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dit\Kuliah\Semester 4\Statistika\"/>
    </mc:Choice>
  </mc:AlternateContent>
  <xr:revisionPtr revIDLastSave="0" documentId="8_{93CA03EC-A23C-49C1-9EE7-5953CD253972}" xr6:coauthVersionLast="47" xr6:coauthVersionMax="47" xr10:uidLastSave="{00000000-0000-0000-0000-000000000000}"/>
  <bookViews>
    <workbookView xWindow="-120" yWindow="-120" windowWidth="20730" windowHeight="11040" firstSheet="2" activeTab="7" xr2:uid="{92E3CD2F-942D-438A-BD2A-13887E75E15B}"/>
  </bookViews>
  <sheets>
    <sheet name="Data" sheetId="1" r:id="rId1"/>
    <sheet name="Data Motivasi Rendah" sheetId="2" r:id="rId2"/>
    <sheet name="Data motivasi Tinggi" sheetId="3" r:id="rId3"/>
    <sheet name="Komparatif" sheetId="4" r:id="rId4"/>
    <sheet name="Asosiatif" sheetId="5" r:id="rId5"/>
    <sheet name="Asosiatif Acek" sheetId="7" r:id="rId6"/>
    <sheet name="REGRESI X IPK" sheetId="6" r:id="rId7"/>
    <sheet name="Regresi Acek" sheetId="8" r:id="rId8"/>
  </sheets>
  <externalReferences>
    <externalReference r:id="rId9"/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9" i="8" l="1"/>
  <c r="B48" i="8"/>
  <c r="B47" i="8"/>
  <c r="I43" i="8"/>
  <c r="H43" i="8"/>
  <c r="G43" i="8"/>
  <c r="F43" i="8"/>
  <c r="E4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3" i="8"/>
  <c r="D43" i="8"/>
  <c r="C43" i="8"/>
  <c r="B43" i="8"/>
  <c r="D8" i="8"/>
  <c r="D9" i="8"/>
  <c r="D10" i="8"/>
  <c r="D11" i="8"/>
  <c r="D34" i="8"/>
  <c r="D12" i="8"/>
  <c r="D35" i="8"/>
  <c r="D13" i="8"/>
  <c r="D14" i="8"/>
  <c r="D15" i="8"/>
  <c r="D16" i="8"/>
  <c r="D3" i="8"/>
  <c r="D17" i="8"/>
  <c r="D4" i="8"/>
  <c r="D18" i="8"/>
  <c r="D19" i="8"/>
  <c r="D36" i="8"/>
  <c r="D20" i="8"/>
  <c r="D37" i="8"/>
  <c r="D21" i="8"/>
  <c r="D38" i="8"/>
  <c r="D22" i="8"/>
  <c r="D23" i="8"/>
  <c r="D24" i="8"/>
  <c r="D25" i="8"/>
  <c r="D26" i="8"/>
  <c r="D27" i="8"/>
  <c r="D5" i="8"/>
  <c r="D6" i="8"/>
  <c r="D39" i="8"/>
  <c r="D28" i="8"/>
  <c r="D29" i="8"/>
  <c r="D30" i="8"/>
  <c r="D31" i="8"/>
  <c r="D7" i="8"/>
  <c r="D40" i="8"/>
  <c r="D32" i="8"/>
  <c r="D41" i="8"/>
  <c r="D33" i="8"/>
  <c r="D42" i="8"/>
  <c r="C30" i="8"/>
  <c r="C7" i="8"/>
  <c r="C19" i="8"/>
  <c r="C20" i="8"/>
  <c r="C8" i="8"/>
  <c r="C21" i="8"/>
  <c r="C31" i="8"/>
  <c r="C4" i="8"/>
  <c r="C22" i="8"/>
  <c r="C3" i="8"/>
  <c r="C9" i="8"/>
  <c r="C32" i="8"/>
  <c r="C33" i="8"/>
  <c r="C23" i="8"/>
  <c r="C10" i="8"/>
  <c r="C34" i="8"/>
  <c r="C35" i="8"/>
  <c r="C24" i="8"/>
  <c r="C11" i="8"/>
  <c r="C36" i="8"/>
  <c r="C12" i="8"/>
  <c r="C37" i="8"/>
  <c r="C38" i="8"/>
  <c r="C25" i="8"/>
  <c r="C13" i="8"/>
  <c r="C39" i="8"/>
  <c r="C14" i="8"/>
  <c r="C26" i="8"/>
  <c r="C27" i="8"/>
  <c r="C5" i="8"/>
  <c r="C40" i="8"/>
  <c r="C41" i="8"/>
  <c r="C15" i="8"/>
  <c r="C16" i="8"/>
  <c r="C6" i="8"/>
  <c r="C17" i="8"/>
  <c r="C28" i="8"/>
  <c r="C42" i="8"/>
  <c r="C29" i="8"/>
  <c r="C18" i="8"/>
  <c r="B35" i="8"/>
  <c r="B36" i="8"/>
  <c r="B6" i="8"/>
  <c r="B26" i="8"/>
  <c r="B7" i="8"/>
  <c r="B13" i="8"/>
  <c r="B27" i="8"/>
  <c r="B3" i="8"/>
  <c r="B37" i="8"/>
  <c r="B8" i="8"/>
  <c r="B4" i="8"/>
  <c r="B40" i="8"/>
  <c r="B41" i="8"/>
  <c r="B9" i="8"/>
  <c r="B5" i="8"/>
  <c r="B28" i="8"/>
  <c r="B14" i="8"/>
  <c r="B29" i="8"/>
  <c r="B10" i="8"/>
  <c r="B30" i="8"/>
  <c r="B11" i="8"/>
  <c r="B15" i="8"/>
  <c r="B38" i="8"/>
  <c r="B16" i="8"/>
  <c r="B17" i="8"/>
  <c r="B42" i="8"/>
  <c r="B31" i="8"/>
  <c r="B18" i="8"/>
  <c r="B39" i="8"/>
  <c r="B19" i="8"/>
  <c r="B20" i="8"/>
  <c r="B32" i="8"/>
  <c r="B12" i="8"/>
  <c r="B21" i="8"/>
  <c r="B22" i="8"/>
  <c r="B23" i="8"/>
  <c r="B24" i="8"/>
  <c r="B33" i="8"/>
  <c r="B34" i="8"/>
  <c r="B25" i="8"/>
  <c r="J43" i="7"/>
  <c r="J7" i="7"/>
  <c r="M47" i="7"/>
  <c r="L47" i="7"/>
  <c r="K47" i="7"/>
  <c r="J47" i="7"/>
  <c r="I47" i="7"/>
  <c r="H4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4" i="7"/>
  <c r="J45" i="7"/>
  <c r="J46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7" i="7"/>
  <c r="D7" i="7"/>
  <c r="F8" i="7"/>
  <c r="F9" i="7"/>
  <c r="F10" i="7"/>
  <c r="F11" i="7"/>
  <c r="F47" i="7" s="1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7" i="7"/>
  <c r="E4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7" i="7"/>
  <c r="B51" i="7"/>
  <c r="B50" i="7"/>
  <c r="D47" i="7"/>
  <c r="B52" i="7" s="1"/>
  <c r="C47" i="7"/>
  <c r="B47" i="7"/>
  <c r="D32" i="7"/>
  <c r="D33" i="7"/>
  <c r="D15" i="7"/>
  <c r="D25" i="7"/>
  <c r="D38" i="7"/>
  <c r="D18" i="7"/>
  <c r="D45" i="7"/>
  <c r="D12" i="7"/>
  <c r="D34" i="7"/>
  <c r="D16" i="7"/>
  <c r="D13" i="7"/>
  <c r="D11" i="7"/>
  <c r="D36" i="7"/>
  <c r="D14" i="7"/>
  <c r="D26" i="7"/>
  <c r="D41" i="7"/>
  <c r="D27" i="7"/>
  <c r="D39" i="7"/>
  <c r="D28" i="7"/>
  <c r="D40" i="7"/>
  <c r="D19" i="7"/>
  <c r="D35" i="7"/>
  <c r="D20" i="7"/>
  <c r="D21" i="7"/>
  <c r="D37" i="7"/>
  <c r="D29" i="7"/>
  <c r="D8" i="7"/>
  <c r="D10" i="7"/>
  <c r="D42" i="7"/>
  <c r="D22" i="7"/>
  <c r="D30" i="7"/>
  <c r="D17" i="7"/>
  <c r="D23" i="7"/>
  <c r="D9" i="7"/>
  <c r="D43" i="7"/>
  <c r="D24" i="7"/>
  <c r="D46" i="7"/>
  <c r="D31" i="7"/>
  <c r="D44" i="7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7" i="5"/>
  <c r="C47" i="5" l="1"/>
  <c r="Z12" i="6" l="1"/>
  <c r="Z13" i="6"/>
  <c r="Z14" i="6"/>
  <c r="Z15" i="6"/>
  <c r="Z11" i="6"/>
  <c r="E42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3" i="6"/>
  <c r="B43" i="6"/>
  <c r="C42" i="6"/>
  <c r="F42" i="6" s="1"/>
  <c r="C41" i="6"/>
  <c r="D41" i="6" s="1"/>
  <c r="C40" i="6"/>
  <c r="D40" i="6" s="1"/>
  <c r="C39" i="6"/>
  <c r="D39" i="6" s="1"/>
  <c r="C38" i="6"/>
  <c r="F38" i="6" s="1"/>
  <c r="C37" i="6"/>
  <c r="D37" i="6" s="1"/>
  <c r="C36" i="6"/>
  <c r="F36" i="6" s="1"/>
  <c r="C35" i="6"/>
  <c r="D35" i="6" s="1"/>
  <c r="C34" i="6"/>
  <c r="F34" i="6" s="1"/>
  <c r="C33" i="6"/>
  <c r="D33" i="6" s="1"/>
  <c r="C32" i="6"/>
  <c r="F32" i="6" s="1"/>
  <c r="C31" i="6"/>
  <c r="D31" i="6" s="1"/>
  <c r="C30" i="6"/>
  <c r="F30" i="6" s="1"/>
  <c r="C29" i="6"/>
  <c r="D29" i="6" s="1"/>
  <c r="C28" i="6"/>
  <c r="D28" i="6" s="1"/>
  <c r="C27" i="6"/>
  <c r="D27" i="6" s="1"/>
  <c r="C26" i="6"/>
  <c r="F26" i="6" s="1"/>
  <c r="C25" i="6"/>
  <c r="D25" i="6" s="1"/>
  <c r="C24" i="6"/>
  <c r="D24" i="6" s="1"/>
  <c r="C23" i="6"/>
  <c r="D23" i="6" s="1"/>
  <c r="C22" i="6"/>
  <c r="F22" i="6" s="1"/>
  <c r="C21" i="6"/>
  <c r="D21" i="6" s="1"/>
  <c r="C20" i="6"/>
  <c r="F20" i="6" s="1"/>
  <c r="C19" i="6"/>
  <c r="D19" i="6" s="1"/>
  <c r="C18" i="6"/>
  <c r="F18" i="6" s="1"/>
  <c r="C17" i="6"/>
  <c r="D17" i="6" s="1"/>
  <c r="C16" i="6"/>
  <c r="F16" i="6" s="1"/>
  <c r="C15" i="6"/>
  <c r="D15" i="6" s="1"/>
  <c r="C14" i="6"/>
  <c r="F14" i="6" s="1"/>
  <c r="C13" i="6"/>
  <c r="D13" i="6" s="1"/>
  <c r="C12" i="6"/>
  <c r="D12" i="6" s="1"/>
  <c r="C11" i="6"/>
  <c r="D11" i="6" s="1"/>
  <c r="C10" i="6"/>
  <c r="F10" i="6" s="1"/>
  <c r="C9" i="6"/>
  <c r="D9" i="6" s="1"/>
  <c r="C8" i="6"/>
  <c r="D8" i="6" s="1"/>
  <c r="C7" i="6"/>
  <c r="D7" i="6" s="1"/>
  <c r="C6" i="6"/>
  <c r="F6" i="6" s="1"/>
  <c r="C5" i="6"/>
  <c r="D5" i="6" s="1"/>
  <c r="C4" i="6"/>
  <c r="F4" i="6" s="1"/>
  <c r="C3" i="6"/>
  <c r="D3" i="6" s="1"/>
  <c r="D42" i="6" l="1"/>
  <c r="D22" i="6"/>
  <c r="D14" i="6"/>
  <c r="D38" i="6"/>
  <c r="D6" i="6"/>
  <c r="F28" i="6"/>
  <c r="D30" i="6"/>
  <c r="F12" i="6"/>
  <c r="D36" i="6"/>
  <c r="D20" i="6"/>
  <c r="D4" i="6"/>
  <c r="F40" i="6"/>
  <c r="F24" i="6"/>
  <c r="F8" i="6"/>
  <c r="D34" i="6"/>
  <c r="D26" i="6"/>
  <c r="D18" i="6"/>
  <c r="D10" i="6"/>
  <c r="E43" i="6"/>
  <c r="D32" i="6"/>
  <c r="D16" i="6"/>
  <c r="F41" i="6"/>
  <c r="F37" i="6"/>
  <c r="F33" i="6"/>
  <c r="F29" i="6"/>
  <c r="F25" i="6"/>
  <c r="F21" i="6"/>
  <c r="F17" i="6"/>
  <c r="F13" i="6"/>
  <c r="F9" i="6"/>
  <c r="F5" i="6"/>
  <c r="F3" i="6"/>
  <c r="F43" i="6" s="1"/>
  <c r="F39" i="6"/>
  <c r="F35" i="6"/>
  <c r="F31" i="6"/>
  <c r="F27" i="6"/>
  <c r="F23" i="6"/>
  <c r="F19" i="6"/>
  <c r="F15" i="6"/>
  <c r="F11" i="6"/>
  <c r="F7" i="6"/>
  <c r="C43" i="6"/>
  <c r="D43" i="6" l="1"/>
  <c r="J69" i="5" l="1"/>
  <c r="J68" i="5"/>
  <c r="B48" i="5"/>
  <c r="D11" i="5" s="1"/>
  <c r="D14" i="5"/>
  <c r="D21" i="5"/>
  <c r="D28" i="5"/>
  <c r="D36" i="5"/>
  <c r="D42" i="5"/>
  <c r="B47" i="5"/>
  <c r="D41" i="5" l="1"/>
  <c r="D33" i="5"/>
  <c r="D26" i="5"/>
  <c r="D20" i="5"/>
  <c r="D12" i="5"/>
  <c r="D46" i="5"/>
  <c r="D38" i="5"/>
  <c r="D32" i="5"/>
  <c r="D25" i="5"/>
  <c r="D17" i="5"/>
  <c r="D10" i="5"/>
  <c r="D44" i="5"/>
  <c r="D37" i="5"/>
  <c r="D30" i="5"/>
  <c r="D22" i="5"/>
  <c r="D16" i="5"/>
  <c r="D9" i="5"/>
  <c r="D45" i="5"/>
  <c r="D40" i="5"/>
  <c r="D34" i="5"/>
  <c r="D29" i="5"/>
  <c r="D24" i="5"/>
  <c r="D18" i="5"/>
  <c r="D13" i="5"/>
  <c r="D8" i="5"/>
  <c r="C48" i="5"/>
  <c r="E32" i="5" s="1"/>
  <c r="J70" i="5"/>
  <c r="J71" i="5" s="1"/>
  <c r="J72" i="5" s="1"/>
  <c r="D7" i="5"/>
  <c r="D43" i="5"/>
  <c r="D39" i="5"/>
  <c r="D35" i="5"/>
  <c r="D31" i="5"/>
  <c r="D27" i="5"/>
  <c r="D23" i="5"/>
  <c r="D19" i="5"/>
  <c r="D15" i="5"/>
  <c r="E17" i="5" l="1"/>
  <c r="E25" i="5"/>
  <c r="E44" i="5"/>
  <c r="E11" i="5"/>
  <c r="E21" i="5"/>
  <c r="E10" i="5"/>
  <c r="E20" i="5"/>
  <c r="E13" i="5"/>
  <c r="E24" i="5"/>
  <c r="E35" i="5"/>
  <c r="E7" i="5"/>
  <c r="E28" i="5"/>
  <c r="E46" i="5"/>
  <c r="E12" i="5"/>
  <c r="E40" i="5"/>
  <c r="E34" i="5"/>
  <c r="E41" i="5"/>
  <c r="E16" i="5"/>
  <c r="E26" i="5"/>
  <c r="E45" i="5"/>
  <c r="E9" i="5"/>
  <c r="E22" i="5"/>
  <c r="E38" i="5"/>
  <c r="E42" i="5"/>
  <c r="E36" i="5"/>
  <c r="E31" i="5"/>
  <c r="E19" i="5"/>
  <c r="E30" i="5"/>
  <c r="E14" i="5"/>
  <c r="E15" i="5"/>
  <c r="E23" i="5"/>
  <c r="E33" i="5"/>
  <c r="E27" i="5"/>
  <c r="E18" i="5"/>
  <c r="E29" i="5"/>
  <c r="E39" i="5"/>
  <c r="E37" i="5"/>
  <c r="E8" i="5"/>
  <c r="E43" i="5"/>
  <c r="D47" i="5"/>
  <c r="F47" i="5"/>
  <c r="E47" i="5" l="1"/>
  <c r="T41" i="4"/>
  <c r="T40" i="4"/>
  <c r="T38" i="4"/>
  <c r="T37" i="4"/>
  <c r="AH54" i="4"/>
  <c r="AH53" i="4"/>
  <c r="AH52" i="4"/>
  <c r="AH51" i="4"/>
  <c r="AH50" i="4"/>
  <c r="AA31" i="4"/>
  <c r="AA30" i="4"/>
  <c r="AA29" i="4"/>
  <c r="AA28" i="4"/>
  <c r="AK8" i="4"/>
  <c r="AL8" i="4" s="1"/>
  <c r="AM8" i="4" s="1"/>
  <c r="AK9" i="4"/>
  <c r="AL9" i="4" s="1"/>
  <c r="AM9" i="4" s="1"/>
  <c r="AK11" i="4"/>
  <c r="AL11" i="4" s="1"/>
  <c r="AM11" i="4" s="1"/>
  <c r="AK13" i="4"/>
  <c r="AL13" i="4" s="1"/>
  <c r="AM13" i="4" s="1"/>
  <c r="AK19" i="4"/>
  <c r="AL19" i="4" s="1"/>
  <c r="AM19" i="4" s="1"/>
  <c r="AK23" i="4"/>
  <c r="AL23" i="4" s="1"/>
  <c r="AM23" i="4" s="1"/>
  <c r="AE11" i="4"/>
  <c r="AF11" i="4" s="1"/>
  <c r="AG11" i="4" s="1"/>
  <c r="AE27" i="4"/>
  <c r="AF27" i="4" s="1"/>
  <c r="AG27" i="4" s="1"/>
  <c r="Z29" i="4"/>
  <c r="AE13" i="4" s="1"/>
  <c r="AF13" i="4" s="1"/>
  <c r="AG13" i="4" s="1"/>
  <c r="Z31" i="4"/>
  <c r="Z30" i="4"/>
  <c r="Z28" i="4"/>
  <c r="X42" i="1"/>
  <c r="M42" i="1"/>
  <c r="X41" i="1"/>
  <c r="M41" i="1"/>
  <c r="X40" i="1"/>
  <c r="M40" i="1"/>
  <c r="X39" i="1"/>
  <c r="M39" i="1"/>
  <c r="X38" i="1"/>
  <c r="M38" i="1"/>
  <c r="X37" i="1"/>
  <c r="M37" i="1"/>
  <c r="X36" i="1"/>
  <c r="M36" i="1"/>
  <c r="X35" i="1"/>
  <c r="M35" i="1"/>
  <c r="X34" i="1"/>
  <c r="M34" i="1"/>
  <c r="X33" i="1"/>
  <c r="M33" i="1"/>
  <c r="X32" i="1"/>
  <c r="M32" i="1"/>
  <c r="X31" i="1"/>
  <c r="M31" i="1"/>
  <c r="X30" i="1"/>
  <c r="M30" i="1"/>
  <c r="X29" i="1"/>
  <c r="M29" i="1"/>
  <c r="X28" i="1"/>
  <c r="M28" i="1"/>
  <c r="X27" i="1"/>
  <c r="M27" i="1"/>
  <c r="X26" i="1"/>
  <c r="M26" i="1"/>
  <c r="X25" i="1"/>
  <c r="M25" i="1"/>
  <c r="X24" i="1"/>
  <c r="M24" i="1"/>
  <c r="X23" i="1"/>
  <c r="M23" i="1"/>
  <c r="X22" i="1"/>
  <c r="M22" i="1"/>
  <c r="X21" i="1"/>
  <c r="M21" i="1"/>
  <c r="X20" i="1"/>
  <c r="M20" i="1"/>
  <c r="X19" i="1"/>
  <c r="M19" i="1"/>
  <c r="X18" i="1"/>
  <c r="M18" i="1"/>
  <c r="X17" i="1"/>
  <c r="M17" i="1"/>
  <c r="X16" i="1"/>
  <c r="M16" i="1"/>
  <c r="X15" i="1"/>
  <c r="M15" i="1"/>
  <c r="X14" i="1"/>
  <c r="M14" i="1"/>
  <c r="X13" i="1"/>
  <c r="M13" i="1"/>
  <c r="X12" i="1"/>
  <c r="M12" i="1"/>
  <c r="X11" i="1"/>
  <c r="M11" i="1"/>
  <c r="X10" i="1"/>
  <c r="M10" i="1"/>
  <c r="X9" i="1"/>
  <c r="M9" i="1"/>
  <c r="X8" i="1"/>
  <c r="M8" i="1"/>
  <c r="X7" i="1"/>
  <c r="M7" i="1"/>
  <c r="X6" i="1"/>
  <c r="M6" i="1"/>
  <c r="X5" i="1"/>
  <c r="M5" i="1"/>
  <c r="X4" i="1"/>
  <c r="M4" i="1"/>
  <c r="X3" i="1"/>
  <c r="M3" i="1"/>
  <c r="H47" i="5" l="1"/>
  <c r="G47" i="5"/>
  <c r="T39" i="4"/>
  <c r="AK18" i="4"/>
  <c r="AL18" i="4" s="1"/>
  <c r="AM18" i="4" s="1"/>
  <c r="AK17" i="4"/>
  <c r="AL17" i="4" s="1"/>
  <c r="AM17" i="4" s="1"/>
  <c r="AK22" i="4"/>
  <c r="AL22" i="4" s="1"/>
  <c r="AM22" i="4" s="1"/>
  <c r="AK14" i="4"/>
  <c r="AL14" i="4" s="1"/>
  <c r="AM14" i="4" s="1"/>
  <c r="AK21" i="4"/>
  <c r="AL21" i="4" s="1"/>
  <c r="AM21" i="4" s="1"/>
  <c r="AK15" i="4"/>
  <c r="AL15" i="4" s="1"/>
  <c r="AM15" i="4" s="1"/>
  <c r="AK10" i="4"/>
  <c r="AL10" i="4" s="1"/>
  <c r="AM10" i="4" s="1"/>
  <c r="AK7" i="4"/>
  <c r="AK20" i="4"/>
  <c r="AL20" i="4" s="1"/>
  <c r="AM20" i="4" s="1"/>
  <c r="AK16" i="4"/>
  <c r="AL16" i="4" s="1"/>
  <c r="AM16" i="4" s="1"/>
  <c r="AK12" i="4"/>
  <c r="AL12" i="4" s="1"/>
  <c r="AM12" i="4" s="1"/>
  <c r="AE24" i="4"/>
  <c r="AF24" i="4" s="1"/>
  <c r="AG24" i="4" s="1"/>
  <c r="AE19" i="4"/>
  <c r="AF19" i="4" s="1"/>
  <c r="AG19" i="4" s="1"/>
  <c r="AE7" i="4"/>
  <c r="AE16" i="4"/>
  <c r="AF16" i="4" s="1"/>
  <c r="AG16" i="4" s="1"/>
  <c r="AE8" i="4"/>
  <c r="AF8" i="4" s="1"/>
  <c r="AG8" i="4" s="1"/>
  <c r="AE23" i="4"/>
  <c r="AF23" i="4" s="1"/>
  <c r="AG23" i="4" s="1"/>
  <c r="AE15" i="4"/>
  <c r="AF15" i="4" s="1"/>
  <c r="AG15" i="4" s="1"/>
  <c r="AE28" i="4"/>
  <c r="AF28" i="4" s="1"/>
  <c r="AG28" i="4" s="1"/>
  <c r="AE20" i="4"/>
  <c r="AF20" i="4" s="1"/>
  <c r="AG20" i="4" s="1"/>
  <c r="AE12" i="4"/>
  <c r="AF12" i="4" s="1"/>
  <c r="AG12" i="4" s="1"/>
  <c r="AF7" i="4"/>
  <c r="AE9" i="4"/>
  <c r="AF9" i="4" s="1"/>
  <c r="AG9" i="4" s="1"/>
  <c r="AE26" i="4"/>
  <c r="AF26" i="4" s="1"/>
  <c r="AG26" i="4" s="1"/>
  <c r="AE22" i="4"/>
  <c r="AF22" i="4" s="1"/>
  <c r="AG22" i="4" s="1"/>
  <c r="AE18" i="4"/>
  <c r="AF18" i="4" s="1"/>
  <c r="AG18" i="4" s="1"/>
  <c r="AE14" i="4"/>
  <c r="AF14" i="4" s="1"/>
  <c r="AG14" i="4" s="1"/>
  <c r="AE10" i="4"/>
  <c r="AF10" i="4" s="1"/>
  <c r="AG10" i="4" s="1"/>
  <c r="AE29" i="4"/>
  <c r="AF29" i="4" s="1"/>
  <c r="AG29" i="4" s="1"/>
  <c r="AE25" i="4"/>
  <c r="AF25" i="4" s="1"/>
  <c r="AG25" i="4" s="1"/>
  <c r="AE21" i="4"/>
  <c r="AF21" i="4" s="1"/>
  <c r="AG21" i="4" s="1"/>
  <c r="AE17" i="4"/>
  <c r="AF17" i="4" s="1"/>
  <c r="AG17" i="4" s="1"/>
  <c r="AK24" i="4" l="1"/>
  <c r="AL7" i="4"/>
  <c r="AF30" i="4"/>
  <c r="AG7" i="4"/>
  <c r="AG30" i="4" s="1"/>
  <c r="AG32" i="4" s="1"/>
  <c r="AE30" i="4"/>
  <c r="AM7" i="4" l="1"/>
  <c r="AM24" i="4" s="1"/>
  <c r="AM26" i="4" s="1"/>
  <c r="AL24" i="4"/>
</calcChain>
</file>

<file path=xl/sharedStrings.xml><?xml version="1.0" encoding="utf-8"?>
<sst xmlns="http://schemas.openxmlformats.org/spreadsheetml/2006/main" count="377" uniqueCount="212">
  <si>
    <t>Id</t>
  </si>
  <si>
    <t>Nama Lengkap</t>
  </si>
  <si>
    <t>X1</t>
  </si>
  <si>
    <t>score</t>
  </si>
  <si>
    <t>X2</t>
  </si>
  <si>
    <t>Y</t>
  </si>
  <si>
    <t>Seberapa besar minat Anda terhadap materi yang dipelajari di kelas dan seberapa pentingkah bagi Anda untuk mendapatkan nilai yang baik dalam mata kuliah ini?</t>
  </si>
  <si>
    <t>Seberapa sering Anda merasa terdorong untuk belajar karena ingin memahami materi dengan baik?</t>
  </si>
  <si>
    <t>Seberapa besar usaha yang Anda lakukan untuk mempelajari materi di luar kelas?</t>
  </si>
  <si>
    <t>Seberapa sering Anda merasa termotivasi untuk belajar karena ingin mencapai tujuan masa depan Anda?</t>
  </si>
  <si>
    <t>Seberapa besar pengaruh teman-teman Anda terhadap motivasi belajar Anda?</t>
  </si>
  <si>
    <t>Seberapa besar pengaruh dosen terhadap motivasi belajar Anda?</t>
  </si>
  <si>
    <t>Seberapa puas Anda dengan metode pembelajaran yang digunakan di kelas?</t>
  </si>
  <si>
    <t>Seberapa sering Anda memahami materi yang diajarkan di kelas?</t>
  </si>
  <si>
    <t>Seberapa yakin Anda bahwa Anda mampu menguasai materi di mata kuliah ini?</t>
  </si>
  <si>
    <t>Seberapa sering Anda merasa termotivasi untuk belajar karena ingin membantu orang lain dengan ilmu yang Anda peroleh?</t>
  </si>
  <si>
    <t>Seberapa mudahkah bagi Anda untuk menyelesaikan tugas-tugas yang diberikan oleh Dosen?</t>
  </si>
  <si>
    <t>Seberapa banyak contoh dan aplikasi praktis yang diberikan dosen untuk membantu Anda memahami materi? </t>
  </si>
  <si>
    <t>Seberapa sering Anda merasa bingung saat mengikuti penjelasan dosen di kelas?</t>
  </si>
  <si>
    <t>Seberapa kondusifkah suasana kelas untuk belajar?</t>
  </si>
  <si>
    <t>Seberapa sering Anda merasa frustrasi saat mempelajari materi di mata kuliah ini?</t>
  </si>
  <si>
    <t>Seberapa jelas dan terstrukturkah penjelasan dosen di kelas?</t>
  </si>
  <si>
    <t>Seberapa yakin Anda bahwa Anda mampu menguasai materi yang sulit di beberapa mata kuliah yang ada?</t>
  </si>
  <si>
    <t>Seberapa sering Anda merasa kesulitan untuk memahami materi yang diajarkan di kelas?</t>
  </si>
  <si>
    <t>Seberapa bermanfaatkah materi yang Anda pelajari di kelas untuk mencapai tujuan masa depan Anda?</t>
  </si>
  <si>
    <t>Seberapa seringkah Anda merasa perlu belajar tambahan untuk memahami materi kuliah?</t>
  </si>
  <si>
    <t>Berapa IPK anda?</t>
  </si>
  <si>
    <t>Daniel Mercado Harahap</t>
  </si>
  <si>
    <t xml:space="preserve">Zalsa </t>
  </si>
  <si>
    <t>Viorella Natalya Simanjuntak</t>
  </si>
  <si>
    <t xml:space="preserve">Wina Natalia </t>
  </si>
  <si>
    <t>Yohana Adelia Nugroho</t>
  </si>
  <si>
    <t xml:space="preserve">Wandra Alfaiz </t>
  </si>
  <si>
    <t>Nadia</t>
  </si>
  <si>
    <t xml:space="preserve">Dearmawan </t>
  </si>
  <si>
    <t>Richelle Vania Thionanda</t>
  </si>
  <si>
    <t>Yenny</t>
  </si>
  <si>
    <t>M Rizki Ramadhan Alhafiz</t>
  </si>
  <si>
    <t>Rendi</t>
  </si>
  <si>
    <t xml:space="preserve">Farid Ashyqi </t>
  </si>
  <si>
    <t xml:space="preserve">Joitanata </t>
  </si>
  <si>
    <t xml:space="preserve">Wilfy </t>
  </si>
  <si>
    <t xml:space="preserve">Samuel Rizky Ananda Sitindaon </t>
  </si>
  <si>
    <t>Aditya Rizqy Bakhtiar</t>
  </si>
  <si>
    <t>Frankie</t>
  </si>
  <si>
    <t>Adhitya Syahadana Pratama</t>
  </si>
  <si>
    <t xml:space="preserve">Tambunan Erika Ananda </t>
  </si>
  <si>
    <t xml:space="preserve">Mawar Adelia Br Marpaung </t>
  </si>
  <si>
    <t xml:space="preserve">Yessi Claudia Sitepu </t>
  </si>
  <si>
    <t>Samuel Sitanggang</t>
  </si>
  <si>
    <t>Dwika Alfianisa</t>
  </si>
  <si>
    <t xml:space="preserve">Aldo Yuda Manullang </t>
  </si>
  <si>
    <t>Mhd.Ridho Harahap</t>
  </si>
  <si>
    <t xml:space="preserve">Mutiara Dini Simargolang </t>
  </si>
  <si>
    <t xml:space="preserve">Nadia Finanda </t>
  </si>
  <si>
    <t xml:space="preserve">Gilbert </t>
  </si>
  <si>
    <t>Erna Simanungkalit</t>
  </si>
  <si>
    <t>Vuza Roinda Br Sihombing</t>
  </si>
  <si>
    <t>Emir Arifiansah</t>
  </si>
  <si>
    <t>Indra</t>
  </si>
  <si>
    <t xml:space="preserve">Umar Al Faruq Siregar </t>
  </si>
  <si>
    <t>Muhammad Alif</t>
  </si>
  <si>
    <t xml:space="preserve">Sovianda Jumadi Jhon Tamba </t>
  </si>
  <si>
    <t xml:space="preserve">Junita Estevania br Tarigan </t>
  </si>
  <si>
    <t xml:space="preserve">Fadly Robbani Tua Lumban Tobing </t>
  </si>
  <si>
    <t xml:space="preserve">Winarti </t>
  </si>
  <si>
    <t>M.Alfarichi</t>
  </si>
  <si>
    <t>No</t>
  </si>
  <si>
    <t>Data Motivasi Belajar Tinggi</t>
  </si>
  <si>
    <t>Data Motivasi Belajar Rendah</t>
  </si>
  <si>
    <t>Nilai</t>
  </si>
  <si>
    <t>28- 31</t>
  </si>
  <si>
    <t>32 - 35</t>
  </si>
  <si>
    <t>36 - 39</t>
  </si>
  <si>
    <t>40 - 43</t>
  </si>
  <si>
    <t>44 - 47</t>
  </si>
  <si>
    <t>48 - 51</t>
  </si>
  <si>
    <t>Opsi</t>
  </si>
  <si>
    <t>Jumlah</t>
  </si>
  <si>
    <t>Rata-Rata</t>
  </si>
  <si>
    <t>Var</t>
  </si>
  <si>
    <t>Stdv</t>
  </si>
  <si>
    <t>Menguji Homogenitas</t>
  </si>
  <si>
    <t>Data (n) -Rata-Rata</t>
  </si>
  <si>
    <r>
      <t>(Data (n) -(Rata-Rata)</t>
    </r>
    <r>
      <rPr>
        <vertAlign val="superscript"/>
        <sz val="12"/>
        <color theme="1"/>
        <rFont val="Times New Roman"/>
        <family val="1"/>
      </rPr>
      <t>2</t>
    </r>
  </si>
  <si>
    <t>(n-1)</t>
  </si>
  <si>
    <t>Standar Deviasi</t>
  </si>
  <si>
    <t>=</t>
  </si>
  <si>
    <t>Menghitung Varians Data Motivasi Tinggi</t>
  </si>
  <si>
    <t>Menghitung Varians Data Motivasi Rendah</t>
  </si>
  <si>
    <r>
      <t>&lt;=</t>
    </r>
    <r>
      <rPr>
        <b/>
        <sz val="12"/>
        <color theme="1"/>
        <rFont val="Times New Roman"/>
        <family val="1"/>
      </rPr>
      <t>Varians</t>
    </r>
  </si>
  <si>
    <t>Tarif kesalahan = 5%</t>
  </si>
  <si>
    <r>
      <t>dk = (n</t>
    </r>
    <r>
      <rPr>
        <vertAlign val="subscript"/>
        <sz val="12"/>
        <color theme="1"/>
        <rFont val="Times New Roman"/>
        <family val="1"/>
      </rPr>
      <t>1</t>
    </r>
    <r>
      <rPr>
        <sz val="12"/>
        <color theme="1"/>
        <rFont val="Times New Roman"/>
        <family val="1"/>
      </rPr>
      <t xml:space="preserve"> +n</t>
    </r>
    <r>
      <rPr>
        <vertAlign val="subscript"/>
        <sz val="12"/>
        <color theme="1"/>
        <rFont val="Times New Roman"/>
        <family val="1"/>
      </rPr>
      <t>2</t>
    </r>
    <r>
      <rPr>
        <sz val="12"/>
        <color theme="1"/>
        <rFont val="Times New Roman"/>
        <family val="1"/>
      </rPr>
      <t>)-2</t>
    </r>
  </si>
  <si>
    <t>Ketentuan :</t>
  </si>
  <si>
    <t>Jika nilai hitung &gt; dari nilai tabel maka Ho ditolak</t>
  </si>
  <si>
    <t>Jika nilai hitung &lt; dari nilai tabel maka Ho diterima</t>
  </si>
  <si>
    <t>Kesimpulan:</t>
  </si>
  <si>
    <t>Nilai tabel = 2,019</t>
  </si>
  <si>
    <t>dk = (23 + 17) -2</t>
  </si>
  <si>
    <t>dk = 40 -2</t>
  </si>
  <si>
    <t>dk = 38</t>
  </si>
  <si>
    <t>Nilai hitung = 9,12</t>
  </si>
  <si>
    <t>-</t>
  </si>
  <si>
    <r>
      <t>dk pembilang = n</t>
    </r>
    <r>
      <rPr>
        <vertAlign val="subscript"/>
        <sz val="12"/>
        <color theme="1"/>
        <rFont val="Times New Roman"/>
        <family val="1"/>
      </rPr>
      <t>var terbesar</t>
    </r>
    <r>
      <rPr>
        <sz val="12"/>
        <color theme="1"/>
        <rFont val="Times New Roman"/>
        <family val="1"/>
      </rPr>
      <t xml:space="preserve"> - 1</t>
    </r>
  </si>
  <si>
    <r>
      <t>dk penyebut = n</t>
    </r>
    <r>
      <rPr>
        <vertAlign val="subscript"/>
        <sz val="12"/>
        <color theme="1"/>
        <rFont val="Times New Roman"/>
        <family val="1"/>
      </rPr>
      <t>var terkecil</t>
    </r>
    <r>
      <rPr>
        <sz val="12"/>
        <color theme="1"/>
        <rFont val="Times New Roman"/>
        <family val="1"/>
      </rPr>
      <t xml:space="preserve"> - 1</t>
    </r>
  </si>
  <si>
    <t>dk pembilang = 23-1 =22</t>
  </si>
  <si>
    <t>dk penyebut = 17-1 =16</t>
  </si>
  <si>
    <t xml:space="preserve">Pencarian Nilai Tabel </t>
  </si>
  <si>
    <t xml:space="preserve">2.09 - 0.01 </t>
  </si>
  <si>
    <t>40 - 30</t>
  </si>
  <si>
    <t>2.042 - 2.021</t>
  </si>
  <si>
    <t>0.021 / 10</t>
  </si>
  <si>
    <t>38 - 30 = 0.0021 *2</t>
  </si>
  <si>
    <t xml:space="preserve">2.042 - 0.0186 </t>
  </si>
  <si>
    <t>Ho ditolak</t>
  </si>
  <si>
    <t>Ho = Terdapat perbedaan prestasi akademik menurut motivasi belajar tinggi maupun rendah</t>
  </si>
  <si>
    <t>10--12</t>
  </si>
  <si>
    <t>2.6 - 2.54</t>
  </si>
  <si>
    <t>0.06/2</t>
  </si>
  <si>
    <t>10 - 12 = 0.03 * 1</t>
  </si>
  <si>
    <t>Ketentuan:</t>
  </si>
  <si>
    <t>Jika nilai hitung &lt; dari nilai tabel maka dapat disimpulkan varians data adalah homogen.</t>
  </si>
  <si>
    <t>Jika nilai hitung &gt; dari nilai tabel maka dapat disimpulkan varians data adalah tidak homogen.</t>
  </si>
  <si>
    <t>Varians data adalah homogen</t>
  </si>
  <si>
    <t>Nilai Hitung = 1,13</t>
  </si>
  <si>
    <t>Nilai Tabel = 2,54</t>
  </si>
  <si>
    <t>Data x = prestasi akademik</t>
  </si>
  <si>
    <t>Data y = ipk</t>
  </si>
  <si>
    <t>(x)</t>
  </si>
  <si>
    <t>(y)</t>
  </si>
  <si>
    <t>X</t>
  </si>
  <si>
    <t>X²</t>
  </si>
  <si>
    <t>Y²</t>
  </si>
  <si>
    <t>XY</t>
  </si>
  <si>
    <t>Rata - Rata</t>
  </si>
  <si>
    <t xml:space="preserve">Kelas Interval </t>
  </si>
  <si>
    <t>fo</t>
  </si>
  <si>
    <t>30 - 33</t>
  </si>
  <si>
    <t>34 - 37</t>
  </si>
  <si>
    <t>38 - 41</t>
  </si>
  <si>
    <t>42 - 45</t>
  </si>
  <si>
    <t>46 - 49</t>
  </si>
  <si>
    <t>50 - 53</t>
  </si>
  <si>
    <t xml:space="preserve"> X</t>
  </si>
  <si>
    <t>Hasil Dari Opsi</t>
  </si>
  <si>
    <t>3,7 - 4</t>
  </si>
  <si>
    <t>3,3 - 3,6</t>
  </si>
  <si>
    <t>2,9 - 3,2</t>
  </si>
  <si>
    <t>2,5 - 2,8</t>
  </si>
  <si>
    <t>2,1 - 2,4</t>
  </si>
  <si>
    <t>1,7 - 2</t>
  </si>
  <si>
    <t>r hitung = 0,793</t>
  </si>
  <si>
    <t>r tabel = 0,312</t>
  </si>
  <si>
    <t>n = 40</t>
  </si>
  <si>
    <t>kesimpulan :</t>
  </si>
  <si>
    <t>Ho ditolak Ha diterima</t>
  </si>
  <si>
    <t>maka terdapat hubungan antara prestasi akademik dengan indeks prestasi kumulatif mahasiswa</t>
  </si>
  <si>
    <t>Uji Signifikan</t>
  </si>
  <si>
    <t>tarif kesalahan = 5%</t>
  </si>
  <si>
    <t>dk = n-2</t>
  </si>
  <si>
    <t>ketentuan</t>
  </si>
  <si>
    <t>jika nilai hitung lebih besar dari nilai tabel maka hubungan signifikan</t>
  </si>
  <si>
    <t xml:space="preserve">kesimpulan : </t>
  </si>
  <si>
    <t>terdapat hubungan positif dan nilai koeifisen korelasi antara prestasi akademik mahasiswa dan IPK sebesar 0,793 dan tidak signifikan</t>
  </si>
  <si>
    <t>jika r = 0,793 ===&gt; maka r2 = 0,628 ==.&gt; dibulatkan mejadi 0,6</t>
  </si>
  <si>
    <t>hal ini berarti varians yang terjadi pada prestasi akademik mahasiswa dan IPK, 60% ditentukan oleh besarnya prestasi akademik dan 40% oleh faktor lain</t>
  </si>
  <si>
    <r>
      <t>X</t>
    </r>
    <r>
      <rPr>
        <vertAlign val="superscript"/>
        <sz val="11"/>
        <color theme="1"/>
        <rFont val="Times New Roman"/>
        <family val="1"/>
      </rPr>
      <t>2</t>
    </r>
  </si>
  <si>
    <r>
      <t>Y</t>
    </r>
    <r>
      <rPr>
        <vertAlign val="superscript"/>
        <sz val="11"/>
        <color theme="1"/>
        <rFont val="Times New Roman"/>
        <family val="1"/>
      </rPr>
      <t>2</t>
    </r>
  </si>
  <si>
    <t>Min</t>
  </si>
  <si>
    <t>Max</t>
  </si>
  <si>
    <t>Hasil analisis</t>
  </si>
  <si>
    <r>
      <t>Y</t>
    </r>
    <r>
      <rPr>
        <vertAlign val="subscript"/>
        <sz val="12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= Prestasi Akademik</t>
    </r>
  </si>
  <si>
    <r>
      <t>X</t>
    </r>
    <r>
      <rPr>
        <vertAlign val="subscript"/>
        <sz val="12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= IPK</t>
    </r>
  </si>
  <si>
    <t>Menghitung Nilai a</t>
  </si>
  <si>
    <t>y</t>
  </si>
  <si>
    <t>x</t>
  </si>
  <si>
    <t>Menghitung Nilai b</t>
  </si>
  <si>
    <t>Menyususn persamaan regresi =</t>
  </si>
  <si>
    <t>IPK</t>
  </si>
  <si>
    <t>Jika X= 60, maka</t>
  </si>
  <si>
    <t>Prestasi Akademik Mahasiswa</t>
  </si>
  <si>
    <t>jika Prestasi akademik mahasiswa (X) = 60 , maka diprediksi IPK mahasiswa (Y) adalah 36,4</t>
  </si>
  <si>
    <t>no</t>
  </si>
  <si>
    <r>
      <t>X</t>
    </r>
    <r>
      <rPr>
        <vertAlign val="subscript"/>
        <sz val="11"/>
        <color theme="1"/>
        <rFont val="Times New Roman"/>
        <family val="1"/>
      </rPr>
      <t>1</t>
    </r>
  </si>
  <si>
    <r>
      <t>X</t>
    </r>
    <r>
      <rPr>
        <vertAlign val="subscript"/>
        <sz val="11"/>
        <color theme="1"/>
        <rFont val="Times New Roman"/>
        <family val="1"/>
      </rPr>
      <t>2</t>
    </r>
  </si>
  <si>
    <r>
      <t>x</t>
    </r>
    <r>
      <rPr>
        <vertAlign val="sub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y</t>
    </r>
  </si>
  <si>
    <r>
      <t>x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y</t>
    </r>
  </si>
  <si>
    <r>
      <t>x</t>
    </r>
    <r>
      <rPr>
        <vertAlign val="sub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>x</t>
    </r>
    <r>
      <rPr>
        <vertAlign val="subscript"/>
        <sz val="11"/>
        <color theme="1"/>
        <rFont val="Times New Roman"/>
        <family val="1"/>
      </rPr>
      <t>2</t>
    </r>
  </si>
  <si>
    <t>(X1)</t>
  </si>
  <si>
    <t>(X2)</t>
  </si>
  <si>
    <t>(Y)</t>
  </si>
  <si>
    <t>Total</t>
  </si>
  <si>
    <t>Mean</t>
  </si>
  <si>
    <t>x1</t>
  </si>
  <si>
    <t>x2</t>
  </si>
  <si>
    <t>x1^2</t>
  </si>
  <si>
    <t>x2^2</t>
  </si>
  <si>
    <t>y^2</t>
  </si>
  <si>
    <t>x1y</t>
  </si>
  <si>
    <t>x2y</t>
  </si>
  <si>
    <t>x1x2</t>
  </si>
  <si>
    <t>X2^2</t>
  </si>
  <si>
    <t xml:space="preserve">a. </t>
  </si>
  <si>
    <t>b.</t>
  </si>
  <si>
    <t>a</t>
  </si>
  <si>
    <t>b</t>
  </si>
  <si>
    <t>Jadi persamaan regresi X1 terhadap Y adalah Y = 3,51 + 0,38 X1</t>
  </si>
  <si>
    <t>Jadi persamaan regresi X2 terhadap Y adalah Y = 3,98 + 0,41 X2</t>
  </si>
  <si>
    <t>c.</t>
  </si>
  <si>
    <t>b1</t>
  </si>
  <si>
    <t>b2</t>
  </si>
  <si>
    <t>Jadi persamaan regresi X1 dan X2 terhadap Y adalah Y = 3,337 + 0,468 X1 - 0.06 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</si>
</sst>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"/>
    <numFmt numFmtId="169" formatCode="0.00000E+00"/>
  </numFmts>
  <fonts count="2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vertAlign val="subscript"/>
      <sz val="12"/>
      <color theme="1"/>
      <name val="Times New Roman"/>
      <family val="1"/>
    </font>
    <font>
      <sz val="11"/>
      <color rgb="FF000000"/>
      <name val="Times New Roman"/>
      <family val="1"/>
    </font>
    <font>
      <b/>
      <sz val="16"/>
      <color theme="1"/>
      <name val="Calibri"/>
      <family val="2"/>
      <scheme val="minor"/>
    </font>
    <font>
      <b/>
      <sz val="11"/>
      <color rgb="FF000000"/>
      <name val="Calibri "/>
    </font>
    <font>
      <vertAlign val="superscript"/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i/>
      <sz val="11"/>
      <color theme="1"/>
      <name val="Calibri"/>
      <family val="2"/>
      <scheme val="minor"/>
    </font>
    <font>
      <b/>
      <i/>
      <sz val="11"/>
      <color theme="1"/>
      <name val="Times New Roman"/>
      <family val="1"/>
    </font>
  </fonts>
  <fills count="2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5B9BD5"/>
        <bgColor rgb="FF5B9BD5"/>
      </patternFill>
    </fill>
    <fill>
      <patternFill patternType="solid">
        <fgColor theme="3"/>
        <bgColor rgb="FF5B9BD5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DDEBF7"/>
        <bgColor rgb="FFDDEBF7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rgb="FFDDEBF7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3">
    <xf numFmtId="0" fontId="0" fillId="0" borderId="0" xfId="0"/>
    <xf numFmtId="0" fontId="2" fillId="6" borderId="6" xfId="0" applyFont="1" applyFill="1" applyBorder="1" applyAlignment="1">
      <alignment horizontal="center"/>
    </xf>
    <xf numFmtId="0" fontId="5" fillId="4" borderId="7" xfId="0" applyFont="1" applyFill="1" applyBorder="1"/>
    <xf numFmtId="0" fontId="5" fillId="3" borderId="7" xfId="0" applyFont="1" applyFill="1" applyBorder="1"/>
    <xf numFmtId="0" fontId="5" fillId="3" borderId="9" xfId="0" applyFont="1" applyFill="1" applyBorder="1"/>
    <xf numFmtId="0" fontId="6" fillId="7" borderId="7" xfId="0" applyFont="1" applyFill="1" applyBorder="1"/>
    <xf numFmtId="0" fontId="7" fillId="7" borderId="7" xfId="0" applyFont="1" applyFill="1" applyBorder="1"/>
    <xf numFmtId="0" fontId="6" fillId="7" borderId="6" xfId="0" applyFont="1" applyFill="1" applyBorder="1" applyAlignment="1">
      <alignment horizontal="center"/>
    </xf>
    <xf numFmtId="0" fontId="6" fillId="0" borderId="7" xfId="0" applyFont="1" applyBorder="1"/>
    <xf numFmtId="0" fontId="6" fillId="0" borderId="7" xfId="0" applyFont="1" applyBorder="1" applyAlignment="1">
      <alignment horizontal="center"/>
    </xf>
    <xf numFmtId="0" fontId="6" fillId="7" borderId="7" xfId="0" applyFont="1" applyFill="1" applyBorder="1" applyAlignment="1">
      <alignment horizontal="center"/>
    </xf>
    <xf numFmtId="0" fontId="3" fillId="7" borderId="7" xfId="0" applyFont="1" applyFill="1" applyBorder="1"/>
    <xf numFmtId="0" fontId="3" fillId="7" borderId="7" xfId="0" applyFont="1" applyFill="1" applyBorder="1" applyAlignment="1">
      <alignment horizontal="center"/>
    </xf>
    <xf numFmtId="0" fontId="6" fillId="7" borderId="7" xfId="0" applyFont="1" applyFill="1" applyBorder="1" applyAlignment="1">
      <alignment horizontal="left"/>
    </xf>
    <xf numFmtId="0" fontId="6" fillId="0" borderId="7" xfId="0" applyFont="1" applyBorder="1" applyAlignment="1">
      <alignment horizontal="left"/>
    </xf>
    <xf numFmtId="0" fontId="6" fillId="0" borderId="0" xfId="0" applyFont="1" applyAlignment="1">
      <alignment horizontal="center"/>
    </xf>
    <xf numFmtId="0" fontId="8" fillId="0" borderId="7" xfId="0" applyFont="1" applyBorder="1" applyAlignment="1">
      <alignment horizontal="center" vertical="center"/>
    </xf>
    <xf numFmtId="0" fontId="9" fillId="9" borderId="7" xfId="0" applyFont="1" applyFill="1" applyBorder="1" applyAlignment="1">
      <alignment horizontal="center" vertical="center"/>
    </xf>
    <xf numFmtId="0" fontId="10" fillId="0" borderId="7" xfId="0" applyFont="1" applyBorder="1" applyAlignment="1">
      <alignment horizontal="center"/>
    </xf>
    <xf numFmtId="0" fontId="8" fillId="10" borderId="7" xfId="1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/>
    </xf>
    <xf numFmtId="2" fontId="8" fillId="10" borderId="7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2" fontId="8" fillId="0" borderId="7" xfId="0" applyNumberFormat="1" applyFont="1" applyBorder="1" applyAlignment="1">
      <alignment horizontal="center" vertical="center"/>
    </xf>
    <xf numFmtId="2" fontId="8" fillId="11" borderId="7" xfId="0" applyNumberFormat="1" applyFont="1" applyFill="1" applyBorder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2" fontId="8" fillId="0" borderId="7" xfId="0" quotePrefix="1" applyNumberFormat="1" applyFont="1" applyBorder="1" applyAlignment="1">
      <alignment horizontal="left" vertical="center"/>
    </xf>
    <xf numFmtId="2" fontId="8" fillId="12" borderId="7" xfId="0" applyNumberFormat="1" applyFont="1" applyFill="1" applyBorder="1" applyAlignment="1">
      <alignment horizontal="center" vertical="center"/>
    </xf>
    <xf numFmtId="1" fontId="8" fillId="0" borderId="7" xfId="0" applyNumberFormat="1" applyFont="1" applyBorder="1" applyAlignment="1">
      <alignment horizontal="center" vertical="center"/>
    </xf>
    <xf numFmtId="164" fontId="0" fillId="0" borderId="0" xfId="0" applyNumberFormat="1"/>
    <xf numFmtId="0" fontId="8" fillId="0" borderId="0" xfId="0" applyFont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11" borderId="7" xfId="0" applyFont="1" applyFill="1" applyBorder="1" applyAlignment="1">
      <alignment horizontal="center" vertical="center"/>
    </xf>
    <xf numFmtId="16" fontId="8" fillId="0" borderId="7" xfId="0" applyNumberFormat="1" applyFont="1" applyBorder="1" applyAlignment="1">
      <alignment horizontal="left" vertical="center"/>
    </xf>
    <xf numFmtId="0" fontId="10" fillId="13" borderId="7" xfId="0" applyFont="1" applyFill="1" applyBorder="1" applyAlignment="1">
      <alignment horizontal="center" vertical="center"/>
    </xf>
    <xf numFmtId="0" fontId="10" fillId="13" borderId="7" xfId="0" applyFont="1" applyFill="1" applyBorder="1" applyAlignment="1">
      <alignment vertical="center"/>
    </xf>
    <xf numFmtId="0" fontId="10" fillId="0" borderId="7" xfId="0" applyFont="1" applyBorder="1" applyAlignment="1">
      <alignment horizontal="center" vertical="center"/>
    </xf>
    <xf numFmtId="0" fontId="10" fillId="14" borderId="7" xfId="0" applyFont="1" applyFill="1" applyBorder="1" applyAlignment="1">
      <alignment horizontal="center" vertical="center"/>
    </xf>
    <xf numFmtId="2" fontId="10" fillId="14" borderId="7" xfId="0" applyNumberFormat="1" applyFont="1" applyFill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/>
    </xf>
    <xf numFmtId="0" fontId="16" fillId="12" borderId="7" xfId="0" applyFont="1" applyFill="1" applyBorder="1" applyAlignment="1">
      <alignment horizontal="center" vertical="center"/>
    </xf>
    <xf numFmtId="0" fontId="16" fillId="8" borderId="7" xfId="0" applyFont="1" applyFill="1" applyBorder="1" applyAlignment="1">
      <alignment horizontal="center" vertical="center"/>
    </xf>
    <xf numFmtId="0" fontId="16" fillId="17" borderId="7" xfId="0" applyFont="1" applyFill="1" applyBorder="1" applyAlignment="1">
      <alignment horizontal="center" vertical="center"/>
    </xf>
    <xf numFmtId="0" fontId="16" fillId="17" borderId="1" xfId="0" applyFont="1" applyFill="1" applyBorder="1" applyAlignment="1">
      <alignment horizontal="center" vertical="center"/>
    </xf>
    <xf numFmtId="0" fontId="16" fillId="18" borderId="7" xfId="0" applyFont="1" applyFill="1" applyBorder="1" applyAlignment="1">
      <alignment horizontal="center" vertical="center"/>
    </xf>
    <xf numFmtId="0" fontId="16" fillId="19" borderId="7" xfId="0" applyFont="1" applyFill="1" applyBorder="1" applyAlignment="1">
      <alignment horizontal="center" vertical="center"/>
    </xf>
    <xf numFmtId="0" fontId="16" fillId="20" borderId="7" xfId="0" applyFont="1" applyFill="1" applyBorder="1" applyAlignment="1">
      <alignment horizontal="center" vertical="center"/>
    </xf>
    <xf numFmtId="0" fontId="6" fillId="21" borderId="7" xfId="0" applyFont="1" applyFill="1" applyBorder="1" applyAlignment="1">
      <alignment horizontal="center"/>
    </xf>
    <xf numFmtId="0" fontId="14" fillId="0" borderId="0" xfId="0" applyFont="1" applyAlignment="1">
      <alignment horizontal="left" vertical="center"/>
    </xf>
    <xf numFmtId="1" fontId="10" fillId="0" borderId="7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2" fontId="10" fillId="0" borderId="0" xfId="0" applyNumberFormat="1" applyFont="1" applyAlignment="1">
      <alignment horizontal="center" vertical="center"/>
    </xf>
    <xf numFmtId="2" fontId="10" fillId="0" borderId="0" xfId="0" applyNumberFormat="1" applyFont="1" applyAlignment="1">
      <alignment vertical="center"/>
    </xf>
    <xf numFmtId="0" fontId="8" fillId="0" borderId="0" xfId="0" applyFont="1"/>
    <xf numFmtId="1" fontId="10" fillId="15" borderId="7" xfId="0" applyNumberFormat="1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/>
    </xf>
    <xf numFmtId="1" fontId="10" fillId="14" borderId="7" xfId="0" applyNumberFormat="1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5" fillId="3" borderId="1" xfId="0" applyFont="1" applyFill="1" applyBorder="1"/>
    <xf numFmtId="0" fontId="5" fillId="3" borderId="6" xfId="0" applyFont="1" applyFill="1" applyBorder="1"/>
    <xf numFmtId="0" fontId="5" fillId="4" borderId="2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 wrapText="1"/>
    </xf>
    <xf numFmtId="0" fontId="11" fillId="8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2" fontId="8" fillId="0" borderId="7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11" fillId="10" borderId="7" xfId="0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0" fontId="11" fillId="10" borderId="3" xfId="0" applyFont="1" applyFill="1" applyBorder="1" applyAlignment="1">
      <alignment horizontal="center" vertical="center"/>
    </xf>
    <xf numFmtId="0" fontId="11" fillId="10" borderId="4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2" fontId="8" fillId="0" borderId="2" xfId="0" applyNumberFormat="1" applyFont="1" applyBorder="1" applyAlignment="1">
      <alignment horizontal="center" vertical="center"/>
    </xf>
    <xf numFmtId="2" fontId="8" fillId="0" borderId="4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5" fillId="16" borderId="7" xfId="0" applyFont="1" applyFill="1" applyBorder="1" applyAlignment="1">
      <alignment horizontal="center" vertical="center"/>
    </xf>
    <xf numFmtId="0" fontId="0" fillId="16" borderId="7" xfId="0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0" fillId="13" borderId="7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5" fillId="16" borderId="5" xfId="0" applyFont="1" applyFill="1" applyBorder="1" applyAlignment="1">
      <alignment horizontal="center" vertical="center"/>
    </xf>
    <xf numFmtId="0" fontId="15" fillId="16" borderId="11" xfId="0" applyFont="1" applyFill="1" applyBorder="1" applyAlignment="1">
      <alignment horizontal="center" vertical="center"/>
    </xf>
    <xf numFmtId="0" fontId="15" fillId="16" borderId="12" xfId="0" applyFont="1" applyFill="1" applyBorder="1" applyAlignment="1">
      <alignment horizontal="center" vertical="center"/>
    </xf>
    <xf numFmtId="0" fontId="15" fillId="16" borderId="8" xfId="0" applyFont="1" applyFill="1" applyBorder="1" applyAlignment="1">
      <alignment horizontal="center" vertical="center"/>
    </xf>
    <xf numFmtId="0" fontId="15" fillId="16" borderId="13" xfId="0" applyFont="1" applyFill="1" applyBorder="1" applyAlignment="1">
      <alignment horizontal="center" vertical="center"/>
    </xf>
    <xf numFmtId="0" fontId="15" fillId="16" borderId="14" xfId="0" applyFont="1" applyFill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0" fillId="0" borderId="7" xfId="0" applyFont="1" applyBorder="1"/>
    <xf numFmtId="0" fontId="0" fillId="0" borderId="7" xfId="0" applyBorder="1"/>
    <xf numFmtId="0" fontId="0" fillId="0" borderId="7" xfId="0" applyBorder="1" applyAlignment="1">
      <alignment horizontal="center"/>
    </xf>
    <xf numFmtId="2" fontId="0" fillId="0" borderId="7" xfId="0" applyNumberFormat="1" applyBorder="1"/>
    <xf numFmtId="169" fontId="0" fillId="0" borderId="7" xfId="0" applyNumberFormat="1" applyBorder="1"/>
    <xf numFmtId="0" fontId="0" fillId="11" borderId="7" xfId="0" applyFill="1" applyBorder="1"/>
    <xf numFmtId="0" fontId="9" fillId="0" borderId="7" xfId="0" applyFont="1" applyBorder="1" applyAlignment="1">
      <alignment horizontal="center"/>
    </xf>
    <xf numFmtId="0" fontId="9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11" borderId="7" xfId="0" applyFont="1" applyFill="1" applyBorder="1" applyAlignment="1">
      <alignment horizontal="center" vertical="center"/>
    </xf>
    <xf numFmtId="0" fontId="10" fillId="0" borderId="7" xfId="0" applyFont="1" applyBorder="1" applyAlignment="1">
      <alignment horizontal="center"/>
    </xf>
    <xf numFmtId="2" fontId="10" fillId="0" borderId="7" xfId="0" applyNumberFormat="1" applyFont="1" applyBorder="1"/>
    <xf numFmtId="0" fontId="9" fillId="0" borderId="0" xfId="0" applyFont="1" applyFill="1" applyBorder="1" applyAlignment="1">
      <alignment horizontal="center" vertical="center"/>
    </xf>
    <xf numFmtId="0" fontId="4" fillId="0" borderId="0" xfId="0" applyFont="1"/>
    <xf numFmtId="0" fontId="9" fillId="0" borderId="0" xfId="0" applyFont="1" applyAlignment="1">
      <alignment horizontal="center" vertical="center"/>
    </xf>
    <xf numFmtId="0" fontId="19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20" fillId="0" borderId="0" xfId="0" applyFont="1" applyAlignment="1">
      <alignment horizontal="right"/>
    </xf>
    <xf numFmtId="3" fontId="0" fillId="0" borderId="0" xfId="0" applyNumberForma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/>
              <a:t>Regresi Sederhana</a:t>
            </a:r>
          </a:p>
        </c:rich>
      </c:tx>
      <c:layout>
        <c:manualLayout>
          <c:xMode val="edge"/>
          <c:yMode val="edge"/>
          <c:x val="0.3165853452385306"/>
          <c:y val="2.70775826043943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'REGRESI X IPK'!$Z$10</c:f>
              <c:strCache>
                <c:ptCount val="1"/>
                <c:pt idx="0">
                  <c:v>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'REGRESI X IPK'!$Y$11:$Y$15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</c:numCache>
            </c:numRef>
          </c:xVal>
          <c:yVal>
            <c:numRef>
              <c:f>'REGRESI X IPK'!$Z$11:$Z$15</c:f>
              <c:numCache>
                <c:formatCode>General</c:formatCode>
                <c:ptCount val="5"/>
                <c:pt idx="0">
                  <c:v>2.8</c:v>
                </c:pt>
                <c:pt idx="1">
                  <c:v>14</c:v>
                </c:pt>
                <c:pt idx="2">
                  <c:v>25.200000000000003</c:v>
                </c:pt>
                <c:pt idx="3">
                  <c:v>36.4</c:v>
                </c:pt>
                <c:pt idx="4">
                  <c:v>47.6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7CC-440A-B561-F729D9F15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9725136"/>
        <c:axId val="589722976"/>
      </c:scatterChart>
      <c:valAx>
        <c:axId val="589725136"/>
        <c:scaling>
          <c:orientation val="minMax"/>
          <c:max val="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 b="1"/>
                  <a:t>Prestasi Akademik Mahasiswa (X)</a:t>
                </a:r>
                <a:endParaRPr lang="en-ID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722976"/>
        <c:crosses val="autoZero"/>
        <c:crossBetween val="midCat"/>
        <c:majorUnit val="20"/>
      </c:valAx>
      <c:valAx>
        <c:axId val="58972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b="1"/>
                  <a:t> IPK</a:t>
                </a:r>
                <a:r>
                  <a:rPr lang="id-ID" b="1"/>
                  <a:t> </a:t>
                </a:r>
                <a:r>
                  <a:rPr lang="en-ID" b="1"/>
                  <a:t>(Y)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725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0" baseline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D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Regresi Sederhana</a:t>
            </a:r>
          </a:p>
        </c:rich>
      </c:tx>
      <c:layout>
        <c:manualLayout>
          <c:xMode val="edge"/>
          <c:yMode val="edge"/>
          <c:x val="0.41368403473446053"/>
          <c:y val="2.16146454886320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'REGRESI X IPK'!$B$3:$B$42</c:f>
              <c:numCache>
                <c:formatCode>General</c:formatCode>
                <c:ptCount val="40"/>
                <c:pt idx="0">
                  <c:v>6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</c:numCache>
            </c:numRef>
          </c:xVal>
          <c:yVal>
            <c:numRef>
              <c:f>'REGRESI X IPK'!$C$3:$C$42</c:f>
              <c:numCache>
                <c:formatCode>General</c:formatCode>
                <c:ptCount val="40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20E-4A2E-90D8-75931D796F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557616"/>
        <c:axId val="105635528"/>
      </c:scatterChart>
      <c:valAx>
        <c:axId val="376557616"/>
        <c:scaling>
          <c:orientation val="minMax"/>
          <c:max val="6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d-ID"/>
                  <a:t>Prestasi Akademik Makasiswa </a:t>
                </a:r>
                <a:r>
                  <a:rPr lang="en-ID"/>
                  <a:t>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35528"/>
        <c:crosses val="autoZero"/>
        <c:crossBetween val="midCat"/>
      </c:valAx>
      <c:valAx>
        <c:axId val="105635528"/>
        <c:scaling>
          <c:orientation val="minMax"/>
          <c:max val="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 IPK (Y)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557616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7284</xdr:colOff>
      <xdr:row>2</xdr:row>
      <xdr:rowOff>177614</xdr:rowOff>
    </xdr:from>
    <xdr:to>
      <xdr:col>16</xdr:col>
      <xdr:colOff>369795</xdr:colOff>
      <xdr:row>19</xdr:row>
      <xdr:rowOff>98287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AEF67A-6674-6E65-C522-8732BE2EBE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2402" y="558614"/>
          <a:ext cx="9439275" cy="3450526"/>
        </a:xfrm>
        <a:prstGeom prst="rect">
          <a:avLst/>
        </a:prstGeom>
      </xdr:spPr>
    </xdr:pic>
    <xdr:clientData/>
  </xdr:twoCellAnchor>
  <xdr:twoCellAnchor editAs="oneCell">
    <xdr:from>
      <xdr:col>0</xdr:col>
      <xdr:colOff>581905</xdr:colOff>
      <xdr:row>25</xdr:row>
      <xdr:rowOff>11036</xdr:rowOff>
    </xdr:from>
    <xdr:to>
      <xdr:col>16</xdr:col>
      <xdr:colOff>409816</xdr:colOff>
      <xdr:row>48</xdr:row>
      <xdr:rowOff>77641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643D5D-5234-1C76-6645-E29F4AA83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1905" y="5109712"/>
          <a:ext cx="9509793" cy="4794688"/>
        </a:xfrm>
        <a:prstGeom prst="rect">
          <a:avLst/>
        </a:prstGeom>
      </xdr:spPr>
    </xdr:pic>
    <xdr:clientData/>
  </xdr:twoCellAnchor>
  <xdr:twoCellAnchor editAs="oneCell">
    <xdr:from>
      <xdr:col>18</xdr:col>
      <xdr:colOff>112060</xdr:colOff>
      <xdr:row>16</xdr:row>
      <xdr:rowOff>160807</xdr:rowOff>
    </xdr:from>
    <xdr:to>
      <xdr:col>20</xdr:col>
      <xdr:colOff>1756200</xdr:colOff>
      <xdr:row>19</xdr:row>
      <xdr:rowOff>44824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FECA8A2-4881-444C-B086-3F7C4349B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690413" y="3477748"/>
          <a:ext cx="3614694" cy="489135"/>
        </a:xfrm>
        <a:prstGeom prst="rect">
          <a:avLst/>
        </a:prstGeom>
      </xdr:spPr>
    </xdr:pic>
    <xdr:clientData/>
  </xdr:twoCellAnchor>
  <xdr:oneCellAnchor>
    <xdr:from>
      <xdr:col>21</xdr:col>
      <xdr:colOff>572408</xdr:colOff>
      <xdr:row>16</xdr:row>
      <xdr:rowOff>76425</xdr:rowOff>
    </xdr:from>
    <xdr:ext cx="322011" cy="36638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C8B79CF4-BCC7-4D8E-8090-10CFA361B535}"/>
                </a:ext>
              </a:extLst>
            </xdr:cNvPr>
            <xdr:cNvSpPr txBox="1"/>
          </xdr:nvSpPr>
          <xdr:spPr>
            <a:xfrm>
              <a:off x="15465026" y="3393366"/>
              <a:ext cx="322011" cy="3663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ID" sz="12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id-ID" sz="1200" b="0" i="1">
                            <a:latin typeface="Cambria Math" panose="02040503050406030204" pitchFamily="18" charset="0"/>
                          </a:rPr>
                          <m:t>0,60</m:t>
                        </m:r>
                      </m:num>
                      <m:den>
                        <m:r>
                          <a:rPr lang="en-GB" sz="1200" b="0" i="1">
                            <a:latin typeface="Cambria Math" panose="02040503050406030204" pitchFamily="18" charset="0"/>
                          </a:rPr>
                          <m:t>0</m:t>
                        </m:r>
                        <m:r>
                          <a:rPr lang="id-ID" sz="1200" b="0" i="1">
                            <a:latin typeface="Cambria Math" panose="02040503050406030204" pitchFamily="18" charset="0"/>
                          </a:rPr>
                          <m:t>,53</m:t>
                        </m:r>
                      </m:den>
                    </m:f>
                  </m:oMath>
                </m:oMathPara>
              </a14:m>
              <a:endParaRPr lang="en-ID" sz="12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C8B79CF4-BCC7-4D8E-8090-10CFA361B535}"/>
                </a:ext>
              </a:extLst>
            </xdr:cNvPr>
            <xdr:cNvSpPr txBox="1"/>
          </xdr:nvSpPr>
          <xdr:spPr>
            <a:xfrm>
              <a:off x="15465026" y="3393366"/>
              <a:ext cx="322011" cy="3663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d-ID" sz="1200" b="0" i="0">
                  <a:latin typeface="Cambria Math" panose="02040503050406030204" pitchFamily="18" charset="0"/>
                </a:rPr>
                <a:t>0,60</a:t>
              </a:r>
              <a:r>
                <a:rPr lang="en-ID" sz="1200" b="0" i="0">
                  <a:latin typeface="Cambria Math" panose="02040503050406030204" pitchFamily="18" charset="0"/>
                </a:rPr>
                <a:t>/</a:t>
              </a:r>
              <a:r>
                <a:rPr lang="en-GB" sz="1200" b="0" i="0">
                  <a:latin typeface="Cambria Math" panose="02040503050406030204" pitchFamily="18" charset="0"/>
                </a:rPr>
                <a:t>0</a:t>
              </a:r>
              <a:r>
                <a:rPr lang="id-ID" sz="1200" b="0" i="0">
                  <a:latin typeface="Cambria Math" panose="02040503050406030204" pitchFamily="18" charset="0"/>
                </a:rPr>
                <a:t>,53</a:t>
              </a:r>
              <a:endParaRPr lang="en-ID" sz="1200"/>
            </a:p>
          </xdr:txBody>
        </xdr:sp>
      </mc:Fallback>
    </mc:AlternateContent>
    <xdr:clientData/>
  </xdr:oneCellAnchor>
  <xdr:oneCellAnchor>
    <xdr:from>
      <xdr:col>21</xdr:col>
      <xdr:colOff>78976</xdr:colOff>
      <xdr:row>16</xdr:row>
      <xdr:rowOff>167554</xdr:rowOff>
    </xdr:from>
    <xdr:ext cx="866287" cy="219163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5EEEA2E-6FE1-414D-B66E-39F12C9FF174}"/>
            </a:ext>
          </a:extLst>
        </xdr:cNvPr>
        <xdr:cNvSpPr txBox="1"/>
      </xdr:nvSpPr>
      <xdr:spPr>
        <a:xfrm>
          <a:off x="14971594" y="3484495"/>
          <a:ext cx="866287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n-ID" sz="1400"/>
            <a:t>Fhit</a:t>
          </a:r>
          <a:r>
            <a:rPr lang="en-ID" sz="1400" baseline="0"/>
            <a:t> =</a:t>
          </a:r>
          <a:endParaRPr lang="en-ID" sz="1400"/>
        </a:p>
      </xdr:txBody>
    </xdr:sp>
    <xdr:clientData/>
  </xdr:oneCellAnchor>
  <xdr:oneCellAnchor>
    <xdr:from>
      <xdr:col>21</xdr:col>
      <xdr:colOff>61685</xdr:colOff>
      <xdr:row>19</xdr:row>
      <xdr:rowOff>79828</xdr:rowOff>
    </xdr:from>
    <xdr:ext cx="866287" cy="219163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255B6AD-7027-499C-87DD-AFB0E58FF6EE}"/>
            </a:ext>
          </a:extLst>
        </xdr:cNvPr>
        <xdr:cNvSpPr txBox="1"/>
      </xdr:nvSpPr>
      <xdr:spPr>
        <a:xfrm>
          <a:off x="9262835" y="7099753"/>
          <a:ext cx="866287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n-ID" sz="1400"/>
            <a:t>Fhit</a:t>
          </a:r>
          <a:r>
            <a:rPr lang="en-ID" sz="1400" baseline="0"/>
            <a:t> =</a:t>
          </a:r>
          <a:endParaRPr lang="en-ID" sz="1400"/>
        </a:p>
      </xdr:txBody>
    </xdr:sp>
    <xdr:clientData/>
  </xdr:oneCellAnchor>
  <xdr:oneCellAnchor>
    <xdr:from>
      <xdr:col>21</xdr:col>
      <xdr:colOff>522514</xdr:colOff>
      <xdr:row>19</xdr:row>
      <xdr:rowOff>91621</xdr:rowOff>
    </xdr:from>
    <xdr:ext cx="923458" cy="187872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F91103C2-F42D-4C39-9545-12B1DF97FFEF}"/>
            </a:ext>
          </a:extLst>
        </xdr:cNvPr>
        <xdr:cNvSpPr txBox="1"/>
      </xdr:nvSpPr>
      <xdr:spPr>
        <a:xfrm>
          <a:off x="15415132" y="4013680"/>
          <a:ext cx="923458" cy="1878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ID" sz="1200"/>
            <a:t>1,</a:t>
          </a:r>
          <a:r>
            <a:rPr lang="id-ID" sz="1200"/>
            <a:t>1320</a:t>
          </a:r>
          <a:r>
            <a:rPr lang="en-ID" sz="1200" baseline="0"/>
            <a:t> =&gt; 1,</a:t>
          </a:r>
          <a:r>
            <a:rPr lang="id-ID" sz="1200" baseline="0"/>
            <a:t>13</a:t>
          </a:r>
          <a:endParaRPr lang="en-ID" sz="1200"/>
        </a:p>
      </xdr:txBody>
    </xdr:sp>
    <xdr:clientData/>
  </xdr:oneCellAnchor>
  <xdr:oneCellAnchor>
    <xdr:from>
      <xdr:col>21</xdr:col>
      <xdr:colOff>65621</xdr:colOff>
      <xdr:row>20</xdr:row>
      <xdr:rowOff>163012</xdr:rowOff>
    </xdr:from>
    <xdr:ext cx="1384095" cy="219163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B2B39487-A18D-423A-906B-B3A69D117EEA}"/>
            </a:ext>
          </a:extLst>
        </xdr:cNvPr>
        <xdr:cNvSpPr txBox="1"/>
      </xdr:nvSpPr>
      <xdr:spPr>
        <a:xfrm>
          <a:off x="9266771" y="7382962"/>
          <a:ext cx="1384095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r>
            <a:rPr lang="en-ID" sz="1400" baseline="0"/>
            <a:t>Nilai tabel = 2,54</a:t>
          </a:r>
          <a:endParaRPr lang="en-ID" sz="1400"/>
        </a:p>
      </xdr:txBody>
    </xdr:sp>
    <xdr:clientData/>
  </xdr:oneCellAnchor>
  <xdr:oneCellAnchor>
    <xdr:from>
      <xdr:col>31</xdr:col>
      <xdr:colOff>0</xdr:colOff>
      <xdr:row>30</xdr:row>
      <xdr:rowOff>1645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22E5AAEE-223E-430B-BA59-441E35BB03A0}"/>
            </a:ext>
          </a:extLst>
        </xdr:cNvPr>
        <xdr:cNvSpPr txBox="1"/>
      </xdr:nvSpPr>
      <xdr:spPr>
        <a:xfrm>
          <a:off x="25594235" y="6142469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32</xdr:col>
      <xdr:colOff>581966</xdr:colOff>
      <xdr:row>30</xdr:row>
      <xdr:rowOff>1645</xdr:rowOff>
    </xdr:from>
    <xdr:ext cx="399853" cy="20499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E4EF0D18-5860-47AC-8BEB-3AE6413CCCFB}"/>
                </a:ext>
              </a:extLst>
            </xdr:cNvPr>
            <xdr:cNvSpPr txBox="1"/>
          </xdr:nvSpPr>
          <xdr:spPr>
            <a:xfrm>
              <a:off x="27857084" y="6142469"/>
              <a:ext cx="399853" cy="2049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ad>
                      <m:radPr>
                        <m:degHide m:val="on"/>
                        <m:ctrlPr>
                          <a:rPr lang="en-ID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a:rPr lang="id-ID" sz="1100" b="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  <m:t>0,53</m:t>
                        </m:r>
                      </m:e>
                    </m:rad>
                  </m:oMath>
                </m:oMathPara>
              </a14:m>
              <a:endParaRPr lang="en-ID" sz="1100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E4EF0D18-5860-47AC-8BEB-3AE6413CCCFB}"/>
                </a:ext>
              </a:extLst>
            </xdr:cNvPr>
            <xdr:cNvSpPr txBox="1"/>
          </xdr:nvSpPr>
          <xdr:spPr>
            <a:xfrm>
              <a:off x="27857084" y="6142469"/>
              <a:ext cx="399853" cy="2049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ID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√</a:t>
              </a:r>
              <a:r>
                <a:rPr lang="id-ID" sz="1100" b="0" i="0">
                  <a:solidFill>
                    <a:srgbClr val="836967"/>
                  </a:solidFill>
                  <a:latin typeface="Cambria Math" panose="02040503050406030204" pitchFamily="18" charset="0"/>
                </a:rPr>
                <a:t>0,53</a:t>
              </a:r>
              <a:endParaRPr lang="en-ID" sz="1100"/>
            </a:p>
          </xdr:txBody>
        </xdr:sp>
      </mc:Fallback>
    </mc:AlternateContent>
    <xdr:clientData/>
  </xdr:oneCellAnchor>
  <xdr:oneCellAnchor>
    <xdr:from>
      <xdr:col>37</xdr:col>
      <xdr:colOff>0</xdr:colOff>
      <xdr:row>24</xdr:row>
      <xdr:rowOff>1645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9D9D0265-7B18-4733-976A-8FBB84F50A94}"/>
            </a:ext>
          </a:extLst>
        </xdr:cNvPr>
        <xdr:cNvSpPr txBox="1"/>
      </xdr:nvSpPr>
      <xdr:spPr>
        <a:xfrm>
          <a:off x="32485853" y="493223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38</xdr:col>
      <xdr:colOff>727643</xdr:colOff>
      <xdr:row>24</xdr:row>
      <xdr:rowOff>1645</xdr:rowOff>
    </xdr:from>
    <xdr:ext cx="399853" cy="20499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89583BB1-CDE6-4834-A6FA-86995705B46D}"/>
                </a:ext>
              </a:extLst>
            </xdr:cNvPr>
            <xdr:cNvSpPr txBox="1"/>
          </xdr:nvSpPr>
          <xdr:spPr>
            <a:xfrm>
              <a:off x="34827143" y="4932233"/>
              <a:ext cx="399853" cy="2049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ad>
                      <m:radPr>
                        <m:degHide m:val="on"/>
                        <m:ctrlPr>
                          <a:rPr lang="en-ID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a:rPr lang="id-ID" sz="1100" b="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  <m:t>0,60</m:t>
                        </m:r>
                      </m:e>
                    </m:rad>
                  </m:oMath>
                </m:oMathPara>
              </a14:m>
              <a:endParaRPr lang="en-ID" sz="1100"/>
            </a:p>
          </xdr:txBody>
        </xdr:sp>
      </mc:Choice>
      <mc:Fallback xmlns="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89583BB1-CDE6-4834-A6FA-86995705B46D}"/>
                </a:ext>
              </a:extLst>
            </xdr:cNvPr>
            <xdr:cNvSpPr txBox="1"/>
          </xdr:nvSpPr>
          <xdr:spPr>
            <a:xfrm>
              <a:off x="34827143" y="4932233"/>
              <a:ext cx="399853" cy="20499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ID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√</a:t>
              </a:r>
              <a:r>
                <a:rPr lang="id-ID" sz="1100" b="0" i="0">
                  <a:solidFill>
                    <a:srgbClr val="836967"/>
                  </a:solidFill>
                  <a:latin typeface="Cambria Math" panose="02040503050406030204" pitchFamily="18" charset="0"/>
                </a:rPr>
                <a:t>0,60</a:t>
              </a:r>
              <a:endParaRPr lang="en-ID" sz="1100"/>
            </a:p>
          </xdr:txBody>
        </xdr:sp>
      </mc:Fallback>
    </mc:AlternateContent>
    <xdr:clientData/>
  </xdr:oneCellAnchor>
  <xdr:oneCellAnchor>
    <xdr:from>
      <xdr:col>31</xdr:col>
      <xdr:colOff>168728</xdr:colOff>
      <xdr:row>35</xdr:row>
      <xdr:rowOff>109765</xdr:rowOff>
    </xdr:from>
    <xdr:ext cx="190180" cy="219163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D2CF25F-6C7C-428D-AF31-FE994F4D7041}"/>
            </a:ext>
          </a:extLst>
        </xdr:cNvPr>
        <xdr:cNvSpPr txBox="1"/>
      </xdr:nvSpPr>
      <xdr:spPr>
        <a:xfrm>
          <a:off x="20095028" y="6339115"/>
          <a:ext cx="190180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ID" sz="1400"/>
            <a:t>t</a:t>
          </a:r>
          <a:r>
            <a:rPr lang="en-ID" sz="1400" baseline="0"/>
            <a:t> =</a:t>
          </a:r>
          <a:endParaRPr lang="en-ID" sz="1400"/>
        </a:p>
      </xdr:txBody>
    </xdr:sp>
    <xdr:clientData/>
  </xdr:oneCellAnchor>
  <xdr:oneCellAnchor>
    <xdr:from>
      <xdr:col>31</xdr:col>
      <xdr:colOff>468085</xdr:colOff>
      <xdr:row>35</xdr:row>
      <xdr:rowOff>37193</xdr:rowOff>
    </xdr:from>
    <xdr:ext cx="1195199" cy="6726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4C69B6CE-E3B8-4335-AE52-EEEDD638F5E9}"/>
                </a:ext>
              </a:extLst>
            </xdr:cNvPr>
            <xdr:cNvSpPr txBox="1"/>
          </xdr:nvSpPr>
          <xdr:spPr>
            <a:xfrm>
              <a:off x="26230409" y="7164134"/>
              <a:ext cx="1195199" cy="6726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ID" sz="14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GB" sz="1400" b="0" i="1">
                            <a:latin typeface="Cambria Math" panose="02040503050406030204" pitchFamily="18" charset="0"/>
                          </a:rPr>
                          <m:t>4</m:t>
                        </m:r>
                        <m:r>
                          <a:rPr lang="id-ID" sz="1400" b="0" i="1">
                            <a:latin typeface="Cambria Math" panose="02040503050406030204" pitchFamily="18" charset="0"/>
                          </a:rPr>
                          <m:t>,48</m:t>
                        </m:r>
                        <m:r>
                          <a:rPr lang="en-GB" sz="14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id-ID" sz="1400" b="0" i="1">
                            <a:latin typeface="Cambria Math" panose="02040503050406030204" pitchFamily="18" charset="0"/>
                          </a:rPr>
                          <m:t>2,29</m:t>
                        </m:r>
                      </m:num>
                      <m:den>
                        <m:rad>
                          <m:radPr>
                            <m:degHide m:val="on"/>
                            <m:ctrlPr>
                              <a:rPr lang="en-ID" sz="140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d>
                              <m:dPr>
                                <m:begChr m:val="["/>
                                <m:endChr m:val="]"/>
                                <m:ctrlPr>
                                  <a:rPr lang="en-ID" sz="140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n-ID" sz="1400" i="1"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r>
                                      <a:rPr lang="id-ID" sz="1400" b="0" i="1">
                                        <a:latin typeface="Cambria Math" panose="02040503050406030204" pitchFamily="18" charset="0"/>
                                      </a:rPr>
                                      <m:t>0,53</m:t>
                                    </m:r>
                                  </m:num>
                                  <m:den>
                                    <m:r>
                                      <a:rPr lang="en-GB" sz="14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  <m:r>
                                      <a:rPr lang="id-ID" sz="1400" b="0" i="1">
                                        <a:latin typeface="Cambria Math" panose="02040503050406030204" pitchFamily="18" charset="0"/>
                                      </a:rPr>
                                      <m:t>3</m:t>
                                    </m:r>
                                  </m:den>
                                </m:f>
                                <m:r>
                                  <a:rPr lang="en-GB" sz="1400" b="0" i="1">
                                    <a:latin typeface="Cambria Math" panose="02040503050406030204" pitchFamily="18" charset="0"/>
                                  </a:rPr>
                                  <m:t>+</m:t>
                                </m:r>
                                <m:f>
                                  <m:fPr>
                                    <m:ctrlPr>
                                      <a:rPr lang="en-GB" sz="14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r>
                                      <a:rPr lang="en-GB" sz="1400" b="0" i="1">
                                        <a:latin typeface="Cambria Math" panose="02040503050406030204" pitchFamily="18" charset="0"/>
                                      </a:rPr>
                                      <m:t>0,</m:t>
                                    </m:r>
                                    <m:r>
                                      <a:rPr lang="id-ID" sz="1400" b="0" i="1">
                                        <a:latin typeface="Cambria Math" panose="02040503050406030204" pitchFamily="18" charset="0"/>
                                      </a:rPr>
                                      <m:t>60</m:t>
                                    </m:r>
                                  </m:num>
                                  <m:den>
                                    <m:r>
                                      <a:rPr lang="id-ID" sz="1400" b="0" i="1">
                                        <a:latin typeface="Cambria Math" panose="02040503050406030204" pitchFamily="18" charset="0"/>
                                      </a:rPr>
                                      <m:t>17</m:t>
                                    </m:r>
                                  </m:den>
                                </m:f>
                              </m:e>
                            </m:d>
                          </m:e>
                        </m:rad>
                      </m:den>
                    </m:f>
                  </m:oMath>
                </m:oMathPara>
              </a14:m>
              <a:endParaRPr lang="en-ID" sz="1400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4C69B6CE-E3B8-4335-AE52-EEEDD638F5E9}"/>
                </a:ext>
              </a:extLst>
            </xdr:cNvPr>
            <xdr:cNvSpPr txBox="1"/>
          </xdr:nvSpPr>
          <xdr:spPr>
            <a:xfrm>
              <a:off x="26230409" y="7164134"/>
              <a:ext cx="1195199" cy="6726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ID" sz="1400" i="0">
                  <a:latin typeface="Cambria Math" panose="02040503050406030204" pitchFamily="18" charset="0"/>
                </a:rPr>
                <a:t>(</a:t>
              </a:r>
              <a:r>
                <a:rPr lang="en-GB" sz="1400" b="0" i="0">
                  <a:latin typeface="Cambria Math" panose="02040503050406030204" pitchFamily="18" charset="0"/>
                </a:rPr>
                <a:t>4</a:t>
              </a:r>
              <a:r>
                <a:rPr lang="id-ID" sz="1400" b="0" i="0">
                  <a:latin typeface="Cambria Math" panose="02040503050406030204" pitchFamily="18" charset="0"/>
                </a:rPr>
                <a:t>,48</a:t>
              </a:r>
              <a:r>
                <a:rPr lang="en-GB" sz="1400" b="0" i="0">
                  <a:latin typeface="Cambria Math" panose="02040503050406030204" pitchFamily="18" charset="0"/>
                </a:rPr>
                <a:t>−</a:t>
              </a:r>
              <a:r>
                <a:rPr lang="id-ID" sz="1400" b="0" i="0">
                  <a:latin typeface="Cambria Math" panose="02040503050406030204" pitchFamily="18" charset="0"/>
                </a:rPr>
                <a:t>2,29</a:t>
              </a:r>
              <a:r>
                <a:rPr lang="en-ID" sz="1400" b="0" i="0">
                  <a:latin typeface="Cambria Math" panose="02040503050406030204" pitchFamily="18" charset="0"/>
                </a:rPr>
                <a:t>)/√([</a:t>
              </a:r>
              <a:r>
                <a:rPr lang="id-ID" sz="1400" b="0" i="0">
                  <a:latin typeface="Cambria Math" panose="02040503050406030204" pitchFamily="18" charset="0"/>
                </a:rPr>
                <a:t>0,53</a:t>
              </a:r>
              <a:r>
                <a:rPr lang="en-ID" sz="1400" b="0" i="0">
                  <a:latin typeface="Cambria Math" panose="02040503050406030204" pitchFamily="18" charset="0"/>
                </a:rPr>
                <a:t>/</a:t>
              </a:r>
              <a:r>
                <a:rPr lang="en-GB" sz="1400" b="0" i="0">
                  <a:latin typeface="Cambria Math" panose="02040503050406030204" pitchFamily="18" charset="0"/>
                </a:rPr>
                <a:t>2</a:t>
              </a:r>
              <a:r>
                <a:rPr lang="id-ID" sz="1400" b="0" i="0">
                  <a:latin typeface="Cambria Math" panose="02040503050406030204" pitchFamily="18" charset="0"/>
                </a:rPr>
                <a:t>3</a:t>
              </a:r>
              <a:r>
                <a:rPr lang="en-GB" sz="1400" b="0" i="0">
                  <a:latin typeface="Cambria Math" panose="02040503050406030204" pitchFamily="18" charset="0"/>
                </a:rPr>
                <a:t>+0,</a:t>
              </a:r>
              <a:r>
                <a:rPr lang="id-ID" sz="1400" b="0" i="0">
                  <a:latin typeface="Cambria Math" panose="02040503050406030204" pitchFamily="18" charset="0"/>
                </a:rPr>
                <a:t>60</a:t>
              </a:r>
              <a:r>
                <a:rPr lang="en-GB" sz="1400" b="0" i="0">
                  <a:latin typeface="Cambria Math" panose="02040503050406030204" pitchFamily="18" charset="0"/>
                </a:rPr>
                <a:t>/</a:t>
              </a:r>
              <a:r>
                <a:rPr lang="id-ID" sz="1400" b="0" i="0">
                  <a:latin typeface="Cambria Math" panose="02040503050406030204" pitchFamily="18" charset="0"/>
                </a:rPr>
                <a:t>17</a:t>
              </a:r>
              <a:r>
                <a:rPr lang="en-GB" sz="1400" b="0" i="0">
                  <a:latin typeface="Cambria Math" panose="02040503050406030204" pitchFamily="18" charset="0"/>
                </a:rPr>
                <a:t>] </a:t>
              </a:r>
              <a:r>
                <a:rPr lang="en-ID" sz="1400" b="0" i="0">
                  <a:latin typeface="Cambria Math" panose="02040503050406030204" pitchFamily="18" charset="0"/>
                </a:rPr>
                <a:t>)</a:t>
              </a:r>
              <a:endParaRPr lang="en-ID" sz="1400"/>
            </a:p>
          </xdr:txBody>
        </xdr:sp>
      </mc:Fallback>
    </mc:AlternateContent>
    <xdr:clientData/>
  </xdr:oneCellAnchor>
  <xdr:oneCellAnchor>
    <xdr:from>
      <xdr:col>31</xdr:col>
      <xdr:colOff>176975</xdr:colOff>
      <xdr:row>38</xdr:row>
      <xdr:rowOff>191957</xdr:rowOff>
    </xdr:from>
    <xdr:ext cx="190180" cy="219163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F5E64D98-AF46-4D0C-906A-12444157DC42}"/>
            </a:ext>
          </a:extLst>
        </xdr:cNvPr>
        <xdr:cNvSpPr txBox="1"/>
      </xdr:nvSpPr>
      <xdr:spPr>
        <a:xfrm>
          <a:off x="20103275" y="7011857"/>
          <a:ext cx="190180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ID" sz="1400"/>
            <a:t>t</a:t>
          </a:r>
          <a:r>
            <a:rPr lang="en-ID" sz="1400" baseline="0"/>
            <a:t> =</a:t>
          </a:r>
          <a:endParaRPr lang="en-ID" sz="1400"/>
        </a:p>
      </xdr:txBody>
    </xdr:sp>
    <xdr:clientData/>
  </xdr:oneCellAnchor>
  <xdr:oneCellAnchor>
    <xdr:from>
      <xdr:col>31</xdr:col>
      <xdr:colOff>471440</xdr:colOff>
      <xdr:row>39</xdr:row>
      <xdr:rowOff>0</xdr:rowOff>
    </xdr:from>
    <xdr:ext cx="474938" cy="4275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137FE174-750D-41A5-AC43-1BBE91751BFE}"/>
                </a:ext>
              </a:extLst>
            </xdr:cNvPr>
            <xdr:cNvSpPr txBox="1"/>
          </xdr:nvSpPr>
          <xdr:spPr>
            <a:xfrm>
              <a:off x="26233764" y="7933765"/>
              <a:ext cx="474938" cy="4275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ID" sz="14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id-ID" sz="1400" b="0" i="1">
                            <a:latin typeface="Cambria Math" panose="02040503050406030204" pitchFamily="18" charset="0"/>
                          </a:rPr>
                          <m:t>2,19</m:t>
                        </m:r>
                      </m:num>
                      <m:den>
                        <m:r>
                          <a:rPr lang="en-GB" sz="1400" b="0" i="1">
                            <a:latin typeface="Cambria Math" panose="02040503050406030204" pitchFamily="18" charset="0"/>
                          </a:rPr>
                          <m:t>0,</m:t>
                        </m:r>
                        <m:r>
                          <a:rPr lang="id-ID" sz="1400" b="0" i="1">
                            <a:latin typeface="Cambria Math" panose="02040503050406030204" pitchFamily="18" charset="0"/>
                          </a:rPr>
                          <m:t>240</m:t>
                        </m:r>
                      </m:den>
                    </m:f>
                  </m:oMath>
                </m:oMathPara>
              </a14:m>
              <a:endParaRPr lang="en-ID" sz="1400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137FE174-750D-41A5-AC43-1BBE91751BFE}"/>
                </a:ext>
              </a:extLst>
            </xdr:cNvPr>
            <xdr:cNvSpPr txBox="1"/>
          </xdr:nvSpPr>
          <xdr:spPr>
            <a:xfrm>
              <a:off x="26233764" y="7933765"/>
              <a:ext cx="474938" cy="4275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d-ID" sz="1400" b="0" i="0">
                  <a:latin typeface="Cambria Math" panose="02040503050406030204" pitchFamily="18" charset="0"/>
                </a:rPr>
                <a:t>2,19</a:t>
              </a:r>
              <a:r>
                <a:rPr lang="en-ID" sz="1400" b="0" i="0">
                  <a:latin typeface="Cambria Math" panose="02040503050406030204" pitchFamily="18" charset="0"/>
                </a:rPr>
                <a:t>/</a:t>
              </a:r>
              <a:r>
                <a:rPr lang="en-GB" sz="1400" b="0" i="0">
                  <a:latin typeface="Cambria Math" panose="02040503050406030204" pitchFamily="18" charset="0"/>
                </a:rPr>
                <a:t>0,</a:t>
              </a:r>
              <a:r>
                <a:rPr lang="id-ID" sz="1400" b="0" i="0">
                  <a:latin typeface="Cambria Math" panose="02040503050406030204" pitchFamily="18" charset="0"/>
                </a:rPr>
                <a:t>240</a:t>
              </a:r>
              <a:endParaRPr lang="en-ID" sz="1400"/>
            </a:p>
          </xdr:txBody>
        </xdr:sp>
      </mc:Fallback>
    </mc:AlternateContent>
    <xdr:clientData/>
  </xdr:oneCellAnchor>
  <xdr:oneCellAnchor>
    <xdr:from>
      <xdr:col>31</xdr:col>
      <xdr:colOff>194678</xdr:colOff>
      <xdr:row>41</xdr:row>
      <xdr:rowOff>74963</xdr:rowOff>
    </xdr:from>
    <xdr:ext cx="190180" cy="219163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82F970CC-22D0-4348-B392-1AFF4F330CA7}"/>
            </a:ext>
          </a:extLst>
        </xdr:cNvPr>
        <xdr:cNvSpPr txBox="1"/>
      </xdr:nvSpPr>
      <xdr:spPr>
        <a:xfrm>
          <a:off x="20120978" y="7494938"/>
          <a:ext cx="190180" cy="2191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r>
            <a:rPr lang="en-ID" sz="1400"/>
            <a:t>t</a:t>
          </a:r>
          <a:r>
            <a:rPr lang="en-ID" sz="1400" baseline="0"/>
            <a:t> =</a:t>
          </a:r>
          <a:endParaRPr lang="en-ID" sz="1400"/>
        </a:p>
      </xdr:txBody>
    </xdr:sp>
    <xdr:clientData/>
  </xdr:oneCellAnchor>
  <xdr:oneCellAnchor>
    <xdr:from>
      <xdr:col>31</xdr:col>
      <xdr:colOff>461761</xdr:colOff>
      <xdr:row>41</xdr:row>
      <xdr:rowOff>68933</xdr:rowOff>
    </xdr:from>
    <xdr:ext cx="375552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59C7884C-1A9D-4F88-926A-4441852B4F40}"/>
                </a:ext>
              </a:extLst>
            </xdr:cNvPr>
            <xdr:cNvSpPr txBox="1"/>
          </xdr:nvSpPr>
          <xdr:spPr>
            <a:xfrm>
              <a:off x="26224085" y="8406109"/>
              <a:ext cx="375552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d-ID" sz="1400" b="0" i="1">
                        <a:latin typeface="Cambria Math" panose="02040503050406030204" pitchFamily="18" charset="0"/>
                      </a:rPr>
                      <m:t>9,12</m:t>
                    </m:r>
                  </m:oMath>
                </m:oMathPara>
              </a14:m>
              <a:endParaRPr lang="en-ID" sz="1400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59C7884C-1A9D-4F88-926A-4441852B4F40}"/>
                </a:ext>
              </a:extLst>
            </xdr:cNvPr>
            <xdr:cNvSpPr txBox="1"/>
          </xdr:nvSpPr>
          <xdr:spPr>
            <a:xfrm>
              <a:off x="26224085" y="8406109"/>
              <a:ext cx="375552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d-ID" sz="1400" b="0" i="0">
                  <a:latin typeface="Cambria Math" panose="02040503050406030204" pitchFamily="18" charset="0"/>
                </a:rPr>
                <a:t>9,12</a:t>
              </a:r>
              <a:endParaRPr lang="en-ID" sz="1400"/>
            </a:p>
          </xdr:txBody>
        </xdr:sp>
      </mc:Fallback>
    </mc:AlternateContent>
    <xdr:clientData/>
  </xdr:oneCellAnchor>
  <xdr:oneCellAnchor>
    <xdr:from>
      <xdr:col>30</xdr:col>
      <xdr:colOff>634287</xdr:colOff>
      <xdr:row>34</xdr:row>
      <xdr:rowOff>70688</xdr:rowOff>
    </xdr:from>
    <xdr:ext cx="1001941" cy="6789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34D0843B-D0BC-4639-9570-4B1CF076EE5A}"/>
                </a:ext>
              </a:extLst>
            </xdr:cNvPr>
            <xdr:cNvSpPr txBox="1"/>
          </xdr:nvSpPr>
          <xdr:spPr>
            <a:xfrm>
              <a:off x="24542037" y="7064759"/>
              <a:ext cx="1001941" cy="6789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ID" sz="1100" i="1">
                        <a:latin typeface="Cambria Math" panose="02040503050406030204" pitchFamily="18" charset="0"/>
                      </a:rPr>
                      <m:t>𝑡</m:t>
                    </m:r>
                    <m:r>
                      <a:rPr lang="en-ID" sz="1100" i="0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ID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ID" sz="11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acc>
                              <m:accPr>
                                <m:chr m:val="̅"/>
                                <m:ctrlPr>
                                  <a:rPr lang="en-ID" sz="1100" i="1">
                                    <a:solidFill>
                                      <a:srgbClr val="836967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ID" sz="110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</m:acc>
                          </m:e>
                          <m:sub>
                            <m:r>
                              <a:rPr lang="en-ID" sz="1100" i="0">
                                <a:latin typeface="Cambria Math" panose="02040503050406030204" pitchFamily="18" charset="0"/>
                              </a:rPr>
                              <m:t>1</m:t>
                            </m:r>
                          </m:sub>
                        </m:sSub>
                        <m:r>
                          <a:rPr lang="en-ID" sz="1100" i="0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n-ID" sz="11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acc>
                              <m:accPr>
                                <m:chr m:val="̅"/>
                                <m:ctrlPr>
                                  <a:rPr lang="en-ID" sz="1100" i="1">
                                    <a:solidFill>
                                      <a:srgbClr val="836967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ID" sz="110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</m:acc>
                          </m:e>
                          <m:sub>
                            <m:r>
                              <a:rPr lang="en-ID" sz="1100" i="0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num>
                      <m:den>
                        <m:rad>
                          <m:radPr>
                            <m:degHide m:val="on"/>
                            <m:ctrlPr>
                              <a:rPr lang="en-ID" sz="11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d>
                              <m:dPr>
                                <m:ctrlPr>
                                  <a:rPr lang="en-ID" sz="1100" i="1">
                                    <a:solidFill>
                                      <a:srgbClr val="836967"/>
                                    </a:solidFill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f>
                                  <m:fPr>
                                    <m:ctrlPr>
                                      <a:rPr lang="en-ID" sz="1100" i="1">
                                        <a:solidFill>
                                          <a:srgbClr val="836967"/>
                                        </a:solidFill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sSubSup>
                                      <m:sSubSupPr>
                                        <m:ctrlPr>
                                          <a:rPr lang="en-ID" sz="1100" i="1">
                                            <a:solidFill>
                                              <a:srgbClr val="836967"/>
                                            </a:solidFill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SupPr>
                                      <m:e>
                                        <m:r>
                                          <a:rPr lang="en-ID" sz="1100" i="1">
                                            <a:latin typeface="Cambria Math" panose="02040503050406030204" pitchFamily="18" charset="0"/>
                                          </a:rPr>
                                          <m:t>𝑠</m:t>
                                        </m:r>
                                      </m:e>
                                      <m:sub>
                                        <m:r>
                                          <a:rPr lang="en-ID" sz="1100" i="0">
                                            <a:latin typeface="Cambria Math" panose="02040503050406030204" pitchFamily="18" charset="0"/>
                                          </a:rPr>
                                          <m:t>1</m:t>
                                        </m:r>
                                      </m:sub>
                                      <m:sup>
                                        <m:r>
                                          <a:rPr lang="en-ID" sz="1100" i="0">
                                            <a:latin typeface="Cambria Math" panose="02040503050406030204" pitchFamily="18" charset="0"/>
                                          </a:rPr>
                                          <m:t>2</m:t>
                                        </m:r>
                                      </m:sup>
                                    </m:sSubSup>
                                  </m:num>
                                  <m:den>
                                    <m:sSub>
                                      <m:sSubPr>
                                        <m:ctrlPr>
                                          <a:rPr lang="en-ID" sz="1100" i="1">
                                            <a:solidFill>
                                              <a:srgbClr val="836967"/>
                                            </a:solidFill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ID" sz="1100" i="1">
                                            <a:latin typeface="Cambria Math" panose="02040503050406030204" pitchFamily="18" charset="0"/>
                                          </a:rPr>
                                          <m:t>𝑛</m:t>
                                        </m:r>
                                      </m:e>
                                      <m:sub>
                                        <m:r>
                                          <a:rPr lang="en-ID" sz="1100" i="0">
                                            <a:latin typeface="Cambria Math" panose="02040503050406030204" pitchFamily="18" charset="0"/>
                                          </a:rPr>
                                          <m:t>1</m:t>
                                        </m:r>
                                      </m:sub>
                                    </m:sSub>
                                  </m:den>
                                </m:f>
                                <m:r>
                                  <a:rPr lang="en-ID" sz="1100" i="0">
                                    <a:latin typeface="Cambria Math" panose="02040503050406030204" pitchFamily="18" charset="0"/>
                                  </a:rPr>
                                  <m:t>+</m:t>
                                </m:r>
                                <m:f>
                                  <m:fPr>
                                    <m:ctrlPr>
                                      <a:rPr lang="en-ID" sz="1100" i="1">
                                        <a:solidFill>
                                          <a:srgbClr val="836967"/>
                                        </a:solidFill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sSubSup>
                                      <m:sSubSupPr>
                                        <m:ctrlPr>
                                          <a:rPr lang="en-ID" sz="1100" i="1">
                                            <a:solidFill>
                                              <a:srgbClr val="836967"/>
                                            </a:solidFill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SupPr>
                                      <m:e>
                                        <m:r>
                                          <a:rPr lang="en-ID" sz="1100" i="1">
                                            <a:latin typeface="Cambria Math" panose="02040503050406030204" pitchFamily="18" charset="0"/>
                                          </a:rPr>
                                          <m:t>𝑠</m:t>
                                        </m:r>
                                      </m:e>
                                      <m:sub>
                                        <m:r>
                                          <a:rPr lang="en-ID" sz="1100" i="0">
                                            <a:latin typeface="Cambria Math" panose="02040503050406030204" pitchFamily="18" charset="0"/>
                                          </a:rPr>
                                          <m:t>2</m:t>
                                        </m:r>
                                      </m:sub>
                                      <m:sup>
                                        <m:r>
                                          <a:rPr lang="en-ID" sz="1100" i="0">
                                            <a:latin typeface="Cambria Math" panose="02040503050406030204" pitchFamily="18" charset="0"/>
                                          </a:rPr>
                                          <m:t>2</m:t>
                                        </m:r>
                                      </m:sup>
                                    </m:sSubSup>
                                  </m:num>
                                  <m:den>
                                    <m:sSub>
                                      <m:sSubPr>
                                        <m:ctrlPr>
                                          <a:rPr lang="en-ID" sz="1100" i="1">
                                            <a:solidFill>
                                              <a:srgbClr val="836967"/>
                                            </a:solidFill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ID" sz="1100" i="1">
                                            <a:latin typeface="Cambria Math" panose="02040503050406030204" pitchFamily="18" charset="0"/>
                                          </a:rPr>
                                          <m:t>𝑛</m:t>
                                        </m:r>
                                      </m:e>
                                      <m:sub>
                                        <m:r>
                                          <a:rPr lang="en-ID" sz="1100" i="0">
                                            <a:latin typeface="Cambria Math" panose="02040503050406030204" pitchFamily="18" charset="0"/>
                                          </a:rPr>
                                          <m:t>2</m:t>
                                        </m:r>
                                      </m:sub>
                                    </m:sSub>
                                  </m:den>
                                </m:f>
                              </m:e>
                            </m:d>
                          </m:e>
                        </m:rad>
                      </m:den>
                    </m:f>
                  </m:oMath>
                </m:oMathPara>
              </a14:m>
              <a:endParaRPr lang="en-ID" sz="1100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34D0843B-D0BC-4639-9570-4B1CF076EE5A}"/>
                </a:ext>
              </a:extLst>
            </xdr:cNvPr>
            <xdr:cNvSpPr txBox="1"/>
          </xdr:nvSpPr>
          <xdr:spPr>
            <a:xfrm>
              <a:off x="24542037" y="7064759"/>
              <a:ext cx="1001941" cy="6789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ID" sz="1100" i="0">
                  <a:latin typeface="Cambria Math" panose="02040503050406030204" pitchFamily="18" charset="0"/>
                </a:rPr>
                <a:t>𝑡=</a:t>
              </a:r>
              <a:r>
                <a:rPr lang="en-ID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(</a:t>
              </a:r>
              <a:r>
                <a:rPr lang="en-ID" sz="1100" i="0">
                  <a:latin typeface="Cambria Math" panose="02040503050406030204" pitchFamily="18" charset="0"/>
                </a:rPr>
                <a:t>𝑥</a:t>
              </a:r>
              <a:r>
                <a:rPr lang="en-ID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 ̅_</a:t>
              </a:r>
              <a:r>
                <a:rPr lang="en-ID" sz="1100" i="0">
                  <a:latin typeface="Cambria Math" panose="02040503050406030204" pitchFamily="18" charset="0"/>
                </a:rPr>
                <a:t>1−𝑥</a:t>
              </a:r>
              <a:r>
                <a:rPr lang="en-ID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 ̅_</a:t>
              </a:r>
              <a:r>
                <a:rPr lang="en-ID" sz="1100" i="0">
                  <a:latin typeface="Cambria Math" panose="02040503050406030204" pitchFamily="18" charset="0"/>
                </a:rPr>
                <a:t>2</a:t>
              </a:r>
              <a:r>
                <a:rPr lang="en-ID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)/√(((</a:t>
              </a:r>
              <a:r>
                <a:rPr lang="en-ID" sz="1100" i="0">
                  <a:latin typeface="Cambria Math" panose="02040503050406030204" pitchFamily="18" charset="0"/>
                </a:rPr>
                <a:t>𝑠</a:t>
              </a:r>
              <a:r>
                <a:rPr lang="en-ID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en-ID" sz="1100" i="0">
                  <a:latin typeface="Cambria Math" panose="02040503050406030204" pitchFamily="18" charset="0"/>
                </a:rPr>
                <a:t>1^2</a:t>
              </a:r>
              <a:r>
                <a:rPr lang="en-ID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)/</a:t>
              </a:r>
              <a:r>
                <a:rPr lang="en-ID" sz="1100" i="0">
                  <a:latin typeface="Cambria Math" panose="02040503050406030204" pitchFamily="18" charset="0"/>
                </a:rPr>
                <a:t>𝑛</a:t>
              </a:r>
              <a:r>
                <a:rPr lang="en-ID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en-ID" sz="1100" i="0">
                  <a:latin typeface="Cambria Math" panose="02040503050406030204" pitchFamily="18" charset="0"/>
                </a:rPr>
                <a:t>1 +</a:t>
              </a:r>
              <a:r>
                <a:rPr lang="en-ID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(</a:t>
              </a:r>
              <a:r>
                <a:rPr lang="en-ID" sz="1100" i="0">
                  <a:latin typeface="Cambria Math" panose="02040503050406030204" pitchFamily="18" charset="0"/>
                </a:rPr>
                <a:t>𝑠</a:t>
              </a:r>
              <a:r>
                <a:rPr lang="en-ID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en-ID" sz="1100" i="0">
                  <a:latin typeface="Cambria Math" panose="02040503050406030204" pitchFamily="18" charset="0"/>
                </a:rPr>
                <a:t>2^2</a:t>
              </a:r>
              <a:r>
                <a:rPr lang="en-ID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)/</a:t>
              </a:r>
              <a:r>
                <a:rPr lang="en-ID" sz="1100" i="0">
                  <a:latin typeface="Cambria Math" panose="02040503050406030204" pitchFamily="18" charset="0"/>
                </a:rPr>
                <a:t>𝑛</a:t>
              </a:r>
              <a:r>
                <a:rPr lang="en-ID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_</a:t>
              </a:r>
              <a:r>
                <a:rPr lang="en-ID" sz="1100" i="0">
                  <a:latin typeface="Cambria Math" panose="02040503050406030204" pitchFamily="18" charset="0"/>
                </a:rPr>
                <a:t>2 ) </a:t>
              </a:r>
              <a:r>
                <a:rPr lang="en-ID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</a:t>
              </a:r>
              <a:endParaRPr lang="en-ID" sz="1100"/>
            </a:p>
          </xdr:txBody>
        </xdr:sp>
      </mc:Fallback>
    </mc:AlternateContent>
    <xdr:clientData/>
  </xdr:oneCellAnchor>
  <xdr:twoCellAnchor>
    <xdr:from>
      <xdr:col>35</xdr:col>
      <xdr:colOff>596500</xdr:colOff>
      <xdr:row>50</xdr:row>
      <xdr:rowOff>82112</xdr:rowOff>
    </xdr:from>
    <xdr:to>
      <xdr:col>35</xdr:col>
      <xdr:colOff>939877</xdr:colOff>
      <xdr:row>51</xdr:row>
      <xdr:rowOff>92017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7A9D0D8-2E0C-4C5F-B46A-66295DA36C8F}"/>
            </a:ext>
          </a:extLst>
        </xdr:cNvPr>
        <xdr:cNvSpPr/>
      </xdr:nvSpPr>
      <xdr:spPr>
        <a:xfrm>
          <a:off x="23799400" y="9416612"/>
          <a:ext cx="343377" cy="20993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34</xdr:col>
      <xdr:colOff>89647</xdr:colOff>
      <xdr:row>33</xdr:row>
      <xdr:rowOff>11205</xdr:rowOff>
    </xdr:from>
    <xdr:to>
      <xdr:col>38</xdr:col>
      <xdr:colOff>300739</xdr:colOff>
      <xdr:row>56</xdr:row>
      <xdr:rowOff>44823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8A04E903-6438-4B3F-A7C1-05EEF1F848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55029" y="6745940"/>
          <a:ext cx="4794298" cy="4684059"/>
        </a:xfrm>
        <a:prstGeom prst="rect">
          <a:avLst/>
        </a:prstGeom>
      </xdr:spPr>
    </xdr:pic>
    <xdr:clientData/>
  </xdr:twoCellAnchor>
  <xdr:twoCellAnchor editAs="oneCell">
    <xdr:from>
      <xdr:col>20</xdr:col>
      <xdr:colOff>1392335</xdr:colOff>
      <xdr:row>32</xdr:row>
      <xdr:rowOff>44823</xdr:rowOff>
    </xdr:from>
    <xdr:to>
      <xdr:col>26</xdr:col>
      <xdr:colOff>1571092</xdr:colOff>
      <xdr:row>53</xdr:row>
      <xdr:rowOff>112059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88FC127D-7628-4944-BC54-5EAA5CF60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043776" y="6656294"/>
          <a:ext cx="7339316" cy="43030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130344</xdr:colOff>
      <xdr:row>5</xdr:row>
      <xdr:rowOff>9560</xdr:rowOff>
    </xdr:from>
    <xdr:ext cx="35875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5C0F0A7-7C17-460E-A1A0-042F100FAD91}"/>
                </a:ext>
              </a:extLst>
            </xdr:cNvPr>
            <xdr:cNvSpPr txBox="1"/>
          </xdr:nvSpPr>
          <xdr:spPr>
            <a:xfrm>
              <a:off x="2063919" y="962060"/>
              <a:ext cx="35875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ID" sz="110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ID" sz="1100" i="0">
                        <a:latin typeface="Cambria Math" panose="02040503050406030204" pitchFamily="18" charset="0"/>
                      </a:rPr>
                      <m:t>−</m:t>
                    </m:r>
                    <m:acc>
                      <m:accPr>
                        <m:chr m:val="̅"/>
                        <m:ctrlPr>
                          <a:rPr lang="en-ID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ID" sz="110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acc>
                  </m:oMath>
                </m:oMathPara>
              </a14:m>
              <a:endParaRPr lang="en-ID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5C0F0A7-7C17-460E-A1A0-042F100FAD91}"/>
                </a:ext>
              </a:extLst>
            </xdr:cNvPr>
            <xdr:cNvSpPr txBox="1"/>
          </xdr:nvSpPr>
          <xdr:spPr>
            <a:xfrm>
              <a:off x="2063919" y="962060"/>
              <a:ext cx="35875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ID" sz="1100" i="0">
                  <a:latin typeface="Cambria Math" panose="02040503050406030204" pitchFamily="18" charset="0"/>
                </a:rPr>
                <a:t>𝑥−𝑥</a:t>
              </a:r>
              <a:r>
                <a:rPr lang="en-ID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 ̅</a:t>
              </a:r>
              <a:endParaRPr lang="en-ID" sz="1100"/>
            </a:p>
          </xdr:txBody>
        </xdr:sp>
      </mc:Fallback>
    </mc:AlternateContent>
    <xdr:clientData/>
  </xdr:oneCellAnchor>
  <xdr:oneCellAnchor>
    <xdr:from>
      <xdr:col>4</xdr:col>
      <xdr:colOff>145940</xdr:colOff>
      <xdr:row>4</xdr:row>
      <xdr:rowOff>177599</xdr:rowOff>
    </xdr:from>
    <xdr:ext cx="362728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171CB2B0-93F7-43BF-A44D-B3433ACEC2EC}"/>
                </a:ext>
              </a:extLst>
            </xdr:cNvPr>
            <xdr:cNvSpPr txBox="1"/>
          </xdr:nvSpPr>
          <xdr:spPr>
            <a:xfrm>
              <a:off x="2663853" y="939599"/>
              <a:ext cx="36272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ID" sz="1100" i="1">
                        <a:latin typeface="Cambria Math" panose="02040503050406030204" pitchFamily="18" charset="0"/>
                      </a:rPr>
                      <m:t>𝑦</m:t>
                    </m:r>
                    <m:r>
                      <a:rPr lang="en-ID" sz="1100" i="0">
                        <a:latin typeface="Cambria Math" panose="02040503050406030204" pitchFamily="18" charset="0"/>
                      </a:rPr>
                      <m:t>−</m:t>
                    </m:r>
                    <m:acc>
                      <m:accPr>
                        <m:chr m:val="̅"/>
                        <m:ctrlPr>
                          <a:rPr lang="en-ID" sz="11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ID" sz="110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acc>
                  </m:oMath>
                </m:oMathPara>
              </a14:m>
              <a:endParaRPr lang="en-ID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171CB2B0-93F7-43BF-A44D-B3433ACEC2EC}"/>
                </a:ext>
              </a:extLst>
            </xdr:cNvPr>
            <xdr:cNvSpPr txBox="1"/>
          </xdr:nvSpPr>
          <xdr:spPr>
            <a:xfrm>
              <a:off x="2663853" y="939599"/>
              <a:ext cx="36272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ID" sz="1100" i="0">
                  <a:latin typeface="Cambria Math" panose="02040503050406030204" pitchFamily="18" charset="0"/>
                </a:rPr>
                <a:t>𝑦−𝑦</a:t>
              </a:r>
              <a:r>
                <a:rPr lang="en-ID" sz="11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 ̅</a:t>
              </a:r>
              <a:endParaRPr lang="en-ID" sz="1100"/>
            </a:p>
          </xdr:txBody>
        </xdr:sp>
      </mc:Fallback>
    </mc:AlternateContent>
    <xdr:clientData/>
  </xdr:oneCellAnchor>
  <xdr:twoCellAnchor editAs="oneCell">
    <xdr:from>
      <xdr:col>8</xdr:col>
      <xdr:colOff>57150</xdr:colOff>
      <xdr:row>24</xdr:row>
      <xdr:rowOff>9525</xdr:rowOff>
    </xdr:from>
    <xdr:to>
      <xdr:col>10</xdr:col>
      <xdr:colOff>194781</xdr:colOff>
      <xdr:row>28</xdr:row>
      <xdr:rowOff>22960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2C55D7F1-B012-4E96-A81A-518F53826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3950" y="4581525"/>
          <a:ext cx="1756881" cy="775435"/>
        </a:xfrm>
        <a:prstGeom prst="rect">
          <a:avLst/>
        </a:prstGeom>
      </xdr:spPr>
    </xdr:pic>
    <xdr:clientData/>
  </xdr:twoCellAnchor>
  <xdr:oneCellAnchor>
    <xdr:from>
      <xdr:col>8</xdr:col>
      <xdr:colOff>607244</xdr:colOff>
      <xdr:row>30</xdr:row>
      <xdr:rowOff>70215</xdr:rowOff>
    </xdr:from>
    <xdr:ext cx="1290161" cy="4994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0FA8B9C9-3427-4223-8D28-F6B09262890D}"/>
                </a:ext>
              </a:extLst>
            </xdr:cNvPr>
            <xdr:cNvSpPr txBox="1"/>
          </xdr:nvSpPr>
          <xdr:spPr>
            <a:xfrm>
              <a:off x="5484044" y="5785215"/>
              <a:ext cx="1290161" cy="499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ID" sz="14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ID" sz="1400">
                            <a:latin typeface="Cambria Math" panose="02040503050406030204" pitchFamily="18" charset="0"/>
                          </a:rPr>
                          <m:t>59,43</m:t>
                        </m:r>
                      </m:num>
                      <m:den>
                        <m:rad>
                          <m:radPr>
                            <m:degHide m:val="on"/>
                            <m:ctrlPr>
                              <a:rPr lang="en-ID" sz="1400" i="1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lang="en-US" sz="1400" b="0" i="0">
                                <a:solidFill>
                                  <a:srgbClr val="836967"/>
                                </a:solidFill>
                                <a:latin typeface="Cambria Math" panose="02040503050406030204" pitchFamily="18" charset="0"/>
                              </a:rPr>
                              <m:t>50,98</m:t>
                            </m:r>
                            <m:r>
                              <a:rPr lang="en-GB" sz="1400" b="0" i="0">
                                <a:latin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en-GB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×</m:t>
                            </m:r>
                            <m:r>
                              <a:rPr lang="en-US" sz="1400" b="0" i="0">
                                <a:latin typeface="Cambria Math" panose="02040503050406030204" pitchFamily="18" charset="0"/>
                              </a:rPr>
                              <m:t>13,60</m:t>
                            </m:r>
                          </m:e>
                        </m:rad>
                      </m:den>
                    </m:f>
                  </m:oMath>
                </m:oMathPara>
              </a14:m>
              <a:endParaRPr lang="en-ID" sz="1400"/>
            </a:p>
          </xdr:txBody>
        </xdr:sp>
      </mc:Choice>
      <mc:Fallback xmlns=""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0FA8B9C9-3427-4223-8D28-F6B09262890D}"/>
                </a:ext>
              </a:extLst>
            </xdr:cNvPr>
            <xdr:cNvSpPr txBox="1"/>
          </xdr:nvSpPr>
          <xdr:spPr>
            <a:xfrm>
              <a:off x="5484044" y="5785215"/>
              <a:ext cx="1290161" cy="499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ID" sz="1400" i="0">
                  <a:latin typeface="Cambria Math" panose="02040503050406030204" pitchFamily="18" charset="0"/>
                </a:rPr>
                <a:t>59,43</a:t>
              </a:r>
              <a:r>
                <a:rPr lang="en-ID" sz="14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/√(</a:t>
              </a:r>
              <a:r>
                <a:rPr lang="en-US" sz="1400" b="0" i="0">
                  <a:solidFill>
                    <a:srgbClr val="836967"/>
                  </a:solidFill>
                  <a:latin typeface="Cambria Math" panose="02040503050406030204" pitchFamily="18" charset="0"/>
                </a:rPr>
                <a:t>50,98</a:t>
              </a:r>
              <a:r>
                <a:rPr lang="en-GB" sz="1400" b="0" i="0">
                  <a:latin typeface="Cambria Math" panose="02040503050406030204" pitchFamily="18" charset="0"/>
                </a:rPr>
                <a:t> </a:t>
              </a:r>
              <a:r>
                <a:rPr lang="en-GB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</a:t>
              </a:r>
              <a:r>
                <a:rPr lang="en-US" sz="1400" b="0" i="0">
                  <a:latin typeface="Cambria Math" panose="02040503050406030204" pitchFamily="18" charset="0"/>
                </a:rPr>
                <a:t>13,60</a:t>
              </a:r>
              <a:r>
                <a:rPr lang="en-ID" sz="1400" b="0" i="0">
                  <a:solidFill>
                    <a:srgbClr val="836967"/>
                  </a:solidFill>
                  <a:latin typeface="Cambria Math" panose="02040503050406030204" pitchFamily="18" charset="0"/>
                </a:rPr>
                <a:t>)</a:t>
              </a:r>
              <a:endParaRPr lang="en-ID" sz="1400"/>
            </a:p>
          </xdr:txBody>
        </xdr:sp>
      </mc:Fallback>
    </mc:AlternateContent>
    <xdr:clientData/>
  </xdr:oneCellAnchor>
  <xdr:oneCellAnchor>
    <xdr:from>
      <xdr:col>8</xdr:col>
      <xdr:colOff>45213</xdr:colOff>
      <xdr:row>30</xdr:row>
      <xdr:rowOff>137034</xdr:rowOff>
    </xdr:from>
    <xdr:ext cx="390215" cy="2327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C70D6BF0-C1EA-4A39-9485-4E99B6DDD793}"/>
                </a:ext>
              </a:extLst>
            </xdr:cNvPr>
            <xdr:cNvSpPr txBox="1"/>
          </xdr:nvSpPr>
          <xdr:spPr>
            <a:xfrm>
              <a:off x="7636638" y="4670934"/>
              <a:ext cx="390215" cy="2327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ID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14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GB" sz="1400" b="0" i="1">
                            <a:latin typeface="Cambria Math" panose="02040503050406030204" pitchFamily="18" charset="0"/>
                          </a:rPr>
                          <m:t>𝑥𝑦</m:t>
                        </m:r>
                      </m:sub>
                    </m:sSub>
                  </m:oMath>
                </m:oMathPara>
              </a14:m>
              <a:endParaRPr lang="en-ID" sz="1400"/>
            </a:p>
          </xdr:txBody>
        </xdr:sp>
      </mc:Choice>
      <mc:Fallback xmlns=""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C70D6BF0-C1EA-4A39-9485-4E99B6DDD793}"/>
                </a:ext>
              </a:extLst>
            </xdr:cNvPr>
            <xdr:cNvSpPr txBox="1"/>
          </xdr:nvSpPr>
          <xdr:spPr>
            <a:xfrm>
              <a:off x="7636638" y="4670934"/>
              <a:ext cx="390215" cy="2327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GB" sz="1400" b="0" i="0">
                  <a:latin typeface="Cambria Math" panose="02040503050406030204" pitchFamily="18" charset="0"/>
                </a:rPr>
                <a:t>𝑟</a:t>
              </a:r>
              <a:r>
                <a:rPr lang="en-ID" sz="1400" b="0" i="0">
                  <a:latin typeface="Cambria Math" panose="02040503050406030204" pitchFamily="18" charset="0"/>
                </a:rPr>
                <a:t>_</a:t>
              </a:r>
              <a:r>
                <a:rPr lang="en-GB" sz="1400" b="0" i="0">
                  <a:latin typeface="Cambria Math" panose="02040503050406030204" pitchFamily="18" charset="0"/>
                </a:rPr>
                <a:t>𝑥𝑦</a:t>
              </a:r>
              <a:endParaRPr lang="en-ID" sz="1400"/>
            </a:p>
          </xdr:txBody>
        </xdr:sp>
      </mc:Fallback>
    </mc:AlternateContent>
    <xdr:clientData/>
  </xdr:oneCellAnchor>
  <xdr:oneCellAnchor>
    <xdr:from>
      <xdr:col>8</xdr:col>
      <xdr:colOff>422728</xdr:colOff>
      <xdr:row>30</xdr:row>
      <xdr:rowOff>173264</xdr:rowOff>
    </xdr:from>
    <xdr:ext cx="13728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2" name="TextBox 101">
              <a:extLst>
                <a:ext uri="{FF2B5EF4-FFF2-40B4-BE49-F238E27FC236}">
                  <a16:creationId xmlns:a16="http://schemas.microsoft.com/office/drawing/2014/main" id="{C4DAD0A5-3721-4536-ADCC-F3B960908D94}"/>
                </a:ext>
              </a:extLst>
            </xdr:cNvPr>
            <xdr:cNvSpPr txBox="1"/>
          </xdr:nvSpPr>
          <xdr:spPr>
            <a:xfrm>
              <a:off x="8014153" y="4707164"/>
              <a:ext cx="13728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ID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ID" sz="1100"/>
            </a:p>
          </xdr:txBody>
        </xdr:sp>
      </mc:Choice>
      <mc:Fallback xmlns="">
        <xdr:sp macro="" textlink="">
          <xdr:nvSpPr>
            <xdr:cNvPr id="102" name="TextBox 101">
              <a:extLst>
                <a:ext uri="{FF2B5EF4-FFF2-40B4-BE49-F238E27FC236}">
                  <a16:creationId xmlns:a16="http://schemas.microsoft.com/office/drawing/2014/main" id="{C4DAD0A5-3721-4536-ADCC-F3B960908D94}"/>
                </a:ext>
              </a:extLst>
            </xdr:cNvPr>
            <xdr:cNvSpPr txBox="1"/>
          </xdr:nvSpPr>
          <xdr:spPr>
            <a:xfrm>
              <a:off x="8014153" y="4707164"/>
              <a:ext cx="13728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ID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=</a:t>
              </a:r>
              <a:endParaRPr lang="en-ID" sz="1100"/>
            </a:p>
          </xdr:txBody>
        </xdr:sp>
      </mc:Fallback>
    </mc:AlternateContent>
    <xdr:clientData/>
  </xdr:oneCellAnchor>
  <xdr:oneCellAnchor>
    <xdr:from>
      <xdr:col>8</xdr:col>
      <xdr:colOff>29193</xdr:colOff>
      <xdr:row>33</xdr:row>
      <xdr:rowOff>88407</xdr:rowOff>
    </xdr:from>
    <xdr:ext cx="390215" cy="23275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3" name="TextBox 102">
              <a:extLst>
                <a:ext uri="{FF2B5EF4-FFF2-40B4-BE49-F238E27FC236}">
                  <a16:creationId xmlns:a16="http://schemas.microsoft.com/office/drawing/2014/main" id="{B1F336FA-BF94-4BC3-A69D-B6718BA1F822}"/>
                </a:ext>
              </a:extLst>
            </xdr:cNvPr>
            <xdr:cNvSpPr txBox="1"/>
          </xdr:nvSpPr>
          <xdr:spPr>
            <a:xfrm>
              <a:off x="7620618" y="5193807"/>
              <a:ext cx="390215" cy="2327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ID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14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GB" sz="1400" b="0" i="1">
                            <a:latin typeface="Cambria Math" panose="02040503050406030204" pitchFamily="18" charset="0"/>
                          </a:rPr>
                          <m:t>𝑥𝑦</m:t>
                        </m:r>
                      </m:sub>
                    </m:sSub>
                  </m:oMath>
                </m:oMathPara>
              </a14:m>
              <a:endParaRPr lang="en-ID" sz="1400"/>
            </a:p>
          </xdr:txBody>
        </xdr:sp>
      </mc:Choice>
      <mc:Fallback xmlns="">
        <xdr:sp macro="" textlink="">
          <xdr:nvSpPr>
            <xdr:cNvPr id="103" name="TextBox 102">
              <a:extLst>
                <a:ext uri="{FF2B5EF4-FFF2-40B4-BE49-F238E27FC236}">
                  <a16:creationId xmlns:a16="http://schemas.microsoft.com/office/drawing/2014/main" id="{B1F336FA-BF94-4BC3-A69D-B6718BA1F822}"/>
                </a:ext>
              </a:extLst>
            </xdr:cNvPr>
            <xdr:cNvSpPr txBox="1"/>
          </xdr:nvSpPr>
          <xdr:spPr>
            <a:xfrm>
              <a:off x="7620618" y="5193807"/>
              <a:ext cx="390215" cy="23275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GB" sz="1400" b="0" i="0">
                  <a:latin typeface="Cambria Math" panose="02040503050406030204" pitchFamily="18" charset="0"/>
                </a:rPr>
                <a:t>𝑟</a:t>
              </a:r>
              <a:r>
                <a:rPr lang="en-ID" sz="1400" b="0" i="0">
                  <a:latin typeface="Cambria Math" panose="02040503050406030204" pitchFamily="18" charset="0"/>
                </a:rPr>
                <a:t>_</a:t>
              </a:r>
              <a:r>
                <a:rPr lang="en-GB" sz="1400" b="0" i="0">
                  <a:latin typeface="Cambria Math" panose="02040503050406030204" pitchFamily="18" charset="0"/>
                </a:rPr>
                <a:t>𝑥𝑦</a:t>
              </a:r>
              <a:endParaRPr lang="en-ID" sz="1400"/>
            </a:p>
          </xdr:txBody>
        </xdr:sp>
      </mc:Fallback>
    </mc:AlternateContent>
    <xdr:clientData/>
  </xdr:oneCellAnchor>
  <xdr:oneCellAnchor>
    <xdr:from>
      <xdr:col>8</xdr:col>
      <xdr:colOff>447931</xdr:colOff>
      <xdr:row>33</xdr:row>
      <xdr:rowOff>147667</xdr:rowOff>
    </xdr:from>
    <xdr:ext cx="13728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4" name="TextBox 103">
              <a:extLst>
                <a:ext uri="{FF2B5EF4-FFF2-40B4-BE49-F238E27FC236}">
                  <a16:creationId xmlns:a16="http://schemas.microsoft.com/office/drawing/2014/main" id="{320196EC-42A1-4A58-B935-B2EE3C68A05E}"/>
                </a:ext>
              </a:extLst>
            </xdr:cNvPr>
            <xdr:cNvSpPr txBox="1"/>
          </xdr:nvSpPr>
          <xdr:spPr>
            <a:xfrm>
              <a:off x="8039356" y="5253067"/>
              <a:ext cx="13728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ID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ID" sz="1100"/>
            </a:p>
          </xdr:txBody>
        </xdr:sp>
      </mc:Choice>
      <mc:Fallback xmlns="">
        <xdr:sp macro="" textlink="">
          <xdr:nvSpPr>
            <xdr:cNvPr id="104" name="TextBox 103">
              <a:extLst>
                <a:ext uri="{FF2B5EF4-FFF2-40B4-BE49-F238E27FC236}">
                  <a16:creationId xmlns:a16="http://schemas.microsoft.com/office/drawing/2014/main" id="{320196EC-42A1-4A58-B935-B2EE3C68A05E}"/>
                </a:ext>
              </a:extLst>
            </xdr:cNvPr>
            <xdr:cNvSpPr txBox="1"/>
          </xdr:nvSpPr>
          <xdr:spPr>
            <a:xfrm>
              <a:off x="8039356" y="5253067"/>
              <a:ext cx="13728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ID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=</a:t>
              </a:r>
              <a:endParaRPr lang="en-ID" sz="1100"/>
            </a:p>
          </xdr:txBody>
        </xdr:sp>
      </mc:Fallback>
    </mc:AlternateContent>
    <xdr:clientData/>
  </xdr:oneCellAnchor>
  <xdr:oneCellAnchor>
    <xdr:from>
      <xdr:col>8</xdr:col>
      <xdr:colOff>608291</xdr:colOff>
      <xdr:row>33</xdr:row>
      <xdr:rowOff>65398</xdr:rowOff>
    </xdr:from>
    <xdr:ext cx="474938" cy="4275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64526DC6-63AA-4A55-83D1-E10CAD748668}"/>
                </a:ext>
              </a:extLst>
            </xdr:cNvPr>
            <xdr:cNvSpPr txBox="1"/>
          </xdr:nvSpPr>
          <xdr:spPr>
            <a:xfrm>
              <a:off x="5485091" y="6351898"/>
              <a:ext cx="474938" cy="4275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ID" sz="14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20,9</m:t>
                        </m:r>
                      </m:num>
                      <m:den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26,33</m:t>
                        </m:r>
                      </m:den>
                    </m:f>
                  </m:oMath>
                </m:oMathPara>
              </a14:m>
              <a:endParaRPr lang="en-ID" sz="1400"/>
            </a:p>
          </xdr:txBody>
        </xdr:sp>
      </mc:Choice>
      <mc:Fallback xmlns="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64526DC6-63AA-4A55-83D1-E10CAD748668}"/>
                </a:ext>
              </a:extLst>
            </xdr:cNvPr>
            <xdr:cNvSpPr txBox="1"/>
          </xdr:nvSpPr>
          <xdr:spPr>
            <a:xfrm>
              <a:off x="5485091" y="6351898"/>
              <a:ext cx="474938" cy="4275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20,9</a:t>
              </a:r>
              <a:r>
                <a:rPr lang="en-ID" sz="1400" b="0" i="0">
                  <a:latin typeface="Cambria Math" panose="02040503050406030204" pitchFamily="18" charset="0"/>
                </a:rPr>
                <a:t>/</a:t>
              </a:r>
              <a:r>
                <a:rPr lang="en-US" sz="1400" b="0" i="0">
                  <a:latin typeface="Cambria Math" panose="02040503050406030204" pitchFamily="18" charset="0"/>
                </a:rPr>
                <a:t>26,33</a:t>
              </a:r>
              <a:endParaRPr lang="en-ID" sz="1400"/>
            </a:p>
          </xdr:txBody>
        </xdr:sp>
      </mc:Fallback>
    </mc:AlternateContent>
    <xdr:clientData/>
  </xdr:oneCellAnchor>
  <xdr:oneCellAnchor>
    <xdr:from>
      <xdr:col>9</xdr:col>
      <xdr:colOff>209537</xdr:colOff>
      <xdr:row>36</xdr:row>
      <xdr:rowOff>23391</xdr:rowOff>
    </xdr:from>
    <xdr:ext cx="474938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6" name="TextBox 105">
              <a:extLst>
                <a:ext uri="{FF2B5EF4-FFF2-40B4-BE49-F238E27FC236}">
                  <a16:creationId xmlns:a16="http://schemas.microsoft.com/office/drawing/2014/main" id="{5E72A3E5-D8CF-499F-BA88-50EC4E67ED72}"/>
                </a:ext>
              </a:extLst>
            </xdr:cNvPr>
            <xdr:cNvSpPr txBox="1"/>
          </xdr:nvSpPr>
          <xdr:spPr>
            <a:xfrm>
              <a:off x="5695937" y="6881391"/>
              <a:ext cx="474938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400" b="0" i="1">
                        <a:latin typeface="Cambria Math" panose="02040503050406030204" pitchFamily="18" charset="0"/>
                      </a:rPr>
                      <m:t>0,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793</m:t>
                    </m:r>
                  </m:oMath>
                </m:oMathPara>
              </a14:m>
              <a:endParaRPr lang="en-ID" sz="1400"/>
            </a:p>
          </xdr:txBody>
        </xdr:sp>
      </mc:Choice>
      <mc:Fallback xmlns="">
        <xdr:sp macro="" textlink="">
          <xdr:nvSpPr>
            <xdr:cNvPr id="106" name="TextBox 105">
              <a:extLst>
                <a:ext uri="{FF2B5EF4-FFF2-40B4-BE49-F238E27FC236}">
                  <a16:creationId xmlns:a16="http://schemas.microsoft.com/office/drawing/2014/main" id="{5E72A3E5-D8CF-499F-BA88-50EC4E67ED72}"/>
                </a:ext>
              </a:extLst>
            </xdr:cNvPr>
            <xdr:cNvSpPr txBox="1"/>
          </xdr:nvSpPr>
          <xdr:spPr>
            <a:xfrm>
              <a:off x="5695937" y="6881391"/>
              <a:ext cx="474938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400" b="0" i="0">
                  <a:latin typeface="Cambria Math" panose="02040503050406030204" pitchFamily="18" charset="0"/>
                </a:rPr>
                <a:t>0,</a:t>
              </a:r>
              <a:r>
                <a:rPr lang="en-US" sz="1400" b="0" i="0">
                  <a:latin typeface="Cambria Math" panose="02040503050406030204" pitchFamily="18" charset="0"/>
                </a:rPr>
                <a:t>793</a:t>
              </a:r>
              <a:endParaRPr lang="en-ID" sz="1400"/>
            </a:p>
          </xdr:txBody>
        </xdr:sp>
      </mc:Fallback>
    </mc:AlternateContent>
    <xdr:clientData/>
  </xdr:oneCellAnchor>
  <xdr:oneCellAnchor>
    <xdr:from>
      <xdr:col>8</xdr:col>
      <xdr:colOff>728922</xdr:colOff>
      <xdr:row>36</xdr:row>
      <xdr:rowOff>45930</xdr:rowOff>
    </xdr:from>
    <xdr:ext cx="13728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7" name="TextBox 106">
              <a:extLst>
                <a:ext uri="{FF2B5EF4-FFF2-40B4-BE49-F238E27FC236}">
                  <a16:creationId xmlns:a16="http://schemas.microsoft.com/office/drawing/2014/main" id="{205B0EB6-F76B-4372-9EE6-FF35D48C33E1}"/>
                </a:ext>
              </a:extLst>
            </xdr:cNvPr>
            <xdr:cNvSpPr txBox="1"/>
          </xdr:nvSpPr>
          <xdr:spPr>
            <a:xfrm>
              <a:off x="8320347" y="5722830"/>
              <a:ext cx="13728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ID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ID" sz="1100"/>
            </a:p>
          </xdr:txBody>
        </xdr:sp>
      </mc:Choice>
      <mc:Fallback xmlns="">
        <xdr:sp macro="" textlink="">
          <xdr:nvSpPr>
            <xdr:cNvPr id="107" name="TextBox 106">
              <a:extLst>
                <a:ext uri="{FF2B5EF4-FFF2-40B4-BE49-F238E27FC236}">
                  <a16:creationId xmlns:a16="http://schemas.microsoft.com/office/drawing/2014/main" id="{205B0EB6-F76B-4372-9EE6-FF35D48C33E1}"/>
                </a:ext>
              </a:extLst>
            </xdr:cNvPr>
            <xdr:cNvSpPr txBox="1"/>
          </xdr:nvSpPr>
          <xdr:spPr>
            <a:xfrm>
              <a:off x="8320347" y="5722830"/>
              <a:ext cx="13728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ID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=</a:t>
              </a:r>
              <a:endParaRPr lang="en-ID" sz="1100"/>
            </a:p>
          </xdr:txBody>
        </xdr:sp>
      </mc:Fallback>
    </mc:AlternateContent>
    <xdr:clientData/>
  </xdr:oneCellAnchor>
  <xdr:oneCellAnchor>
    <xdr:from>
      <xdr:col>7</xdr:col>
      <xdr:colOff>536374</xdr:colOff>
      <xdr:row>35</xdr:row>
      <xdr:rowOff>150322</xdr:rowOff>
    </xdr:from>
    <xdr:ext cx="866287" cy="2332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0D4F503B-DF97-408E-8B62-E609E80F1769}"/>
                </a:ext>
              </a:extLst>
            </xdr:cNvPr>
            <xdr:cNvSpPr txBox="1"/>
          </xdr:nvSpPr>
          <xdr:spPr>
            <a:xfrm>
              <a:off x="7518199" y="5636722"/>
              <a:ext cx="866287" cy="2332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ID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14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GB" sz="1400" b="0" i="1">
                            <a:latin typeface="Cambria Math" panose="02040503050406030204" pitchFamily="18" charset="0"/>
                          </a:rPr>
                          <m:t>h𝑖𝑡𝑢𝑛𝑔</m:t>
                        </m:r>
                      </m:sub>
                    </m:sSub>
                  </m:oMath>
                </m:oMathPara>
              </a14:m>
              <a:endParaRPr lang="en-ID" sz="1400"/>
            </a:p>
          </xdr:txBody>
        </xdr:sp>
      </mc:Choice>
      <mc:Fallback xmlns=""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0D4F503B-DF97-408E-8B62-E609E80F1769}"/>
                </a:ext>
              </a:extLst>
            </xdr:cNvPr>
            <xdr:cNvSpPr txBox="1"/>
          </xdr:nvSpPr>
          <xdr:spPr>
            <a:xfrm>
              <a:off x="7518199" y="5636722"/>
              <a:ext cx="866287" cy="2332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GB" sz="1400" b="0" i="0">
                  <a:latin typeface="Cambria Math" panose="02040503050406030204" pitchFamily="18" charset="0"/>
                </a:rPr>
                <a:t>𝑟</a:t>
              </a:r>
              <a:r>
                <a:rPr lang="en-ID" sz="1400" b="0" i="0">
                  <a:latin typeface="Cambria Math" panose="02040503050406030204" pitchFamily="18" charset="0"/>
                </a:rPr>
                <a:t>_</a:t>
              </a:r>
              <a:r>
                <a:rPr lang="en-GB" sz="1400" b="0" i="0">
                  <a:latin typeface="Cambria Math" panose="02040503050406030204" pitchFamily="18" charset="0"/>
                </a:rPr>
                <a:t>ℎ𝑖𝑡𝑢𝑛𝑔</a:t>
              </a:r>
              <a:endParaRPr lang="en-ID" sz="1400"/>
            </a:p>
          </xdr:txBody>
        </xdr:sp>
      </mc:Fallback>
    </mc:AlternateContent>
    <xdr:clientData/>
  </xdr:oneCellAnchor>
  <xdr:oneCellAnchor>
    <xdr:from>
      <xdr:col>7</xdr:col>
      <xdr:colOff>493945</xdr:colOff>
      <xdr:row>37</xdr:row>
      <xdr:rowOff>53773</xdr:rowOff>
    </xdr:from>
    <xdr:ext cx="866287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9" name="TextBox 108">
              <a:extLst>
                <a:ext uri="{FF2B5EF4-FFF2-40B4-BE49-F238E27FC236}">
                  <a16:creationId xmlns:a16="http://schemas.microsoft.com/office/drawing/2014/main" id="{A5CEBA5A-7379-4A04-9CC5-61F8B2F78E8B}"/>
                </a:ext>
              </a:extLst>
            </xdr:cNvPr>
            <xdr:cNvSpPr txBox="1"/>
          </xdr:nvSpPr>
          <xdr:spPr>
            <a:xfrm>
              <a:off x="7475770" y="5921173"/>
              <a:ext cx="866287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ID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14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GB" sz="1400" b="0" i="1">
                            <a:latin typeface="Cambria Math" panose="02040503050406030204" pitchFamily="18" charset="0"/>
                          </a:rPr>
                          <m:t>𝑇𝑎𝑏𝑒𝑙</m:t>
                        </m:r>
                      </m:sub>
                    </m:sSub>
                  </m:oMath>
                </m:oMathPara>
              </a14:m>
              <a:endParaRPr lang="en-ID" sz="1400"/>
            </a:p>
          </xdr:txBody>
        </xdr:sp>
      </mc:Choice>
      <mc:Fallback xmlns="">
        <xdr:sp macro="" textlink="">
          <xdr:nvSpPr>
            <xdr:cNvPr id="109" name="TextBox 108">
              <a:extLst>
                <a:ext uri="{FF2B5EF4-FFF2-40B4-BE49-F238E27FC236}">
                  <a16:creationId xmlns:a16="http://schemas.microsoft.com/office/drawing/2014/main" id="{A5CEBA5A-7379-4A04-9CC5-61F8B2F78E8B}"/>
                </a:ext>
              </a:extLst>
            </xdr:cNvPr>
            <xdr:cNvSpPr txBox="1"/>
          </xdr:nvSpPr>
          <xdr:spPr>
            <a:xfrm>
              <a:off x="7475770" y="5921173"/>
              <a:ext cx="866287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GB" sz="1400" b="0" i="0">
                  <a:latin typeface="Cambria Math" panose="02040503050406030204" pitchFamily="18" charset="0"/>
                </a:rPr>
                <a:t>𝑟</a:t>
              </a:r>
              <a:r>
                <a:rPr lang="en-ID" sz="1400" b="0" i="0">
                  <a:latin typeface="Cambria Math" panose="02040503050406030204" pitchFamily="18" charset="0"/>
                </a:rPr>
                <a:t>_</a:t>
              </a:r>
              <a:r>
                <a:rPr lang="en-GB" sz="1400" b="0" i="0">
                  <a:latin typeface="Cambria Math" panose="02040503050406030204" pitchFamily="18" charset="0"/>
                </a:rPr>
                <a:t>𝑇𝑎𝑏𝑒𝑙</a:t>
              </a:r>
              <a:endParaRPr lang="en-ID" sz="1400"/>
            </a:p>
          </xdr:txBody>
        </xdr:sp>
      </mc:Fallback>
    </mc:AlternateContent>
    <xdr:clientData/>
  </xdr:oneCellAnchor>
  <xdr:oneCellAnchor>
    <xdr:from>
      <xdr:col>8</xdr:col>
      <xdr:colOff>567859</xdr:colOff>
      <xdr:row>37</xdr:row>
      <xdr:rowOff>137710</xdr:rowOff>
    </xdr:from>
    <xdr:ext cx="13728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0" name="TextBox 109">
              <a:extLst>
                <a:ext uri="{FF2B5EF4-FFF2-40B4-BE49-F238E27FC236}">
                  <a16:creationId xmlns:a16="http://schemas.microsoft.com/office/drawing/2014/main" id="{61BBE6C2-A343-4B69-B1E3-2C983C6385AB}"/>
                </a:ext>
              </a:extLst>
            </xdr:cNvPr>
            <xdr:cNvSpPr txBox="1"/>
          </xdr:nvSpPr>
          <xdr:spPr>
            <a:xfrm>
              <a:off x="8159284" y="6005110"/>
              <a:ext cx="13728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ID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ID" sz="1100"/>
            </a:p>
          </xdr:txBody>
        </xdr:sp>
      </mc:Choice>
      <mc:Fallback xmlns="">
        <xdr:sp macro="" textlink="">
          <xdr:nvSpPr>
            <xdr:cNvPr id="110" name="TextBox 109">
              <a:extLst>
                <a:ext uri="{FF2B5EF4-FFF2-40B4-BE49-F238E27FC236}">
                  <a16:creationId xmlns:a16="http://schemas.microsoft.com/office/drawing/2014/main" id="{61BBE6C2-A343-4B69-B1E3-2C983C6385AB}"/>
                </a:ext>
              </a:extLst>
            </xdr:cNvPr>
            <xdr:cNvSpPr txBox="1"/>
          </xdr:nvSpPr>
          <xdr:spPr>
            <a:xfrm>
              <a:off x="8159284" y="6005110"/>
              <a:ext cx="13728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ID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=</a:t>
              </a:r>
              <a:endParaRPr lang="en-ID" sz="1100"/>
            </a:p>
          </xdr:txBody>
        </xdr:sp>
      </mc:Fallback>
    </mc:AlternateContent>
    <xdr:clientData/>
  </xdr:oneCellAnchor>
  <xdr:oneCellAnchor>
    <xdr:from>
      <xdr:col>9</xdr:col>
      <xdr:colOff>215598</xdr:colOff>
      <xdr:row>37</xdr:row>
      <xdr:rowOff>59327</xdr:rowOff>
    </xdr:from>
    <xdr:ext cx="474938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1" name="TextBox 110">
              <a:extLst>
                <a:ext uri="{FF2B5EF4-FFF2-40B4-BE49-F238E27FC236}">
                  <a16:creationId xmlns:a16="http://schemas.microsoft.com/office/drawing/2014/main" id="{CCA4EE2C-5B9C-46DC-ABD6-AD2094E91D88}"/>
                </a:ext>
              </a:extLst>
            </xdr:cNvPr>
            <xdr:cNvSpPr txBox="1"/>
          </xdr:nvSpPr>
          <xdr:spPr>
            <a:xfrm>
              <a:off x="5701998" y="7107827"/>
              <a:ext cx="474938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400" b="0" i="1">
                        <a:latin typeface="Cambria Math" panose="02040503050406030204" pitchFamily="18" charset="0"/>
                      </a:rPr>
                      <m:t>0,</m:t>
                    </m:r>
                    <m:r>
                      <a:rPr lang="en-US" sz="1400" b="0" i="1">
                        <a:latin typeface="Cambria Math" panose="02040503050406030204" pitchFamily="18" charset="0"/>
                      </a:rPr>
                      <m:t>312</m:t>
                    </m:r>
                  </m:oMath>
                </m:oMathPara>
              </a14:m>
              <a:endParaRPr lang="en-ID" sz="1400"/>
            </a:p>
          </xdr:txBody>
        </xdr:sp>
      </mc:Choice>
      <mc:Fallback xmlns="">
        <xdr:sp macro="" textlink="">
          <xdr:nvSpPr>
            <xdr:cNvPr id="111" name="TextBox 110">
              <a:extLst>
                <a:ext uri="{FF2B5EF4-FFF2-40B4-BE49-F238E27FC236}">
                  <a16:creationId xmlns:a16="http://schemas.microsoft.com/office/drawing/2014/main" id="{CCA4EE2C-5B9C-46DC-ABD6-AD2094E91D88}"/>
                </a:ext>
              </a:extLst>
            </xdr:cNvPr>
            <xdr:cNvSpPr txBox="1"/>
          </xdr:nvSpPr>
          <xdr:spPr>
            <a:xfrm>
              <a:off x="5701998" y="7107827"/>
              <a:ext cx="474938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400" b="0" i="0">
                  <a:latin typeface="Cambria Math" panose="02040503050406030204" pitchFamily="18" charset="0"/>
                </a:rPr>
                <a:t>0,</a:t>
              </a:r>
              <a:r>
                <a:rPr lang="en-US" sz="1400" b="0" i="0">
                  <a:latin typeface="Cambria Math" panose="02040503050406030204" pitchFamily="18" charset="0"/>
                </a:rPr>
                <a:t>312</a:t>
              </a:r>
              <a:endParaRPr lang="en-ID" sz="1400"/>
            </a:p>
          </xdr:txBody>
        </xdr:sp>
      </mc:Fallback>
    </mc:AlternateContent>
    <xdr:clientData/>
  </xdr:oneCellAnchor>
  <xdr:twoCellAnchor editAs="oneCell">
    <xdr:from>
      <xdr:col>16</xdr:col>
      <xdr:colOff>9526</xdr:colOff>
      <xdr:row>22</xdr:row>
      <xdr:rowOff>47625</xdr:rowOff>
    </xdr:from>
    <xdr:to>
      <xdr:col>17</xdr:col>
      <xdr:colOff>466590</xdr:colOff>
      <xdr:row>45</xdr:row>
      <xdr:rowOff>57150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22543396-B50C-444C-9000-EFFA26F9E4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63176" y="4238625"/>
          <a:ext cx="1066664" cy="43910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52</xdr:row>
      <xdr:rowOff>19050</xdr:rowOff>
    </xdr:from>
    <xdr:to>
      <xdr:col>9</xdr:col>
      <xdr:colOff>871313</xdr:colOff>
      <xdr:row>57</xdr:row>
      <xdr:rowOff>5148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260C2259-9963-4D08-B318-8A55CB322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76800" y="9925050"/>
          <a:ext cx="1480913" cy="938598"/>
        </a:xfrm>
        <a:prstGeom prst="rect">
          <a:avLst/>
        </a:prstGeom>
      </xdr:spPr>
    </xdr:pic>
    <xdr:clientData/>
  </xdr:twoCellAnchor>
  <xdr:oneCellAnchor>
    <xdr:from>
      <xdr:col>10</xdr:col>
      <xdr:colOff>317479</xdr:colOff>
      <xdr:row>54</xdr:row>
      <xdr:rowOff>53067</xdr:rowOff>
    </xdr:from>
    <xdr:ext cx="19935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4" name="TextBox 113">
              <a:extLst>
                <a:ext uri="{FF2B5EF4-FFF2-40B4-BE49-F238E27FC236}">
                  <a16:creationId xmlns:a16="http://schemas.microsoft.com/office/drawing/2014/main" id="{3176CE8A-1E8D-43ED-AEF1-4B3B722CCAC8}"/>
                </a:ext>
              </a:extLst>
            </xdr:cNvPr>
            <xdr:cNvSpPr txBox="1"/>
          </xdr:nvSpPr>
          <xdr:spPr>
            <a:xfrm>
              <a:off x="7908904" y="9168492"/>
              <a:ext cx="19935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b="1" i="0">
                        <a:latin typeface="Cambria Math" panose="02040503050406030204" pitchFamily="18" charset="0"/>
                      </a:rPr>
                      <m:t> </m:t>
                    </m:r>
                    <m:r>
                      <a:rPr lang="en-GB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 </m:t>
                    </m:r>
                  </m:oMath>
                </m:oMathPara>
              </a14:m>
              <a:endParaRPr lang="en-ID" sz="1100" b="1" i="0"/>
            </a:p>
          </xdr:txBody>
        </xdr:sp>
      </mc:Choice>
      <mc:Fallback xmlns="">
        <xdr:sp macro="" textlink="">
          <xdr:nvSpPr>
            <xdr:cNvPr id="114" name="TextBox 113">
              <a:extLst>
                <a:ext uri="{FF2B5EF4-FFF2-40B4-BE49-F238E27FC236}">
                  <a16:creationId xmlns:a16="http://schemas.microsoft.com/office/drawing/2014/main" id="{3176CE8A-1E8D-43ED-AEF1-4B3B722CCAC8}"/>
                </a:ext>
              </a:extLst>
            </xdr:cNvPr>
            <xdr:cNvSpPr txBox="1"/>
          </xdr:nvSpPr>
          <xdr:spPr>
            <a:xfrm>
              <a:off x="7908904" y="9168492"/>
              <a:ext cx="19935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b="1" i="0">
                  <a:latin typeface="Cambria Math" panose="02040503050406030204" pitchFamily="18" charset="0"/>
                </a:rPr>
                <a:t> </a:t>
              </a:r>
              <a:r>
                <a:rPr lang="en-GB" sz="11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= </a:t>
              </a:r>
              <a:endParaRPr lang="en-ID" sz="1100" b="1" i="0"/>
            </a:p>
          </xdr:txBody>
        </xdr:sp>
      </mc:Fallback>
    </mc:AlternateContent>
    <xdr:clientData/>
  </xdr:oneCellAnchor>
  <xdr:oneCellAnchor>
    <xdr:from>
      <xdr:col>10</xdr:col>
      <xdr:colOff>170584</xdr:colOff>
      <xdr:row>54</xdr:row>
      <xdr:rowOff>8227</xdr:rowOff>
    </xdr:from>
    <xdr:ext cx="132344" cy="39138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5" name="TextBox 114">
              <a:extLst>
                <a:ext uri="{FF2B5EF4-FFF2-40B4-BE49-F238E27FC236}">
                  <a16:creationId xmlns:a16="http://schemas.microsoft.com/office/drawing/2014/main" id="{9A246F26-481F-4EB1-BB80-1917665AE6CB}"/>
                </a:ext>
              </a:extLst>
            </xdr:cNvPr>
            <xdr:cNvSpPr txBox="1"/>
          </xdr:nvSpPr>
          <xdr:spPr>
            <a:xfrm>
              <a:off x="7762009" y="9123652"/>
              <a:ext cx="132344" cy="39138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400" b="0" i="1">
                        <a:latin typeface="Cambria Math" panose="02040503050406030204" pitchFamily="18" charset="0"/>
                      </a:rPr>
                      <m:t>𝑡</m:t>
                    </m:r>
                  </m:oMath>
                </m:oMathPara>
              </a14:m>
              <a:endParaRPr lang="en-GB" sz="1400" b="0"/>
            </a:p>
            <a:p>
              <a:endParaRPr lang="en-ID" sz="1100"/>
            </a:p>
          </xdr:txBody>
        </xdr:sp>
      </mc:Choice>
      <mc:Fallback xmlns="">
        <xdr:sp macro="" textlink="">
          <xdr:nvSpPr>
            <xdr:cNvPr id="115" name="TextBox 114">
              <a:extLst>
                <a:ext uri="{FF2B5EF4-FFF2-40B4-BE49-F238E27FC236}">
                  <a16:creationId xmlns:a16="http://schemas.microsoft.com/office/drawing/2014/main" id="{9A246F26-481F-4EB1-BB80-1917665AE6CB}"/>
                </a:ext>
              </a:extLst>
            </xdr:cNvPr>
            <xdr:cNvSpPr txBox="1"/>
          </xdr:nvSpPr>
          <xdr:spPr>
            <a:xfrm>
              <a:off x="7762009" y="9123652"/>
              <a:ext cx="132344" cy="39138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400" b="0" i="0">
                  <a:latin typeface="Cambria Math" panose="02040503050406030204" pitchFamily="18" charset="0"/>
                </a:rPr>
                <a:t>𝑡</a:t>
              </a:r>
              <a:endParaRPr lang="en-GB" sz="1400" b="0"/>
            </a:p>
            <a:p>
              <a:endParaRPr lang="en-ID" sz="1100"/>
            </a:p>
          </xdr:txBody>
        </xdr:sp>
      </mc:Fallback>
    </mc:AlternateContent>
    <xdr:clientData/>
  </xdr:oneCellAnchor>
  <xdr:oneCellAnchor>
    <xdr:from>
      <xdr:col>10</xdr:col>
      <xdr:colOff>538595</xdr:colOff>
      <xdr:row>53</xdr:row>
      <xdr:rowOff>73169</xdr:rowOff>
    </xdr:from>
    <xdr:ext cx="1431610" cy="54361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6" name="TextBox 115">
              <a:extLst>
                <a:ext uri="{FF2B5EF4-FFF2-40B4-BE49-F238E27FC236}">
                  <a16:creationId xmlns:a16="http://schemas.microsoft.com/office/drawing/2014/main" id="{30CB5722-4E5B-493A-9072-4EBA4337A217}"/>
                </a:ext>
              </a:extLst>
            </xdr:cNvPr>
            <xdr:cNvSpPr txBox="1"/>
          </xdr:nvSpPr>
          <xdr:spPr>
            <a:xfrm>
              <a:off x="7034645" y="10169669"/>
              <a:ext cx="1431610" cy="5436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ID" sz="14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GB" sz="1400" b="0" i="1">
                            <a:latin typeface="Cambria Math" panose="02040503050406030204" pitchFamily="18" charset="0"/>
                          </a:rPr>
                          <m:t>0,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793</m:t>
                        </m:r>
                        <m:r>
                          <a:rPr lang="en-GB" sz="14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GB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 </m:t>
                        </m:r>
                        <m:rad>
                          <m:radPr>
                            <m:degHide m:val="on"/>
                            <m:ctrlPr>
                              <a:rPr lang="en-GB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lang="en-GB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4</m:t>
                            </m:r>
                            <m:r>
                              <a:rPr lang="en-US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0</m:t>
                            </m:r>
                            <m:r>
                              <a:rPr lang="en-GB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 −2</m:t>
                            </m:r>
                          </m:e>
                        </m:rad>
                      </m:num>
                      <m:den>
                        <m:rad>
                          <m:radPr>
                            <m:degHide m:val="on"/>
                            <m:ctrlPr>
                              <a:rPr lang="en-ID" sz="140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lang="en-GB" sz="1400" b="0" i="1">
                                <a:latin typeface="Cambria Math" panose="02040503050406030204" pitchFamily="18" charset="0"/>
                              </a:rPr>
                              <m:t>1 − </m:t>
                            </m:r>
                            <m:sSup>
                              <m:sSupPr>
                                <m:ctrlPr>
                                  <a:rPr lang="en-GB" sz="14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GB" sz="1400" b="0" i="1">
                                    <a:latin typeface="Cambria Math" panose="02040503050406030204" pitchFamily="18" charset="0"/>
                                  </a:rPr>
                                  <m:t>0,</m:t>
                                </m:r>
                                <m:r>
                                  <a:rPr lang="en-US" sz="1400" b="0" i="1">
                                    <a:latin typeface="Cambria Math" panose="02040503050406030204" pitchFamily="18" charset="0"/>
                                  </a:rPr>
                                  <m:t>793</m:t>
                                </m:r>
                              </m:e>
                              <m:sup>
                                <m:r>
                                  <a:rPr lang="en-GB" sz="14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rad>
                      </m:den>
                    </m:f>
                  </m:oMath>
                </m:oMathPara>
              </a14:m>
              <a:endParaRPr lang="en-ID" sz="1400"/>
            </a:p>
          </xdr:txBody>
        </xdr:sp>
      </mc:Choice>
      <mc:Fallback xmlns="">
        <xdr:sp macro="" textlink="">
          <xdr:nvSpPr>
            <xdr:cNvPr id="116" name="TextBox 115">
              <a:extLst>
                <a:ext uri="{FF2B5EF4-FFF2-40B4-BE49-F238E27FC236}">
                  <a16:creationId xmlns:a16="http://schemas.microsoft.com/office/drawing/2014/main" id="{30CB5722-4E5B-493A-9072-4EBA4337A217}"/>
                </a:ext>
              </a:extLst>
            </xdr:cNvPr>
            <xdr:cNvSpPr txBox="1"/>
          </xdr:nvSpPr>
          <xdr:spPr>
            <a:xfrm>
              <a:off x="7034645" y="10169669"/>
              <a:ext cx="1431610" cy="54361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ID" sz="1400" i="0">
                  <a:latin typeface="Cambria Math" panose="02040503050406030204" pitchFamily="18" charset="0"/>
                </a:rPr>
                <a:t>(</a:t>
              </a:r>
              <a:r>
                <a:rPr lang="en-GB" sz="1400" b="0" i="0">
                  <a:latin typeface="Cambria Math" panose="02040503050406030204" pitchFamily="18" charset="0"/>
                </a:rPr>
                <a:t>0,</a:t>
              </a:r>
              <a:r>
                <a:rPr lang="en-US" sz="1400" b="0" i="0">
                  <a:latin typeface="Cambria Math" panose="02040503050406030204" pitchFamily="18" charset="0"/>
                </a:rPr>
                <a:t>793</a:t>
              </a:r>
              <a:r>
                <a:rPr lang="en-GB" sz="1400" b="0" i="0">
                  <a:latin typeface="Cambria Math" panose="02040503050406030204" pitchFamily="18" charset="0"/>
                </a:rPr>
                <a:t> </a:t>
              </a:r>
              <a:r>
                <a:rPr lang="en-GB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 √(4</a:t>
              </a:r>
              <a:r>
                <a:rPr lang="en-US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0</a:t>
              </a:r>
              <a:r>
                <a:rPr lang="en-GB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−2)</a:t>
              </a:r>
              <a:r>
                <a:rPr lang="en-ID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)/√(</a:t>
              </a:r>
              <a:r>
                <a:rPr lang="en-GB" sz="1400" b="0" i="0">
                  <a:latin typeface="Cambria Math" panose="02040503050406030204" pitchFamily="18" charset="0"/>
                </a:rPr>
                <a:t>1 − 〖0,</a:t>
              </a:r>
              <a:r>
                <a:rPr lang="en-US" sz="1400" b="0" i="0">
                  <a:latin typeface="Cambria Math" panose="02040503050406030204" pitchFamily="18" charset="0"/>
                </a:rPr>
                <a:t>793</a:t>
              </a:r>
              <a:r>
                <a:rPr lang="en-GB" sz="1400" b="0" i="0">
                  <a:latin typeface="Cambria Math" panose="02040503050406030204" pitchFamily="18" charset="0"/>
                </a:rPr>
                <a:t>〗^2 </a:t>
              </a:r>
              <a:r>
                <a:rPr lang="en-ID" sz="1400" b="0" i="0">
                  <a:latin typeface="Cambria Math" panose="02040503050406030204" pitchFamily="18" charset="0"/>
                </a:rPr>
                <a:t>)</a:t>
              </a:r>
              <a:endParaRPr lang="en-ID" sz="1400"/>
            </a:p>
          </xdr:txBody>
        </xdr:sp>
      </mc:Fallback>
    </mc:AlternateContent>
    <xdr:clientData/>
  </xdr:oneCellAnchor>
  <xdr:oneCellAnchor>
    <xdr:from>
      <xdr:col>10</xdr:col>
      <xdr:colOff>160627</xdr:colOff>
      <xdr:row>57</xdr:row>
      <xdr:rowOff>9094</xdr:rowOff>
    </xdr:from>
    <xdr:ext cx="132344" cy="39138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7" name="TextBox 116">
              <a:extLst>
                <a:ext uri="{FF2B5EF4-FFF2-40B4-BE49-F238E27FC236}">
                  <a16:creationId xmlns:a16="http://schemas.microsoft.com/office/drawing/2014/main" id="{F3E28736-E17F-431B-A9FE-880547ACECE8}"/>
                </a:ext>
              </a:extLst>
            </xdr:cNvPr>
            <xdr:cNvSpPr txBox="1"/>
          </xdr:nvSpPr>
          <xdr:spPr>
            <a:xfrm>
              <a:off x="7752052" y="9696019"/>
              <a:ext cx="132344" cy="39138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400" b="0" i="1">
                        <a:latin typeface="Cambria Math" panose="02040503050406030204" pitchFamily="18" charset="0"/>
                      </a:rPr>
                      <m:t>𝑡</m:t>
                    </m:r>
                  </m:oMath>
                </m:oMathPara>
              </a14:m>
              <a:endParaRPr lang="en-GB" sz="1400" b="0"/>
            </a:p>
            <a:p>
              <a:endParaRPr lang="en-ID" sz="1100"/>
            </a:p>
          </xdr:txBody>
        </xdr:sp>
      </mc:Choice>
      <mc:Fallback xmlns="">
        <xdr:sp macro="" textlink="">
          <xdr:nvSpPr>
            <xdr:cNvPr id="117" name="TextBox 116">
              <a:extLst>
                <a:ext uri="{FF2B5EF4-FFF2-40B4-BE49-F238E27FC236}">
                  <a16:creationId xmlns:a16="http://schemas.microsoft.com/office/drawing/2014/main" id="{F3E28736-E17F-431B-A9FE-880547ACECE8}"/>
                </a:ext>
              </a:extLst>
            </xdr:cNvPr>
            <xdr:cNvSpPr txBox="1"/>
          </xdr:nvSpPr>
          <xdr:spPr>
            <a:xfrm>
              <a:off x="7752052" y="9696019"/>
              <a:ext cx="132344" cy="39138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400" b="0" i="0">
                  <a:latin typeface="Cambria Math" panose="02040503050406030204" pitchFamily="18" charset="0"/>
                </a:rPr>
                <a:t>𝑡</a:t>
              </a:r>
              <a:endParaRPr lang="en-GB" sz="1400" b="0"/>
            </a:p>
            <a:p>
              <a:endParaRPr lang="en-ID" sz="1100"/>
            </a:p>
          </xdr:txBody>
        </xdr:sp>
      </mc:Fallback>
    </mc:AlternateContent>
    <xdr:clientData/>
  </xdr:oneCellAnchor>
  <xdr:oneCellAnchor>
    <xdr:from>
      <xdr:col>10</xdr:col>
      <xdr:colOff>751299</xdr:colOff>
      <xdr:row>59</xdr:row>
      <xdr:rowOff>140524</xdr:rowOff>
    </xdr:from>
    <xdr:ext cx="19935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8" name="TextBox 117">
              <a:extLst>
                <a:ext uri="{FF2B5EF4-FFF2-40B4-BE49-F238E27FC236}">
                  <a16:creationId xmlns:a16="http://schemas.microsoft.com/office/drawing/2014/main" id="{CD3BE341-ED60-48D4-A7B4-6826A931525B}"/>
                </a:ext>
              </a:extLst>
            </xdr:cNvPr>
            <xdr:cNvSpPr txBox="1"/>
          </xdr:nvSpPr>
          <xdr:spPr>
            <a:xfrm>
              <a:off x="8342724" y="10208449"/>
              <a:ext cx="19935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b="1" i="0">
                        <a:latin typeface="Cambria Math" panose="02040503050406030204" pitchFamily="18" charset="0"/>
                      </a:rPr>
                      <m:t> </m:t>
                    </m:r>
                    <m:r>
                      <a:rPr lang="en-GB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 </m:t>
                    </m:r>
                  </m:oMath>
                </m:oMathPara>
              </a14:m>
              <a:endParaRPr lang="en-ID" sz="1100" b="1" i="0"/>
            </a:p>
          </xdr:txBody>
        </xdr:sp>
      </mc:Choice>
      <mc:Fallback xmlns="">
        <xdr:sp macro="" textlink="">
          <xdr:nvSpPr>
            <xdr:cNvPr id="118" name="TextBox 117">
              <a:extLst>
                <a:ext uri="{FF2B5EF4-FFF2-40B4-BE49-F238E27FC236}">
                  <a16:creationId xmlns:a16="http://schemas.microsoft.com/office/drawing/2014/main" id="{CD3BE341-ED60-48D4-A7B4-6826A931525B}"/>
                </a:ext>
              </a:extLst>
            </xdr:cNvPr>
            <xdr:cNvSpPr txBox="1"/>
          </xdr:nvSpPr>
          <xdr:spPr>
            <a:xfrm>
              <a:off x="8342724" y="10208449"/>
              <a:ext cx="19935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b="1" i="0">
                  <a:latin typeface="Cambria Math" panose="02040503050406030204" pitchFamily="18" charset="0"/>
                </a:rPr>
                <a:t> </a:t>
              </a:r>
              <a:r>
                <a:rPr lang="en-GB" sz="11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= </a:t>
              </a:r>
              <a:endParaRPr lang="en-ID" sz="1100" b="1" i="0"/>
            </a:p>
          </xdr:txBody>
        </xdr:sp>
      </mc:Fallback>
    </mc:AlternateContent>
    <xdr:clientData/>
  </xdr:oneCellAnchor>
  <xdr:oneCellAnchor>
    <xdr:from>
      <xdr:col>10</xdr:col>
      <xdr:colOff>330035</xdr:colOff>
      <xdr:row>57</xdr:row>
      <xdr:rowOff>43976</xdr:rowOff>
    </xdr:from>
    <xdr:ext cx="19935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9" name="TextBox 118">
              <a:extLst>
                <a:ext uri="{FF2B5EF4-FFF2-40B4-BE49-F238E27FC236}">
                  <a16:creationId xmlns:a16="http://schemas.microsoft.com/office/drawing/2014/main" id="{17330EA9-3B44-415F-8F99-B03432C0EFA0}"/>
                </a:ext>
              </a:extLst>
            </xdr:cNvPr>
            <xdr:cNvSpPr txBox="1"/>
          </xdr:nvSpPr>
          <xdr:spPr>
            <a:xfrm>
              <a:off x="7921460" y="9730901"/>
              <a:ext cx="19935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b="1" i="0">
                        <a:latin typeface="Cambria Math" panose="02040503050406030204" pitchFamily="18" charset="0"/>
                      </a:rPr>
                      <m:t> </m:t>
                    </m:r>
                    <m:r>
                      <a:rPr lang="en-GB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 </m:t>
                    </m:r>
                  </m:oMath>
                </m:oMathPara>
              </a14:m>
              <a:endParaRPr lang="en-ID" sz="1100" b="1" i="0"/>
            </a:p>
          </xdr:txBody>
        </xdr:sp>
      </mc:Choice>
      <mc:Fallback xmlns="">
        <xdr:sp macro="" textlink="">
          <xdr:nvSpPr>
            <xdr:cNvPr id="119" name="TextBox 118">
              <a:extLst>
                <a:ext uri="{FF2B5EF4-FFF2-40B4-BE49-F238E27FC236}">
                  <a16:creationId xmlns:a16="http://schemas.microsoft.com/office/drawing/2014/main" id="{17330EA9-3B44-415F-8F99-B03432C0EFA0}"/>
                </a:ext>
              </a:extLst>
            </xdr:cNvPr>
            <xdr:cNvSpPr txBox="1"/>
          </xdr:nvSpPr>
          <xdr:spPr>
            <a:xfrm>
              <a:off x="7921460" y="9730901"/>
              <a:ext cx="19935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b="1" i="0">
                  <a:latin typeface="Cambria Math" panose="02040503050406030204" pitchFamily="18" charset="0"/>
                </a:rPr>
                <a:t> </a:t>
              </a:r>
              <a:r>
                <a:rPr lang="en-GB" sz="11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= </a:t>
              </a:r>
              <a:endParaRPr lang="en-ID" sz="1100" b="1" i="0"/>
            </a:p>
          </xdr:txBody>
        </xdr:sp>
      </mc:Fallback>
    </mc:AlternateContent>
    <xdr:clientData/>
  </xdr:oneCellAnchor>
  <xdr:oneCellAnchor>
    <xdr:from>
      <xdr:col>10</xdr:col>
      <xdr:colOff>763855</xdr:colOff>
      <xdr:row>61</xdr:row>
      <xdr:rowOff>77313</xdr:rowOff>
    </xdr:from>
    <xdr:ext cx="199350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0" name="TextBox 119">
              <a:extLst>
                <a:ext uri="{FF2B5EF4-FFF2-40B4-BE49-F238E27FC236}">
                  <a16:creationId xmlns:a16="http://schemas.microsoft.com/office/drawing/2014/main" id="{DD2E75F9-A3FB-420A-BE19-6DE5BFAFC17B}"/>
                </a:ext>
              </a:extLst>
            </xdr:cNvPr>
            <xdr:cNvSpPr txBox="1"/>
          </xdr:nvSpPr>
          <xdr:spPr>
            <a:xfrm>
              <a:off x="8355280" y="10526238"/>
              <a:ext cx="19935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b="1" i="0">
                        <a:latin typeface="Cambria Math" panose="02040503050406030204" pitchFamily="18" charset="0"/>
                      </a:rPr>
                      <m:t> </m:t>
                    </m:r>
                    <m:r>
                      <a:rPr lang="en-GB" sz="11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 </m:t>
                    </m:r>
                  </m:oMath>
                </m:oMathPara>
              </a14:m>
              <a:endParaRPr lang="en-ID" sz="1100" b="1" i="0"/>
            </a:p>
          </xdr:txBody>
        </xdr:sp>
      </mc:Choice>
      <mc:Fallback xmlns="">
        <xdr:sp macro="" textlink="">
          <xdr:nvSpPr>
            <xdr:cNvPr id="120" name="TextBox 119">
              <a:extLst>
                <a:ext uri="{FF2B5EF4-FFF2-40B4-BE49-F238E27FC236}">
                  <a16:creationId xmlns:a16="http://schemas.microsoft.com/office/drawing/2014/main" id="{DD2E75F9-A3FB-420A-BE19-6DE5BFAFC17B}"/>
                </a:ext>
              </a:extLst>
            </xdr:cNvPr>
            <xdr:cNvSpPr txBox="1"/>
          </xdr:nvSpPr>
          <xdr:spPr>
            <a:xfrm>
              <a:off x="8355280" y="10526238"/>
              <a:ext cx="199350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b="1" i="0">
                  <a:latin typeface="Cambria Math" panose="02040503050406030204" pitchFamily="18" charset="0"/>
                </a:rPr>
                <a:t> </a:t>
              </a:r>
              <a:r>
                <a:rPr lang="en-GB" sz="11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= </a:t>
              </a:r>
              <a:endParaRPr lang="en-ID" sz="1100" b="1" i="0"/>
            </a:p>
          </xdr:txBody>
        </xdr:sp>
      </mc:Fallback>
    </mc:AlternateContent>
    <xdr:clientData/>
  </xdr:oneCellAnchor>
  <xdr:oneCellAnchor>
    <xdr:from>
      <xdr:col>10</xdr:col>
      <xdr:colOff>592714</xdr:colOff>
      <xdr:row>56</xdr:row>
      <xdr:rowOff>94816</xdr:rowOff>
    </xdr:from>
    <xdr:ext cx="474938" cy="42678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1" name="TextBox 120">
              <a:extLst>
                <a:ext uri="{FF2B5EF4-FFF2-40B4-BE49-F238E27FC236}">
                  <a16:creationId xmlns:a16="http://schemas.microsoft.com/office/drawing/2014/main" id="{31E699BD-F7B2-4804-BFBA-2C582818F8A1}"/>
                </a:ext>
              </a:extLst>
            </xdr:cNvPr>
            <xdr:cNvSpPr txBox="1"/>
          </xdr:nvSpPr>
          <xdr:spPr>
            <a:xfrm>
              <a:off x="7088764" y="10762816"/>
              <a:ext cx="474938" cy="4267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ID" sz="14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4,888</m:t>
                        </m:r>
                      </m:num>
                      <m:den>
                        <m:r>
                          <a:rPr lang="en-GB" sz="1400" b="0" i="1">
                            <a:latin typeface="Cambria Math" panose="02040503050406030204" pitchFamily="18" charset="0"/>
                          </a:rPr>
                          <m:t>0,</m:t>
                        </m:r>
                        <m:r>
                          <a:rPr lang="en-US" sz="1400" b="0" i="1">
                            <a:latin typeface="Cambria Math" panose="02040503050406030204" pitchFamily="18" charset="0"/>
                          </a:rPr>
                          <m:t>609</m:t>
                        </m:r>
                      </m:den>
                    </m:f>
                  </m:oMath>
                </m:oMathPara>
              </a14:m>
              <a:endParaRPr lang="en-ID" sz="1400"/>
            </a:p>
          </xdr:txBody>
        </xdr:sp>
      </mc:Choice>
      <mc:Fallback xmlns="">
        <xdr:sp macro="" textlink="">
          <xdr:nvSpPr>
            <xdr:cNvPr id="121" name="TextBox 120">
              <a:extLst>
                <a:ext uri="{FF2B5EF4-FFF2-40B4-BE49-F238E27FC236}">
                  <a16:creationId xmlns:a16="http://schemas.microsoft.com/office/drawing/2014/main" id="{31E699BD-F7B2-4804-BFBA-2C582818F8A1}"/>
                </a:ext>
              </a:extLst>
            </xdr:cNvPr>
            <xdr:cNvSpPr txBox="1"/>
          </xdr:nvSpPr>
          <xdr:spPr>
            <a:xfrm>
              <a:off x="7088764" y="10762816"/>
              <a:ext cx="474938" cy="42678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4,888</a:t>
              </a:r>
              <a:r>
                <a:rPr lang="en-ID" sz="1400" b="0" i="0">
                  <a:latin typeface="Cambria Math" panose="02040503050406030204" pitchFamily="18" charset="0"/>
                </a:rPr>
                <a:t>/</a:t>
              </a:r>
              <a:r>
                <a:rPr lang="en-GB" sz="1400" b="0" i="0">
                  <a:latin typeface="Cambria Math" panose="02040503050406030204" pitchFamily="18" charset="0"/>
                </a:rPr>
                <a:t>0,</a:t>
              </a:r>
              <a:r>
                <a:rPr lang="en-US" sz="1400" b="0" i="0">
                  <a:latin typeface="Cambria Math" panose="02040503050406030204" pitchFamily="18" charset="0"/>
                </a:rPr>
                <a:t>609</a:t>
              </a:r>
              <a:endParaRPr lang="en-ID" sz="1400"/>
            </a:p>
          </xdr:txBody>
        </xdr:sp>
      </mc:Fallback>
    </mc:AlternateContent>
    <xdr:clientData/>
  </xdr:oneCellAnchor>
  <xdr:oneCellAnchor>
    <xdr:from>
      <xdr:col>9</xdr:col>
      <xdr:colOff>890587</xdr:colOff>
      <xdr:row>59</xdr:row>
      <xdr:rowOff>73170</xdr:rowOff>
    </xdr:from>
    <xdr:ext cx="866287" cy="2332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2" name="TextBox 121">
              <a:extLst>
                <a:ext uri="{FF2B5EF4-FFF2-40B4-BE49-F238E27FC236}">
                  <a16:creationId xmlns:a16="http://schemas.microsoft.com/office/drawing/2014/main" id="{856034E7-8011-4024-B3C3-2DC5D9FC4978}"/>
                </a:ext>
              </a:extLst>
            </xdr:cNvPr>
            <xdr:cNvSpPr txBox="1"/>
          </xdr:nvSpPr>
          <xdr:spPr>
            <a:xfrm>
              <a:off x="6376987" y="11312670"/>
              <a:ext cx="866287" cy="2332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ID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  <m:sub>
                        <m:r>
                          <a:rPr lang="en-GB" sz="1400" b="0" i="1">
                            <a:latin typeface="Cambria Math" panose="02040503050406030204" pitchFamily="18" charset="0"/>
                          </a:rPr>
                          <m:t>h𝑖𝑡𝑢𝑛𝑔</m:t>
                        </m:r>
                      </m:sub>
                    </m:sSub>
                  </m:oMath>
                </m:oMathPara>
              </a14:m>
              <a:endParaRPr lang="en-ID" sz="1400"/>
            </a:p>
          </xdr:txBody>
        </xdr:sp>
      </mc:Choice>
      <mc:Fallback xmlns="">
        <xdr:sp macro="" textlink="">
          <xdr:nvSpPr>
            <xdr:cNvPr id="122" name="TextBox 121">
              <a:extLst>
                <a:ext uri="{FF2B5EF4-FFF2-40B4-BE49-F238E27FC236}">
                  <a16:creationId xmlns:a16="http://schemas.microsoft.com/office/drawing/2014/main" id="{856034E7-8011-4024-B3C3-2DC5D9FC4978}"/>
                </a:ext>
              </a:extLst>
            </xdr:cNvPr>
            <xdr:cNvSpPr txBox="1"/>
          </xdr:nvSpPr>
          <xdr:spPr>
            <a:xfrm>
              <a:off x="6376987" y="11312670"/>
              <a:ext cx="866287" cy="2332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GB" sz="1400" b="0" i="0">
                  <a:latin typeface="Cambria Math" panose="02040503050406030204" pitchFamily="18" charset="0"/>
                </a:rPr>
                <a:t>𝑡</a:t>
              </a:r>
              <a:r>
                <a:rPr lang="en-ID" sz="1400" b="0" i="0">
                  <a:latin typeface="Cambria Math" panose="02040503050406030204" pitchFamily="18" charset="0"/>
                </a:rPr>
                <a:t>_</a:t>
              </a:r>
              <a:r>
                <a:rPr lang="en-GB" sz="1400" b="0" i="0">
                  <a:latin typeface="Cambria Math" panose="02040503050406030204" pitchFamily="18" charset="0"/>
                </a:rPr>
                <a:t>ℎ𝑖𝑡𝑢𝑛𝑔</a:t>
              </a:r>
              <a:endParaRPr lang="en-ID" sz="1400"/>
            </a:p>
          </xdr:txBody>
        </xdr:sp>
      </mc:Fallback>
    </mc:AlternateContent>
    <xdr:clientData/>
  </xdr:oneCellAnchor>
  <xdr:oneCellAnchor>
    <xdr:from>
      <xdr:col>9</xdr:col>
      <xdr:colOff>848592</xdr:colOff>
      <xdr:row>61</xdr:row>
      <xdr:rowOff>29874</xdr:rowOff>
    </xdr:from>
    <xdr:ext cx="866287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3" name="TextBox 122">
              <a:extLst>
                <a:ext uri="{FF2B5EF4-FFF2-40B4-BE49-F238E27FC236}">
                  <a16:creationId xmlns:a16="http://schemas.microsoft.com/office/drawing/2014/main" id="{40A37A81-9FDF-457C-85E7-8F89597635A2}"/>
                </a:ext>
              </a:extLst>
            </xdr:cNvPr>
            <xdr:cNvSpPr txBox="1"/>
          </xdr:nvSpPr>
          <xdr:spPr>
            <a:xfrm>
              <a:off x="6334992" y="11650374"/>
              <a:ext cx="866287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ID" sz="14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14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  <m:sub>
                        <m:r>
                          <a:rPr lang="en-GB" sz="1400" b="0" i="1">
                            <a:latin typeface="Cambria Math" panose="02040503050406030204" pitchFamily="18" charset="0"/>
                          </a:rPr>
                          <m:t>𝑡𝑎𝑏𝑒𝑙</m:t>
                        </m:r>
                      </m:sub>
                    </m:sSub>
                  </m:oMath>
                </m:oMathPara>
              </a14:m>
              <a:endParaRPr lang="en-ID" sz="1400"/>
            </a:p>
          </xdr:txBody>
        </xdr:sp>
      </mc:Choice>
      <mc:Fallback xmlns="">
        <xdr:sp macro="" textlink="">
          <xdr:nvSpPr>
            <xdr:cNvPr id="123" name="TextBox 122">
              <a:extLst>
                <a:ext uri="{FF2B5EF4-FFF2-40B4-BE49-F238E27FC236}">
                  <a16:creationId xmlns:a16="http://schemas.microsoft.com/office/drawing/2014/main" id="{40A37A81-9FDF-457C-85E7-8F89597635A2}"/>
                </a:ext>
              </a:extLst>
            </xdr:cNvPr>
            <xdr:cNvSpPr txBox="1"/>
          </xdr:nvSpPr>
          <xdr:spPr>
            <a:xfrm>
              <a:off x="6334992" y="11650374"/>
              <a:ext cx="866287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GB" sz="1400" b="0" i="0">
                  <a:latin typeface="Cambria Math" panose="02040503050406030204" pitchFamily="18" charset="0"/>
                </a:rPr>
                <a:t>𝑡</a:t>
              </a:r>
              <a:r>
                <a:rPr lang="en-ID" sz="1400" b="0" i="0">
                  <a:latin typeface="Cambria Math" panose="02040503050406030204" pitchFamily="18" charset="0"/>
                </a:rPr>
                <a:t>_</a:t>
              </a:r>
              <a:r>
                <a:rPr lang="en-GB" sz="1400" b="0" i="0">
                  <a:latin typeface="Cambria Math" panose="02040503050406030204" pitchFamily="18" charset="0"/>
                </a:rPr>
                <a:t>𝑡𝑎𝑏𝑒𝑙</a:t>
              </a:r>
              <a:endParaRPr lang="en-ID" sz="1400"/>
            </a:p>
          </xdr:txBody>
        </xdr:sp>
      </mc:Fallback>
    </mc:AlternateContent>
    <xdr:clientData/>
  </xdr:oneCellAnchor>
  <xdr:oneCellAnchor>
    <xdr:from>
      <xdr:col>11</xdr:col>
      <xdr:colOff>274926</xdr:colOff>
      <xdr:row>59</xdr:row>
      <xdr:rowOff>81396</xdr:rowOff>
    </xdr:from>
    <xdr:ext cx="474938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4" name="TextBox 123">
              <a:extLst>
                <a:ext uri="{FF2B5EF4-FFF2-40B4-BE49-F238E27FC236}">
                  <a16:creationId xmlns:a16="http://schemas.microsoft.com/office/drawing/2014/main" id="{6EBB5905-2C6D-45FE-BD9C-6BF0734604BD}"/>
                </a:ext>
              </a:extLst>
            </xdr:cNvPr>
            <xdr:cNvSpPr txBox="1"/>
          </xdr:nvSpPr>
          <xdr:spPr>
            <a:xfrm>
              <a:off x="7380576" y="11320896"/>
              <a:ext cx="474938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400" b="0" i="1">
                        <a:latin typeface="Cambria Math" panose="02040503050406030204" pitchFamily="18" charset="0"/>
                      </a:rPr>
                      <m:t>8,026</m:t>
                    </m:r>
                  </m:oMath>
                </m:oMathPara>
              </a14:m>
              <a:endParaRPr lang="en-ID" sz="1400"/>
            </a:p>
          </xdr:txBody>
        </xdr:sp>
      </mc:Choice>
      <mc:Fallback xmlns="">
        <xdr:sp macro="" textlink="">
          <xdr:nvSpPr>
            <xdr:cNvPr id="124" name="TextBox 123">
              <a:extLst>
                <a:ext uri="{FF2B5EF4-FFF2-40B4-BE49-F238E27FC236}">
                  <a16:creationId xmlns:a16="http://schemas.microsoft.com/office/drawing/2014/main" id="{6EBB5905-2C6D-45FE-BD9C-6BF0734604BD}"/>
                </a:ext>
              </a:extLst>
            </xdr:cNvPr>
            <xdr:cNvSpPr txBox="1"/>
          </xdr:nvSpPr>
          <xdr:spPr>
            <a:xfrm>
              <a:off x="7380576" y="11320896"/>
              <a:ext cx="474938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400" b="0" i="0">
                  <a:latin typeface="Cambria Math" panose="02040503050406030204" pitchFamily="18" charset="0"/>
                </a:rPr>
                <a:t>8,026</a:t>
              </a:r>
              <a:endParaRPr lang="en-ID" sz="1400"/>
            </a:p>
          </xdr:txBody>
        </xdr:sp>
      </mc:Fallback>
    </mc:AlternateContent>
    <xdr:clientData/>
  </xdr:oneCellAnchor>
  <xdr:oneCellAnchor>
    <xdr:from>
      <xdr:col>11</xdr:col>
      <xdr:colOff>304367</xdr:colOff>
      <xdr:row>61</xdr:row>
      <xdr:rowOff>29441</xdr:rowOff>
    </xdr:from>
    <xdr:ext cx="474938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5" name="TextBox 124">
              <a:extLst>
                <a:ext uri="{FF2B5EF4-FFF2-40B4-BE49-F238E27FC236}">
                  <a16:creationId xmlns:a16="http://schemas.microsoft.com/office/drawing/2014/main" id="{C26D0588-1B55-4407-94BB-27E2DE8FA52D}"/>
                </a:ext>
              </a:extLst>
            </xdr:cNvPr>
            <xdr:cNvSpPr txBox="1"/>
          </xdr:nvSpPr>
          <xdr:spPr>
            <a:xfrm>
              <a:off x="7410017" y="11649941"/>
              <a:ext cx="474938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400" b="0" i="1">
                        <a:latin typeface="Cambria Math" panose="02040503050406030204" pitchFamily="18" charset="0"/>
                      </a:rPr>
                      <m:t>2,017</m:t>
                    </m:r>
                  </m:oMath>
                </m:oMathPara>
              </a14:m>
              <a:endParaRPr lang="en-ID" sz="1400"/>
            </a:p>
          </xdr:txBody>
        </xdr:sp>
      </mc:Choice>
      <mc:Fallback xmlns="">
        <xdr:sp macro="" textlink="">
          <xdr:nvSpPr>
            <xdr:cNvPr id="125" name="TextBox 124">
              <a:extLst>
                <a:ext uri="{FF2B5EF4-FFF2-40B4-BE49-F238E27FC236}">
                  <a16:creationId xmlns:a16="http://schemas.microsoft.com/office/drawing/2014/main" id="{C26D0588-1B55-4407-94BB-27E2DE8FA52D}"/>
                </a:ext>
              </a:extLst>
            </xdr:cNvPr>
            <xdr:cNvSpPr txBox="1"/>
          </xdr:nvSpPr>
          <xdr:spPr>
            <a:xfrm>
              <a:off x="7410017" y="11649941"/>
              <a:ext cx="474938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400" b="0" i="0">
                  <a:latin typeface="Cambria Math" panose="02040503050406030204" pitchFamily="18" charset="0"/>
                </a:rPr>
                <a:t>2,017</a:t>
              </a:r>
              <a:endParaRPr lang="en-ID" sz="1400"/>
            </a:p>
          </xdr:txBody>
        </xdr:sp>
      </mc:Fallback>
    </mc:AlternateContent>
    <xdr:clientData/>
  </xdr:oneCellAnchor>
  <xdr:twoCellAnchor editAs="oneCell">
    <xdr:from>
      <xdr:col>14</xdr:col>
      <xdr:colOff>0</xdr:colOff>
      <xdr:row>51</xdr:row>
      <xdr:rowOff>38100</xdr:rowOff>
    </xdr:from>
    <xdr:to>
      <xdr:col>20</xdr:col>
      <xdr:colOff>345902</xdr:colOff>
      <xdr:row>72</xdr:row>
      <xdr:rowOff>68452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F9EA0905-AE5D-41CA-8DE9-CDCCF90092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34450" y="9753600"/>
          <a:ext cx="4003502" cy="40975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66675</xdr:colOff>
      <xdr:row>28</xdr:row>
      <xdr:rowOff>57150</xdr:rowOff>
    </xdr:from>
    <xdr:to>
      <xdr:col>13</xdr:col>
      <xdr:colOff>84343</xdr:colOff>
      <xdr:row>31</xdr:row>
      <xdr:rowOff>47625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4FB2F975-FA65-4AA7-85C9-5F13E12B7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43475" y="5334000"/>
          <a:ext cx="2846593" cy="590550"/>
        </a:xfrm>
        <a:prstGeom prst="rect">
          <a:avLst/>
        </a:prstGeom>
      </xdr:spPr>
    </xdr:pic>
    <xdr:clientData/>
  </xdr:twoCellAnchor>
  <xdr:twoCellAnchor editAs="oneCell">
    <xdr:from>
      <xdr:col>15</xdr:col>
      <xdr:colOff>76200</xdr:colOff>
      <xdr:row>28</xdr:row>
      <xdr:rowOff>57150</xdr:rowOff>
    </xdr:from>
    <xdr:to>
      <xdr:col>19</xdr:col>
      <xdr:colOff>581436</xdr:colOff>
      <xdr:row>31</xdr:row>
      <xdr:rowOff>114392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0A5A93D0-4F0A-429A-8904-F3F14A2A37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15475" y="5334000"/>
          <a:ext cx="2943636" cy="657317"/>
        </a:xfrm>
        <a:prstGeom prst="rect">
          <a:avLst/>
        </a:prstGeom>
      </xdr:spPr>
    </xdr:pic>
    <xdr:clientData/>
  </xdr:twoCellAnchor>
  <xdr:oneCellAnchor>
    <xdr:from>
      <xdr:col>9</xdr:col>
      <xdr:colOff>133350</xdr:colOff>
      <xdr:row>34</xdr:row>
      <xdr:rowOff>71437</xdr:rowOff>
    </xdr:from>
    <xdr:ext cx="165943" cy="4383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1" name="TextBox 90">
              <a:extLst>
                <a:ext uri="{FF2B5EF4-FFF2-40B4-BE49-F238E27FC236}">
                  <a16:creationId xmlns:a16="http://schemas.microsoft.com/office/drawing/2014/main" id="{6D3E8540-A52D-48DB-BA60-5D8FE0635830}"/>
                </a:ext>
              </a:extLst>
            </xdr:cNvPr>
            <xdr:cNvSpPr txBox="1"/>
          </xdr:nvSpPr>
          <xdr:spPr>
            <a:xfrm>
              <a:off x="5010150" y="6548437"/>
              <a:ext cx="165943" cy="4383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400" b="0" i="1">
                        <a:latin typeface="Cambria Math" panose="02040503050406030204" pitchFamily="18" charset="0"/>
                      </a:rPr>
                      <m:t>𝑎</m:t>
                    </m:r>
                  </m:oMath>
                </m:oMathPara>
              </a14:m>
              <a:endParaRPr lang="en-GB" sz="1400" b="0"/>
            </a:p>
            <a:p>
              <a:endParaRPr lang="en-ID" sz="1400"/>
            </a:p>
          </xdr:txBody>
        </xdr:sp>
      </mc:Choice>
      <mc:Fallback xmlns="">
        <xdr:sp macro="" textlink="">
          <xdr:nvSpPr>
            <xdr:cNvPr id="91" name="TextBox 90">
              <a:extLst>
                <a:ext uri="{FF2B5EF4-FFF2-40B4-BE49-F238E27FC236}">
                  <a16:creationId xmlns:a16="http://schemas.microsoft.com/office/drawing/2014/main" id="{6D3E8540-A52D-48DB-BA60-5D8FE0635830}"/>
                </a:ext>
              </a:extLst>
            </xdr:cNvPr>
            <xdr:cNvSpPr txBox="1"/>
          </xdr:nvSpPr>
          <xdr:spPr>
            <a:xfrm>
              <a:off x="5010150" y="6548437"/>
              <a:ext cx="165943" cy="4383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400" b="0" i="0">
                  <a:latin typeface="Cambria Math" panose="02040503050406030204" pitchFamily="18" charset="0"/>
                </a:rPr>
                <a:t>𝑎</a:t>
              </a:r>
              <a:endParaRPr lang="en-GB" sz="1400" b="0"/>
            </a:p>
            <a:p>
              <a:endParaRPr lang="en-ID" sz="1400"/>
            </a:p>
          </xdr:txBody>
        </xdr:sp>
      </mc:Fallback>
    </mc:AlternateContent>
    <xdr:clientData/>
  </xdr:oneCellAnchor>
  <xdr:oneCellAnchor>
    <xdr:from>
      <xdr:col>9</xdr:col>
      <xdr:colOff>361950</xdr:colOff>
      <xdr:row>34</xdr:row>
      <xdr:rowOff>104775</xdr:rowOff>
    </xdr:from>
    <xdr:ext cx="13728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2" name="TextBox 91">
              <a:extLst>
                <a:ext uri="{FF2B5EF4-FFF2-40B4-BE49-F238E27FC236}">
                  <a16:creationId xmlns:a16="http://schemas.microsoft.com/office/drawing/2014/main" id="{87914464-BC43-4439-8E92-2A7B0CAE3D5F}"/>
                </a:ext>
              </a:extLst>
            </xdr:cNvPr>
            <xdr:cNvSpPr txBox="1"/>
          </xdr:nvSpPr>
          <xdr:spPr>
            <a:xfrm>
              <a:off x="5238750" y="6581775"/>
              <a:ext cx="13728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ID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ID" sz="1100"/>
            </a:p>
          </xdr:txBody>
        </xdr:sp>
      </mc:Choice>
      <mc:Fallback xmlns="">
        <xdr:sp macro="" textlink="">
          <xdr:nvSpPr>
            <xdr:cNvPr id="92" name="TextBox 91">
              <a:extLst>
                <a:ext uri="{FF2B5EF4-FFF2-40B4-BE49-F238E27FC236}">
                  <a16:creationId xmlns:a16="http://schemas.microsoft.com/office/drawing/2014/main" id="{87914464-BC43-4439-8E92-2A7B0CAE3D5F}"/>
                </a:ext>
              </a:extLst>
            </xdr:cNvPr>
            <xdr:cNvSpPr txBox="1"/>
          </xdr:nvSpPr>
          <xdr:spPr>
            <a:xfrm>
              <a:off x="5238750" y="6581775"/>
              <a:ext cx="13728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ID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=</a:t>
              </a:r>
              <a:endParaRPr lang="en-ID" sz="1100"/>
            </a:p>
          </xdr:txBody>
        </xdr:sp>
      </mc:Fallback>
    </mc:AlternateContent>
    <xdr:clientData/>
  </xdr:oneCellAnchor>
  <xdr:oneCellAnchor>
    <xdr:from>
      <xdr:col>9</xdr:col>
      <xdr:colOff>398751</xdr:colOff>
      <xdr:row>37</xdr:row>
      <xdr:rowOff>140278</xdr:rowOff>
    </xdr:from>
    <xdr:ext cx="13728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D8705266-CD77-47C1-A56C-BF49605B9E44}"/>
                </a:ext>
              </a:extLst>
            </xdr:cNvPr>
            <xdr:cNvSpPr txBox="1"/>
          </xdr:nvSpPr>
          <xdr:spPr>
            <a:xfrm>
              <a:off x="5275551" y="7217353"/>
              <a:ext cx="13728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ID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ID" sz="1100"/>
            </a:p>
          </xdr:txBody>
        </xdr:sp>
      </mc:Choice>
      <mc:Fallback xmlns=""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D8705266-CD77-47C1-A56C-BF49605B9E44}"/>
                </a:ext>
              </a:extLst>
            </xdr:cNvPr>
            <xdr:cNvSpPr txBox="1"/>
          </xdr:nvSpPr>
          <xdr:spPr>
            <a:xfrm>
              <a:off x="5275551" y="7217353"/>
              <a:ext cx="13728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ID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=</a:t>
              </a:r>
              <a:endParaRPr lang="en-ID" sz="1100"/>
            </a:p>
          </xdr:txBody>
        </xdr:sp>
      </mc:Fallback>
    </mc:AlternateContent>
    <xdr:clientData/>
  </xdr:oneCellAnchor>
  <xdr:oneCellAnchor>
    <xdr:from>
      <xdr:col>15</xdr:col>
      <xdr:colOff>531669</xdr:colOff>
      <xdr:row>40</xdr:row>
      <xdr:rowOff>103475</xdr:rowOff>
    </xdr:from>
    <xdr:ext cx="13728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13022E68-6CA5-4342-86B3-C85C78B8DD28}"/>
                </a:ext>
              </a:extLst>
            </xdr:cNvPr>
            <xdr:cNvSpPr txBox="1"/>
          </xdr:nvSpPr>
          <xdr:spPr>
            <a:xfrm>
              <a:off x="9970944" y="7780625"/>
              <a:ext cx="13728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ID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ID" sz="1100"/>
            </a:p>
          </xdr:txBody>
        </xdr:sp>
      </mc:Choice>
      <mc:Fallback xmlns=""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13022E68-6CA5-4342-86B3-C85C78B8DD28}"/>
                </a:ext>
              </a:extLst>
            </xdr:cNvPr>
            <xdr:cNvSpPr txBox="1"/>
          </xdr:nvSpPr>
          <xdr:spPr>
            <a:xfrm>
              <a:off x="9970944" y="7780625"/>
              <a:ext cx="13728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ID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=</a:t>
              </a:r>
              <a:endParaRPr lang="en-ID" sz="1100"/>
            </a:p>
          </xdr:txBody>
        </xdr:sp>
      </mc:Fallback>
    </mc:AlternateContent>
    <xdr:clientData/>
  </xdr:oneCellAnchor>
  <xdr:oneCellAnchor>
    <xdr:from>
      <xdr:col>9</xdr:col>
      <xdr:colOff>439015</xdr:colOff>
      <xdr:row>40</xdr:row>
      <xdr:rowOff>101745</xdr:rowOff>
    </xdr:from>
    <xdr:ext cx="13728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C3F395B2-F85C-4E3D-B2C7-B3F9FFF4B671}"/>
                </a:ext>
              </a:extLst>
            </xdr:cNvPr>
            <xdr:cNvSpPr txBox="1"/>
          </xdr:nvSpPr>
          <xdr:spPr>
            <a:xfrm>
              <a:off x="5315815" y="7778895"/>
              <a:ext cx="13728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ID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ID" sz="1100"/>
            </a:p>
          </xdr:txBody>
        </xdr:sp>
      </mc:Choice>
      <mc:Fallback xmlns="">
        <xdr:sp macro="" textlink="">
          <xdr:nvSpPr>
            <xdr:cNvPr id="95" name="TextBox 94">
              <a:extLst>
                <a:ext uri="{FF2B5EF4-FFF2-40B4-BE49-F238E27FC236}">
                  <a16:creationId xmlns:a16="http://schemas.microsoft.com/office/drawing/2014/main" id="{C3F395B2-F85C-4E3D-B2C7-B3F9FFF4B671}"/>
                </a:ext>
              </a:extLst>
            </xdr:cNvPr>
            <xdr:cNvSpPr txBox="1"/>
          </xdr:nvSpPr>
          <xdr:spPr>
            <a:xfrm>
              <a:off x="5315815" y="7778895"/>
              <a:ext cx="13728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ID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=</a:t>
              </a:r>
              <a:endParaRPr lang="en-ID" sz="1100"/>
            </a:p>
          </xdr:txBody>
        </xdr:sp>
      </mc:Fallback>
    </mc:AlternateContent>
    <xdr:clientData/>
  </xdr:oneCellAnchor>
  <xdr:oneCellAnchor>
    <xdr:from>
      <xdr:col>15</xdr:col>
      <xdr:colOff>502661</xdr:colOff>
      <xdr:row>37</xdr:row>
      <xdr:rowOff>74469</xdr:rowOff>
    </xdr:from>
    <xdr:ext cx="13728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6" name="TextBox 95">
              <a:extLst>
                <a:ext uri="{FF2B5EF4-FFF2-40B4-BE49-F238E27FC236}">
                  <a16:creationId xmlns:a16="http://schemas.microsoft.com/office/drawing/2014/main" id="{9AF70783-EE70-492B-A310-FA8629814978}"/>
                </a:ext>
              </a:extLst>
            </xdr:cNvPr>
            <xdr:cNvSpPr txBox="1"/>
          </xdr:nvSpPr>
          <xdr:spPr>
            <a:xfrm>
              <a:off x="9941936" y="7151544"/>
              <a:ext cx="13728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ID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ID" sz="1100"/>
            </a:p>
          </xdr:txBody>
        </xdr:sp>
      </mc:Choice>
      <mc:Fallback xmlns="">
        <xdr:sp macro="" textlink="">
          <xdr:nvSpPr>
            <xdr:cNvPr id="96" name="TextBox 95">
              <a:extLst>
                <a:ext uri="{FF2B5EF4-FFF2-40B4-BE49-F238E27FC236}">
                  <a16:creationId xmlns:a16="http://schemas.microsoft.com/office/drawing/2014/main" id="{9AF70783-EE70-492B-A310-FA8629814978}"/>
                </a:ext>
              </a:extLst>
            </xdr:cNvPr>
            <xdr:cNvSpPr txBox="1"/>
          </xdr:nvSpPr>
          <xdr:spPr>
            <a:xfrm>
              <a:off x="9941936" y="7151544"/>
              <a:ext cx="13728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ID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=</a:t>
              </a:r>
              <a:endParaRPr lang="en-ID" sz="1100"/>
            </a:p>
          </xdr:txBody>
        </xdr:sp>
      </mc:Fallback>
    </mc:AlternateContent>
    <xdr:clientData/>
  </xdr:oneCellAnchor>
  <xdr:oneCellAnchor>
    <xdr:from>
      <xdr:col>15</xdr:col>
      <xdr:colOff>476250</xdr:colOff>
      <xdr:row>34</xdr:row>
      <xdr:rowOff>40698</xdr:rowOff>
    </xdr:from>
    <xdr:ext cx="13728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30418107-D615-4BD4-AD06-DEE9FB2FB9FF}"/>
                </a:ext>
              </a:extLst>
            </xdr:cNvPr>
            <xdr:cNvSpPr txBox="1"/>
          </xdr:nvSpPr>
          <xdr:spPr>
            <a:xfrm>
              <a:off x="9915525" y="6517698"/>
              <a:ext cx="13728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ID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ID" sz="1100"/>
            </a:p>
          </xdr:txBody>
        </xdr:sp>
      </mc:Choice>
      <mc:Fallback xmlns=""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30418107-D615-4BD4-AD06-DEE9FB2FB9FF}"/>
                </a:ext>
              </a:extLst>
            </xdr:cNvPr>
            <xdr:cNvSpPr txBox="1"/>
          </xdr:nvSpPr>
          <xdr:spPr>
            <a:xfrm>
              <a:off x="9915525" y="6517698"/>
              <a:ext cx="13728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ID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=</a:t>
              </a:r>
              <a:endParaRPr lang="en-ID" sz="1100"/>
            </a:p>
          </xdr:txBody>
        </xdr:sp>
      </mc:Fallback>
    </mc:AlternateContent>
    <xdr:clientData/>
  </xdr:oneCellAnchor>
  <xdr:oneCellAnchor>
    <xdr:from>
      <xdr:col>9</xdr:col>
      <xdr:colOff>581025</xdr:colOff>
      <xdr:row>33</xdr:row>
      <xdr:rowOff>176212</xdr:rowOff>
    </xdr:from>
    <xdr:ext cx="1863139" cy="4090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59B23ACA-D19D-43A6-B381-A1E83FD11ABC}"/>
                </a:ext>
              </a:extLst>
            </xdr:cNvPr>
            <xdr:cNvSpPr txBox="1"/>
          </xdr:nvSpPr>
          <xdr:spPr>
            <a:xfrm>
              <a:off x="5457825" y="6453187"/>
              <a:ext cx="1863139" cy="4090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ID" sz="14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GB" sz="1400" b="0" i="1">
                            <a:latin typeface="Cambria Math" panose="02040503050406030204" pitchFamily="18" charset="0"/>
                          </a:rPr>
                          <m:t>196</m:t>
                        </m:r>
                        <m:r>
                          <a:rPr lang="en-GB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×452−121×575</m:t>
                        </m:r>
                      </m:num>
                      <m:den>
                        <m:r>
                          <a:rPr lang="en-GB" sz="1400" b="0" i="1">
                            <a:latin typeface="Cambria Math" panose="02040503050406030204" pitchFamily="18" charset="0"/>
                          </a:rPr>
                          <m:t>46</m:t>
                        </m:r>
                        <m:r>
                          <a:rPr lang="en-GB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×452−</m:t>
                        </m:r>
                        <m:sSup>
                          <m:sSupPr>
                            <m:ctrlPr>
                              <a:rPr lang="en-GB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GB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121</m:t>
                            </m:r>
                          </m:e>
                          <m:sup>
                            <m:r>
                              <a:rPr lang="en-GB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ID" sz="1400"/>
            </a:p>
          </xdr:txBody>
        </xdr:sp>
      </mc:Choice>
      <mc:Fallback xmlns="">
        <xdr:sp macro="" textlink="">
          <xdr:nvSpPr>
            <xdr:cNvPr id="98" name="TextBox 97">
              <a:extLst>
                <a:ext uri="{FF2B5EF4-FFF2-40B4-BE49-F238E27FC236}">
                  <a16:creationId xmlns:a16="http://schemas.microsoft.com/office/drawing/2014/main" id="{59B23ACA-D19D-43A6-B381-A1E83FD11ABC}"/>
                </a:ext>
              </a:extLst>
            </xdr:cNvPr>
            <xdr:cNvSpPr txBox="1"/>
          </xdr:nvSpPr>
          <xdr:spPr>
            <a:xfrm>
              <a:off x="5457825" y="6453187"/>
              <a:ext cx="1863139" cy="4090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ID" sz="1400" i="0">
                  <a:latin typeface="Cambria Math" panose="02040503050406030204" pitchFamily="18" charset="0"/>
                </a:rPr>
                <a:t>(</a:t>
              </a:r>
              <a:r>
                <a:rPr lang="en-GB" sz="1400" b="0" i="0">
                  <a:latin typeface="Cambria Math" panose="02040503050406030204" pitchFamily="18" charset="0"/>
                </a:rPr>
                <a:t>196</a:t>
              </a:r>
              <a:r>
                <a:rPr lang="en-GB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×452−121×575</a:t>
              </a:r>
              <a:r>
                <a:rPr lang="en-ID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)/(</a:t>
              </a:r>
              <a:r>
                <a:rPr lang="en-GB" sz="1400" b="0" i="0">
                  <a:latin typeface="Cambria Math" panose="02040503050406030204" pitchFamily="18" charset="0"/>
                </a:rPr>
                <a:t>46</a:t>
              </a:r>
              <a:r>
                <a:rPr lang="en-GB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×452−121^2 </a:t>
              </a:r>
              <a:r>
                <a:rPr lang="en-ID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endParaRPr lang="en-ID" sz="1400"/>
            </a:p>
          </xdr:txBody>
        </xdr:sp>
      </mc:Fallback>
    </mc:AlternateContent>
    <xdr:clientData/>
  </xdr:oneCellAnchor>
  <xdr:oneCellAnchor>
    <xdr:from>
      <xdr:col>9</xdr:col>
      <xdr:colOff>135947</xdr:colOff>
      <xdr:row>37</xdr:row>
      <xdr:rowOff>86590</xdr:rowOff>
    </xdr:from>
    <xdr:ext cx="165943" cy="4383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9" name="TextBox 98">
              <a:extLst>
                <a:ext uri="{FF2B5EF4-FFF2-40B4-BE49-F238E27FC236}">
                  <a16:creationId xmlns:a16="http://schemas.microsoft.com/office/drawing/2014/main" id="{C75B224A-98D8-48FD-A7BA-3AD3A4A55D71}"/>
                </a:ext>
              </a:extLst>
            </xdr:cNvPr>
            <xdr:cNvSpPr txBox="1"/>
          </xdr:nvSpPr>
          <xdr:spPr>
            <a:xfrm>
              <a:off x="5012747" y="7163665"/>
              <a:ext cx="165943" cy="4383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400" b="0" i="1">
                        <a:latin typeface="Cambria Math" panose="02040503050406030204" pitchFamily="18" charset="0"/>
                      </a:rPr>
                      <m:t>𝑎</m:t>
                    </m:r>
                  </m:oMath>
                </m:oMathPara>
              </a14:m>
              <a:endParaRPr lang="en-GB" sz="1400" b="0"/>
            </a:p>
            <a:p>
              <a:endParaRPr lang="en-ID" sz="1400"/>
            </a:p>
          </xdr:txBody>
        </xdr:sp>
      </mc:Choice>
      <mc:Fallback xmlns="">
        <xdr:sp macro="" textlink="">
          <xdr:nvSpPr>
            <xdr:cNvPr id="99" name="TextBox 98">
              <a:extLst>
                <a:ext uri="{FF2B5EF4-FFF2-40B4-BE49-F238E27FC236}">
                  <a16:creationId xmlns:a16="http://schemas.microsoft.com/office/drawing/2014/main" id="{C75B224A-98D8-48FD-A7BA-3AD3A4A55D71}"/>
                </a:ext>
              </a:extLst>
            </xdr:cNvPr>
            <xdr:cNvSpPr txBox="1"/>
          </xdr:nvSpPr>
          <xdr:spPr>
            <a:xfrm>
              <a:off x="5012747" y="7163665"/>
              <a:ext cx="165943" cy="4383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400" b="0" i="0">
                  <a:latin typeface="Cambria Math" panose="02040503050406030204" pitchFamily="18" charset="0"/>
                </a:rPr>
                <a:t>𝑎</a:t>
              </a:r>
              <a:endParaRPr lang="en-GB" sz="1400" b="0"/>
            </a:p>
            <a:p>
              <a:endParaRPr lang="en-ID" sz="1400"/>
            </a:p>
          </xdr:txBody>
        </xdr:sp>
      </mc:Fallback>
    </mc:AlternateContent>
    <xdr:clientData/>
  </xdr:oneCellAnchor>
  <xdr:oneCellAnchor>
    <xdr:from>
      <xdr:col>9</xdr:col>
      <xdr:colOff>158460</xdr:colOff>
      <xdr:row>40</xdr:row>
      <xdr:rowOff>65807</xdr:rowOff>
    </xdr:from>
    <xdr:ext cx="165943" cy="4383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59BFA813-C7CB-4110-AACB-B6870E102F4C}"/>
                </a:ext>
              </a:extLst>
            </xdr:cNvPr>
            <xdr:cNvSpPr txBox="1"/>
          </xdr:nvSpPr>
          <xdr:spPr>
            <a:xfrm>
              <a:off x="5035260" y="7742957"/>
              <a:ext cx="165943" cy="4383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400" b="0" i="1">
                        <a:latin typeface="Cambria Math" panose="02040503050406030204" pitchFamily="18" charset="0"/>
                      </a:rPr>
                      <m:t>𝑎</m:t>
                    </m:r>
                  </m:oMath>
                </m:oMathPara>
              </a14:m>
              <a:endParaRPr lang="en-GB" sz="1400" b="0"/>
            </a:p>
            <a:p>
              <a:endParaRPr lang="en-ID" sz="1400"/>
            </a:p>
          </xdr:txBody>
        </xdr:sp>
      </mc:Choice>
      <mc:Fallback xmlns=""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59BFA813-C7CB-4110-AACB-B6870E102F4C}"/>
                </a:ext>
              </a:extLst>
            </xdr:cNvPr>
            <xdr:cNvSpPr txBox="1"/>
          </xdr:nvSpPr>
          <xdr:spPr>
            <a:xfrm>
              <a:off x="5035260" y="7742957"/>
              <a:ext cx="165943" cy="43832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400" b="0" i="0">
                  <a:latin typeface="Cambria Math" panose="02040503050406030204" pitchFamily="18" charset="0"/>
                </a:rPr>
                <a:t>𝑎</a:t>
              </a:r>
              <a:endParaRPr lang="en-GB" sz="1400" b="0"/>
            </a:p>
            <a:p>
              <a:endParaRPr lang="en-ID" sz="1400"/>
            </a:p>
          </xdr:txBody>
        </xdr:sp>
      </mc:Fallback>
    </mc:AlternateContent>
    <xdr:clientData/>
  </xdr:oneCellAnchor>
  <xdr:oneCellAnchor>
    <xdr:from>
      <xdr:col>15</xdr:col>
      <xdr:colOff>40264</xdr:colOff>
      <xdr:row>34</xdr:row>
      <xdr:rowOff>12554</xdr:rowOff>
    </xdr:from>
    <xdr:ext cx="536557" cy="65748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E88398AA-E7A5-4A66-A3A3-E47506298FCD}"/>
                </a:ext>
              </a:extLst>
            </xdr:cNvPr>
            <xdr:cNvSpPr txBox="1"/>
          </xdr:nvSpPr>
          <xdr:spPr>
            <a:xfrm>
              <a:off x="9479539" y="6489554"/>
              <a:ext cx="536557" cy="6574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400" b="0" i="1">
                        <a:latin typeface="Cambria Math" panose="02040503050406030204" pitchFamily="18" charset="0"/>
                      </a:rPr>
                      <m:t>𝑏</m:t>
                    </m:r>
                  </m:oMath>
                </m:oMathPara>
              </a14:m>
              <a:endParaRPr lang="en-GB" sz="1400" b="0"/>
            </a:p>
            <a:p>
              <a:endParaRPr lang="en-GB" sz="1400" b="0"/>
            </a:p>
            <a:p>
              <a:endParaRPr lang="en-ID" sz="1400"/>
            </a:p>
          </xdr:txBody>
        </xdr:sp>
      </mc:Choice>
      <mc:Fallback xmlns=""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E88398AA-E7A5-4A66-A3A3-E47506298FCD}"/>
                </a:ext>
              </a:extLst>
            </xdr:cNvPr>
            <xdr:cNvSpPr txBox="1"/>
          </xdr:nvSpPr>
          <xdr:spPr>
            <a:xfrm>
              <a:off x="9479539" y="6489554"/>
              <a:ext cx="536557" cy="6574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400" b="0" i="0">
                  <a:latin typeface="Cambria Math" panose="02040503050406030204" pitchFamily="18" charset="0"/>
                </a:rPr>
                <a:t>𝑏</a:t>
              </a:r>
              <a:endParaRPr lang="en-GB" sz="1400" b="0"/>
            </a:p>
            <a:p>
              <a:endParaRPr lang="en-GB" sz="1400" b="0"/>
            </a:p>
            <a:p>
              <a:endParaRPr lang="en-ID" sz="1400"/>
            </a:p>
          </xdr:txBody>
        </xdr:sp>
      </mc:Fallback>
    </mc:AlternateContent>
    <xdr:clientData/>
  </xdr:oneCellAnchor>
  <xdr:oneCellAnchor>
    <xdr:from>
      <xdr:col>15</xdr:col>
      <xdr:colOff>73601</xdr:colOff>
      <xdr:row>37</xdr:row>
      <xdr:rowOff>45890</xdr:rowOff>
    </xdr:from>
    <xdr:ext cx="536557" cy="65748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2" name="TextBox 101">
              <a:extLst>
                <a:ext uri="{FF2B5EF4-FFF2-40B4-BE49-F238E27FC236}">
                  <a16:creationId xmlns:a16="http://schemas.microsoft.com/office/drawing/2014/main" id="{8042EB91-ABD7-4ACE-BB04-51A5284E6B6B}"/>
                </a:ext>
              </a:extLst>
            </xdr:cNvPr>
            <xdr:cNvSpPr txBox="1"/>
          </xdr:nvSpPr>
          <xdr:spPr>
            <a:xfrm>
              <a:off x="9512876" y="7122965"/>
              <a:ext cx="536557" cy="6574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400" b="0" i="1">
                        <a:latin typeface="Cambria Math" panose="02040503050406030204" pitchFamily="18" charset="0"/>
                      </a:rPr>
                      <m:t>𝑏</m:t>
                    </m:r>
                  </m:oMath>
                </m:oMathPara>
              </a14:m>
              <a:endParaRPr lang="en-GB" sz="1400" b="0"/>
            </a:p>
            <a:p>
              <a:endParaRPr lang="en-GB" sz="1400" b="0"/>
            </a:p>
            <a:p>
              <a:endParaRPr lang="en-ID" sz="1400"/>
            </a:p>
          </xdr:txBody>
        </xdr:sp>
      </mc:Choice>
      <mc:Fallback xmlns="">
        <xdr:sp macro="" textlink="">
          <xdr:nvSpPr>
            <xdr:cNvPr id="102" name="TextBox 101">
              <a:extLst>
                <a:ext uri="{FF2B5EF4-FFF2-40B4-BE49-F238E27FC236}">
                  <a16:creationId xmlns:a16="http://schemas.microsoft.com/office/drawing/2014/main" id="{8042EB91-ABD7-4ACE-BB04-51A5284E6B6B}"/>
                </a:ext>
              </a:extLst>
            </xdr:cNvPr>
            <xdr:cNvSpPr txBox="1"/>
          </xdr:nvSpPr>
          <xdr:spPr>
            <a:xfrm>
              <a:off x="9512876" y="7122965"/>
              <a:ext cx="536557" cy="6574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400" b="0" i="0">
                  <a:latin typeface="Cambria Math" panose="02040503050406030204" pitchFamily="18" charset="0"/>
                </a:rPr>
                <a:t>𝑏</a:t>
              </a:r>
              <a:endParaRPr lang="en-GB" sz="1400" b="0"/>
            </a:p>
            <a:p>
              <a:endParaRPr lang="en-GB" sz="1400" b="0"/>
            </a:p>
            <a:p>
              <a:endParaRPr lang="en-ID" sz="1400"/>
            </a:p>
          </xdr:txBody>
        </xdr:sp>
      </mc:Fallback>
    </mc:AlternateContent>
    <xdr:clientData/>
  </xdr:oneCellAnchor>
  <xdr:oneCellAnchor>
    <xdr:from>
      <xdr:col>15</xdr:col>
      <xdr:colOff>96115</xdr:colOff>
      <xdr:row>40</xdr:row>
      <xdr:rowOff>68404</xdr:rowOff>
    </xdr:from>
    <xdr:ext cx="536557" cy="65748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3" name="TextBox 102">
              <a:extLst>
                <a:ext uri="{FF2B5EF4-FFF2-40B4-BE49-F238E27FC236}">
                  <a16:creationId xmlns:a16="http://schemas.microsoft.com/office/drawing/2014/main" id="{0D8AFD0B-6370-4C34-9EF4-9D6089A39139}"/>
                </a:ext>
              </a:extLst>
            </xdr:cNvPr>
            <xdr:cNvSpPr txBox="1"/>
          </xdr:nvSpPr>
          <xdr:spPr>
            <a:xfrm>
              <a:off x="9535390" y="7745554"/>
              <a:ext cx="536557" cy="6574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400" b="0" i="1">
                        <a:latin typeface="Cambria Math" panose="02040503050406030204" pitchFamily="18" charset="0"/>
                      </a:rPr>
                      <m:t>𝑏</m:t>
                    </m:r>
                  </m:oMath>
                </m:oMathPara>
              </a14:m>
              <a:endParaRPr lang="en-GB" sz="1400" b="0"/>
            </a:p>
            <a:p>
              <a:endParaRPr lang="en-GB" sz="1400" b="0"/>
            </a:p>
            <a:p>
              <a:endParaRPr lang="en-ID" sz="1400"/>
            </a:p>
          </xdr:txBody>
        </xdr:sp>
      </mc:Choice>
      <mc:Fallback xmlns="">
        <xdr:sp macro="" textlink="">
          <xdr:nvSpPr>
            <xdr:cNvPr id="103" name="TextBox 102">
              <a:extLst>
                <a:ext uri="{FF2B5EF4-FFF2-40B4-BE49-F238E27FC236}">
                  <a16:creationId xmlns:a16="http://schemas.microsoft.com/office/drawing/2014/main" id="{0D8AFD0B-6370-4C34-9EF4-9D6089A39139}"/>
                </a:ext>
              </a:extLst>
            </xdr:cNvPr>
            <xdr:cNvSpPr txBox="1"/>
          </xdr:nvSpPr>
          <xdr:spPr>
            <a:xfrm>
              <a:off x="9535390" y="7745554"/>
              <a:ext cx="536557" cy="6574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400" b="0" i="0">
                  <a:latin typeface="Cambria Math" panose="02040503050406030204" pitchFamily="18" charset="0"/>
                </a:rPr>
                <a:t>𝑏</a:t>
              </a:r>
              <a:endParaRPr lang="en-GB" sz="1400" b="0"/>
            </a:p>
            <a:p>
              <a:endParaRPr lang="en-GB" sz="1400" b="0"/>
            </a:p>
            <a:p>
              <a:endParaRPr lang="en-ID" sz="1400"/>
            </a:p>
          </xdr:txBody>
        </xdr:sp>
      </mc:Fallback>
    </mc:AlternateContent>
    <xdr:clientData/>
  </xdr:oneCellAnchor>
  <xdr:oneCellAnchor>
    <xdr:from>
      <xdr:col>9</xdr:col>
      <xdr:colOff>581891</xdr:colOff>
      <xdr:row>36</xdr:row>
      <xdr:rowOff>170332</xdr:rowOff>
    </xdr:from>
    <xdr:ext cx="537519" cy="4090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4" name="TextBox 103">
              <a:extLst>
                <a:ext uri="{FF2B5EF4-FFF2-40B4-BE49-F238E27FC236}">
                  <a16:creationId xmlns:a16="http://schemas.microsoft.com/office/drawing/2014/main" id="{E6C3B57E-D378-4309-9751-0A7AD46530F3}"/>
                </a:ext>
              </a:extLst>
            </xdr:cNvPr>
            <xdr:cNvSpPr txBox="1"/>
          </xdr:nvSpPr>
          <xdr:spPr>
            <a:xfrm>
              <a:off x="5458691" y="7047382"/>
              <a:ext cx="537519" cy="4090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ID" sz="14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GB" sz="1400" b="0" i="1">
                            <a:latin typeface="Cambria Math" panose="02040503050406030204" pitchFamily="18" charset="0"/>
                          </a:rPr>
                          <m:t>13725</m:t>
                        </m:r>
                      </m:num>
                      <m:den>
                        <m:r>
                          <a:rPr lang="en-GB" sz="1400" b="0" i="1">
                            <a:latin typeface="Cambria Math" panose="02040503050406030204" pitchFamily="18" charset="0"/>
                          </a:rPr>
                          <m:t>4909</m:t>
                        </m:r>
                      </m:den>
                    </m:f>
                  </m:oMath>
                </m:oMathPara>
              </a14:m>
              <a:endParaRPr lang="en-ID" sz="1400"/>
            </a:p>
          </xdr:txBody>
        </xdr:sp>
      </mc:Choice>
      <mc:Fallback xmlns="">
        <xdr:sp macro="" textlink="">
          <xdr:nvSpPr>
            <xdr:cNvPr id="104" name="TextBox 103">
              <a:extLst>
                <a:ext uri="{FF2B5EF4-FFF2-40B4-BE49-F238E27FC236}">
                  <a16:creationId xmlns:a16="http://schemas.microsoft.com/office/drawing/2014/main" id="{E6C3B57E-D378-4309-9751-0A7AD46530F3}"/>
                </a:ext>
              </a:extLst>
            </xdr:cNvPr>
            <xdr:cNvSpPr txBox="1"/>
          </xdr:nvSpPr>
          <xdr:spPr>
            <a:xfrm>
              <a:off x="5458691" y="7047382"/>
              <a:ext cx="537519" cy="4090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400" b="0" i="0">
                  <a:latin typeface="Cambria Math" panose="02040503050406030204" pitchFamily="18" charset="0"/>
                </a:rPr>
                <a:t>13725</a:t>
              </a:r>
              <a:r>
                <a:rPr lang="en-ID" sz="1400" b="0" i="0">
                  <a:latin typeface="Cambria Math" panose="02040503050406030204" pitchFamily="18" charset="0"/>
                </a:rPr>
                <a:t>/</a:t>
              </a:r>
              <a:r>
                <a:rPr lang="en-GB" sz="1400" b="0" i="0">
                  <a:latin typeface="Cambria Math" panose="02040503050406030204" pitchFamily="18" charset="0"/>
                </a:rPr>
                <a:t>4909</a:t>
              </a:r>
              <a:endParaRPr lang="en-ID" sz="1400"/>
            </a:p>
          </xdr:txBody>
        </xdr:sp>
      </mc:Fallback>
    </mc:AlternateContent>
    <xdr:clientData/>
  </xdr:oneCellAnchor>
  <xdr:oneCellAnchor>
    <xdr:from>
      <xdr:col>9</xdr:col>
      <xdr:colOff>636010</xdr:colOff>
      <xdr:row>40</xdr:row>
      <xdr:rowOff>40697</xdr:rowOff>
    </xdr:from>
    <xdr:ext cx="866327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2A869B7B-F8FF-43D1-AD8D-0B6BE7934765}"/>
                </a:ext>
              </a:extLst>
            </xdr:cNvPr>
            <xdr:cNvSpPr txBox="1"/>
          </xdr:nvSpPr>
          <xdr:spPr>
            <a:xfrm>
              <a:off x="5512810" y="7717847"/>
              <a:ext cx="866327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400" b="0" i="1">
                        <a:latin typeface="Cambria Math" panose="02040503050406030204" pitchFamily="18" charset="0"/>
                      </a:rPr>
                      <m:t>2,79⇒2,8</m:t>
                    </m:r>
                  </m:oMath>
                </m:oMathPara>
              </a14:m>
              <a:endParaRPr lang="en-ID" sz="1400"/>
            </a:p>
          </xdr:txBody>
        </xdr:sp>
      </mc:Choice>
      <mc:Fallback xmlns=""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2A869B7B-F8FF-43D1-AD8D-0B6BE7934765}"/>
                </a:ext>
              </a:extLst>
            </xdr:cNvPr>
            <xdr:cNvSpPr txBox="1"/>
          </xdr:nvSpPr>
          <xdr:spPr>
            <a:xfrm>
              <a:off x="5512810" y="7717847"/>
              <a:ext cx="866327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400" b="0" i="0">
                  <a:latin typeface="Cambria Math" panose="02040503050406030204" pitchFamily="18" charset="0"/>
                </a:rPr>
                <a:t>2,79⇒2,8</a:t>
              </a:r>
              <a:endParaRPr lang="en-ID" sz="1400"/>
            </a:p>
          </xdr:txBody>
        </xdr:sp>
      </mc:Fallback>
    </mc:AlternateContent>
    <xdr:clientData/>
  </xdr:oneCellAnchor>
  <xdr:oneCellAnchor>
    <xdr:from>
      <xdr:col>16</xdr:col>
      <xdr:colOff>94817</xdr:colOff>
      <xdr:row>33</xdr:row>
      <xdr:rowOff>83992</xdr:rowOff>
    </xdr:from>
    <xdr:ext cx="1763753" cy="40908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6" name="TextBox 105">
              <a:extLst>
                <a:ext uri="{FF2B5EF4-FFF2-40B4-BE49-F238E27FC236}">
                  <a16:creationId xmlns:a16="http://schemas.microsoft.com/office/drawing/2014/main" id="{DDAD7DF7-5C3C-46BB-9A72-0314D8773D9C}"/>
                </a:ext>
              </a:extLst>
            </xdr:cNvPr>
            <xdr:cNvSpPr txBox="1"/>
          </xdr:nvSpPr>
          <xdr:spPr>
            <a:xfrm>
              <a:off x="10143692" y="6360967"/>
              <a:ext cx="1763753" cy="4090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ID" sz="14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GB" sz="1400" b="0" i="1">
                            <a:latin typeface="Cambria Math" panose="02040503050406030204" pitchFamily="18" charset="0"/>
                          </a:rPr>
                          <m:t>46</m:t>
                        </m:r>
                        <m:r>
                          <a:rPr lang="en-GB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×575−121×196</m:t>
                        </m:r>
                      </m:num>
                      <m:den>
                        <m:r>
                          <a:rPr lang="en-GB" sz="1400" b="0" i="1">
                            <a:latin typeface="Cambria Math" panose="02040503050406030204" pitchFamily="18" charset="0"/>
                          </a:rPr>
                          <m:t>46</m:t>
                        </m:r>
                        <m:r>
                          <a:rPr lang="en-GB" sz="1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×452−</m:t>
                        </m:r>
                        <m:sSup>
                          <m:sSupPr>
                            <m:ctrlPr>
                              <a:rPr lang="en-GB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GB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121</m:t>
                            </m:r>
                          </m:e>
                          <m:sup>
                            <m:r>
                              <a:rPr lang="en-GB" sz="1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ID" sz="1400"/>
            </a:p>
          </xdr:txBody>
        </xdr:sp>
      </mc:Choice>
      <mc:Fallback xmlns="">
        <xdr:sp macro="" textlink="">
          <xdr:nvSpPr>
            <xdr:cNvPr id="106" name="TextBox 105">
              <a:extLst>
                <a:ext uri="{FF2B5EF4-FFF2-40B4-BE49-F238E27FC236}">
                  <a16:creationId xmlns:a16="http://schemas.microsoft.com/office/drawing/2014/main" id="{DDAD7DF7-5C3C-46BB-9A72-0314D8773D9C}"/>
                </a:ext>
              </a:extLst>
            </xdr:cNvPr>
            <xdr:cNvSpPr txBox="1"/>
          </xdr:nvSpPr>
          <xdr:spPr>
            <a:xfrm>
              <a:off x="10143692" y="6360967"/>
              <a:ext cx="1763753" cy="40908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ID" sz="1400" i="0">
                  <a:latin typeface="Cambria Math" panose="02040503050406030204" pitchFamily="18" charset="0"/>
                </a:rPr>
                <a:t>(</a:t>
              </a:r>
              <a:r>
                <a:rPr lang="en-GB" sz="1400" b="0" i="0">
                  <a:latin typeface="Cambria Math" panose="02040503050406030204" pitchFamily="18" charset="0"/>
                </a:rPr>
                <a:t>46</a:t>
              </a:r>
              <a:r>
                <a:rPr lang="en-GB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×575−121×196</a:t>
              </a:r>
              <a:r>
                <a:rPr lang="en-ID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)/(</a:t>
              </a:r>
              <a:r>
                <a:rPr lang="en-GB" sz="1400" b="0" i="0">
                  <a:latin typeface="Cambria Math" panose="02040503050406030204" pitchFamily="18" charset="0"/>
                </a:rPr>
                <a:t>46</a:t>
              </a:r>
              <a:r>
                <a:rPr lang="en-GB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×452−121^2 </a:t>
              </a:r>
              <a:r>
                <a:rPr lang="en-ID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endParaRPr lang="en-ID" sz="1400"/>
            </a:p>
          </xdr:txBody>
        </xdr:sp>
      </mc:Fallback>
    </mc:AlternateContent>
    <xdr:clientData/>
  </xdr:oneCellAnchor>
  <xdr:oneCellAnchor>
    <xdr:from>
      <xdr:col>16</xdr:col>
      <xdr:colOff>148936</xdr:colOff>
      <xdr:row>36</xdr:row>
      <xdr:rowOff>127288</xdr:rowOff>
    </xdr:from>
    <xdr:ext cx="438133" cy="40331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7" name="TextBox 106">
              <a:extLst>
                <a:ext uri="{FF2B5EF4-FFF2-40B4-BE49-F238E27FC236}">
                  <a16:creationId xmlns:a16="http://schemas.microsoft.com/office/drawing/2014/main" id="{273E902D-EA03-4782-B4D2-C0C8519FC18E}"/>
                </a:ext>
              </a:extLst>
            </xdr:cNvPr>
            <xdr:cNvSpPr txBox="1"/>
          </xdr:nvSpPr>
          <xdr:spPr>
            <a:xfrm>
              <a:off x="10197811" y="7004338"/>
              <a:ext cx="438133" cy="4033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ID" sz="14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GB" sz="1400" b="0" i="1">
                            <a:latin typeface="Cambria Math" panose="02040503050406030204" pitchFamily="18" charset="0"/>
                          </a:rPr>
                          <m:t>2734</m:t>
                        </m:r>
                      </m:num>
                      <m:den>
                        <m:r>
                          <a:rPr lang="en-GB" sz="1400" b="0" i="1">
                            <a:latin typeface="Cambria Math" panose="02040503050406030204" pitchFamily="18" charset="0"/>
                          </a:rPr>
                          <m:t>4909</m:t>
                        </m:r>
                      </m:den>
                    </m:f>
                  </m:oMath>
                </m:oMathPara>
              </a14:m>
              <a:endParaRPr lang="en-ID" sz="1400"/>
            </a:p>
          </xdr:txBody>
        </xdr:sp>
      </mc:Choice>
      <mc:Fallback xmlns="">
        <xdr:sp macro="" textlink="">
          <xdr:nvSpPr>
            <xdr:cNvPr id="107" name="TextBox 106">
              <a:extLst>
                <a:ext uri="{FF2B5EF4-FFF2-40B4-BE49-F238E27FC236}">
                  <a16:creationId xmlns:a16="http://schemas.microsoft.com/office/drawing/2014/main" id="{273E902D-EA03-4782-B4D2-C0C8519FC18E}"/>
                </a:ext>
              </a:extLst>
            </xdr:cNvPr>
            <xdr:cNvSpPr txBox="1"/>
          </xdr:nvSpPr>
          <xdr:spPr>
            <a:xfrm>
              <a:off x="10197811" y="7004338"/>
              <a:ext cx="438133" cy="4033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400" b="0" i="0">
                  <a:latin typeface="Cambria Math" panose="02040503050406030204" pitchFamily="18" charset="0"/>
                </a:rPr>
                <a:t>2734</a:t>
              </a:r>
              <a:r>
                <a:rPr lang="en-ID" sz="1400" b="0" i="0">
                  <a:latin typeface="Cambria Math" panose="02040503050406030204" pitchFamily="18" charset="0"/>
                </a:rPr>
                <a:t>/</a:t>
              </a:r>
              <a:r>
                <a:rPr lang="en-GB" sz="1400" b="0" i="0">
                  <a:latin typeface="Cambria Math" panose="02040503050406030204" pitchFamily="18" charset="0"/>
                </a:rPr>
                <a:t>4909</a:t>
              </a:r>
              <a:endParaRPr lang="en-ID" sz="1400"/>
            </a:p>
          </xdr:txBody>
        </xdr:sp>
      </mc:Fallback>
    </mc:AlternateContent>
    <xdr:clientData/>
  </xdr:oneCellAnchor>
  <xdr:oneCellAnchor>
    <xdr:from>
      <xdr:col>16</xdr:col>
      <xdr:colOff>127289</xdr:colOff>
      <xdr:row>40</xdr:row>
      <xdr:rowOff>51520</xdr:rowOff>
    </xdr:from>
    <xdr:ext cx="106510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71054133-F6A2-4B99-AF2E-C08C08F25CD9}"/>
                </a:ext>
              </a:extLst>
            </xdr:cNvPr>
            <xdr:cNvSpPr txBox="1"/>
          </xdr:nvSpPr>
          <xdr:spPr>
            <a:xfrm>
              <a:off x="10176164" y="7728670"/>
              <a:ext cx="106510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400" b="0" i="1">
                        <a:latin typeface="Cambria Math" panose="02040503050406030204" pitchFamily="18" charset="0"/>
                      </a:rPr>
                      <m:t>0,556⇒0,56</m:t>
                    </m:r>
                  </m:oMath>
                </m:oMathPara>
              </a14:m>
              <a:endParaRPr lang="en-ID" sz="1400"/>
            </a:p>
          </xdr:txBody>
        </xdr:sp>
      </mc:Choice>
      <mc:Fallback xmlns="">
        <xdr:sp macro="" textlink="">
          <xdr:nvSpPr>
            <xdr:cNvPr id="108" name="TextBox 107">
              <a:extLst>
                <a:ext uri="{FF2B5EF4-FFF2-40B4-BE49-F238E27FC236}">
                  <a16:creationId xmlns:a16="http://schemas.microsoft.com/office/drawing/2014/main" id="{71054133-F6A2-4B99-AF2E-C08C08F25CD9}"/>
                </a:ext>
              </a:extLst>
            </xdr:cNvPr>
            <xdr:cNvSpPr txBox="1"/>
          </xdr:nvSpPr>
          <xdr:spPr>
            <a:xfrm>
              <a:off x="10176164" y="7728670"/>
              <a:ext cx="106510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400" b="0" i="0">
                  <a:latin typeface="Cambria Math" panose="02040503050406030204" pitchFamily="18" charset="0"/>
                </a:rPr>
                <a:t>0,556⇒0,56</a:t>
              </a:r>
              <a:endParaRPr lang="en-ID" sz="1400"/>
            </a:p>
          </xdr:txBody>
        </xdr:sp>
      </mc:Fallback>
    </mc:AlternateContent>
    <xdr:clientData/>
  </xdr:oneCellAnchor>
  <xdr:oneCellAnchor>
    <xdr:from>
      <xdr:col>9</xdr:col>
      <xdr:colOff>76200</xdr:colOff>
      <xdr:row>51</xdr:row>
      <xdr:rowOff>123825</xdr:rowOff>
    </xdr:from>
    <xdr:ext cx="65" cy="172227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7C92329A-C372-482F-B2E7-7398874ED78B}"/>
            </a:ext>
          </a:extLst>
        </xdr:cNvPr>
        <xdr:cNvSpPr txBox="1"/>
      </xdr:nvSpPr>
      <xdr:spPr>
        <a:xfrm>
          <a:off x="4953000" y="100012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11</xdr:col>
      <xdr:colOff>487507</xdr:colOff>
      <xdr:row>45</xdr:row>
      <xdr:rowOff>10824</xdr:rowOff>
    </xdr:from>
    <xdr:ext cx="13728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0" name="TextBox 109">
              <a:extLst>
                <a:ext uri="{FF2B5EF4-FFF2-40B4-BE49-F238E27FC236}">
                  <a16:creationId xmlns:a16="http://schemas.microsoft.com/office/drawing/2014/main" id="{5B037AA7-8F2F-4C28-9136-6C453377F777}"/>
                </a:ext>
              </a:extLst>
            </xdr:cNvPr>
            <xdr:cNvSpPr txBox="1"/>
          </xdr:nvSpPr>
          <xdr:spPr>
            <a:xfrm>
              <a:off x="7583632" y="8907174"/>
              <a:ext cx="13728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ID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ID" sz="1100"/>
            </a:p>
          </xdr:txBody>
        </xdr:sp>
      </mc:Choice>
      <mc:Fallback xmlns="">
        <xdr:sp macro="" textlink="">
          <xdr:nvSpPr>
            <xdr:cNvPr id="110" name="TextBox 109">
              <a:extLst>
                <a:ext uri="{FF2B5EF4-FFF2-40B4-BE49-F238E27FC236}">
                  <a16:creationId xmlns:a16="http://schemas.microsoft.com/office/drawing/2014/main" id="{5B037AA7-8F2F-4C28-9136-6C453377F777}"/>
                </a:ext>
              </a:extLst>
            </xdr:cNvPr>
            <xdr:cNvSpPr txBox="1"/>
          </xdr:nvSpPr>
          <xdr:spPr>
            <a:xfrm>
              <a:off x="7583632" y="8907174"/>
              <a:ext cx="13728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ID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=</a:t>
              </a:r>
              <a:endParaRPr lang="en-ID" sz="1100"/>
            </a:p>
          </xdr:txBody>
        </xdr:sp>
      </mc:Fallback>
    </mc:AlternateContent>
    <xdr:clientData/>
  </xdr:oneCellAnchor>
  <xdr:oneCellAnchor>
    <xdr:from>
      <xdr:col>10</xdr:col>
      <xdr:colOff>474518</xdr:colOff>
      <xdr:row>50</xdr:row>
      <xdr:rowOff>101029</xdr:rowOff>
    </xdr:from>
    <xdr:ext cx="13728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1" name="TextBox 110">
              <a:extLst>
                <a:ext uri="{FF2B5EF4-FFF2-40B4-BE49-F238E27FC236}">
                  <a16:creationId xmlns:a16="http://schemas.microsoft.com/office/drawing/2014/main" id="{EECF5B3E-D3B8-455B-BC1B-F04BF2DDA9E5}"/>
                </a:ext>
              </a:extLst>
            </xdr:cNvPr>
            <xdr:cNvSpPr txBox="1"/>
          </xdr:nvSpPr>
          <xdr:spPr>
            <a:xfrm>
              <a:off x="6917900" y="10074264"/>
              <a:ext cx="13728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ID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ID" sz="1100"/>
            </a:p>
          </xdr:txBody>
        </xdr:sp>
      </mc:Choice>
      <mc:Fallback xmlns="">
        <xdr:sp macro="" textlink="">
          <xdr:nvSpPr>
            <xdr:cNvPr id="111" name="TextBox 110">
              <a:extLst>
                <a:ext uri="{FF2B5EF4-FFF2-40B4-BE49-F238E27FC236}">
                  <a16:creationId xmlns:a16="http://schemas.microsoft.com/office/drawing/2014/main" id="{EECF5B3E-D3B8-455B-BC1B-F04BF2DDA9E5}"/>
                </a:ext>
              </a:extLst>
            </xdr:cNvPr>
            <xdr:cNvSpPr txBox="1"/>
          </xdr:nvSpPr>
          <xdr:spPr>
            <a:xfrm>
              <a:off x="6917900" y="10074264"/>
              <a:ext cx="13728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ID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=</a:t>
              </a:r>
              <a:endParaRPr lang="en-ID" sz="1100"/>
            </a:p>
          </xdr:txBody>
        </xdr:sp>
      </mc:Fallback>
    </mc:AlternateContent>
    <xdr:clientData/>
  </xdr:oneCellAnchor>
  <xdr:oneCellAnchor>
    <xdr:from>
      <xdr:col>11</xdr:col>
      <xdr:colOff>462828</xdr:colOff>
      <xdr:row>46</xdr:row>
      <xdr:rowOff>81829</xdr:rowOff>
    </xdr:from>
    <xdr:ext cx="13728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DD5B4610-CB74-4CC7-8FD7-E08AF0CAFCF0}"/>
                </a:ext>
              </a:extLst>
            </xdr:cNvPr>
            <xdr:cNvSpPr txBox="1"/>
          </xdr:nvSpPr>
          <xdr:spPr>
            <a:xfrm>
              <a:off x="7558953" y="9178204"/>
              <a:ext cx="13728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ID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ID" sz="1100"/>
            </a:p>
          </xdr:txBody>
        </xdr:sp>
      </mc:Choice>
      <mc:Fallback xmlns="">
        <xdr:sp macro="" textlink="">
          <xdr:nvSpPr>
            <xdr:cNvPr id="112" name="TextBox 111">
              <a:extLst>
                <a:ext uri="{FF2B5EF4-FFF2-40B4-BE49-F238E27FC236}">
                  <a16:creationId xmlns:a16="http://schemas.microsoft.com/office/drawing/2014/main" id="{DD5B4610-CB74-4CC7-8FD7-E08AF0CAFCF0}"/>
                </a:ext>
              </a:extLst>
            </xdr:cNvPr>
            <xdr:cNvSpPr txBox="1"/>
          </xdr:nvSpPr>
          <xdr:spPr>
            <a:xfrm>
              <a:off x="7558953" y="9178204"/>
              <a:ext cx="13728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ID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=</a:t>
              </a:r>
              <a:endParaRPr lang="en-ID" sz="1100"/>
            </a:p>
          </xdr:txBody>
        </xdr:sp>
      </mc:Fallback>
    </mc:AlternateContent>
    <xdr:clientData/>
  </xdr:oneCellAnchor>
  <xdr:oneCellAnchor>
    <xdr:from>
      <xdr:col>9</xdr:col>
      <xdr:colOff>952500</xdr:colOff>
      <xdr:row>48</xdr:row>
      <xdr:rowOff>114300</xdr:rowOff>
    </xdr:from>
    <xdr:ext cx="65" cy="172227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662D6AA0-6967-431B-A07B-C988B4FD2FF9}"/>
            </a:ext>
          </a:extLst>
        </xdr:cNvPr>
        <xdr:cNvSpPr txBox="1"/>
      </xdr:nvSpPr>
      <xdr:spPr>
        <a:xfrm>
          <a:off x="5829300" y="93916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16</xdr:col>
      <xdr:colOff>219075</xdr:colOff>
      <xdr:row>52</xdr:row>
      <xdr:rowOff>95250</xdr:rowOff>
    </xdr:from>
    <xdr:ext cx="65" cy="172227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56F4001F-1C3D-484C-AAFE-331F4B61280A}"/>
            </a:ext>
          </a:extLst>
        </xdr:cNvPr>
        <xdr:cNvSpPr txBox="1"/>
      </xdr:nvSpPr>
      <xdr:spPr>
        <a:xfrm>
          <a:off x="10267950" y="10172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10</xdr:col>
      <xdr:colOff>493171</xdr:colOff>
      <xdr:row>49</xdr:row>
      <xdr:rowOff>32523</xdr:rowOff>
    </xdr:from>
    <xdr:ext cx="106904" cy="17534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5" name="TextBox 114">
              <a:extLst>
                <a:ext uri="{FF2B5EF4-FFF2-40B4-BE49-F238E27FC236}">
                  <a16:creationId xmlns:a16="http://schemas.microsoft.com/office/drawing/2014/main" id="{8481FA09-03D4-43DD-957C-A36AE1EA0811}"/>
                </a:ext>
              </a:extLst>
            </xdr:cNvPr>
            <xdr:cNvSpPr txBox="1"/>
          </xdr:nvSpPr>
          <xdr:spPr>
            <a:xfrm flipH="1">
              <a:off x="6936553" y="9804052"/>
              <a:ext cx="106904" cy="17534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ID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ID" sz="1100"/>
            </a:p>
          </xdr:txBody>
        </xdr:sp>
      </mc:Choice>
      <mc:Fallback xmlns="">
        <xdr:sp macro="" textlink="">
          <xdr:nvSpPr>
            <xdr:cNvPr id="115" name="TextBox 114">
              <a:extLst>
                <a:ext uri="{FF2B5EF4-FFF2-40B4-BE49-F238E27FC236}">
                  <a16:creationId xmlns:a16="http://schemas.microsoft.com/office/drawing/2014/main" id="{8481FA09-03D4-43DD-957C-A36AE1EA0811}"/>
                </a:ext>
              </a:extLst>
            </xdr:cNvPr>
            <xdr:cNvSpPr txBox="1"/>
          </xdr:nvSpPr>
          <xdr:spPr>
            <a:xfrm flipH="1">
              <a:off x="6936553" y="9804052"/>
              <a:ext cx="106904" cy="17534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ID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=</a:t>
              </a:r>
              <a:endParaRPr lang="en-ID" sz="1100"/>
            </a:p>
          </xdr:txBody>
        </xdr:sp>
      </mc:Fallback>
    </mc:AlternateContent>
    <xdr:clientData/>
  </xdr:oneCellAnchor>
  <xdr:oneCellAnchor>
    <xdr:from>
      <xdr:col>10</xdr:col>
      <xdr:colOff>342900</xdr:colOff>
      <xdr:row>51</xdr:row>
      <xdr:rowOff>190500</xdr:rowOff>
    </xdr:from>
    <xdr:ext cx="65" cy="172227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562CE23D-FA8B-4303-BEFF-ECC98BC57EB3}"/>
            </a:ext>
          </a:extLst>
        </xdr:cNvPr>
        <xdr:cNvSpPr txBox="1"/>
      </xdr:nvSpPr>
      <xdr:spPr>
        <a:xfrm>
          <a:off x="6477000" y="100679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11</xdr:col>
      <xdr:colOff>286183</xdr:colOff>
      <xdr:row>44</xdr:row>
      <xdr:rowOff>170585</xdr:rowOff>
    </xdr:from>
    <xdr:ext cx="144142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7" name="TextBox 116">
              <a:extLst>
                <a:ext uri="{FF2B5EF4-FFF2-40B4-BE49-F238E27FC236}">
                  <a16:creationId xmlns:a16="http://schemas.microsoft.com/office/drawing/2014/main" id="{544CA2C4-30C5-49BD-A21C-1164C8563210}"/>
                </a:ext>
              </a:extLst>
            </xdr:cNvPr>
            <xdr:cNvSpPr txBox="1"/>
          </xdr:nvSpPr>
          <xdr:spPr>
            <a:xfrm>
              <a:off x="7382308" y="8866910"/>
              <a:ext cx="144142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n-ID" sz="14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ID" sz="140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acc>
                  </m:oMath>
                </m:oMathPara>
              </a14:m>
              <a:endParaRPr lang="en-ID" sz="1400"/>
            </a:p>
          </xdr:txBody>
        </xdr:sp>
      </mc:Choice>
      <mc:Fallback xmlns="">
        <xdr:sp macro="" textlink="">
          <xdr:nvSpPr>
            <xdr:cNvPr id="117" name="TextBox 116">
              <a:extLst>
                <a:ext uri="{FF2B5EF4-FFF2-40B4-BE49-F238E27FC236}">
                  <a16:creationId xmlns:a16="http://schemas.microsoft.com/office/drawing/2014/main" id="{544CA2C4-30C5-49BD-A21C-1164C8563210}"/>
                </a:ext>
              </a:extLst>
            </xdr:cNvPr>
            <xdr:cNvSpPr txBox="1"/>
          </xdr:nvSpPr>
          <xdr:spPr>
            <a:xfrm>
              <a:off x="7382308" y="8866910"/>
              <a:ext cx="144142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ID" sz="1400" i="0">
                  <a:latin typeface="Cambria Math" panose="02040503050406030204" pitchFamily="18" charset="0"/>
                </a:rPr>
                <a:t>𝑦</a:t>
              </a:r>
              <a:r>
                <a:rPr lang="en-ID" sz="14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 ̅</a:t>
              </a:r>
              <a:endParaRPr lang="en-ID" sz="1400"/>
            </a:p>
          </xdr:txBody>
        </xdr:sp>
      </mc:Fallback>
    </mc:AlternateContent>
    <xdr:clientData/>
  </xdr:oneCellAnchor>
  <xdr:oneCellAnchor>
    <xdr:from>
      <xdr:col>12</xdr:col>
      <xdr:colOff>148071</xdr:colOff>
      <xdr:row>44</xdr:row>
      <xdr:rowOff>189634</xdr:rowOff>
    </xdr:from>
    <xdr:ext cx="575799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8" name="TextBox 117">
              <a:extLst>
                <a:ext uri="{FF2B5EF4-FFF2-40B4-BE49-F238E27FC236}">
                  <a16:creationId xmlns:a16="http://schemas.microsoft.com/office/drawing/2014/main" id="{65358B74-AAEE-4A4E-BFAC-36A7B741A49A}"/>
                </a:ext>
              </a:extLst>
            </xdr:cNvPr>
            <xdr:cNvSpPr txBox="1"/>
          </xdr:nvSpPr>
          <xdr:spPr>
            <a:xfrm>
              <a:off x="7853796" y="8885959"/>
              <a:ext cx="57579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4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n-GB" sz="1400" b="0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n-GB" sz="1400" b="0" i="1">
                        <a:latin typeface="Cambria Math" panose="02040503050406030204" pitchFamily="18" charset="0"/>
                      </a:rPr>
                      <m:t>𝑏𝑋</m:t>
                    </m:r>
                  </m:oMath>
                </m:oMathPara>
              </a14:m>
              <a:endParaRPr lang="en-ID" sz="1400"/>
            </a:p>
          </xdr:txBody>
        </xdr:sp>
      </mc:Choice>
      <mc:Fallback xmlns="">
        <xdr:sp macro="" textlink="">
          <xdr:nvSpPr>
            <xdr:cNvPr id="118" name="TextBox 117">
              <a:extLst>
                <a:ext uri="{FF2B5EF4-FFF2-40B4-BE49-F238E27FC236}">
                  <a16:creationId xmlns:a16="http://schemas.microsoft.com/office/drawing/2014/main" id="{65358B74-AAEE-4A4E-BFAC-36A7B741A49A}"/>
                </a:ext>
              </a:extLst>
            </xdr:cNvPr>
            <xdr:cNvSpPr txBox="1"/>
          </xdr:nvSpPr>
          <xdr:spPr>
            <a:xfrm>
              <a:off x="7853796" y="8885959"/>
              <a:ext cx="575799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400" b="0" i="0">
                  <a:latin typeface="Cambria Math" panose="02040503050406030204" pitchFamily="18" charset="0"/>
                </a:rPr>
                <a:t>𝑎+𝑏𝑋</a:t>
              </a:r>
              <a:endParaRPr lang="en-ID" sz="1400"/>
            </a:p>
          </xdr:txBody>
        </xdr:sp>
      </mc:Fallback>
    </mc:AlternateContent>
    <xdr:clientData/>
  </xdr:oneCellAnchor>
  <xdr:oneCellAnchor>
    <xdr:from>
      <xdr:col>11</xdr:col>
      <xdr:colOff>265401</xdr:colOff>
      <xdr:row>46</xdr:row>
      <xdr:rowOff>52388</xdr:rowOff>
    </xdr:from>
    <xdr:ext cx="144142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9" name="TextBox 118">
              <a:extLst>
                <a:ext uri="{FF2B5EF4-FFF2-40B4-BE49-F238E27FC236}">
                  <a16:creationId xmlns:a16="http://schemas.microsoft.com/office/drawing/2014/main" id="{E11CED0F-53A8-450B-A600-1F4294D0CF73}"/>
                </a:ext>
              </a:extLst>
            </xdr:cNvPr>
            <xdr:cNvSpPr txBox="1"/>
          </xdr:nvSpPr>
          <xdr:spPr>
            <a:xfrm>
              <a:off x="7361526" y="9148763"/>
              <a:ext cx="144142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n-ID" sz="14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ID" sz="140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acc>
                  </m:oMath>
                </m:oMathPara>
              </a14:m>
              <a:endParaRPr lang="en-ID" sz="1400"/>
            </a:p>
          </xdr:txBody>
        </xdr:sp>
      </mc:Choice>
      <mc:Fallback xmlns="">
        <xdr:sp macro="" textlink="">
          <xdr:nvSpPr>
            <xdr:cNvPr id="119" name="TextBox 118">
              <a:extLst>
                <a:ext uri="{FF2B5EF4-FFF2-40B4-BE49-F238E27FC236}">
                  <a16:creationId xmlns:a16="http://schemas.microsoft.com/office/drawing/2014/main" id="{E11CED0F-53A8-450B-A600-1F4294D0CF73}"/>
                </a:ext>
              </a:extLst>
            </xdr:cNvPr>
            <xdr:cNvSpPr txBox="1"/>
          </xdr:nvSpPr>
          <xdr:spPr>
            <a:xfrm>
              <a:off x="7361526" y="9148763"/>
              <a:ext cx="144142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ID" sz="1400" i="0">
                  <a:latin typeface="Cambria Math" panose="02040503050406030204" pitchFamily="18" charset="0"/>
                </a:rPr>
                <a:t>𝑦</a:t>
              </a:r>
              <a:r>
                <a:rPr lang="en-ID" sz="14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 ̅</a:t>
              </a:r>
              <a:endParaRPr lang="en-ID" sz="1400"/>
            </a:p>
          </xdr:txBody>
        </xdr:sp>
      </mc:Fallback>
    </mc:AlternateContent>
    <xdr:clientData/>
  </xdr:oneCellAnchor>
  <xdr:oneCellAnchor>
    <xdr:from>
      <xdr:col>12</xdr:col>
      <xdr:colOff>16453</xdr:colOff>
      <xdr:row>46</xdr:row>
      <xdr:rowOff>59747</xdr:rowOff>
    </xdr:from>
    <xdr:ext cx="1094210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0" name="TextBox 119">
              <a:extLst>
                <a:ext uri="{FF2B5EF4-FFF2-40B4-BE49-F238E27FC236}">
                  <a16:creationId xmlns:a16="http://schemas.microsoft.com/office/drawing/2014/main" id="{40675DDC-0CA3-4130-B75F-154ABABF92D0}"/>
                </a:ext>
              </a:extLst>
            </xdr:cNvPr>
            <xdr:cNvSpPr txBox="1"/>
          </xdr:nvSpPr>
          <xdr:spPr>
            <a:xfrm>
              <a:off x="7722178" y="9156122"/>
              <a:ext cx="109421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400" b="0" i="1">
                        <a:latin typeface="Cambria Math" panose="02040503050406030204" pitchFamily="18" charset="0"/>
                      </a:rPr>
                      <m:t>2,8+0,56(</m:t>
                    </m:r>
                    <m:r>
                      <a:rPr lang="en-GB" sz="1400" b="0" i="1">
                        <a:latin typeface="Cambria Math" panose="02040503050406030204" pitchFamily="18" charset="0"/>
                      </a:rPr>
                      <m:t>𝑋</m:t>
                    </m:r>
                    <m:r>
                      <a:rPr lang="en-GB" sz="14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ID" sz="1400"/>
            </a:p>
          </xdr:txBody>
        </xdr:sp>
      </mc:Choice>
      <mc:Fallback xmlns="">
        <xdr:sp macro="" textlink="">
          <xdr:nvSpPr>
            <xdr:cNvPr id="120" name="TextBox 119">
              <a:extLst>
                <a:ext uri="{FF2B5EF4-FFF2-40B4-BE49-F238E27FC236}">
                  <a16:creationId xmlns:a16="http://schemas.microsoft.com/office/drawing/2014/main" id="{40675DDC-0CA3-4130-B75F-154ABABF92D0}"/>
                </a:ext>
              </a:extLst>
            </xdr:cNvPr>
            <xdr:cNvSpPr txBox="1"/>
          </xdr:nvSpPr>
          <xdr:spPr>
            <a:xfrm>
              <a:off x="7722178" y="9156122"/>
              <a:ext cx="1094210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400" b="0" i="0">
                  <a:latin typeface="Cambria Math" panose="02040503050406030204" pitchFamily="18" charset="0"/>
                </a:rPr>
                <a:t>2,8+0,56(𝑋)</a:t>
              </a:r>
              <a:endParaRPr lang="en-ID" sz="1400"/>
            </a:p>
          </xdr:txBody>
        </xdr:sp>
      </mc:Fallback>
    </mc:AlternateContent>
    <xdr:clientData/>
  </xdr:oneCellAnchor>
  <xdr:oneCellAnchor>
    <xdr:from>
      <xdr:col>11</xdr:col>
      <xdr:colOff>126295</xdr:colOff>
      <xdr:row>49</xdr:row>
      <xdr:rowOff>8710</xdr:rowOff>
    </xdr:from>
    <xdr:ext cx="1172822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1" name="TextBox 120">
              <a:extLst>
                <a:ext uri="{FF2B5EF4-FFF2-40B4-BE49-F238E27FC236}">
                  <a16:creationId xmlns:a16="http://schemas.microsoft.com/office/drawing/2014/main" id="{C036A1A6-C119-42EB-9F56-6B3BA0EC287E}"/>
                </a:ext>
              </a:extLst>
            </xdr:cNvPr>
            <xdr:cNvSpPr txBox="1"/>
          </xdr:nvSpPr>
          <xdr:spPr>
            <a:xfrm>
              <a:off x="7174795" y="9780239"/>
              <a:ext cx="1172822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400" b="0" i="1">
                        <a:latin typeface="Cambria Math" panose="02040503050406030204" pitchFamily="18" charset="0"/>
                      </a:rPr>
                      <m:t>2,8+0,56(</m:t>
                    </m:r>
                    <m:r>
                      <a:rPr lang="id-ID" sz="1400" b="0" i="1">
                        <a:latin typeface="Cambria Math" panose="02040503050406030204" pitchFamily="18" charset="0"/>
                      </a:rPr>
                      <m:t>60</m:t>
                    </m:r>
                    <m:r>
                      <a:rPr lang="en-GB" sz="14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ID" sz="1400"/>
            </a:p>
          </xdr:txBody>
        </xdr:sp>
      </mc:Choice>
      <mc:Fallback xmlns="">
        <xdr:sp macro="" textlink="">
          <xdr:nvSpPr>
            <xdr:cNvPr id="121" name="TextBox 120">
              <a:extLst>
                <a:ext uri="{FF2B5EF4-FFF2-40B4-BE49-F238E27FC236}">
                  <a16:creationId xmlns:a16="http://schemas.microsoft.com/office/drawing/2014/main" id="{C036A1A6-C119-42EB-9F56-6B3BA0EC287E}"/>
                </a:ext>
              </a:extLst>
            </xdr:cNvPr>
            <xdr:cNvSpPr txBox="1"/>
          </xdr:nvSpPr>
          <xdr:spPr>
            <a:xfrm>
              <a:off x="7174795" y="9780239"/>
              <a:ext cx="1172822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400" b="0" i="0">
                  <a:latin typeface="Cambria Math" panose="02040503050406030204" pitchFamily="18" charset="0"/>
                </a:rPr>
                <a:t>2,8+0,56(</a:t>
              </a:r>
              <a:r>
                <a:rPr lang="id-ID" sz="1400" b="0" i="0">
                  <a:latin typeface="Cambria Math" panose="02040503050406030204" pitchFamily="18" charset="0"/>
                </a:rPr>
                <a:t>60</a:t>
              </a:r>
              <a:r>
                <a:rPr lang="en-GB" sz="1400" b="0" i="0">
                  <a:latin typeface="Cambria Math" panose="02040503050406030204" pitchFamily="18" charset="0"/>
                </a:rPr>
                <a:t>)</a:t>
              </a:r>
              <a:endParaRPr lang="en-ID" sz="1400"/>
            </a:p>
          </xdr:txBody>
        </xdr:sp>
      </mc:Fallback>
    </mc:AlternateContent>
    <xdr:clientData/>
  </xdr:oneCellAnchor>
  <xdr:oneCellAnchor>
    <xdr:from>
      <xdr:col>10</xdr:col>
      <xdr:colOff>208888</xdr:colOff>
      <xdr:row>50</xdr:row>
      <xdr:rowOff>73220</xdr:rowOff>
    </xdr:from>
    <xdr:ext cx="144142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2" name="TextBox 121">
              <a:extLst>
                <a:ext uri="{FF2B5EF4-FFF2-40B4-BE49-F238E27FC236}">
                  <a16:creationId xmlns:a16="http://schemas.microsoft.com/office/drawing/2014/main" id="{EF57DB54-F70E-4AAC-9069-0059D162179E}"/>
                </a:ext>
              </a:extLst>
            </xdr:cNvPr>
            <xdr:cNvSpPr txBox="1"/>
          </xdr:nvSpPr>
          <xdr:spPr>
            <a:xfrm>
              <a:off x="6652270" y="10046455"/>
              <a:ext cx="144142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n-ID" sz="14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ID" sz="140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acc>
                  </m:oMath>
                </m:oMathPara>
              </a14:m>
              <a:endParaRPr lang="en-ID" sz="1400"/>
            </a:p>
          </xdr:txBody>
        </xdr:sp>
      </mc:Choice>
      <mc:Fallback xmlns="">
        <xdr:sp macro="" textlink="">
          <xdr:nvSpPr>
            <xdr:cNvPr id="122" name="TextBox 121">
              <a:extLst>
                <a:ext uri="{FF2B5EF4-FFF2-40B4-BE49-F238E27FC236}">
                  <a16:creationId xmlns:a16="http://schemas.microsoft.com/office/drawing/2014/main" id="{EF57DB54-F70E-4AAC-9069-0059D162179E}"/>
                </a:ext>
              </a:extLst>
            </xdr:cNvPr>
            <xdr:cNvSpPr txBox="1"/>
          </xdr:nvSpPr>
          <xdr:spPr>
            <a:xfrm>
              <a:off x="6652270" y="10046455"/>
              <a:ext cx="144142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ID" sz="1400" i="0">
                  <a:latin typeface="Cambria Math" panose="02040503050406030204" pitchFamily="18" charset="0"/>
                </a:rPr>
                <a:t>𝑦</a:t>
              </a:r>
              <a:r>
                <a:rPr lang="en-ID" sz="14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 ̅</a:t>
              </a:r>
              <a:endParaRPr lang="en-ID" sz="1400"/>
            </a:p>
          </xdr:txBody>
        </xdr:sp>
      </mc:Fallback>
    </mc:AlternateContent>
    <xdr:clientData/>
  </xdr:oneCellAnchor>
  <xdr:oneCellAnchor>
    <xdr:from>
      <xdr:col>10</xdr:col>
      <xdr:colOff>229721</xdr:colOff>
      <xdr:row>48</xdr:row>
      <xdr:rowOff>199642</xdr:rowOff>
    </xdr:from>
    <xdr:ext cx="144142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3" name="TextBox 122">
              <a:extLst>
                <a:ext uri="{FF2B5EF4-FFF2-40B4-BE49-F238E27FC236}">
                  <a16:creationId xmlns:a16="http://schemas.microsoft.com/office/drawing/2014/main" id="{0B882352-900E-4C11-8439-1A8A643D7BAA}"/>
                </a:ext>
              </a:extLst>
            </xdr:cNvPr>
            <xdr:cNvSpPr txBox="1"/>
          </xdr:nvSpPr>
          <xdr:spPr>
            <a:xfrm>
              <a:off x="6673103" y="9769466"/>
              <a:ext cx="144142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n-ID" sz="14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ID" sz="140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acc>
                  </m:oMath>
                </m:oMathPara>
              </a14:m>
              <a:endParaRPr lang="en-ID" sz="1400"/>
            </a:p>
          </xdr:txBody>
        </xdr:sp>
      </mc:Choice>
      <mc:Fallback xmlns="">
        <xdr:sp macro="" textlink="">
          <xdr:nvSpPr>
            <xdr:cNvPr id="123" name="TextBox 122">
              <a:extLst>
                <a:ext uri="{FF2B5EF4-FFF2-40B4-BE49-F238E27FC236}">
                  <a16:creationId xmlns:a16="http://schemas.microsoft.com/office/drawing/2014/main" id="{0B882352-900E-4C11-8439-1A8A643D7BAA}"/>
                </a:ext>
              </a:extLst>
            </xdr:cNvPr>
            <xdr:cNvSpPr txBox="1"/>
          </xdr:nvSpPr>
          <xdr:spPr>
            <a:xfrm>
              <a:off x="6673103" y="9769466"/>
              <a:ext cx="144142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ID" sz="1400" i="0">
                  <a:latin typeface="Cambria Math" panose="02040503050406030204" pitchFamily="18" charset="0"/>
                </a:rPr>
                <a:t>𝑦</a:t>
              </a:r>
              <a:r>
                <a:rPr lang="en-ID" sz="14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 ̅</a:t>
              </a:r>
              <a:endParaRPr lang="en-ID" sz="1400"/>
            </a:p>
          </xdr:txBody>
        </xdr:sp>
      </mc:Fallback>
    </mc:AlternateContent>
    <xdr:clientData/>
  </xdr:oneCellAnchor>
  <xdr:oneCellAnchor>
    <xdr:from>
      <xdr:col>11</xdr:col>
      <xdr:colOff>141779</xdr:colOff>
      <xdr:row>50</xdr:row>
      <xdr:rowOff>83560</xdr:rowOff>
    </xdr:from>
    <xdr:ext cx="375551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4" name="TextBox 123">
              <a:extLst>
                <a:ext uri="{FF2B5EF4-FFF2-40B4-BE49-F238E27FC236}">
                  <a16:creationId xmlns:a16="http://schemas.microsoft.com/office/drawing/2014/main" id="{B7549368-0579-43FB-9B36-EF0BD54A6E6C}"/>
                </a:ext>
              </a:extLst>
            </xdr:cNvPr>
            <xdr:cNvSpPr txBox="1"/>
          </xdr:nvSpPr>
          <xdr:spPr>
            <a:xfrm>
              <a:off x="7190279" y="10056795"/>
              <a:ext cx="375551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400" b="0" i="1">
                        <a:latin typeface="Cambria Math" panose="02040503050406030204" pitchFamily="18" charset="0"/>
                      </a:rPr>
                      <m:t>3</m:t>
                    </m:r>
                    <m:r>
                      <a:rPr lang="id-ID" sz="1400" b="0" i="1">
                        <a:latin typeface="Cambria Math" panose="02040503050406030204" pitchFamily="18" charset="0"/>
                      </a:rPr>
                      <m:t>6</m:t>
                    </m:r>
                    <m:r>
                      <a:rPr lang="en-GB" sz="1400" b="0" i="1">
                        <a:latin typeface="Cambria Math" panose="02040503050406030204" pitchFamily="18" charset="0"/>
                      </a:rPr>
                      <m:t>,4</m:t>
                    </m:r>
                  </m:oMath>
                </m:oMathPara>
              </a14:m>
              <a:endParaRPr lang="en-ID" sz="1400"/>
            </a:p>
          </xdr:txBody>
        </xdr:sp>
      </mc:Choice>
      <mc:Fallback xmlns="">
        <xdr:sp macro="" textlink="">
          <xdr:nvSpPr>
            <xdr:cNvPr id="124" name="TextBox 123">
              <a:extLst>
                <a:ext uri="{FF2B5EF4-FFF2-40B4-BE49-F238E27FC236}">
                  <a16:creationId xmlns:a16="http://schemas.microsoft.com/office/drawing/2014/main" id="{B7549368-0579-43FB-9B36-EF0BD54A6E6C}"/>
                </a:ext>
              </a:extLst>
            </xdr:cNvPr>
            <xdr:cNvSpPr txBox="1"/>
          </xdr:nvSpPr>
          <xdr:spPr>
            <a:xfrm>
              <a:off x="7190279" y="10056795"/>
              <a:ext cx="375551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400" b="0" i="0">
                  <a:latin typeface="Cambria Math" panose="02040503050406030204" pitchFamily="18" charset="0"/>
                </a:rPr>
                <a:t>3</a:t>
              </a:r>
              <a:r>
                <a:rPr lang="id-ID" sz="1400" b="0" i="0">
                  <a:latin typeface="Cambria Math" panose="02040503050406030204" pitchFamily="18" charset="0"/>
                </a:rPr>
                <a:t>6</a:t>
              </a:r>
              <a:r>
                <a:rPr lang="en-GB" sz="1400" b="0" i="0">
                  <a:latin typeface="Cambria Math" panose="02040503050406030204" pitchFamily="18" charset="0"/>
                </a:rPr>
                <a:t>,4</a:t>
              </a:r>
              <a:endParaRPr lang="en-ID" sz="1400"/>
            </a:p>
          </xdr:txBody>
        </xdr:sp>
      </mc:Fallback>
    </mc:AlternateContent>
    <xdr:clientData/>
  </xdr:oneCellAnchor>
  <xdr:oneCellAnchor>
    <xdr:from>
      <xdr:col>9</xdr:col>
      <xdr:colOff>76200</xdr:colOff>
      <xdr:row>52</xdr:row>
      <xdr:rowOff>123825</xdr:rowOff>
    </xdr:from>
    <xdr:ext cx="65" cy="172227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AF9A19B6-7C38-468E-8610-6F9928783E44}"/>
            </a:ext>
          </a:extLst>
        </xdr:cNvPr>
        <xdr:cNvSpPr txBox="1"/>
      </xdr:nvSpPr>
      <xdr:spPr>
        <a:xfrm>
          <a:off x="4343400" y="98012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16</xdr:col>
      <xdr:colOff>219075</xdr:colOff>
      <xdr:row>53</xdr:row>
      <xdr:rowOff>95250</xdr:rowOff>
    </xdr:from>
    <xdr:ext cx="65" cy="172227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E4812CD4-DAB0-42BB-B515-ECE9C88C67EF}"/>
            </a:ext>
          </a:extLst>
        </xdr:cNvPr>
        <xdr:cNvSpPr txBox="1"/>
      </xdr:nvSpPr>
      <xdr:spPr>
        <a:xfrm>
          <a:off x="10144125" y="99726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10</xdr:col>
      <xdr:colOff>342900</xdr:colOff>
      <xdr:row>52</xdr:row>
      <xdr:rowOff>190500</xdr:rowOff>
    </xdr:from>
    <xdr:ext cx="65" cy="172227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13BDA512-5400-4107-8CAC-599CB5EE29ED}"/>
            </a:ext>
          </a:extLst>
        </xdr:cNvPr>
        <xdr:cNvSpPr txBox="1"/>
      </xdr:nvSpPr>
      <xdr:spPr>
        <a:xfrm>
          <a:off x="5972175" y="9867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D" sz="1100"/>
        </a:p>
      </xdr:txBody>
    </xdr:sp>
    <xdr:clientData/>
  </xdr:oneCellAnchor>
  <xdr:twoCellAnchor>
    <xdr:from>
      <xdr:col>10</xdr:col>
      <xdr:colOff>0</xdr:colOff>
      <xdr:row>54</xdr:row>
      <xdr:rowOff>108239</xdr:rowOff>
    </xdr:from>
    <xdr:to>
      <xdr:col>12</xdr:col>
      <xdr:colOff>21648</xdr:colOff>
      <xdr:row>54</xdr:row>
      <xdr:rowOff>108239</xdr:rowOff>
    </xdr:to>
    <xdr:cxnSp macro="">
      <xdr:nvCxnSpPr>
        <xdr:cNvPr id="133" name="Straight Arrow Connector 132">
          <a:extLst>
            <a:ext uri="{FF2B5EF4-FFF2-40B4-BE49-F238E27FC236}">
              <a16:creationId xmlns:a16="http://schemas.microsoft.com/office/drawing/2014/main" id="{DFCF1C59-AA65-410A-91C2-3F955A71DBDC}"/>
            </a:ext>
          </a:extLst>
        </xdr:cNvPr>
        <xdr:cNvCxnSpPr/>
      </xdr:nvCxnSpPr>
      <xdr:spPr>
        <a:xfrm>
          <a:off x="5629275" y="10185689"/>
          <a:ext cx="1498023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359051</xdr:colOff>
      <xdr:row>11</xdr:row>
      <xdr:rowOff>186358</xdr:rowOff>
    </xdr:from>
    <xdr:ext cx="144142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4" name="TextBox 133">
              <a:extLst>
                <a:ext uri="{FF2B5EF4-FFF2-40B4-BE49-F238E27FC236}">
                  <a16:creationId xmlns:a16="http://schemas.microsoft.com/office/drawing/2014/main" id="{66B70A15-FB28-4D8D-99C8-964F03F7433C}"/>
                </a:ext>
              </a:extLst>
            </xdr:cNvPr>
            <xdr:cNvSpPr txBox="1"/>
          </xdr:nvSpPr>
          <xdr:spPr>
            <a:xfrm>
              <a:off x="9064901" y="1586533"/>
              <a:ext cx="144142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n-ID" sz="14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ID" sz="140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acc>
                  </m:oMath>
                </m:oMathPara>
              </a14:m>
              <a:endParaRPr lang="en-ID" sz="1400"/>
            </a:p>
          </xdr:txBody>
        </xdr:sp>
      </mc:Choice>
      <mc:Fallback xmlns="">
        <xdr:sp macro="" textlink="">
          <xdr:nvSpPr>
            <xdr:cNvPr id="134" name="TextBox 133">
              <a:extLst>
                <a:ext uri="{FF2B5EF4-FFF2-40B4-BE49-F238E27FC236}">
                  <a16:creationId xmlns:a16="http://schemas.microsoft.com/office/drawing/2014/main" id="{66B70A15-FB28-4D8D-99C8-964F03F7433C}"/>
                </a:ext>
              </a:extLst>
            </xdr:cNvPr>
            <xdr:cNvSpPr txBox="1"/>
          </xdr:nvSpPr>
          <xdr:spPr>
            <a:xfrm>
              <a:off x="9064901" y="1586533"/>
              <a:ext cx="144142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ID" sz="1400" i="0">
                  <a:latin typeface="Cambria Math" panose="02040503050406030204" pitchFamily="18" charset="0"/>
                </a:rPr>
                <a:t>𝑦</a:t>
              </a:r>
              <a:r>
                <a:rPr lang="en-ID" sz="14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 ̅</a:t>
              </a:r>
              <a:endParaRPr lang="en-ID" sz="1400"/>
            </a:p>
          </xdr:txBody>
        </xdr:sp>
      </mc:Fallback>
    </mc:AlternateContent>
    <xdr:clientData/>
  </xdr:oneCellAnchor>
  <xdr:oneCellAnchor>
    <xdr:from>
      <xdr:col>20</xdr:col>
      <xdr:colOff>476458</xdr:colOff>
      <xdr:row>12</xdr:row>
      <xdr:rowOff>23020</xdr:rowOff>
    </xdr:from>
    <xdr:ext cx="13728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5" name="TextBox 134">
              <a:extLst>
                <a:ext uri="{FF2B5EF4-FFF2-40B4-BE49-F238E27FC236}">
                  <a16:creationId xmlns:a16="http://schemas.microsoft.com/office/drawing/2014/main" id="{EEFA8F1B-0BC0-4026-92DB-9F665833C8DA}"/>
                </a:ext>
              </a:extLst>
            </xdr:cNvPr>
            <xdr:cNvSpPr txBox="1"/>
          </xdr:nvSpPr>
          <xdr:spPr>
            <a:xfrm>
              <a:off x="9182308" y="1623220"/>
              <a:ext cx="13728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ID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ID" sz="1100"/>
            </a:p>
          </xdr:txBody>
        </xdr:sp>
      </mc:Choice>
      <mc:Fallback xmlns="">
        <xdr:sp macro="" textlink="">
          <xdr:nvSpPr>
            <xdr:cNvPr id="135" name="TextBox 134">
              <a:extLst>
                <a:ext uri="{FF2B5EF4-FFF2-40B4-BE49-F238E27FC236}">
                  <a16:creationId xmlns:a16="http://schemas.microsoft.com/office/drawing/2014/main" id="{EEFA8F1B-0BC0-4026-92DB-9F665833C8DA}"/>
                </a:ext>
              </a:extLst>
            </xdr:cNvPr>
            <xdr:cNvSpPr txBox="1"/>
          </xdr:nvSpPr>
          <xdr:spPr>
            <a:xfrm>
              <a:off x="9182308" y="1623220"/>
              <a:ext cx="13728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ID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=</a:t>
              </a:r>
              <a:endParaRPr lang="en-ID" sz="1100"/>
            </a:p>
          </xdr:txBody>
        </xdr:sp>
      </mc:Fallback>
    </mc:AlternateContent>
    <xdr:clientData/>
  </xdr:oneCellAnchor>
  <xdr:oneCellAnchor>
    <xdr:from>
      <xdr:col>21</xdr:col>
      <xdr:colOff>10353</xdr:colOff>
      <xdr:row>12</xdr:row>
      <xdr:rowOff>0</xdr:rowOff>
    </xdr:from>
    <xdr:ext cx="1133772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6" name="TextBox 135">
              <a:extLst>
                <a:ext uri="{FF2B5EF4-FFF2-40B4-BE49-F238E27FC236}">
                  <a16:creationId xmlns:a16="http://schemas.microsoft.com/office/drawing/2014/main" id="{798D501F-A181-4B1C-8CEB-06EDC12CFC3A}"/>
                </a:ext>
              </a:extLst>
            </xdr:cNvPr>
            <xdr:cNvSpPr txBox="1"/>
          </xdr:nvSpPr>
          <xdr:spPr>
            <a:xfrm>
              <a:off x="13202478" y="2324100"/>
              <a:ext cx="1133772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id-ID" sz="1400" b="0" i="1">
                        <a:latin typeface="Cambria Math" panose="02040503050406030204" pitchFamily="18" charset="0"/>
                      </a:rPr>
                      <m:t>2,8</m:t>
                    </m:r>
                    <m:r>
                      <a:rPr lang="en-GB" sz="1400" b="0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id-ID" sz="1400" b="0" i="1">
                        <a:latin typeface="Cambria Math" panose="02040503050406030204" pitchFamily="18" charset="0"/>
                      </a:rPr>
                      <m:t>0,56 </m:t>
                    </m:r>
                    <m:r>
                      <a:rPr lang="en-GB" sz="14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n-GB" sz="1400" b="0" i="1">
                        <a:latin typeface="Cambria Math" panose="02040503050406030204" pitchFamily="18" charset="0"/>
                      </a:rPr>
                      <m:t>𝑋</m:t>
                    </m:r>
                    <m:r>
                      <a:rPr lang="en-GB" sz="14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ID" sz="1400"/>
            </a:p>
          </xdr:txBody>
        </xdr:sp>
      </mc:Choice>
      <mc:Fallback xmlns="">
        <xdr:sp macro="" textlink="">
          <xdr:nvSpPr>
            <xdr:cNvPr id="136" name="TextBox 135">
              <a:extLst>
                <a:ext uri="{FF2B5EF4-FFF2-40B4-BE49-F238E27FC236}">
                  <a16:creationId xmlns:a16="http://schemas.microsoft.com/office/drawing/2014/main" id="{798D501F-A181-4B1C-8CEB-06EDC12CFC3A}"/>
                </a:ext>
              </a:extLst>
            </xdr:cNvPr>
            <xdr:cNvSpPr txBox="1"/>
          </xdr:nvSpPr>
          <xdr:spPr>
            <a:xfrm>
              <a:off x="13202478" y="2324100"/>
              <a:ext cx="1133772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d-ID" sz="1400" b="0" i="0">
                  <a:latin typeface="Cambria Math" panose="02040503050406030204" pitchFamily="18" charset="0"/>
                </a:rPr>
                <a:t>2,8</a:t>
              </a:r>
              <a:r>
                <a:rPr lang="en-GB" sz="1400" b="0" i="0">
                  <a:latin typeface="Cambria Math" panose="02040503050406030204" pitchFamily="18" charset="0"/>
                </a:rPr>
                <a:t>+</a:t>
              </a:r>
              <a:r>
                <a:rPr lang="id-ID" sz="1400" b="0" i="0">
                  <a:latin typeface="Cambria Math" panose="02040503050406030204" pitchFamily="18" charset="0"/>
                </a:rPr>
                <a:t>0,56 </a:t>
              </a:r>
              <a:r>
                <a:rPr lang="en-GB" sz="1400" b="0" i="0">
                  <a:latin typeface="Cambria Math" panose="02040503050406030204" pitchFamily="18" charset="0"/>
                </a:rPr>
                <a:t>(𝑋)</a:t>
              </a:r>
              <a:endParaRPr lang="en-ID" sz="1400"/>
            </a:p>
          </xdr:txBody>
        </xdr:sp>
      </mc:Fallback>
    </mc:AlternateContent>
    <xdr:clientData/>
  </xdr:oneCellAnchor>
  <xdr:oneCellAnchor>
    <xdr:from>
      <xdr:col>24</xdr:col>
      <xdr:colOff>264732</xdr:colOff>
      <xdr:row>7</xdr:row>
      <xdr:rowOff>189177</xdr:rowOff>
    </xdr:from>
    <xdr:ext cx="113827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7" name="TextBox 136">
              <a:extLst>
                <a:ext uri="{FF2B5EF4-FFF2-40B4-BE49-F238E27FC236}">
                  <a16:creationId xmlns:a16="http://schemas.microsoft.com/office/drawing/2014/main" id="{90F49090-FB14-4A25-A67A-0D60AA279C56}"/>
                </a:ext>
              </a:extLst>
            </xdr:cNvPr>
            <xdr:cNvSpPr txBox="1"/>
          </xdr:nvSpPr>
          <xdr:spPr>
            <a:xfrm>
              <a:off x="18114582" y="789252"/>
              <a:ext cx="113827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acc>
                      <m:accPr>
                        <m:chr m:val="̅"/>
                        <m:ctrlPr>
                          <a:rPr lang="en-ID" sz="1400" i="1">
                            <a:solidFill>
                              <a:srgbClr val="836967"/>
                            </a:solidFill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n-ID" sz="1400" i="1">
                            <a:latin typeface="Cambria Math" panose="02040503050406030204" pitchFamily="18" charset="0"/>
                          </a:rPr>
                          <m:t>𝑦</m:t>
                        </m:r>
                      </m:e>
                    </m:acc>
                  </m:oMath>
                </m:oMathPara>
              </a14:m>
              <a:endParaRPr lang="en-ID" sz="1400"/>
            </a:p>
          </xdr:txBody>
        </xdr:sp>
      </mc:Choice>
      <mc:Fallback xmlns="">
        <xdr:sp macro="" textlink="">
          <xdr:nvSpPr>
            <xdr:cNvPr id="137" name="TextBox 136">
              <a:extLst>
                <a:ext uri="{FF2B5EF4-FFF2-40B4-BE49-F238E27FC236}">
                  <a16:creationId xmlns:a16="http://schemas.microsoft.com/office/drawing/2014/main" id="{90F49090-FB14-4A25-A67A-0D60AA279C56}"/>
                </a:ext>
              </a:extLst>
            </xdr:cNvPr>
            <xdr:cNvSpPr txBox="1"/>
          </xdr:nvSpPr>
          <xdr:spPr>
            <a:xfrm>
              <a:off x="18114582" y="789252"/>
              <a:ext cx="113827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ID" sz="1400" i="0">
                  <a:latin typeface="Cambria Math" panose="02040503050406030204" pitchFamily="18" charset="0"/>
                </a:rPr>
                <a:t>𝑦</a:t>
              </a:r>
              <a:r>
                <a:rPr lang="en-ID" sz="1400" i="0">
                  <a:solidFill>
                    <a:srgbClr val="836967"/>
                  </a:solidFill>
                  <a:latin typeface="Cambria Math" panose="02040503050406030204" pitchFamily="18" charset="0"/>
                </a:rPr>
                <a:t> ̅</a:t>
              </a:r>
              <a:endParaRPr lang="en-ID" sz="1400"/>
            </a:p>
          </xdr:txBody>
        </xdr:sp>
      </mc:Fallback>
    </mc:AlternateContent>
    <xdr:clientData/>
  </xdr:oneCellAnchor>
  <xdr:oneCellAnchor>
    <xdr:from>
      <xdr:col>24</xdr:col>
      <xdr:colOff>420180</xdr:colOff>
      <xdr:row>8</xdr:row>
      <xdr:rowOff>9215</xdr:rowOff>
    </xdr:from>
    <xdr:ext cx="13728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8" name="TextBox 137">
              <a:extLst>
                <a:ext uri="{FF2B5EF4-FFF2-40B4-BE49-F238E27FC236}">
                  <a16:creationId xmlns:a16="http://schemas.microsoft.com/office/drawing/2014/main" id="{08F16B7B-C7FA-4837-B111-7B043279D73A}"/>
                </a:ext>
              </a:extLst>
            </xdr:cNvPr>
            <xdr:cNvSpPr txBox="1"/>
          </xdr:nvSpPr>
          <xdr:spPr>
            <a:xfrm>
              <a:off x="18270030" y="809315"/>
              <a:ext cx="13728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ID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ID" sz="1100"/>
            </a:p>
          </xdr:txBody>
        </xdr:sp>
      </mc:Choice>
      <mc:Fallback xmlns="">
        <xdr:sp macro="" textlink="">
          <xdr:nvSpPr>
            <xdr:cNvPr id="138" name="TextBox 137">
              <a:extLst>
                <a:ext uri="{FF2B5EF4-FFF2-40B4-BE49-F238E27FC236}">
                  <a16:creationId xmlns:a16="http://schemas.microsoft.com/office/drawing/2014/main" id="{08F16B7B-C7FA-4837-B111-7B043279D73A}"/>
                </a:ext>
              </a:extLst>
            </xdr:cNvPr>
            <xdr:cNvSpPr txBox="1"/>
          </xdr:nvSpPr>
          <xdr:spPr>
            <a:xfrm>
              <a:off x="18270030" y="809315"/>
              <a:ext cx="13728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ID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=</a:t>
              </a:r>
              <a:endParaRPr lang="en-ID" sz="1100"/>
            </a:p>
          </xdr:txBody>
        </xdr:sp>
      </mc:Fallback>
    </mc:AlternateContent>
    <xdr:clientData/>
  </xdr:oneCellAnchor>
  <xdr:oneCellAnchor>
    <xdr:from>
      <xdr:col>24</xdr:col>
      <xdr:colOff>516070</xdr:colOff>
      <xdr:row>7</xdr:row>
      <xdr:rowOff>193792</xdr:rowOff>
    </xdr:from>
    <xdr:ext cx="1046312" cy="1878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9" name="TextBox 138">
              <a:extLst>
                <a:ext uri="{FF2B5EF4-FFF2-40B4-BE49-F238E27FC236}">
                  <a16:creationId xmlns:a16="http://schemas.microsoft.com/office/drawing/2014/main" id="{3FBD05D5-CBAD-4BCE-89DB-91836326D453}"/>
                </a:ext>
              </a:extLst>
            </xdr:cNvPr>
            <xdr:cNvSpPr txBox="1"/>
          </xdr:nvSpPr>
          <xdr:spPr>
            <a:xfrm>
              <a:off x="18365920" y="793867"/>
              <a:ext cx="104631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 algn="r"/>
              <a:r>
                <a:rPr lang="en-GB" sz="1200" b="0"/>
                <a:t> </a:t>
              </a:r>
              <a14:m>
                <m:oMath xmlns:m="http://schemas.openxmlformats.org/officeDocument/2006/math">
                  <m:r>
                    <a:rPr lang="en-GB" sz="1100" b="0" i="1">
                      <a:latin typeface="Cambria Math" panose="02040503050406030204" pitchFamily="18" charset="0"/>
                    </a:rPr>
                    <m:t>−2,77+1,27(</m:t>
                  </m:r>
                  <m:r>
                    <a:rPr lang="en-GB" sz="1100" b="0" i="1">
                      <a:latin typeface="Cambria Math" panose="02040503050406030204" pitchFamily="18" charset="0"/>
                    </a:rPr>
                    <m:t>𝑋</m:t>
                  </m:r>
                  <m:r>
                    <a:rPr lang="en-GB" sz="1100" b="0" i="1">
                      <a:latin typeface="Cambria Math" panose="02040503050406030204" pitchFamily="18" charset="0"/>
                    </a:rPr>
                    <m:t>)</m:t>
                  </m:r>
                </m:oMath>
              </a14:m>
              <a:endParaRPr lang="en-ID" sz="1400"/>
            </a:p>
          </xdr:txBody>
        </xdr:sp>
      </mc:Choice>
      <mc:Fallback xmlns="">
        <xdr:sp macro="" textlink="">
          <xdr:nvSpPr>
            <xdr:cNvPr id="139" name="TextBox 138">
              <a:extLst>
                <a:ext uri="{FF2B5EF4-FFF2-40B4-BE49-F238E27FC236}">
                  <a16:creationId xmlns:a16="http://schemas.microsoft.com/office/drawing/2014/main" id="{3FBD05D5-CBAD-4BCE-89DB-91836326D453}"/>
                </a:ext>
              </a:extLst>
            </xdr:cNvPr>
            <xdr:cNvSpPr txBox="1"/>
          </xdr:nvSpPr>
          <xdr:spPr>
            <a:xfrm>
              <a:off x="18365920" y="793867"/>
              <a:ext cx="1046312" cy="1878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 algn="r"/>
              <a:r>
                <a:rPr lang="en-GB" sz="1200" b="0"/>
                <a:t> </a:t>
              </a:r>
              <a:r>
                <a:rPr lang="en-GB" sz="1100" b="0" i="0">
                  <a:latin typeface="Cambria Math" panose="02040503050406030204" pitchFamily="18" charset="0"/>
                </a:rPr>
                <a:t>−2,77+1,27(𝑋)</a:t>
              </a:r>
              <a:endParaRPr lang="en-ID" sz="1400"/>
            </a:p>
          </xdr:txBody>
        </xdr:sp>
      </mc:Fallback>
    </mc:AlternateContent>
    <xdr:clientData/>
  </xdr:oneCellAnchor>
  <xdr:twoCellAnchor>
    <xdr:from>
      <xdr:col>27</xdr:col>
      <xdr:colOff>47624</xdr:colOff>
      <xdr:row>7</xdr:row>
      <xdr:rowOff>142875</xdr:rowOff>
    </xdr:from>
    <xdr:to>
      <xdr:col>34</xdr:col>
      <xdr:colOff>290812</xdr:colOff>
      <xdr:row>22</xdr:row>
      <xdr:rowOff>4261</xdr:rowOff>
    </xdr:to>
    <xdr:graphicFrame macro="">
      <xdr:nvGraphicFramePr>
        <xdr:cNvPr id="141" name="Chart 140">
          <a:extLst>
            <a:ext uri="{FF2B5EF4-FFF2-40B4-BE49-F238E27FC236}">
              <a16:creationId xmlns:a16="http://schemas.microsoft.com/office/drawing/2014/main" id="{F94E2BA5-C3DE-44C6-9940-7982AE67C3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519113</xdr:colOff>
      <xdr:row>25</xdr:row>
      <xdr:rowOff>14287</xdr:rowOff>
    </xdr:from>
    <xdr:to>
      <xdr:col>30</xdr:col>
      <xdr:colOff>352271</xdr:colOff>
      <xdr:row>45</xdr:row>
      <xdr:rowOff>74793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B6B76C-8FFC-410E-B7AB-AA35077EC3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0.66646</cdr:x>
      <cdr:y>0.22339</cdr:y>
    </cdr:from>
    <cdr:to>
      <cdr:x>0.91309</cdr:x>
      <cdr:y>0.33529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DC18BC47-74A4-65B5-8918-411C5DCF337C}"/>
            </a:ext>
          </a:extLst>
        </cdr:cNvPr>
        <cdr:cNvSpPr txBox="1"/>
      </cdr:nvSpPr>
      <cdr:spPr>
        <a:xfrm xmlns:a="http://schemas.openxmlformats.org/drawingml/2006/main">
          <a:off x="3936626" y="917202"/>
          <a:ext cx="1456765" cy="45944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D" sz="1100"/>
        </a:p>
      </cdr:txBody>
    </cdr:sp>
  </cdr:relSizeAnchor>
  <cdr:relSizeAnchor xmlns:cdr="http://schemas.openxmlformats.org/drawingml/2006/chartDrawing">
    <cdr:from>
      <cdr:x>0.72717</cdr:x>
      <cdr:y>0.308</cdr:y>
    </cdr:from>
    <cdr:to>
      <cdr:x>0.95672</cdr:x>
      <cdr:y>0.44992</cdr:y>
    </cdr:to>
    <mc:AlternateContent xmlns:mc="http://schemas.openxmlformats.org/markup-compatibility/2006" xmlns:a14="http://schemas.microsoft.com/office/drawing/2010/main">
      <mc:Choice Requires="a14">
        <cdr:sp macro="" textlink="">
          <cdr:nvSpPr>
            <cdr:cNvPr id="5" name="TextBox 4">
              <a:extLst xmlns:a="http://schemas.openxmlformats.org/drawingml/2006/main">
                <a:ext uri="{FF2B5EF4-FFF2-40B4-BE49-F238E27FC236}">
                  <a16:creationId xmlns:a16="http://schemas.microsoft.com/office/drawing/2014/main" id="{A62DB1EF-91E3-6652-B1BB-7DF23BAB28D9}"/>
                </a:ext>
              </a:extLst>
            </cdr:cNvPr>
            <cdr:cNvSpPr txBox="1"/>
          </cdr:nvSpPr>
          <cdr:spPr>
            <a:xfrm xmlns:a="http://schemas.openxmlformats.org/drawingml/2006/main">
              <a:off x="4295215" y="1264583"/>
              <a:ext cx="1355912" cy="582707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vertOverflow="clip" wrap="square" rtlCol="0" anchor="t"/>
            <a:lstStyle xmlns:a="http://schemas.openxmlformats.org/drawingml/2006/main"/>
            <a:p xmlns:a="http://schemas.openxmlformats.org/drawingml/2006/main"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 baseline="0">
                  <a:effectLst/>
                  <a:latin typeface="+mn-lt"/>
                  <a:ea typeface="+mn-ea"/>
                  <a:cs typeface="+mn-cs"/>
                </a:rPr>
                <a:t>y = </a:t>
              </a:r>
              <a14:m>
                <m:oMath xmlns:m="http://schemas.openxmlformats.org/officeDocument/2006/math">
                  <m:r>
                    <a:rPr lang="en-GB" sz="1100" b="0" i="1"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0,556</m:t>
                  </m:r>
                </m:oMath>
              </a14:m>
              <a:r>
                <a:rPr lang="en-US" sz="1100" b="0" i="0" baseline="0">
                  <a:effectLst/>
                  <a:latin typeface="+mn-lt"/>
                  <a:ea typeface="+mn-ea"/>
                  <a:cs typeface="+mn-cs"/>
                </a:rPr>
                <a:t>x - </a:t>
              </a:r>
              <a14:m>
                <m:oMath xmlns:m="http://schemas.openxmlformats.org/officeDocument/2006/math">
                  <m:r>
                    <a:rPr lang="en-GB" sz="1100" b="0" i="1"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2,79</m:t>
                  </m:r>
                </m:oMath>
              </a14:m>
              <a:br>
                <a:rPr lang="en-US" sz="1100" b="0" i="0" baseline="0"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 baseline="0">
                  <a:effectLst/>
                  <a:latin typeface="+mn-lt"/>
                  <a:ea typeface="+mn-ea"/>
                  <a:cs typeface="+mn-cs"/>
                </a:rPr>
                <a:t>R² = </a:t>
              </a:r>
              <a14:m>
                <m:oMath xmlns:m="http://schemas.openxmlformats.org/officeDocument/2006/math">
                  <m:r>
                    <a:rPr lang="en-GB" sz="1100" b="0" i="1"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0,</m:t>
                  </m:r>
                  <m:r>
                    <a:rPr lang="en-US" sz="1100" b="0" i="1"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793</m:t>
                  </m:r>
                </m:oMath>
              </a14:m>
              <a:endParaRPr lang="en-ID">
                <a:effectLst/>
              </a:endParaRPr>
            </a:p>
            <a:p xmlns:a="http://schemas.openxmlformats.org/drawingml/2006/main">
              <a:pPr marL="0" marR="0" lvl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ID">
                <a:effectLst/>
              </a:endParaRPr>
            </a:p>
            <a:p xmlns:a="http://schemas.openxmlformats.org/drawingml/2006/main">
              <a:endParaRPr lang="en-ID" sz="1100"/>
            </a:p>
          </cdr:txBody>
        </cdr:sp>
      </mc:Choice>
      <mc:Fallback xmlns="">
        <cdr:sp macro="" textlink="">
          <cdr:nvSpPr>
            <cdr:cNvPr id="5" name="TextBox 4">
              <a:extLst xmlns:a="http://schemas.openxmlformats.org/drawingml/2006/main">
                <a:ext uri="{FF2B5EF4-FFF2-40B4-BE49-F238E27FC236}">
                  <a16:creationId xmlns:a16="http://schemas.microsoft.com/office/drawing/2014/main" id="{A62DB1EF-91E3-6652-B1BB-7DF23BAB28D9}"/>
                </a:ext>
              </a:extLst>
            </cdr:cNvPr>
            <cdr:cNvSpPr txBox="1"/>
          </cdr:nvSpPr>
          <cdr:spPr>
            <a:xfrm xmlns:a="http://schemas.openxmlformats.org/drawingml/2006/main">
              <a:off x="4295215" y="1264583"/>
              <a:ext cx="1355912" cy="582707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vertOverflow="clip" wrap="square" rtlCol="0" anchor="t"/>
            <a:lstStyle xmlns:a="http://schemas.openxmlformats.org/drawingml/2006/main"/>
            <a:p xmlns:a="http://schemas.openxmlformats.org/drawingml/2006/main"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 baseline="0">
                  <a:effectLst/>
                  <a:latin typeface="+mn-lt"/>
                  <a:ea typeface="+mn-ea"/>
                  <a:cs typeface="+mn-cs"/>
                </a:rPr>
                <a:t>y = </a:t>
              </a:r>
              <a:r>
                <a:rPr lang="en-GB" sz="1100" b="0" i="0">
                  <a:effectLst/>
                  <a:latin typeface="+mn-lt"/>
                  <a:ea typeface="+mn-ea"/>
                  <a:cs typeface="+mn-cs"/>
                </a:rPr>
                <a:t>0,556</a:t>
              </a:r>
              <a:r>
                <a:rPr lang="en-US" sz="1100" b="0" i="0" baseline="0">
                  <a:effectLst/>
                  <a:latin typeface="+mn-lt"/>
                  <a:ea typeface="+mn-ea"/>
                  <a:cs typeface="+mn-cs"/>
                </a:rPr>
                <a:t>x - </a:t>
              </a:r>
              <a:r>
                <a:rPr lang="en-GB" sz="1100" b="0" i="0">
                  <a:effectLst/>
                  <a:latin typeface="+mn-lt"/>
                  <a:ea typeface="+mn-ea"/>
                  <a:cs typeface="+mn-cs"/>
                </a:rPr>
                <a:t>2,79</a:t>
              </a:r>
              <a:br>
                <a:rPr lang="en-US" sz="1100" b="0" i="0" baseline="0"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 baseline="0">
                  <a:effectLst/>
                  <a:latin typeface="+mn-lt"/>
                  <a:ea typeface="+mn-ea"/>
                  <a:cs typeface="+mn-cs"/>
                </a:rPr>
                <a:t>R² = </a:t>
              </a:r>
              <a:r>
                <a:rPr lang="en-GB" sz="1100" b="0" i="0">
                  <a:effectLst/>
                  <a:latin typeface="+mn-lt"/>
                  <a:ea typeface="+mn-ea"/>
                  <a:cs typeface="+mn-cs"/>
                </a:rPr>
                <a:t>0,</a:t>
              </a:r>
              <a:r>
                <a:rPr lang="en-US" sz="1100" b="0" i="0">
                  <a:effectLst/>
                  <a:latin typeface="+mn-lt"/>
                  <a:ea typeface="+mn-ea"/>
                  <a:cs typeface="+mn-cs"/>
                </a:rPr>
                <a:t>793</a:t>
              </a:r>
              <a:endParaRPr lang="en-ID">
                <a:effectLst/>
              </a:endParaRPr>
            </a:p>
            <a:p xmlns:a="http://schemas.openxmlformats.org/drawingml/2006/main">
              <a:pPr marL="0" marR="0" lvl="0" indent="0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ID">
                <a:effectLst/>
              </a:endParaRPr>
            </a:p>
            <a:p xmlns:a="http://schemas.openxmlformats.org/drawingml/2006/main">
              <a:endParaRPr lang="en-ID" sz="1100"/>
            </a:p>
          </cdr:txBody>
        </cdr:sp>
      </mc:Fallback>
    </mc:AlternateContent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457200</xdr:colOff>
      <xdr:row>1</xdr:row>
      <xdr:rowOff>28575</xdr:rowOff>
    </xdr:from>
    <xdr:ext cx="1606582" cy="32149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85439D97-F95A-4513-8FA4-270C0724976F}"/>
                </a:ext>
              </a:extLst>
            </xdr:cNvPr>
            <xdr:cNvSpPr txBox="1"/>
          </xdr:nvSpPr>
          <xdr:spPr>
            <a:xfrm>
              <a:off x="5943600" y="219075"/>
              <a:ext cx="1606582" cy="3214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196.595 −145.737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40.595−</m:t>
                        </m:r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145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85439D97-F95A-4513-8FA4-270C0724976F}"/>
                </a:ext>
              </a:extLst>
            </xdr:cNvPr>
            <xdr:cNvSpPr txBox="1"/>
          </xdr:nvSpPr>
          <xdr:spPr>
            <a:xfrm>
              <a:off x="5943600" y="219075"/>
              <a:ext cx="1606582" cy="3214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196.595 −145.737)/(40.595−145^2 )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9</xdr:col>
      <xdr:colOff>419100</xdr:colOff>
      <xdr:row>3</xdr:row>
      <xdr:rowOff>38100</xdr:rowOff>
    </xdr:from>
    <xdr:ext cx="1606582" cy="35830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F350FE23-F05F-405E-80EB-04464D43DCE2}"/>
                </a:ext>
              </a:extLst>
            </xdr:cNvPr>
            <xdr:cNvSpPr txBox="1"/>
          </xdr:nvSpPr>
          <xdr:spPr>
            <a:xfrm>
              <a:off x="5905500" y="609600"/>
              <a:ext cx="1606582" cy="3583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116620 - 10686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5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23800−21025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F350FE23-F05F-405E-80EB-04464D43DCE2}"/>
                </a:ext>
              </a:extLst>
            </xdr:cNvPr>
            <xdr:cNvSpPr txBox="1"/>
          </xdr:nvSpPr>
          <xdr:spPr>
            <a:xfrm>
              <a:off x="5905500" y="609600"/>
              <a:ext cx="1606582" cy="3583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"116620 - 10686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5)/(</a:t>
              </a:r>
              <a:r>
                <a:rPr lang="en-US" sz="1100" b="0" i="0">
                  <a:latin typeface="Cambria Math" panose="02040503050406030204" pitchFamily="18" charset="0"/>
                </a:rPr>
                <a:t>23800−21025)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9</xdr:col>
      <xdr:colOff>438150</xdr:colOff>
      <xdr:row>5</xdr:row>
      <xdr:rowOff>28575</xdr:rowOff>
    </xdr:from>
    <xdr:ext cx="1606582" cy="35830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B6D0EA3A-1075-4ED8-B37A-59AE9B98F25D}"/>
                </a:ext>
              </a:extLst>
            </xdr:cNvPr>
            <xdr:cNvSpPr txBox="1"/>
          </xdr:nvSpPr>
          <xdr:spPr>
            <a:xfrm>
              <a:off x="5924550" y="981075"/>
              <a:ext cx="1606582" cy="3583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9755</m:t>
                        </m:r>
                      </m:num>
                      <m:den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2775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B6D0EA3A-1075-4ED8-B37A-59AE9B98F25D}"/>
                </a:ext>
              </a:extLst>
            </xdr:cNvPr>
            <xdr:cNvSpPr txBox="1"/>
          </xdr:nvSpPr>
          <xdr:spPr>
            <a:xfrm>
              <a:off x="5924550" y="981075"/>
              <a:ext cx="1606582" cy="3583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"9755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/2775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9</xdr:col>
      <xdr:colOff>469867</xdr:colOff>
      <xdr:row>7</xdr:row>
      <xdr:rowOff>3651</xdr:rowOff>
    </xdr:from>
    <xdr:ext cx="149257" cy="17732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59638655-9E2C-405A-B48E-DDA37FD60146}"/>
                </a:ext>
              </a:extLst>
            </xdr:cNvPr>
            <xdr:cNvSpPr txBox="1"/>
          </xdr:nvSpPr>
          <xdr:spPr>
            <a:xfrm>
              <a:off x="1079467" y="7814151"/>
              <a:ext cx="149257" cy="17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𝑎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59638655-9E2C-405A-B48E-DDA37FD60146}"/>
                </a:ext>
              </a:extLst>
            </xdr:cNvPr>
            <xdr:cNvSpPr txBox="1"/>
          </xdr:nvSpPr>
          <xdr:spPr>
            <a:xfrm>
              <a:off x="1079467" y="7814151"/>
              <a:ext cx="149257" cy="17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𝑎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485775</xdr:colOff>
      <xdr:row>1</xdr:row>
      <xdr:rowOff>19050</xdr:rowOff>
    </xdr:from>
    <xdr:ext cx="1606582" cy="32149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120AEEE4-0E92-47FE-AFC9-A39B50614CB1}"/>
                </a:ext>
              </a:extLst>
            </xdr:cNvPr>
            <xdr:cNvSpPr txBox="1"/>
          </xdr:nvSpPr>
          <xdr:spPr>
            <a:xfrm>
              <a:off x="7800975" y="209550"/>
              <a:ext cx="1606582" cy="3214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40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.737 −145.196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40.595−</m:t>
                        </m:r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145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120AEEE4-0E92-47FE-AFC9-A39B50614CB1}"/>
                </a:ext>
              </a:extLst>
            </xdr:cNvPr>
            <xdr:cNvSpPr txBox="1"/>
          </xdr:nvSpPr>
          <xdr:spPr>
            <a:xfrm>
              <a:off x="7800975" y="209550"/>
              <a:ext cx="1606582" cy="3214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40.737 −145.196)/(40.595−145^2 )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428625</xdr:colOff>
      <xdr:row>3</xdr:row>
      <xdr:rowOff>19050</xdr:rowOff>
    </xdr:from>
    <xdr:ext cx="1606582" cy="35830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3FB2751C-BED1-4C27-8D28-B23356278861}"/>
                </a:ext>
              </a:extLst>
            </xdr:cNvPr>
            <xdr:cNvSpPr txBox="1"/>
          </xdr:nvSpPr>
          <xdr:spPr>
            <a:xfrm>
              <a:off x="7743825" y="590550"/>
              <a:ext cx="1606582" cy="3583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29480</m:t>
                        </m:r>
                        <m:r>
                          <m:rPr>
                            <m:nor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 - </m:t>
                        </m:r>
                        <m:r>
                          <m:rPr>
                            <m:nor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28420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23800−21025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3FB2751C-BED1-4C27-8D28-B23356278861}"/>
                </a:ext>
              </a:extLst>
            </xdr:cNvPr>
            <xdr:cNvSpPr txBox="1"/>
          </xdr:nvSpPr>
          <xdr:spPr>
            <a:xfrm>
              <a:off x="7743825" y="590550"/>
              <a:ext cx="1606582" cy="3583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"29480 - 28420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/(</a:t>
              </a:r>
              <a:r>
                <a:rPr lang="en-US" sz="1100" b="0" i="0">
                  <a:latin typeface="Cambria Math" panose="02040503050406030204" pitchFamily="18" charset="0"/>
                </a:rPr>
                <a:t>23800−21025)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428625</xdr:colOff>
      <xdr:row>5</xdr:row>
      <xdr:rowOff>28575</xdr:rowOff>
    </xdr:from>
    <xdr:ext cx="1606582" cy="35830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CADCCB1D-CE75-485E-9645-9ADDA2276EEC}"/>
                </a:ext>
              </a:extLst>
            </xdr:cNvPr>
            <xdr:cNvSpPr txBox="1"/>
          </xdr:nvSpPr>
          <xdr:spPr>
            <a:xfrm>
              <a:off x="7743825" y="981075"/>
              <a:ext cx="1606582" cy="3583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1060</m:t>
                        </m:r>
                      </m:num>
                      <m:den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2775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CADCCB1D-CE75-485E-9645-9ADDA2276EEC}"/>
                </a:ext>
              </a:extLst>
            </xdr:cNvPr>
            <xdr:cNvSpPr txBox="1"/>
          </xdr:nvSpPr>
          <xdr:spPr>
            <a:xfrm>
              <a:off x="7743825" y="981075"/>
              <a:ext cx="1606582" cy="3583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"1060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/2775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304800</xdr:colOff>
      <xdr:row>7</xdr:row>
      <xdr:rowOff>9525</xdr:rowOff>
    </xdr:from>
    <xdr:ext cx="213718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05EEC44-506F-4BD9-B76D-63F6CED18F14}"/>
                </a:ext>
              </a:extLst>
            </xdr:cNvPr>
            <xdr:cNvSpPr txBox="1"/>
          </xdr:nvSpPr>
          <xdr:spPr>
            <a:xfrm>
              <a:off x="7620000" y="1343025"/>
              <a:ext cx="21371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𝑏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05EEC44-506F-4BD9-B76D-63F6CED18F14}"/>
                </a:ext>
              </a:extLst>
            </xdr:cNvPr>
            <xdr:cNvSpPr txBox="1"/>
          </xdr:nvSpPr>
          <xdr:spPr>
            <a:xfrm>
              <a:off x="7620000" y="1343025"/>
              <a:ext cx="21371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𝑏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9</xdr:col>
      <xdr:colOff>419100</xdr:colOff>
      <xdr:row>11</xdr:row>
      <xdr:rowOff>19050</xdr:rowOff>
    </xdr:from>
    <xdr:ext cx="1606582" cy="32149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8F6C2CBC-ADEA-421F-9E31-8433C80D441F}"/>
                </a:ext>
              </a:extLst>
            </xdr:cNvPr>
            <xdr:cNvSpPr txBox="1"/>
          </xdr:nvSpPr>
          <xdr:spPr>
            <a:xfrm>
              <a:off x="5905500" y="2114550"/>
              <a:ext cx="1606582" cy="3214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196.249 −89.457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40.249−</m:t>
                        </m:r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89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8F6C2CBC-ADEA-421F-9E31-8433C80D441F}"/>
                </a:ext>
              </a:extLst>
            </xdr:cNvPr>
            <xdr:cNvSpPr txBox="1"/>
          </xdr:nvSpPr>
          <xdr:spPr>
            <a:xfrm>
              <a:off x="5905500" y="2114550"/>
              <a:ext cx="1606582" cy="3214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196.249 −89.457)/(40.249−89^2 )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9</xdr:col>
      <xdr:colOff>381000</xdr:colOff>
      <xdr:row>13</xdr:row>
      <xdr:rowOff>19050</xdr:rowOff>
    </xdr:from>
    <xdr:ext cx="1606582" cy="35830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69BE361-691C-4771-B45B-1971E0EE8ABB}"/>
                </a:ext>
              </a:extLst>
            </xdr:cNvPr>
            <xdr:cNvSpPr txBox="1"/>
          </xdr:nvSpPr>
          <xdr:spPr>
            <a:xfrm>
              <a:off x="5867400" y="2495550"/>
              <a:ext cx="1606582" cy="3583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48804</m:t>
                        </m:r>
                        <m:r>
                          <m:rPr>
                            <m:nor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 - </m:t>
                        </m:r>
                        <m:r>
                          <m:rPr>
                            <m:nor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40673</m:t>
                        </m:r>
                      </m:num>
                      <m:den>
                        <m:r>
                          <m:rPr>
                            <m:nor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9960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nor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7921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69BE361-691C-4771-B45B-1971E0EE8ABB}"/>
                </a:ext>
              </a:extLst>
            </xdr:cNvPr>
            <xdr:cNvSpPr txBox="1"/>
          </xdr:nvSpPr>
          <xdr:spPr>
            <a:xfrm>
              <a:off x="5867400" y="2495550"/>
              <a:ext cx="1606582" cy="3583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"48804 - 40673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/(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"9960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</a:t>
              </a:r>
              <a:r>
                <a:rPr lang="en-US" sz="1100" b="0" i="0">
                  <a:latin typeface="Cambria Math" panose="02040503050406030204" pitchFamily="18" charset="0"/>
                </a:rPr>
                <a:t>−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"7921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9</xdr:col>
      <xdr:colOff>400050</xdr:colOff>
      <xdr:row>15</xdr:row>
      <xdr:rowOff>19050</xdr:rowOff>
    </xdr:from>
    <xdr:ext cx="1606582" cy="35830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2F38B4E8-593F-4C93-BF46-45C5580FF740}"/>
                </a:ext>
              </a:extLst>
            </xdr:cNvPr>
            <xdr:cNvSpPr txBox="1"/>
          </xdr:nvSpPr>
          <xdr:spPr>
            <a:xfrm>
              <a:off x="5886450" y="2876550"/>
              <a:ext cx="1606582" cy="3583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8131</m:t>
                        </m:r>
                      </m:num>
                      <m:den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2039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2F38B4E8-593F-4C93-BF46-45C5580FF740}"/>
                </a:ext>
              </a:extLst>
            </xdr:cNvPr>
            <xdr:cNvSpPr txBox="1"/>
          </xdr:nvSpPr>
          <xdr:spPr>
            <a:xfrm>
              <a:off x="5886450" y="2876550"/>
              <a:ext cx="1606582" cy="3583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"8131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/2039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193642</xdr:colOff>
      <xdr:row>40</xdr:row>
      <xdr:rowOff>60801</xdr:rowOff>
    </xdr:from>
    <xdr:ext cx="149257" cy="177324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891E3151-2394-4458-A64E-639C38E73618}"/>
            </a:ext>
          </a:extLst>
        </xdr:cNvPr>
        <xdr:cNvSpPr txBox="1"/>
      </xdr:nvSpPr>
      <xdr:spPr>
        <a:xfrm>
          <a:off x="5041867" y="7680801"/>
          <a:ext cx="149257" cy="1773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/>
          <a:endParaRPr lang="en-US" sz="1100"/>
        </a:p>
      </xdr:txBody>
    </xdr:sp>
    <xdr:clientData/>
  </xdr:oneCellAnchor>
  <xdr:oneCellAnchor>
    <xdr:from>
      <xdr:col>12</xdr:col>
      <xdr:colOff>250792</xdr:colOff>
      <xdr:row>47</xdr:row>
      <xdr:rowOff>98901</xdr:rowOff>
    </xdr:from>
    <xdr:ext cx="149257" cy="177324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F7B27B54-5A16-474A-B618-2A960CCF96D2}"/>
            </a:ext>
          </a:extLst>
        </xdr:cNvPr>
        <xdr:cNvSpPr txBox="1"/>
      </xdr:nvSpPr>
      <xdr:spPr>
        <a:xfrm>
          <a:off x="5099017" y="9052401"/>
          <a:ext cx="149257" cy="1773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/>
          <a:endParaRPr lang="en-US" sz="1100"/>
        </a:p>
      </xdr:txBody>
    </xdr:sp>
    <xdr:clientData/>
  </xdr:oneCellAnchor>
  <xdr:oneCellAnchor>
    <xdr:from>
      <xdr:col>15</xdr:col>
      <xdr:colOff>498442</xdr:colOff>
      <xdr:row>41</xdr:row>
      <xdr:rowOff>70326</xdr:rowOff>
    </xdr:from>
    <xdr:ext cx="149257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5E06C11E-7114-4BEA-A97B-B335E7FD9589}"/>
            </a:ext>
          </a:extLst>
        </xdr:cNvPr>
        <xdr:cNvSpPr txBox="1"/>
      </xdr:nvSpPr>
      <xdr:spPr>
        <a:xfrm>
          <a:off x="7175467" y="7880826"/>
          <a:ext cx="149257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/>
          <a:endParaRPr lang="en-US" sz="1100"/>
        </a:p>
      </xdr:txBody>
    </xdr:sp>
    <xdr:clientData/>
  </xdr:oneCellAnchor>
  <xdr:oneCellAnchor>
    <xdr:from>
      <xdr:col>12</xdr:col>
      <xdr:colOff>371475</xdr:colOff>
      <xdr:row>11</xdr:row>
      <xdr:rowOff>19050</xdr:rowOff>
    </xdr:from>
    <xdr:ext cx="1606582" cy="32149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63C429F9-D756-4D52-AB83-3A1F66AE0735}"/>
                </a:ext>
              </a:extLst>
            </xdr:cNvPr>
            <xdr:cNvSpPr txBox="1"/>
          </xdr:nvSpPr>
          <xdr:spPr>
            <a:xfrm>
              <a:off x="7686675" y="2114550"/>
              <a:ext cx="1606582" cy="3214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40.457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−89.196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40.249−</m:t>
                        </m:r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89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63C429F9-D756-4D52-AB83-3A1F66AE0735}"/>
                </a:ext>
              </a:extLst>
            </xdr:cNvPr>
            <xdr:cNvSpPr txBox="1"/>
          </xdr:nvSpPr>
          <xdr:spPr>
            <a:xfrm>
              <a:off x="7686675" y="2114550"/>
              <a:ext cx="1606582" cy="3214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40.457−89.196)/(40.249−89^2 )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371475</xdr:colOff>
      <xdr:row>13</xdr:row>
      <xdr:rowOff>28575</xdr:rowOff>
    </xdr:from>
    <xdr:ext cx="1606582" cy="35830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9BAE7BDC-8631-4A33-BCA7-C81B699B419E}"/>
                </a:ext>
              </a:extLst>
            </xdr:cNvPr>
            <xdr:cNvSpPr txBox="1"/>
          </xdr:nvSpPr>
          <xdr:spPr>
            <a:xfrm>
              <a:off x="7686675" y="2505075"/>
              <a:ext cx="1606582" cy="3583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18280</m:t>
                        </m:r>
                        <m:r>
                          <m:rPr>
                            <m:nor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 - 17444</m:t>
                        </m:r>
                      </m:num>
                      <m:den>
                        <m:r>
                          <m:rPr>
                            <m:nor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9960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m:rPr>
                            <m:nor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7921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9BAE7BDC-8631-4A33-BCA7-C81B699B419E}"/>
                </a:ext>
              </a:extLst>
            </xdr:cNvPr>
            <xdr:cNvSpPr txBox="1"/>
          </xdr:nvSpPr>
          <xdr:spPr>
            <a:xfrm>
              <a:off x="7686675" y="2505075"/>
              <a:ext cx="1606582" cy="3583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"18280 - 17444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/(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"9960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</a:t>
              </a:r>
              <a:r>
                <a:rPr lang="en-US" sz="1100" b="0" i="0">
                  <a:latin typeface="Cambria Math" panose="02040503050406030204" pitchFamily="18" charset="0"/>
                </a:rPr>
                <a:t>−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"7921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390525</xdr:colOff>
      <xdr:row>15</xdr:row>
      <xdr:rowOff>28575</xdr:rowOff>
    </xdr:from>
    <xdr:ext cx="1606582" cy="35830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2A7CC3E7-8D3A-4EE4-A3E9-4E611F93EC34}"/>
                </a:ext>
              </a:extLst>
            </xdr:cNvPr>
            <xdr:cNvSpPr txBox="1"/>
          </xdr:nvSpPr>
          <xdr:spPr>
            <a:xfrm>
              <a:off x="7705725" y="2886075"/>
              <a:ext cx="1606582" cy="3583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nor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83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6</m:t>
                        </m:r>
                      </m:num>
                      <m:den>
                        <m:r>
                          <m:rPr>
                            <m:nor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2039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2A7CC3E7-8D3A-4EE4-A3E9-4E611F93EC34}"/>
                </a:ext>
              </a:extLst>
            </xdr:cNvPr>
            <xdr:cNvSpPr txBox="1"/>
          </xdr:nvSpPr>
          <xdr:spPr>
            <a:xfrm>
              <a:off x="7705725" y="2886075"/>
              <a:ext cx="1606582" cy="3583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"83" 6)/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"2039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9</xdr:col>
      <xdr:colOff>332185</xdr:colOff>
      <xdr:row>21</xdr:row>
      <xdr:rowOff>0</xdr:rowOff>
    </xdr:from>
    <xdr:ext cx="1933408" cy="42409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FE320DB8-13F4-4CE7-9E3D-AED6134A995C}"/>
                </a:ext>
              </a:extLst>
            </xdr:cNvPr>
            <xdr:cNvSpPr txBox="1"/>
          </xdr:nvSpPr>
          <xdr:spPr>
            <a:xfrm>
              <a:off x="3351610" y="4000500"/>
              <a:ext cx="1933408" cy="4240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hr m:val="∑"/>
                        <m:subHide m:val="on"/>
                        <m:supHide m:val="on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naryPr>
                      <m:sub/>
                      <m:sup/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= </m:t>
                        </m:r>
                      </m:e>
                    </m:nary>
                    <m:r>
                      <a:rPr lang="en-US" sz="1100" b="0" i="0">
                        <a:latin typeface="Cambria Math" panose="02040503050406030204" pitchFamily="18" charset="0"/>
                      </a:rPr>
                      <m:t>595 − 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145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40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FE320DB8-13F4-4CE7-9E3D-AED6134A995C}"/>
                </a:ext>
              </a:extLst>
            </xdr:cNvPr>
            <xdr:cNvSpPr txBox="1"/>
          </xdr:nvSpPr>
          <xdr:spPr>
            <a:xfrm>
              <a:off x="3351610" y="4000500"/>
              <a:ext cx="1933408" cy="4240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∑</a:t>
              </a:r>
              <a:r>
                <a:rPr lang="en-US" sz="1100" b="0" i="0">
                  <a:latin typeface="Cambria Math" panose="02040503050406030204" pitchFamily="18" charset="0"/>
                </a:rPr>
                <a:t>▒〖𝑥1^2= 〗 595 −  145^2/40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9</xdr:col>
      <xdr:colOff>433388</xdr:colOff>
      <xdr:row>23</xdr:row>
      <xdr:rowOff>8334</xdr:rowOff>
    </xdr:from>
    <xdr:ext cx="1933408" cy="42409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E32AF89A-D576-4717-A236-35CDD02BB397}"/>
                </a:ext>
              </a:extLst>
            </xdr:cNvPr>
            <xdr:cNvSpPr txBox="1"/>
          </xdr:nvSpPr>
          <xdr:spPr>
            <a:xfrm>
              <a:off x="3452813" y="4389834"/>
              <a:ext cx="1933408" cy="4240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hr m:val="∑"/>
                        <m:subHide m:val="on"/>
                        <m:supHide m:val="on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naryPr>
                      <m:sub/>
                      <m:sup/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= </m:t>
                        </m:r>
                      </m:e>
                    </m:nary>
                    <m:r>
                      <a:rPr lang="en-US" sz="1100" b="0" i="0">
                        <a:latin typeface="Cambria Math" panose="02040503050406030204" pitchFamily="18" charset="0"/>
                      </a:rPr>
                      <m:t>595 −525.625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E32AF89A-D576-4717-A236-35CDD02BB397}"/>
                </a:ext>
              </a:extLst>
            </xdr:cNvPr>
            <xdr:cNvSpPr txBox="1"/>
          </xdr:nvSpPr>
          <xdr:spPr>
            <a:xfrm>
              <a:off x="3452813" y="4389834"/>
              <a:ext cx="1933408" cy="4240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∑</a:t>
              </a:r>
              <a:r>
                <a:rPr lang="en-US" sz="1100" b="0" i="0">
                  <a:latin typeface="Cambria Math" panose="02040503050406030204" pitchFamily="18" charset="0"/>
                </a:rPr>
                <a:t>▒〖𝑥1^2= 〗 595 −525.625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9</xdr:col>
      <xdr:colOff>123825</xdr:colOff>
      <xdr:row>24</xdr:row>
      <xdr:rowOff>186928</xdr:rowOff>
    </xdr:from>
    <xdr:ext cx="1933408" cy="42409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AAA565D4-D3BE-4A1F-949B-8B388A707CE2}"/>
                </a:ext>
              </a:extLst>
            </xdr:cNvPr>
            <xdr:cNvSpPr txBox="1"/>
          </xdr:nvSpPr>
          <xdr:spPr>
            <a:xfrm>
              <a:off x="3143250" y="4758928"/>
              <a:ext cx="1933408" cy="4240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hr m:val="∑"/>
                        <m:subHide m:val="on"/>
                        <m:supHide m:val="on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naryPr>
                      <m:sub/>
                      <m:sup/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= </m:t>
                        </m:r>
                      </m:e>
                    </m:nary>
                    <m:r>
                      <a:rPr lang="en-US" sz="1100" b="0" i="0">
                        <a:latin typeface="Cambria Math" panose="02040503050406030204" pitchFamily="18" charset="0"/>
                      </a:rPr>
                      <m:t>63.37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AAA565D4-D3BE-4A1F-949B-8B388A707CE2}"/>
                </a:ext>
              </a:extLst>
            </xdr:cNvPr>
            <xdr:cNvSpPr txBox="1"/>
          </xdr:nvSpPr>
          <xdr:spPr>
            <a:xfrm>
              <a:off x="3143250" y="4758928"/>
              <a:ext cx="1933408" cy="4240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∑</a:t>
              </a:r>
              <a:r>
                <a:rPr lang="en-US" sz="1100" b="0" i="0">
                  <a:latin typeface="Cambria Math" panose="02040503050406030204" pitchFamily="18" charset="0"/>
                </a:rPr>
                <a:t>▒〖𝑥1^2= 〗 63.37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527449</xdr:colOff>
      <xdr:row>20</xdr:row>
      <xdr:rowOff>171450</xdr:rowOff>
    </xdr:from>
    <xdr:ext cx="1933408" cy="42409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13ED539A-BFB8-4A94-AA8A-37EF4C0A74AB}"/>
                </a:ext>
              </a:extLst>
            </xdr:cNvPr>
            <xdr:cNvSpPr txBox="1"/>
          </xdr:nvSpPr>
          <xdr:spPr>
            <a:xfrm>
              <a:off x="5375674" y="3981450"/>
              <a:ext cx="1933408" cy="4240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hr m:val="∑"/>
                        <m:subHide m:val="on"/>
                        <m:supHide m:val="on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naryPr>
                      <m:sub/>
                      <m:sup/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= </m:t>
                        </m:r>
                      </m:e>
                    </m:nary>
                    <m:r>
                      <a:rPr lang="en-US" sz="1100" b="0" i="0">
                        <a:latin typeface="Cambria Math" panose="02040503050406030204" pitchFamily="18" charset="0"/>
                      </a:rPr>
                      <m:t>249 − 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0">
                                <a:latin typeface="Cambria Math" panose="02040503050406030204" pitchFamily="18" charset="0"/>
                              </a:rPr>
                              <m:t>89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40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13ED539A-BFB8-4A94-AA8A-37EF4C0A74AB}"/>
                </a:ext>
              </a:extLst>
            </xdr:cNvPr>
            <xdr:cNvSpPr txBox="1"/>
          </xdr:nvSpPr>
          <xdr:spPr>
            <a:xfrm>
              <a:off x="5375674" y="3981450"/>
              <a:ext cx="1933408" cy="4240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∑</a:t>
              </a:r>
              <a:r>
                <a:rPr lang="en-US" sz="1100" b="0" i="0">
                  <a:latin typeface="Cambria Math" panose="02040503050406030204" pitchFamily="18" charset="0"/>
                </a:rPr>
                <a:t>▒〖𝑥2^2= 〗 249 −  89^2/40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13</xdr:col>
      <xdr:colOff>10717</xdr:colOff>
      <xdr:row>22</xdr:row>
      <xdr:rowOff>186928</xdr:rowOff>
    </xdr:from>
    <xdr:ext cx="1933408" cy="42409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5D2B4582-B581-4DA2-9B5E-27D118BA9F45}"/>
                </a:ext>
              </a:extLst>
            </xdr:cNvPr>
            <xdr:cNvSpPr txBox="1"/>
          </xdr:nvSpPr>
          <xdr:spPr>
            <a:xfrm>
              <a:off x="5468542" y="4377928"/>
              <a:ext cx="1933408" cy="4240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hr m:val="∑"/>
                        <m:subHide m:val="on"/>
                        <m:supHide m:val="on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naryPr>
                      <m:sub/>
                      <m:sup/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= </m:t>
                        </m:r>
                      </m:e>
                    </m:nary>
                    <m:r>
                      <a:rPr lang="en-US" sz="1100" b="0" i="0">
                        <a:latin typeface="Cambria Math" panose="02040503050406030204" pitchFamily="18" charset="0"/>
                      </a:rPr>
                      <m:t>249 −198.025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5D2B4582-B581-4DA2-9B5E-27D118BA9F45}"/>
                </a:ext>
              </a:extLst>
            </xdr:cNvPr>
            <xdr:cNvSpPr txBox="1"/>
          </xdr:nvSpPr>
          <xdr:spPr>
            <a:xfrm>
              <a:off x="5468542" y="4377928"/>
              <a:ext cx="1933408" cy="4240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∑</a:t>
              </a:r>
              <a:r>
                <a:rPr lang="en-US" sz="1100" b="0" i="0">
                  <a:latin typeface="Cambria Math" panose="02040503050406030204" pitchFamily="18" charset="0"/>
                </a:rPr>
                <a:t>▒〖𝑥2^2= 〗 249 −198.025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12</xdr:col>
      <xdr:colOff>295275</xdr:colOff>
      <xdr:row>25</xdr:row>
      <xdr:rowOff>25003</xdr:rowOff>
    </xdr:from>
    <xdr:ext cx="1933408" cy="42409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01E2782F-C0D7-46F2-BEDE-C76C1CDB4DC7}"/>
                </a:ext>
              </a:extLst>
            </xdr:cNvPr>
            <xdr:cNvSpPr txBox="1"/>
          </xdr:nvSpPr>
          <xdr:spPr>
            <a:xfrm>
              <a:off x="5143500" y="4787503"/>
              <a:ext cx="1933408" cy="4240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hr m:val="∑"/>
                        <m:subHide m:val="on"/>
                        <m:supHide m:val="on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naryPr>
                      <m:sub/>
                      <m:sup/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  <m:sSup>
                          <m:sSup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=50,97</m:t>
                        </m:r>
                      </m:e>
                    </m:nary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01E2782F-C0D7-46F2-BEDE-C76C1CDB4DC7}"/>
                </a:ext>
              </a:extLst>
            </xdr:cNvPr>
            <xdr:cNvSpPr txBox="1"/>
          </xdr:nvSpPr>
          <xdr:spPr>
            <a:xfrm>
              <a:off x="5143500" y="4787503"/>
              <a:ext cx="1933408" cy="4240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∑</a:t>
              </a:r>
              <a:r>
                <a:rPr lang="en-US" sz="1100" b="0" i="0">
                  <a:latin typeface="Cambria Math" panose="02040503050406030204" pitchFamily="18" charset="0"/>
                </a:rPr>
                <a:t>▒〖𝑥2^2=50,97〗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15</xdr:col>
      <xdr:colOff>567925</xdr:colOff>
      <xdr:row>20</xdr:row>
      <xdr:rowOff>180975</xdr:rowOff>
    </xdr:from>
    <xdr:ext cx="1946671" cy="40992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88218D88-DA44-4C8C-8E9F-83A42E2C6541}"/>
                </a:ext>
              </a:extLst>
            </xdr:cNvPr>
            <xdr:cNvSpPr txBox="1"/>
          </xdr:nvSpPr>
          <xdr:spPr>
            <a:xfrm>
              <a:off x="7244950" y="3990975"/>
              <a:ext cx="1946671" cy="409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hr m:val="∑"/>
                        <m:subHide m:val="on"/>
                        <m:supHide m:val="on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naryPr>
                      <m:sub/>
                      <m:sup/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= </m:t>
                        </m:r>
                      </m:e>
                    </m:nary>
                    <m:r>
                      <a:rPr lang="en-US" sz="1100" b="0" i="0">
                        <a:latin typeface="Cambria Math" panose="02040503050406030204" pitchFamily="18" charset="0"/>
                      </a:rPr>
                      <m:t>737 − 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145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.196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40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88218D88-DA44-4C8C-8E9F-83A42E2C6541}"/>
                </a:ext>
              </a:extLst>
            </xdr:cNvPr>
            <xdr:cNvSpPr txBox="1"/>
          </xdr:nvSpPr>
          <xdr:spPr>
            <a:xfrm>
              <a:off x="7244950" y="3990975"/>
              <a:ext cx="1946671" cy="409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∑</a:t>
              </a:r>
              <a:r>
                <a:rPr lang="en-US" sz="1100" b="0" i="0">
                  <a:latin typeface="Cambria Math" panose="02040503050406030204" pitchFamily="18" charset="0"/>
                </a:rPr>
                <a:t>▒〖𝑥1𝑦= 〗 737 −  145.196/40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16</xdr:col>
      <xdr:colOff>63102</xdr:colOff>
      <xdr:row>22</xdr:row>
      <xdr:rowOff>178594</xdr:rowOff>
    </xdr:from>
    <xdr:ext cx="1543050" cy="42409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F18E7CC0-6E2B-484B-9CDA-764DADC4C7E9}"/>
                </a:ext>
              </a:extLst>
            </xdr:cNvPr>
            <xdr:cNvSpPr txBox="1"/>
          </xdr:nvSpPr>
          <xdr:spPr>
            <a:xfrm>
              <a:off x="7349727" y="4369594"/>
              <a:ext cx="1543050" cy="4240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hr m:val="∑"/>
                        <m:subHide m:val="on"/>
                        <m:supHide m:val="on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naryPr>
                      <m:sub/>
                      <m:sup/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= </m:t>
                        </m:r>
                      </m:e>
                    </m:nary>
                    <m:r>
                      <a:rPr lang="en-US" sz="1100" b="0" i="0">
                        <a:latin typeface="Cambria Math" panose="02040503050406030204" pitchFamily="18" charset="0"/>
                      </a:rPr>
                      <m:t>737 −710.5 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F18E7CC0-6E2B-484B-9CDA-764DADC4C7E9}"/>
                </a:ext>
              </a:extLst>
            </xdr:cNvPr>
            <xdr:cNvSpPr txBox="1"/>
          </xdr:nvSpPr>
          <xdr:spPr>
            <a:xfrm>
              <a:off x="7349727" y="4369594"/>
              <a:ext cx="1543050" cy="4240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∑</a:t>
              </a:r>
              <a:r>
                <a:rPr lang="en-US" sz="1100" b="0" i="0">
                  <a:latin typeface="Cambria Math" panose="02040503050406030204" pitchFamily="18" charset="0"/>
                </a:rPr>
                <a:t>▒〖𝑥1𝑦= 〗 737 −710.5 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15</xdr:col>
      <xdr:colOff>438150</xdr:colOff>
      <xdr:row>24</xdr:row>
      <xdr:rowOff>188118</xdr:rowOff>
    </xdr:from>
    <xdr:ext cx="1543050" cy="42409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E610B57E-B0DD-4BF0-88A5-16BBAD6C2BDF}"/>
                </a:ext>
              </a:extLst>
            </xdr:cNvPr>
            <xdr:cNvSpPr txBox="1"/>
          </xdr:nvSpPr>
          <xdr:spPr>
            <a:xfrm>
              <a:off x="7115175" y="4760118"/>
              <a:ext cx="1543050" cy="4240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hr m:val="∑"/>
                        <m:subHide m:val="on"/>
                        <m:supHide m:val="on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naryPr>
                      <m:sub/>
                      <m:sup/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= </m:t>
                        </m:r>
                      </m:e>
                    </m:nary>
                    <m:r>
                      <a:rPr lang="en-US" sz="1100" b="0" i="0">
                        <a:latin typeface="Cambria Math" panose="02040503050406030204" pitchFamily="18" charset="0"/>
                      </a:rPr>
                      <m:t>26,5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E610B57E-B0DD-4BF0-88A5-16BBAD6C2BDF}"/>
                </a:ext>
              </a:extLst>
            </xdr:cNvPr>
            <xdr:cNvSpPr txBox="1"/>
          </xdr:nvSpPr>
          <xdr:spPr>
            <a:xfrm>
              <a:off x="7115175" y="4760118"/>
              <a:ext cx="1543050" cy="4240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∑</a:t>
              </a:r>
              <a:r>
                <a:rPr lang="en-US" sz="1100" b="0" i="0">
                  <a:latin typeface="Cambria Math" panose="02040503050406030204" pitchFamily="18" charset="0"/>
                </a:rPr>
                <a:t>▒〖𝑥1𝑦= 〗 26,5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18</xdr:col>
      <xdr:colOff>607220</xdr:colOff>
      <xdr:row>21</xdr:row>
      <xdr:rowOff>9525</xdr:rowOff>
    </xdr:from>
    <xdr:ext cx="2199085" cy="40992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CF4E81E4-1247-43B2-9AEF-234692C20554}"/>
                </a:ext>
              </a:extLst>
            </xdr:cNvPr>
            <xdr:cNvSpPr txBox="1"/>
          </xdr:nvSpPr>
          <xdr:spPr>
            <a:xfrm>
              <a:off x="9113045" y="4010025"/>
              <a:ext cx="2199085" cy="409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hr m:val="∑"/>
                        <m:subHide m:val="on"/>
                        <m:supHide m:val="on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naryPr>
                      <m:sub/>
                      <m:sup/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= </m:t>
                        </m:r>
                      </m:e>
                    </m:nary>
                    <m:r>
                      <a:rPr lang="en-US" sz="1100" b="0" i="0">
                        <a:latin typeface="Cambria Math" panose="02040503050406030204" pitchFamily="18" charset="0"/>
                      </a:rPr>
                      <m:t>457 − 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89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.196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40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CF4E81E4-1247-43B2-9AEF-234692C20554}"/>
                </a:ext>
              </a:extLst>
            </xdr:cNvPr>
            <xdr:cNvSpPr txBox="1"/>
          </xdr:nvSpPr>
          <xdr:spPr>
            <a:xfrm>
              <a:off x="9113045" y="4010025"/>
              <a:ext cx="2199085" cy="409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∑</a:t>
              </a:r>
              <a:r>
                <a:rPr lang="en-US" sz="1100" b="0" i="0">
                  <a:latin typeface="Cambria Math" panose="02040503050406030204" pitchFamily="18" charset="0"/>
                </a:rPr>
                <a:t>▒〖𝑥2𝑦= 〗 457 −  89.196/40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18</xdr:col>
      <xdr:colOff>586978</xdr:colOff>
      <xdr:row>23</xdr:row>
      <xdr:rowOff>13097</xdr:rowOff>
    </xdr:from>
    <xdr:ext cx="2199085" cy="40992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BC7EAD9E-2EB2-4EAE-A637-110BE294AA76}"/>
                </a:ext>
              </a:extLst>
            </xdr:cNvPr>
            <xdr:cNvSpPr txBox="1"/>
          </xdr:nvSpPr>
          <xdr:spPr>
            <a:xfrm>
              <a:off x="9092803" y="4394597"/>
              <a:ext cx="2199085" cy="409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hr m:val="∑"/>
                        <m:subHide m:val="on"/>
                        <m:supHide m:val="on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naryPr>
                      <m:sub/>
                      <m:sup/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= </m:t>
                        </m:r>
                      </m:e>
                    </m:nary>
                    <m:r>
                      <a:rPr lang="en-US" sz="1100" b="0" i="0">
                        <a:latin typeface="Cambria Math" panose="02040503050406030204" pitchFamily="18" charset="0"/>
                      </a:rPr>
                      <m:t>457 −436.1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BC7EAD9E-2EB2-4EAE-A637-110BE294AA76}"/>
                </a:ext>
              </a:extLst>
            </xdr:cNvPr>
            <xdr:cNvSpPr txBox="1"/>
          </xdr:nvSpPr>
          <xdr:spPr>
            <a:xfrm>
              <a:off x="9092803" y="4394597"/>
              <a:ext cx="2199085" cy="409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∑</a:t>
              </a:r>
              <a:r>
                <a:rPr lang="en-US" sz="1100" b="0" i="0">
                  <a:latin typeface="Cambria Math" panose="02040503050406030204" pitchFamily="18" charset="0"/>
                </a:rPr>
                <a:t>▒〖𝑥2𝑦= 〗 457 −436.1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18</xdr:col>
      <xdr:colOff>333375</xdr:colOff>
      <xdr:row>25</xdr:row>
      <xdr:rowOff>10716</xdr:rowOff>
    </xdr:from>
    <xdr:ext cx="2199085" cy="40992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D990C2E6-0810-4274-A9D0-B127CB75638E}"/>
                </a:ext>
              </a:extLst>
            </xdr:cNvPr>
            <xdr:cNvSpPr txBox="1"/>
          </xdr:nvSpPr>
          <xdr:spPr>
            <a:xfrm>
              <a:off x="8839200" y="4773216"/>
              <a:ext cx="2199085" cy="409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hr m:val="∑"/>
                        <m:subHide m:val="on"/>
                        <m:supHide m:val="on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naryPr>
                      <m:sub/>
                      <m:sup/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𝑦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=20,9 </m:t>
                        </m:r>
                      </m:e>
                    </m:nary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D990C2E6-0810-4274-A9D0-B127CB75638E}"/>
                </a:ext>
              </a:extLst>
            </xdr:cNvPr>
            <xdr:cNvSpPr txBox="1"/>
          </xdr:nvSpPr>
          <xdr:spPr>
            <a:xfrm>
              <a:off x="8839200" y="4773216"/>
              <a:ext cx="2199085" cy="409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∑</a:t>
              </a:r>
              <a:r>
                <a:rPr lang="en-US" sz="1100" b="0" i="0">
                  <a:latin typeface="Cambria Math" panose="02040503050406030204" pitchFamily="18" charset="0"/>
                </a:rPr>
                <a:t>▒〖𝑥2𝑦=20,9 〗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22</xdr:col>
      <xdr:colOff>50005</xdr:colOff>
      <xdr:row>21</xdr:row>
      <xdr:rowOff>0</xdr:rowOff>
    </xdr:from>
    <xdr:ext cx="2199085" cy="40992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3405F9AD-FF6B-4BD8-8927-78D29706DED2}"/>
                </a:ext>
              </a:extLst>
            </xdr:cNvPr>
            <xdr:cNvSpPr txBox="1"/>
          </xdr:nvSpPr>
          <xdr:spPr>
            <a:xfrm>
              <a:off x="10994230" y="4000500"/>
              <a:ext cx="2199085" cy="409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hr m:val="∑"/>
                        <m:subHide m:val="on"/>
                        <m:supHide m:val="on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naryPr>
                      <m:sub/>
                      <m:sup/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2= </m:t>
                        </m:r>
                      </m:e>
                    </m:nary>
                    <m:r>
                      <a:rPr lang="en-US" sz="1100" b="0" i="0">
                        <a:latin typeface="Cambria Math" panose="02040503050406030204" pitchFamily="18" charset="0"/>
                      </a:rPr>
                      <m:t>374 − 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145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.89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40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3405F9AD-FF6B-4BD8-8927-78D29706DED2}"/>
                </a:ext>
              </a:extLst>
            </xdr:cNvPr>
            <xdr:cNvSpPr txBox="1"/>
          </xdr:nvSpPr>
          <xdr:spPr>
            <a:xfrm>
              <a:off x="10994230" y="4000500"/>
              <a:ext cx="2199085" cy="409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∑</a:t>
              </a:r>
              <a:r>
                <a:rPr lang="en-US" sz="1100" b="0" i="0">
                  <a:latin typeface="Cambria Math" panose="02040503050406030204" pitchFamily="18" charset="0"/>
                </a:rPr>
                <a:t>▒〖𝑥1𝑥2= 〗 374 −  145.89/40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21</xdr:col>
      <xdr:colOff>585787</xdr:colOff>
      <xdr:row>23</xdr:row>
      <xdr:rowOff>9525</xdr:rowOff>
    </xdr:from>
    <xdr:ext cx="2199085" cy="40992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0F558D0A-4D5D-40D7-B572-340A433F88CE}"/>
                </a:ext>
              </a:extLst>
            </xdr:cNvPr>
            <xdr:cNvSpPr txBox="1"/>
          </xdr:nvSpPr>
          <xdr:spPr>
            <a:xfrm>
              <a:off x="10920412" y="4391025"/>
              <a:ext cx="2199085" cy="409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hr m:val="∑"/>
                        <m:subHide m:val="on"/>
                        <m:supHide m:val="on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naryPr>
                      <m:sub/>
                      <m:sup/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2= </m:t>
                        </m:r>
                      </m:e>
                    </m:nary>
                    <m:r>
                      <a:rPr lang="en-US" sz="1100" b="0" i="0">
                        <a:latin typeface="Cambria Math" panose="02040503050406030204" pitchFamily="18" charset="0"/>
                      </a:rPr>
                      <m:t>374 −322.625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0F558D0A-4D5D-40D7-B572-340A433F88CE}"/>
                </a:ext>
              </a:extLst>
            </xdr:cNvPr>
            <xdr:cNvSpPr txBox="1"/>
          </xdr:nvSpPr>
          <xdr:spPr>
            <a:xfrm>
              <a:off x="10920412" y="4391025"/>
              <a:ext cx="2199085" cy="409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∑</a:t>
              </a:r>
              <a:r>
                <a:rPr lang="en-US" sz="1100" b="0" i="0">
                  <a:latin typeface="Cambria Math" panose="02040503050406030204" pitchFamily="18" charset="0"/>
                </a:rPr>
                <a:t>▒〖𝑥1𝑥2= 〗 374 −322.625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21</xdr:col>
      <xdr:colOff>333375</xdr:colOff>
      <xdr:row>24</xdr:row>
      <xdr:rowOff>185738</xdr:rowOff>
    </xdr:from>
    <xdr:ext cx="2199085" cy="409920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66727708-D88D-432F-98FA-51C669322EBA}"/>
                </a:ext>
              </a:extLst>
            </xdr:cNvPr>
            <xdr:cNvSpPr txBox="1"/>
          </xdr:nvSpPr>
          <xdr:spPr>
            <a:xfrm>
              <a:off x="10668000" y="4757738"/>
              <a:ext cx="2199085" cy="409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nary>
                      <m:naryPr>
                        <m:chr m:val="∑"/>
                        <m:subHide m:val="on"/>
                        <m:supHide m:val="on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naryPr>
                      <m:sub/>
                      <m:sup/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2= </m:t>
                        </m:r>
                      </m:e>
                    </m:nary>
                    <m:r>
                      <a:rPr lang="en-US" sz="1100" b="0" i="0">
                        <a:latin typeface="Cambria Math" panose="02040503050406030204" pitchFamily="18" charset="0"/>
                      </a:rPr>
                      <m:t>51,37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66727708-D88D-432F-98FA-51C669322EBA}"/>
                </a:ext>
              </a:extLst>
            </xdr:cNvPr>
            <xdr:cNvSpPr txBox="1"/>
          </xdr:nvSpPr>
          <xdr:spPr>
            <a:xfrm>
              <a:off x="10668000" y="4757738"/>
              <a:ext cx="2199085" cy="40992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∑</a:t>
              </a:r>
              <a:r>
                <a:rPr lang="en-US" sz="1100" b="0" i="0">
                  <a:latin typeface="Cambria Math" panose="02040503050406030204" pitchFamily="18" charset="0"/>
                </a:rPr>
                <a:t>▒〖𝑥1𝑥2= 〗 51,37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10</xdr:col>
      <xdr:colOff>257175</xdr:colOff>
      <xdr:row>28</xdr:row>
      <xdr:rowOff>19050</xdr:rowOff>
    </xdr:from>
    <xdr:ext cx="149257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36844C77-F3E4-4538-B059-B22BDF92C1F7}"/>
                </a:ext>
              </a:extLst>
            </xdr:cNvPr>
            <xdr:cNvSpPr txBox="1"/>
          </xdr:nvSpPr>
          <xdr:spPr>
            <a:xfrm>
              <a:off x="3886200" y="5353050"/>
              <a:ext cx="14925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𝑏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1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36844C77-F3E4-4538-B059-B22BDF92C1F7}"/>
                </a:ext>
              </a:extLst>
            </xdr:cNvPr>
            <xdr:cNvSpPr txBox="1"/>
          </xdr:nvSpPr>
          <xdr:spPr>
            <a:xfrm>
              <a:off x="3886200" y="5353050"/>
              <a:ext cx="14925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𝑏1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10</xdr:col>
      <xdr:colOff>476250</xdr:colOff>
      <xdr:row>28</xdr:row>
      <xdr:rowOff>9525</xdr:rowOff>
    </xdr:from>
    <xdr:ext cx="2482452" cy="36266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5F5A9760-524E-437F-A94B-A68EF8C469F5}"/>
                </a:ext>
              </a:extLst>
            </xdr:cNvPr>
            <xdr:cNvSpPr txBox="1"/>
          </xdr:nvSpPr>
          <xdr:spPr>
            <a:xfrm>
              <a:off x="4105275" y="5343525"/>
              <a:ext cx="2482452" cy="3626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50.97</m:t>
                            </m:r>
                          </m:e>
                        </m:d>
                        <m:d>
                          <m:d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26.5</m:t>
                            </m:r>
                          </m:e>
                        </m:d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−(51.37)(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20.9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)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(63.37)(50.97)−</m:t>
                        </m:r>
                        <m:sSup>
                          <m:sSup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51.37</m:t>
                                </m:r>
                              </m:e>
                            </m:d>
                          </m:e>
                          <m:sup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5F5A9760-524E-437F-A94B-A68EF8C469F5}"/>
                </a:ext>
              </a:extLst>
            </xdr:cNvPr>
            <xdr:cNvSpPr txBox="1"/>
          </xdr:nvSpPr>
          <xdr:spPr>
            <a:xfrm>
              <a:off x="4105275" y="5343525"/>
              <a:ext cx="2482452" cy="3626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(50.97)(26.5)</a:t>
              </a:r>
              <a:r>
                <a:rPr lang="en-US" sz="1100" b="0" i="0">
                  <a:latin typeface="Cambria Math" panose="02040503050406030204" pitchFamily="18" charset="0"/>
                </a:rPr>
                <a:t>−(51.37)(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20.9</a:t>
              </a:r>
              <a:r>
                <a:rPr lang="en-US" sz="1100" b="0" i="0">
                  <a:latin typeface="Cambria Math" panose="02040503050406030204" pitchFamily="18" charset="0"/>
                </a:rPr>
                <a:t>))/((63.37)(50.97)−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(51.37)^</a:t>
              </a:r>
              <a:r>
                <a:rPr lang="en-US" sz="1100" b="0" i="0">
                  <a:latin typeface="Cambria Math" panose="02040503050406030204" pitchFamily="18" charset="0"/>
                </a:rPr>
                <a:t>2 )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112849</xdr:colOff>
      <xdr:row>29</xdr:row>
      <xdr:rowOff>188119</xdr:rowOff>
    </xdr:from>
    <xdr:ext cx="1545431" cy="32149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DAA19993-2321-49A8-BD4F-666115E11BC1}"/>
                </a:ext>
              </a:extLst>
            </xdr:cNvPr>
            <xdr:cNvSpPr txBox="1"/>
          </xdr:nvSpPr>
          <xdr:spPr>
            <a:xfrm>
              <a:off x="4351474" y="5712619"/>
              <a:ext cx="1545431" cy="3214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1350.705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−1073.633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3229.9689−2638.8769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DAA19993-2321-49A8-BD4F-666115E11BC1}"/>
                </a:ext>
              </a:extLst>
            </xdr:cNvPr>
            <xdr:cNvSpPr txBox="1"/>
          </xdr:nvSpPr>
          <xdr:spPr>
            <a:xfrm>
              <a:off x="4351474" y="5712619"/>
              <a:ext cx="1545431" cy="3214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1350.705−1073.633)/(3229.9689−2638.8769)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11</xdr:col>
      <xdr:colOff>80702</xdr:colOff>
      <xdr:row>32</xdr:row>
      <xdr:rowOff>1191</xdr:rowOff>
    </xdr:from>
    <xdr:ext cx="1545431" cy="31739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01BAD1B9-9E73-4174-8524-87D522C8CF0D}"/>
                </a:ext>
              </a:extLst>
            </xdr:cNvPr>
            <xdr:cNvSpPr txBox="1"/>
          </xdr:nvSpPr>
          <xdr:spPr>
            <a:xfrm>
              <a:off x="4319327" y="6097191"/>
              <a:ext cx="1545431" cy="3173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277.072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591.092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01BAD1B9-9E73-4174-8524-87D522C8CF0D}"/>
                </a:ext>
              </a:extLst>
            </xdr:cNvPr>
            <xdr:cNvSpPr txBox="1"/>
          </xdr:nvSpPr>
          <xdr:spPr>
            <a:xfrm>
              <a:off x="4319327" y="6097191"/>
              <a:ext cx="1545431" cy="31739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277.072/591.092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15</xdr:col>
      <xdr:colOff>341710</xdr:colOff>
      <xdr:row>28</xdr:row>
      <xdr:rowOff>19050</xdr:rowOff>
    </xdr:from>
    <xdr:ext cx="2057400" cy="362663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2E214B27-AA52-4A66-9601-FC7D94BE4BC8}"/>
                </a:ext>
              </a:extLst>
            </xdr:cNvPr>
            <xdr:cNvSpPr txBox="1"/>
          </xdr:nvSpPr>
          <xdr:spPr>
            <a:xfrm>
              <a:off x="7018735" y="5353050"/>
              <a:ext cx="2057400" cy="3626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d>
                          <m:d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63.37</m:t>
                            </m:r>
                          </m:e>
                        </m:d>
                        <m:d>
                          <m:d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20.9</m:t>
                            </m:r>
                          </m:e>
                        </m:d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−(51.37)(26.5)</m:t>
                        </m:r>
                      </m:num>
                      <m:den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(63.37)(50.97)−</m:t>
                        </m:r>
                        <m:sSup>
                          <m:sSup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51.37</m:t>
                                </m:r>
                              </m:e>
                            </m:d>
                          </m:e>
                          <m:sup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2E214B27-AA52-4A66-9601-FC7D94BE4BC8}"/>
                </a:ext>
              </a:extLst>
            </xdr:cNvPr>
            <xdr:cNvSpPr txBox="1"/>
          </xdr:nvSpPr>
          <xdr:spPr>
            <a:xfrm>
              <a:off x="7018735" y="5353050"/>
              <a:ext cx="2057400" cy="3626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(63.37)(20.9)</a:t>
              </a:r>
              <a:r>
                <a:rPr lang="en-US" sz="1100" b="0" i="0">
                  <a:latin typeface="Cambria Math" panose="02040503050406030204" pitchFamily="18" charset="0"/>
                </a:rPr>
                <a:t>−(51.37)(26.5))/(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(63.37)(50.97)−(51.37)^2 )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16</xdr:col>
      <xdr:colOff>15477</xdr:colOff>
      <xdr:row>30</xdr:row>
      <xdr:rowOff>22622</xdr:rowOff>
    </xdr:from>
    <xdr:ext cx="1565673" cy="32149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3910C5E7-57AD-418B-A8A2-04B4661F65C9}"/>
                </a:ext>
              </a:extLst>
            </xdr:cNvPr>
            <xdr:cNvSpPr txBox="1"/>
          </xdr:nvSpPr>
          <xdr:spPr>
            <a:xfrm>
              <a:off x="7302102" y="5737622"/>
              <a:ext cx="1565673" cy="3214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1324.433 −1361.305</m:t>
                        </m:r>
                      </m:num>
                      <m:den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3229.9689−2638.8769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41" name="TextBox 40">
              <a:extLst>
                <a:ext uri="{FF2B5EF4-FFF2-40B4-BE49-F238E27FC236}">
                  <a16:creationId xmlns:a16="http://schemas.microsoft.com/office/drawing/2014/main" id="{3910C5E7-57AD-418B-A8A2-04B4661F65C9}"/>
                </a:ext>
              </a:extLst>
            </xdr:cNvPr>
            <xdr:cNvSpPr txBox="1"/>
          </xdr:nvSpPr>
          <xdr:spPr>
            <a:xfrm>
              <a:off x="7302102" y="5737622"/>
              <a:ext cx="1565673" cy="3214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1324.433 −1361.305)/(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3229.9689−2638.8769)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16</xdr:col>
      <xdr:colOff>190500</xdr:colOff>
      <xdr:row>32</xdr:row>
      <xdr:rowOff>48816</xdr:rowOff>
    </xdr:from>
    <xdr:ext cx="760809" cy="31803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0A947E89-11D6-41D5-9FE2-6040B494ADD7}"/>
                </a:ext>
              </a:extLst>
            </xdr:cNvPr>
            <xdr:cNvSpPr txBox="1"/>
          </xdr:nvSpPr>
          <xdr:spPr>
            <a:xfrm>
              <a:off x="7477125" y="6144816"/>
              <a:ext cx="760809" cy="318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−36.872</m:t>
                        </m:r>
                      </m:num>
                      <m:den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591.092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42" name="TextBox 41">
              <a:extLst>
                <a:ext uri="{FF2B5EF4-FFF2-40B4-BE49-F238E27FC236}">
                  <a16:creationId xmlns:a16="http://schemas.microsoft.com/office/drawing/2014/main" id="{0A947E89-11D6-41D5-9FE2-6040B494ADD7}"/>
                </a:ext>
              </a:extLst>
            </xdr:cNvPr>
            <xdr:cNvSpPr txBox="1"/>
          </xdr:nvSpPr>
          <xdr:spPr>
            <a:xfrm>
              <a:off x="7477125" y="6144816"/>
              <a:ext cx="760809" cy="31803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−36.872)/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591.092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20</xdr:col>
      <xdr:colOff>295275</xdr:colOff>
      <xdr:row>28</xdr:row>
      <xdr:rowOff>0</xdr:rowOff>
    </xdr:from>
    <xdr:ext cx="1934766" cy="33265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5EE9BE86-7DCC-42A6-8025-58FF88D2F6FF}"/>
                </a:ext>
              </a:extLst>
            </xdr:cNvPr>
            <xdr:cNvSpPr txBox="1"/>
          </xdr:nvSpPr>
          <xdr:spPr>
            <a:xfrm>
              <a:off x="10020300" y="5334000"/>
              <a:ext cx="1934766" cy="3326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196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40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−0.468 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145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40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−−0.06 </m:t>
                    </m:r>
                    <m:f>
                      <m:f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89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40</m:t>
                        </m:r>
                      </m:den>
                    </m:f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43" name="TextBox 42">
              <a:extLst>
                <a:ext uri="{FF2B5EF4-FFF2-40B4-BE49-F238E27FC236}">
                  <a16:creationId xmlns:a16="http://schemas.microsoft.com/office/drawing/2014/main" id="{5EE9BE86-7DCC-42A6-8025-58FF88D2F6FF}"/>
                </a:ext>
              </a:extLst>
            </xdr:cNvPr>
            <xdr:cNvSpPr txBox="1"/>
          </xdr:nvSpPr>
          <xdr:spPr>
            <a:xfrm>
              <a:off x="10020300" y="5334000"/>
              <a:ext cx="1934766" cy="3326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196/40−0.468  145/40−−0.06  89/40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20</xdr:col>
      <xdr:colOff>266700</xdr:colOff>
      <xdr:row>30</xdr:row>
      <xdr:rowOff>40480</xdr:rowOff>
    </xdr:from>
    <xdr:ext cx="1785936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0C9E6E02-BC13-4379-84B4-B42C3A438DAA}"/>
                </a:ext>
              </a:extLst>
            </xdr:cNvPr>
            <xdr:cNvSpPr txBox="1"/>
          </xdr:nvSpPr>
          <xdr:spPr>
            <a:xfrm>
              <a:off x="9991725" y="5755480"/>
              <a:ext cx="17859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4.9−1.6965+0.1335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44" name="TextBox 43">
              <a:extLst>
                <a:ext uri="{FF2B5EF4-FFF2-40B4-BE49-F238E27FC236}">
                  <a16:creationId xmlns:a16="http://schemas.microsoft.com/office/drawing/2014/main" id="{0C9E6E02-BC13-4379-84B4-B42C3A438DAA}"/>
                </a:ext>
              </a:extLst>
            </xdr:cNvPr>
            <xdr:cNvSpPr txBox="1"/>
          </xdr:nvSpPr>
          <xdr:spPr>
            <a:xfrm>
              <a:off x="9991725" y="5755480"/>
              <a:ext cx="1785936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4.9−1.6965+0.1335</a:t>
              </a:r>
              <a:endParaRPr lang="en-US" sz="1100"/>
            </a:p>
          </xdr:txBody>
        </xdr:sp>
      </mc:Fallback>
    </mc:AlternateContent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emester%204\Statistik\tugas%202\tugas%202%20we.xlsx" TargetMode="External"/><Relationship Id="rId1" Type="http://schemas.openxmlformats.org/officeDocument/2006/relationships/externalLinkPath" Target="/semester%204/Statistik/tugas%202/tugas%202%20we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ity\Downloads\DATA%20VARIABEL.xlsx" TargetMode="External"/><Relationship Id="rId1" Type="http://schemas.openxmlformats.org/officeDocument/2006/relationships/externalLinkPath" Target="file:///C:\Users\adity\Downloads\DATA%20VARIAB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  <sheetName val="Komparatif"/>
      <sheetName val="aso"/>
      <sheetName val="Sheet4"/>
    </sheetNames>
    <sheetDataSet>
      <sheetData sheetId="0"/>
      <sheetData sheetId="1"/>
      <sheetData sheetId="2"/>
      <sheetData sheetId="3"/>
      <sheetData sheetId="4">
        <row r="3">
          <cell r="B3">
            <v>5</v>
          </cell>
        </row>
        <row r="4">
          <cell r="B4">
            <v>5</v>
          </cell>
        </row>
        <row r="5">
          <cell r="B5">
            <v>5</v>
          </cell>
        </row>
        <row r="6">
          <cell r="B6">
            <v>5</v>
          </cell>
        </row>
        <row r="7">
          <cell r="B7">
            <v>4</v>
          </cell>
        </row>
        <row r="8">
          <cell r="B8">
            <v>5</v>
          </cell>
        </row>
        <row r="9">
          <cell r="B9">
            <v>4</v>
          </cell>
        </row>
        <row r="10">
          <cell r="B10">
            <v>5</v>
          </cell>
        </row>
        <row r="11">
          <cell r="B11">
            <v>5</v>
          </cell>
        </row>
        <row r="12">
          <cell r="B12">
            <v>5</v>
          </cell>
        </row>
        <row r="13">
          <cell r="B13">
            <v>5</v>
          </cell>
        </row>
        <row r="14">
          <cell r="B14">
            <v>6</v>
          </cell>
        </row>
        <row r="15">
          <cell r="B15">
            <v>5</v>
          </cell>
        </row>
        <row r="16">
          <cell r="B16">
            <v>6</v>
          </cell>
        </row>
        <row r="17">
          <cell r="B17">
            <v>5</v>
          </cell>
        </row>
        <row r="18">
          <cell r="B18">
            <v>5</v>
          </cell>
        </row>
        <row r="19">
          <cell r="B19">
            <v>4</v>
          </cell>
        </row>
        <row r="20">
          <cell r="B20">
            <v>5</v>
          </cell>
        </row>
        <row r="21">
          <cell r="B21">
            <v>4</v>
          </cell>
        </row>
        <row r="22">
          <cell r="B22">
            <v>5</v>
          </cell>
        </row>
        <row r="23">
          <cell r="B23">
            <v>4</v>
          </cell>
        </row>
        <row r="24">
          <cell r="B24">
            <v>5</v>
          </cell>
        </row>
        <row r="25">
          <cell r="B25">
            <v>5</v>
          </cell>
        </row>
        <row r="26">
          <cell r="B26">
            <v>5</v>
          </cell>
        </row>
        <row r="27">
          <cell r="B27">
            <v>5</v>
          </cell>
        </row>
        <row r="28">
          <cell r="B28">
            <v>5</v>
          </cell>
        </row>
        <row r="29">
          <cell r="B29">
            <v>5</v>
          </cell>
        </row>
        <row r="30">
          <cell r="B30">
            <v>6</v>
          </cell>
        </row>
        <row r="31">
          <cell r="B31">
            <v>6</v>
          </cell>
        </row>
        <row r="32">
          <cell r="B32">
            <v>4</v>
          </cell>
        </row>
        <row r="33">
          <cell r="B33">
            <v>5</v>
          </cell>
        </row>
        <row r="34">
          <cell r="B34">
            <v>5</v>
          </cell>
        </row>
        <row r="35">
          <cell r="B35">
            <v>5</v>
          </cell>
        </row>
        <row r="36">
          <cell r="B36">
            <v>5</v>
          </cell>
        </row>
        <row r="37">
          <cell r="B37">
            <v>6</v>
          </cell>
        </row>
        <row r="38">
          <cell r="B38">
            <v>4</v>
          </cell>
        </row>
        <row r="39">
          <cell r="B39">
            <v>5</v>
          </cell>
        </row>
        <row r="40">
          <cell r="B40">
            <v>4</v>
          </cell>
        </row>
        <row r="41">
          <cell r="B41">
            <v>5</v>
          </cell>
        </row>
        <row r="42">
          <cell r="B42">
            <v>4</v>
          </cell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</sheetNames>
    <sheetDataSet>
      <sheetData sheetId="0">
        <row r="4">
          <cell r="C4">
            <v>2</v>
          </cell>
          <cell r="D4">
            <v>1</v>
          </cell>
          <cell r="E4">
            <v>5</v>
          </cell>
        </row>
        <row r="5">
          <cell r="C5">
            <v>2</v>
          </cell>
          <cell r="D5">
            <v>3</v>
          </cell>
          <cell r="E5">
            <v>5</v>
          </cell>
        </row>
        <row r="6">
          <cell r="C6">
            <v>5</v>
          </cell>
          <cell r="D6">
            <v>2</v>
          </cell>
          <cell r="E6">
            <v>5</v>
          </cell>
        </row>
        <row r="7">
          <cell r="C7">
            <v>3</v>
          </cell>
          <cell r="D7">
            <v>2</v>
          </cell>
          <cell r="E7">
            <v>5</v>
          </cell>
        </row>
        <row r="8">
          <cell r="C8">
            <v>5</v>
          </cell>
          <cell r="D8">
            <v>3</v>
          </cell>
          <cell r="E8">
            <v>4</v>
          </cell>
        </row>
        <row r="9">
          <cell r="C9">
            <v>4</v>
          </cell>
          <cell r="D9">
            <v>2</v>
          </cell>
          <cell r="E9">
            <v>5</v>
          </cell>
        </row>
        <row r="10">
          <cell r="C10">
            <v>3</v>
          </cell>
          <cell r="D10">
            <v>1</v>
          </cell>
          <cell r="E10">
            <v>4</v>
          </cell>
        </row>
        <row r="11">
          <cell r="C11">
            <v>6</v>
          </cell>
          <cell r="D11">
            <v>4</v>
          </cell>
          <cell r="E11">
            <v>5</v>
          </cell>
        </row>
        <row r="12">
          <cell r="C12">
            <v>2</v>
          </cell>
          <cell r="D12">
            <v>2</v>
          </cell>
          <cell r="E12">
            <v>5</v>
          </cell>
        </row>
        <row r="13">
          <cell r="C13">
            <v>5</v>
          </cell>
          <cell r="D13">
            <v>6</v>
          </cell>
          <cell r="E13">
            <v>5</v>
          </cell>
        </row>
        <row r="14">
          <cell r="C14">
            <v>6</v>
          </cell>
          <cell r="D14">
            <v>3</v>
          </cell>
          <cell r="E14">
            <v>5</v>
          </cell>
        </row>
        <row r="15">
          <cell r="C15">
            <v>1</v>
          </cell>
          <cell r="D15">
            <v>1</v>
          </cell>
          <cell r="E15">
            <v>6</v>
          </cell>
        </row>
        <row r="16">
          <cell r="C16">
            <v>1</v>
          </cell>
          <cell r="D16">
            <v>1</v>
          </cell>
          <cell r="E16">
            <v>5</v>
          </cell>
        </row>
        <row r="17">
          <cell r="C17">
            <v>5</v>
          </cell>
          <cell r="D17">
            <v>2</v>
          </cell>
          <cell r="E17">
            <v>6</v>
          </cell>
        </row>
        <row r="18">
          <cell r="C18">
            <v>6</v>
          </cell>
          <cell r="D18">
            <v>3</v>
          </cell>
          <cell r="E18">
            <v>5</v>
          </cell>
        </row>
        <row r="19">
          <cell r="C19">
            <v>3</v>
          </cell>
          <cell r="D19">
            <v>1</v>
          </cell>
          <cell r="E19">
            <v>5</v>
          </cell>
        </row>
        <row r="20">
          <cell r="C20">
            <v>4</v>
          </cell>
          <cell r="D20">
            <v>1</v>
          </cell>
          <cell r="E20">
            <v>4</v>
          </cell>
        </row>
        <row r="21">
          <cell r="C21">
            <v>3</v>
          </cell>
          <cell r="D21">
            <v>2</v>
          </cell>
          <cell r="E21">
            <v>5</v>
          </cell>
        </row>
        <row r="22">
          <cell r="C22">
            <v>5</v>
          </cell>
          <cell r="D22">
            <v>3</v>
          </cell>
          <cell r="E22">
            <v>4</v>
          </cell>
        </row>
        <row r="23">
          <cell r="C23">
            <v>3</v>
          </cell>
          <cell r="D23">
            <v>1</v>
          </cell>
          <cell r="E23">
            <v>5</v>
          </cell>
        </row>
        <row r="24">
          <cell r="C24">
            <v>5</v>
          </cell>
          <cell r="D24">
            <v>3</v>
          </cell>
          <cell r="E24">
            <v>4</v>
          </cell>
        </row>
        <row r="25">
          <cell r="C25">
            <v>4</v>
          </cell>
          <cell r="D25">
            <v>1</v>
          </cell>
          <cell r="E25">
            <v>5</v>
          </cell>
        </row>
        <row r="26">
          <cell r="C26">
            <v>2</v>
          </cell>
          <cell r="D26">
            <v>1</v>
          </cell>
          <cell r="E26">
            <v>5</v>
          </cell>
        </row>
        <row r="27">
          <cell r="C27">
            <v>4</v>
          </cell>
          <cell r="D27">
            <v>2</v>
          </cell>
          <cell r="E27">
            <v>5</v>
          </cell>
        </row>
        <row r="28">
          <cell r="C28">
            <v>4</v>
          </cell>
          <cell r="D28">
            <v>3</v>
          </cell>
          <cell r="E28">
            <v>5</v>
          </cell>
        </row>
        <row r="29">
          <cell r="C29">
            <v>1</v>
          </cell>
          <cell r="D29">
            <v>1</v>
          </cell>
          <cell r="E29">
            <v>5</v>
          </cell>
        </row>
        <row r="30">
          <cell r="C30">
            <v>3</v>
          </cell>
          <cell r="D30">
            <v>3</v>
          </cell>
          <cell r="E30">
            <v>5</v>
          </cell>
        </row>
        <row r="31">
          <cell r="C31">
            <v>4</v>
          </cell>
          <cell r="D31">
            <v>2</v>
          </cell>
          <cell r="E31">
            <v>6</v>
          </cell>
        </row>
        <row r="32">
          <cell r="C32">
            <v>2</v>
          </cell>
          <cell r="D32">
            <v>2</v>
          </cell>
          <cell r="E32">
            <v>6</v>
          </cell>
        </row>
        <row r="33">
          <cell r="C33">
            <v>4</v>
          </cell>
          <cell r="D33">
            <v>4</v>
          </cell>
          <cell r="E33">
            <v>4</v>
          </cell>
        </row>
        <row r="34">
          <cell r="C34">
            <v>4</v>
          </cell>
          <cell r="D34">
            <v>1</v>
          </cell>
          <cell r="E34">
            <v>5</v>
          </cell>
        </row>
        <row r="35">
          <cell r="C35">
            <v>3</v>
          </cell>
          <cell r="D35">
            <v>1</v>
          </cell>
          <cell r="E35">
            <v>5</v>
          </cell>
        </row>
        <row r="36">
          <cell r="C36">
            <v>5</v>
          </cell>
          <cell r="D36">
            <v>3</v>
          </cell>
          <cell r="E36">
            <v>5</v>
          </cell>
        </row>
        <row r="37">
          <cell r="C37">
            <v>4</v>
          </cell>
          <cell r="D37">
            <v>3</v>
          </cell>
          <cell r="E37">
            <v>5</v>
          </cell>
        </row>
        <row r="38">
          <cell r="C38">
            <v>4</v>
          </cell>
          <cell r="D38">
            <v>4</v>
          </cell>
          <cell r="E38">
            <v>6</v>
          </cell>
        </row>
        <row r="39">
          <cell r="C39">
            <v>4</v>
          </cell>
          <cell r="D39">
            <v>3</v>
          </cell>
          <cell r="E39">
            <v>4</v>
          </cell>
        </row>
        <row r="40">
          <cell r="C40">
            <v>4</v>
          </cell>
          <cell r="D40">
            <v>2</v>
          </cell>
          <cell r="E40">
            <v>5</v>
          </cell>
        </row>
        <row r="41">
          <cell r="C41">
            <v>3</v>
          </cell>
          <cell r="D41">
            <v>1</v>
          </cell>
          <cell r="E41">
            <v>4</v>
          </cell>
        </row>
        <row r="42">
          <cell r="C42">
            <v>3</v>
          </cell>
          <cell r="D42">
            <v>2</v>
          </cell>
          <cell r="E42">
            <v>5</v>
          </cell>
        </row>
        <row r="43">
          <cell r="C43">
            <v>4</v>
          </cell>
          <cell r="D43">
            <v>3</v>
          </cell>
          <cell r="E43">
            <v>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E302E-3C3E-4216-BACB-036090FAF6E1}">
  <dimension ref="A1:Y42"/>
  <sheetViews>
    <sheetView topLeftCell="G7" zoomScale="85" zoomScaleNormal="85" workbookViewId="0">
      <selection activeCell="T13" sqref="T13"/>
    </sheetView>
  </sheetViews>
  <sheetFormatPr defaultRowHeight="15"/>
  <cols>
    <col min="1" max="1" width="6.140625" customWidth="1"/>
    <col min="2" max="2" width="19.42578125" customWidth="1"/>
  </cols>
  <sheetData>
    <row r="1" spans="1:25">
      <c r="A1" s="61" t="s">
        <v>0</v>
      </c>
      <c r="B1" s="61" t="s">
        <v>1</v>
      </c>
      <c r="C1" s="63" t="s">
        <v>2</v>
      </c>
      <c r="D1" s="64"/>
      <c r="E1" s="64"/>
      <c r="F1" s="64"/>
      <c r="G1" s="64"/>
      <c r="H1" s="64"/>
      <c r="I1" s="64"/>
      <c r="J1" s="64"/>
      <c r="K1" s="64"/>
      <c r="L1" s="65"/>
      <c r="M1" s="66" t="s">
        <v>3</v>
      </c>
      <c r="N1" s="68" t="s">
        <v>4</v>
      </c>
      <c r="O1" s="69"/>
      <c r="P1" s="69"/>
      <c r="Q1" s="69"/>
      <c r="R1" s="69"/>
      <c r="S1" s="69"/>
      <c r="T1" s="69"/>
      <c r="U1" s="69"/>
      <c r="V1" s="69"/>
      <c r="W1" s="70"/>
      <c r="X1" s="59" t="s">
        <v>3</v>
      </c>
      <c r="Y1" s="1" t="s">
        <v>5</v>
      </c>
    </row>
    <row r="2" spans="1:25">
      <c r="A2" s="62"/>
      <c r="B2" s="62"/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  <c r="M2" s="67"/>
      <c r="N2" s="3" t="s">
        <v>16</v>
      </c>
      <c r="O2" s="3" t="s">
        <v>17</v>
      </c>
      <c r="P2" s="3" t="s">
        <v>18</v>
      </c>
      <c r="Q2" s="3" t="s">
        <v>19</v>
      </c>
      <c r="R2" s="3" t="s">
        <v>20</v>
      </c>
      <c r="S2" s="3" t="s">
        <v>21</v>
      </c>
      <c r="T2" s="3" t="s">
        <v>22</v>
      </c>
      <c r="U2" s="3" t="s">
        <v>23</v>
      </c>
      <c r="V2" s="3" t="s">
        <v>24</v>
      </c>
      <c r="W2" s="3" t="s">
        <v>25</v>
      </c>
      <c r="X2" s="60"/>
      <c r="Y2" s="4" t="s">
        <v>26</v>
      </c>
    </row>
    <row r="3" spans="1:25">
      <c r="A3" s="5">
        <v>1</v>
      </c>
      <c r="B3" s="5" t="s">
        <v>27</v>
      </c>
      <c r="C3" s="5">
        <v>4</v>
      </c>
      <c r="D3" s="5">
        <v>4</v>
      </c>
      <c r="E3" s="5">
        <v>4</v>
      </c>
      <c r="F3" s="5">
        <v>3</v>
      </c>
      <c r="G3" s="5">
        <v>3</v>
      </c>
      <c r="H3" s="5">
        <v>3</v>
      </c>
      <c r="I3" s="5">
        <v>3</v>
      </c>
      <c r="J3" s="5">
        <v>3</v>
      </c>
      <c r="K3" s="5">
        <v>3</v>
      </c>
      <c r="L3" s="5">
        <v>3</v>
      </c>
      <c r="M3" s="11">
        <f>SUM(C3:L3)</f>
        <v>33</v>
      </c>
      <c r="N3" s="5">
        <v>3</v>
      </c>
      <c r="O3" s="5">
        <v>4</v>
      </c>
      <c r="P3" s="5">
        <v>3</v>
      </c>
      <c r="Q3" s="5">
        <v>2</v>
      </c>
      <c r="R3" s="5">
        <v>3</v>
      </c>
      <c r="S3" s="5">
        <v>3</v>
      </c>
      <c r="T3" s="5">
        <v>4</v>
      </c>
      <c r="U3" s="5">
        <v>3</v>
      </c>
      <c r="V3" s="5">
        <v>3</v>
      </c>
      <c r="W3" s="5">
        <v>2</v>
      </c>
      <c r="X3" s="6">
        <f>SUM(N3:W3)</f>
        <v>30</v>
      </c>
      <c r="Y3" s="7">
        <v>5</v>
      </c>
    </row>
    <row r="4" spans="1:25">
      <c r="A4" s="8">
        <v>2</v>
      </c>
      <c r="B4" s="8" t="s">
        <v>28</v>
      </c>
      <c r="C4" s="8">
        <v>3</v>
      </c>
      <c r="D4" s="8">
        <v>4</v>
      </c>
      <c r="E4" s="8">
        <v>3</v>
      </c>
      <c r="F4" s="8">
        <v>4</v>
      </c>
      <c r="G4" s="8">
        <v>3</v>
      </c>
      <c r="H4" s="8">
        <v>3</v>
      </c>
      <c r="I4" s="8">
        <v>3</v>
      </c>
      <c r="J4" s="8">
        <v>4</v>
      </c>
      <c r="K4" s="8">
        <v>4</v>
      </c>
      <c r="L4" s="8">
        <v>2</v>
      </c>
      <c r="M4" s="11">
        <f t="shared" ref="M4:M42" si="0">SUM(C4:L4)</f>
        <v>33</v>
      </c>
      <c r="N4" s="8">
        <v>4</v>
      </c>
      <c r="O4" s="8">
        <v>3</v>
      </c>
      <c r="P4" s="8">
        <v>4</v>
      </c>
      <c r="Q4" s="8">
        <v>3</v>
      </c>
      <c r="R4" s="8">
        <v>5</v>
      </c>
      <c r="S4" s="8">
        <v>4</v>
      </c>
      <c r="T4" s="8">
        <v>5</v>
      </c>
      <c r="U4" s="8">
        <v>3</v>
      </c>
      <c r="V4" s="8">
        <v>4</v>
      </c>
      <c r="W4" s="8">
        <v>3</v>
      </c>
      <c r="X4" s="6">
        <f t="shared" ref="X4:X42" si="1">SUM(N4:W4)</f>
        <v>38</v>
      </c>
      <c r="Y4" s="9">
        <v>5</v>
      </c>
    </row>
    <row r="5" spans="1:25">
      <c r="A5" s="5">
        <v>3</v>
      </c>
      <c r="B5" s="5" t="s">
        <v>29</v>
      </c>
      <c r="C5" s="5">
        <v>4</v>
      </c>
      <c r="D5" s="5">
        <v>5</v>
      </c>
      <c r="E5" s="5">
        <v>4</v>
      </c>
      <c r="F5" s="5">
        <v>5</v>
      </c>
      <c r="G5" s="5">
        <v>5</v>
      </c>
      <c r="H5" s="5">
        <v>5</v>
      </c>
      <c r="I5" s="5">
        <v>4</v>
      </c>
      <c r="J5" s="5">
        <v>4</v>
      </c>
      <c r="K5" s="5">
        <v>4</v>
      </c>
      <c r="L5" s="5">
        <v>4</v>
      </c>
      <c r="M5" s="5">
        <f t="shared" si="0"/>
        <v>44</v>
      </c>
      <c r="N5" s="5">
        <v>3</v>
      </c>
      <c r="O5" s="5">
        <v>3</v>
      </c>
      <c r="P5" s="5">
        <v>3</v>
      </c>
      <c r="Q5" s="5">
        <v>4</v>
      </c>
      <c r="R5" s="5">
        <v>4</v>
      </c>
      <c r="S5" s="5">
        <v>4</v>
      </c>
      <c r="T5" s="5">
        <v>4</v>
      </c>
      <c r="U5" s="5">
        <v>3</v>
      </c>
      <c r="V5" s="5">
        <v>4</v>
      </c>
      <c r="W5" s="5">
        <v>4</v>
      </c>
      <c r="X5" s="6">
        <f t="shared" si="1"/>
        <v>36</v>
      </c>
      <c r="Y5" s="10">
        <v>5</v>
      </c>
    </row>
    <row r="6" spans="1:25">
      <c r="A6" s="8">
        <v>4</v>
      </c>
      <c r="B6" s="8" t="s">
        <v>30</v>
      </c>
      <c r="C6" s="8">
        <v>4</v>
      </c>
      <c r="D6" s="8">
        <v>4</v>
      </c>
      <c r="E6" s="8">
        <v>3</v>
      </c>
      <c r="F6" s="8">
        <v>4</v>
      </c>
      <c r="G6" s="8">
        <v>4</v>
      </c>
      <c r="H6" s="8">
        <v>4</v>
      </c>
      <c r="I6" s="8">
        <v>4</v>
      </c>
      <c r="J6" s="8">
        <v>3</v>
      </c>
      <c r="K6" s="8">
        <v>3</v>
      </c>
      <c r="L6" s="8">
        <v>3</v>
      </c>
      <c r="M6" s="11">
        <f t="shared" si="0"/>
        <v>36</v>
      </c>
      <c r="N6" s="8">
        <v>3</v>
      </c>
      <c r="O6" s="8">
        <v>5</v>
      </c>
      <c r="P6" s="8">
        <v>3</v>
      </c>
      <c r="Q6" s="8">
        <v>4</v>
      </c>
      <c r="R6" s="8">
        <v>3</v>
      </c>
      <c r="S6" s="8">
        <v>4</v>
      </c>
      <c r="T6" s="8">
        <v>4</v>
      </c>
      <c r="U6" s="8">
        <v>4</v>
      </c>
      <c r="V6" s="8">
        <v>4</v>
      </c>
      <c r="W6" s="8">
        <v>3</v>
      </c>
      <c r="X6" s="6">
        <f t="shared" si="1"/>
        <v>37</v>
      </c>
      <c r="Y6" s="9">
        <v>5</v>
      </c>
    </row>
    <row r="7" spans="1:25">
      <c r="A7" s="5">
        <v>5</v>
      </c>
      <c r="B7" s="5" t="s">
        <v>31</v>
      </c>
      <c r="C7" s="5">
        <v>5</v>
      </c>
      <c r="D7" s="5">
        <v>5</v>
      </c>
      <c r="E7" s="5">
        <v>4</v>
      </c>
      <c r="F7" s="5">
        <v>4</v>
      </c>
      <c r="G7" s="5">
        <v>5</v>
      </c>
      <c r="H7" s="5">
        <v>5</v>
      </c>
      <c r="I7" s="5">
        <v>4</v>
      </c>
      <c r="J7" s="5">
        <v>4</v>
      </c>
      <c r="K7" s="5">
        <v>4</v>
      </c>
      <c r="L7" s="5">
        <v>5</v>
      </c>
      <c r="M7" s="5">
        <f t="shared" si="0"/>
        <v>45</v>
      </c>
      <c r="N7" s="5">
        <v>4</v>
      </c>
      <c r="O7" s="5">
        <v>4</v>
      </c>
      <c r="P7" s="5">
        <v>3</v>
      </c>
      <c r="Q7" s="5">
        <v>4</v>
      </c>
      <c r="R7" s="5">
        <v>4</v>
      </c>
      <c r="S7" s="5">
        <v>4</v>
      </c>
      <c r="T7" s="5">
        <v>5</v>
      </c>
      <c r="U7" s="5">
        <v>3</v>
      </c>
      <c r="V7" s="5">
        <v>4</v>
      </c>
      <c r="W7" s="5">
        <v>4</v>
      </c>
      <c r="X7" s="6">
        <f t="shared" si="1"/>
        <v>39</v>
      </c>
      <c r="Y7" s="10">
        <v>4</v>
      </c>
    </row>
    <row r="8" spans="1:25">
      <c r="A8" s="8">
        <v>6</v>
      </c>
      <c r="B8" s="8" t="s">
        <v>32</v>
      </c>
      <c r="C8" s="8">
        <v>5</v>
      </c>
      <c r="D8" s="8">
        <v>4</v>
      </c>
      <c r="E8" s="8">
        <v>4</v>
      </c>
      <c r="F8" s="8">
        <v>4</v>
      </c>
      <c r="G8" s="8">
        <v>4</v>
      </c>
      <c r="H8" s="8">
        <v>5</v>
      </c>
      <c r="I8" s="8">
        <v>4</v>
      </c>
      <c r="J8" s="8">
        <v>4</v>
      </c>
      <c r="K8" s="8">
        <v>4</v>
      </c>
      <c r="L8" s="8">
        <v>4</v>
      </c>
      <c r="M8" s="5">
        <f t="shared" si="0"/>
        <v>42</v>
      </c>
      <c r="N8" s="8">
        <v>3</v>
      </c>
      <c r="O8" s="8">
        <v>3</v>
      </c>
      <c r="P8" s="8">
        <v>4</v>
      </c>
      <c r="Q8" s="8">
        <v>3</v>
      </c>
      <c r="R8" s="8">
        <v>5</v>
      </c>
      <c r="S8" s="8">
        <v>4</v>
      </c>
      <c r="T8" s="8">
        <v>4</v>
      </c>
      <c r="U8" s="8">
        <v>3</v>
      </c>
      <c r="V8" s="8">
        <v>4</v>
      </c>
      <c r="W8" s="8">
        <v>4</v>
      </c>
      <c r="X8" s="6">
        <f t="shared" si="1"/>
        <v>37</v>
      </c>
      <c r="Y8" s="9">
        <v>5</v>
      </c>
    </row>
    <row r="9" spans="1:25">
      <c r="A9" s="5">
        <v>7</v>
      </c>
      <c r="B9" s="5" t="s">
        <v>33</v>
      </c>
      <c r="C9" s="5">
        <v>5</v>
      </c>
      <c r="D9" s="5">
        <v>4</v>
      </c>
      <c r="E9" s="5">
        <v>4</v>
      </c>
      <c r="F9" s="5">
        <v>4</v>
      </c>
      <c r="G9" s="5">
        <v>4</v>
      </c>
      <c r="H9" s="5">
        <v>5</v>
      </c>
      <c r="I9" s="5">
        <v>4</v>
      </c>
      <c r="J9" s="5">
        <v>3</v>
      </c>
      <c r="K9" s="5">
        <v>3</v>
      </c>
      <c r="L9" s="5">
        <v>3</v>
      </c>
      <c r="M9" s="11">
        <f t="shared" si="0"/>
        <v>39</v>
      </c>
      <c r="N9" s="5">
        <v>3</v>
      </c>
      <c r="O9" s="5">
        <v>3</v>
      </c>
      <c r="P9" s="5">
        <v>3</v>
      </c>
      <c r="Q9" s="5">
        <v>3</v>
      </c>
      <c r="R9" s="5">
        <v>3</v>
      </c>
      <c r="S9" s="5">
        <v>3</v>
      </c>
      <c r="T9" s="5">
        <v>4</v>
      </c>
      <c r="U9" s="5">
        <v>3</v>
      </c>
      <c r="V9" s="5">
        <v>5</v>
      </c>
      <c r="W9" s="5">
        <v>3</v>
      </c>
      <c r="X9" s="6">
        <f t="shared" si="1"/>
        <v>33</v>
      </c>
      <c r="Y9" s="10">
        <v>4</v>
      </c>
    </row>
    <row r="10" spans="1:25">
      <c r="A10" s="8">
        <v>8</v>
      </c>
      <c r="B10" s="8" t="s">
        <v>34</v>
      </c>
      <c r="C10" s="8">
        <v>5</v>
      </c>
      <c r="D10" s="8">
        <v>5</v>
      </c>
      <c r="E10" s="8">
        <v>5</v>
      </c>
      <c r="F10" s="8">
        <v>5</v>
      </c>
      <c r="G10" s="8">
        <v>5</v>
      </c>
      <c r="H10" s="8">
        <v>5</v>
      </c>
      <c r="I10" s="8">
        <v>3</v>
      </c>
      <c r="J10" s="8">
        <v>5</v>
      </c>
      <c r="K10" s="8">
        <v>5</v>
      </c>
      <c r="L10" s="8">
        <v>5</v>
      </c>
      <c r="M10" s="5">
        <f t="shared" si="0"/>
        <v>48</v>
      </c>
      <c r="N10" s="8">
        <v>5</v>
      </c>
      <c r="O10" s="8">
        <v>4</v>
      </c>
      <c r="P10" s="8">
        <v>5</v>
      </c>
      <c r="Q10" s="8">
        <v>4</v>
      </c>
      <c r="R10" s="8">
        <v>5</v>
      </c>
      <c r="S10" s="8">
        <v>5</v>
      </c>
      <c r="T10" s="8">
        <v>3</v>
      </c>
      <c r="U10" s="8">
        <v>4</v>
      </c>
      <c r="V10" s="8">
        <v>5</v>
      </c>
      <c r="W10" s="8">
        <v>3</v>
      </c>
      <c r="X10" s="6">
        <f t="shared" si="1"/>
        <v>43</v>
      </c>
      <c r="Y10" s="9">
        <v>5</v>
      </c>
    </row>
    <row r="11" spans="1:25">
      <c r="A11" s="5">
        <v>9</v>
      </c>
      <c r="B11" s="5" t="s">
        <v>35</v>
      </c>
      <c r="C11" s="5">
        <v>5</v>
      </c>
      <c r="D11" s="5">
        <v>3</v>
      </c>
      <c r="E11" s="5">
        <v>3</v>
      </c>
      <c r="F11" s="5">
        <v>4</v>
      </c>
      <c r="G11" s="5">
        <v>3</v>
      </c>
      <c r="H11" s="5">
        <v>3</v>
      </c>
      <c r="I11" s="5">
        <v>4</v>
      </c>
      <c r="J11" s="5">
        <v>4</v>
      </c>
      <c r="K11" s="5">
        <v>3</v>
      </c>
      <c r="L11" s="5">
        <v>3</v>
      </c>
      <c r="M11" s="11">
        <f t="shared" si="0"/>
        <v>35</v>
      </c>
      <c r="N11" s="5">
        <v>3</v>
      </c>
      <c r="O11" s="5">
        <v>3</v>
      </c>
      <c r="P11" s="5">
        <v>4</v>
      </c>
      <c r="Q11" s="5">
        <v>4</v>
      </c>
      <c r="R11" s="5">
        <v>4</v>
      </c>
      <c r="S11" s="5">
        <v>4</v>
      </c>
      <c r="T11" s="5">
        <v>4</v>
      </c>
      <c r="U11" s="5">
        <v>3</v>
      </c>
      <c r="V11" s="5">
        <v>5</v>
      </c>
      <c r="W11" s="5">
        <v>3</v>
      </c>
      <c r="X11" s="6">
        <f t="shared" si="1"/>
        <v>37</v>
      </c>
      <c r="Y11" s="10">
        <v>5</v>
      </c>
    </row>
    <row r="12" spans="1:25">
      <c r="A12" s="8">
        <v>10</v>
      </c>
      <c r="B12" s="8" t="s">
        <v>36</v>
      </c>
      <c r="C12" s="8">
        <v>5</v>
      </c>
      <c r="D12" s="8">
        <v>5</v>
      </c>
      <c r="E12" s="8"/>
      <c r="F12" s="8">
        <v>5</v>
      </c>
      <c r="G12" s="8">
        <v>5</v>
      </c>
      <c r="H12" s="8">
        <v>5</v>
      </c>
      <c r="I12" s="8">
        <v>5</v>
      </c>
      <c r="J12" s="8">
        <v>5</v>
      </c>
      <c r="K12" s="8">
        <v>5</v>
      </c>
      <c r="L12" s="8">
        <v>5</v>
      </c>
      <c r="M12" s="5">
        <f t="shared" si="0"/>
        <v>45</v>
      </c>
      <c r="N12" s="8">
        <v>5</v>
      </c>
      <c r="O12" s="8">
        <v>5</v>
      </c>
      <c r="P12" s="8">
        <v>5</v>
      </c>
      <c r="Q12" s="8">
        <v>5</v>
      </c>
      <c r="R12" s="8">
        <v>5</v>
      </c>
      <c r="S12" s="8">
        <v>5</v>
      </c>
      <c r="T12" s="8">
        <v>5</v>
      </c>
      <c r="U12" s="8">
        <v>5</v>
      </c>
      <c r="V12" s="8">
        <v>5</v>
      </c>
      <c r="W12" s="8">
        <v>5</v>
      </c>
      <c r="X12" s="6">
        <f t="shared" si="1"/>
        <v>50</v>
      </c>
      <c r="Y12" s="9">
        <v>5</v>
      </c>
    </row>
    <row r="13" spans="1:25">
      <c r="A13" s="5">
        <v>11</v>
      </c>
      <c r="B13" s="5" t="s">
        <v>37</v>
      </c>
      <c r="C13" s="5">
        <v>5</v>
      </c>
      <c r="D13" s="5">
        <v>5</v>
      </c>
      <c r="E13" s="5">
        <v>4</v>
      </c>
      <c r="F13" s="5">
        <v>5</v>
      </c>
      <c r="G13" s="5">
        <v>5</v>
      </c>
      <c r="H13" s="5">
        <v>5</v>
      </c>
      <c r="I13" s="5">
        <v>5</v>
      </c>
      <c r="J13" s="5">
        <v>4</v>
      </c>
      <c r="K13" s="5">
        <v>5</v>
      </c>
      <c r="L13" s="5">
        <v>5</v>
      </c>
      <c r="M13" s="5">
        <f t="shared" si="0"/>
        <v>48</v>
      </c>
      <c r="N13" s="5">
        <v>4</v>
      </c>
      <c r="O13" s="5">
        <v>4</v>
      </c>
      <c r="P13" s="5">
        <v>4</v>
      </c>
      <c r="Q13" s="5">
        <v>4</v>
      </c>
      <c r="R13" s="5">
        <v>4</v>
      </c>
      <c r="S13" s="5">
        <v>4</v>
      </c>
      <c r="T13" s="5">
        <v>4</v>
      </c>
      <c r="U13" s="5">
        <v>2</v>
      </c>
      <c r="V13" s="5">
        <v>4</v>
      </c>
      <c r="W13" s="5">
        <v>5</v>
      </c>
      <c r="X13" s="6">
        <f t="shared" si="1"/>
        <v>39</v>
      </c>
      <c r="Y13" s="10">
        <v>5</v>
      </c>
    </row>
    <row r="14" spans="1:25">
      <c r="A14" s="8">
        <v>12</v>
      </c>
      <c r="B14" s="8" t="s">
        <v>38</v>
      </c>
      <c r="C14" s="8">
        <v>3</v>
      </c>
      <c r="D14" s="8">
        <v>3</v>
      </c>
      <c r="E14" s="8">
        <v>2</v>
      </c>
      <c r="F14" s="8">
        <v>3</v>
      </c>
      <c r="G14" s="8">
        <v>3</v>
      </c>
      <c r="H14" s="8">
        <v>2</v>
      </c>
      <c r="I14" s="8">
        <v>3</v>
      </c>
      <c r="J14" s="8">
        <v>3</v>
      </c>
      <c r="K14" s="8">
        <v>3</v>
      </c>
      <c r="L14" s="8">
        <v>3</v>
      </c>
      <c r="M14" s="11">
        <f t="shared" si="0"/>
        <v>28</v>
      </c>
      <c r="N14" s="8">
        <v>4</v>
      </c>
      <c r="O14" s="8">
        <v>3</v>
      </c>
      <c r="P14" s="8">
        <v>3</v>
      </c>
      <c r="Q14" s="8">
        <v>3</v>
      </c>
      <c r="R14" s="8">
        <v>2</v>
      </c>
      <c r="S14" s="8">
        <v>4</v>
      </c>
      <c r="T14" s="8">
        <v>3</v>
      </c>
      <c r="U14" s="8">
        <v>3</v>
      </c>
      <c r="V14" s="8">
        <v>3</v>
      </c>
      <c r="W14" s="8">
        <v>2</v>
      </c>
      <c r="X14" s="6">
        <f t="shared" si="1"/>
        <v>30</v>
      </c>
      <c r="Y14" s="9">
        <v>6</v>
      </c>
    </row>
    <row r="15" spans="1:25">
      <c r="A15" s="5">
        <v>13</v>
      </c>
      <c r="B15" s="5" t="s">
        <v>39</v>
      </c>
      <c r="C15" s="5">
        <v>3</v>
      </c>
      <c r="D15" s="5">
        <v>2</v>
      </c>
      <c r="E15" s="5">
        <v>3</v>
      </c>
      <c r="F15" s="5">
        <v>3</v>
      </c>
      <c r="G15" s="5">
        <v>3</v>
      </c>
      <c r="H15" s="5">
        <v>3</v>
      </c>
      <c r="I15" s="5">
        <v>3</v>
      </c>
      <c r="J15" s="5">
        <v>3</v>
      </c>
      <c r="K15" s="5">
        <v>3</v>
      </c>
      <c r="L15" s="5">
        <v>3</v>
      </c>
      <c r="M15" s="11">
        <f t="shared" si="0"/>
        <v>29</v>
      </c>
      <c r="N15" s="5">
        <v>3</v>
      </c>
      <c r="O15" s="5">
        <v>4</v>
      </c>
      <c r="P15" s="5">
        <v>3</v>
      </c>
      <c r="Q15" s="5">
        <v>3</v>
      </c>
      <c r="R15" s="5">
        <v>3</v>
      </c>
      <c r="S15" s="5">
        <v>4</v>
      </c>
      <c r="T15" s="5">
        <v>2</v>
      </c>
      <c r="U15" s="5">
        <v>3</v>
      </c>
      <c r="V15" s="5">
        <v>3</v>
      </c>
      <c r="W15" s="5">
        <v>2</v>
      </c>
      <c r="X15" s="6">
        <f t="shared" si="1"/>
        <v>30</v>
      </c>
      <c r="Y15" s="10">
        <v>5</v>
      </c>
    </row>
    <row r="16" spans="1:25">
      <c r="A16" s="8">
        <v>14</v>
      </c>
      <c r="B16" s="8" t="s">
        <v>40</v>
      </c>
      <c r="C16" s="8">
        <v>5</v>
      </c>
      <c r="D16" s="8">
        <v>4</v>
      </c>
      <c r="E16" s="8">
        <v>3</v>
      </c>
      <c r="F16" s="8">
        <v>5</v>
      </c>
      <c r="G16" s="8">
        <v>5</v>
      </c>
      <c r="H16" s="8">
        <v>5</v>
      </c>
      <c r="I16" s="8">
        <v>5</v>
      </c>
      <c r="J16" s="8">
        <v>3</v>
      </c>
      <c r="K16" s="8">
        <v>5</v>
      </c>
      <c r="L16" s="8">
        <v>5</v>
      </c>
      <c r="M16" s="5">
        <f t="shared" si="0"/>
        <v>45</v>
      </c>
      <c r="N16" s="8">
        <v>3</v>
      </c>
      <c r="O16" s="8">
        <v>5</v>
      </c>
      <c r="P16" s="8">
        <v>3</v>
      </c>
      <c r="Q16" s="8">
        <v>3</v>
      </c>
      <c r="R16" s="8">
        <v>3</v>
      </c>
      <c r="S16" s="8">
        <v>4</v>
      </c>
      <c r="T16" s="8">
        <v>4</v>
      </c>
      <c r="U16" s="8">
        <v>3</v>
      </c>
      <c r="V16" s="8">
        <v>5</v>
      </c>
      <c r="W16" s="8">
        <v>4</v>
      </c>
      <c r="X16" s="6">
        <f t="shared" si="1"/>
        <v>37</v>
      </c>
      <c r="Y16" s="9">
        <v>6</v>
      </c>
    </row>
    <row r="17" spans="1:25">
      <c r="A17" s="5">
        <v>15</v>
      </c>
      <c r="B17" s="5" t="s">
        <v>41</v>
      </c>
      <c r="C17" s="5">
        <v>5</v>
      </c>
      <c r="D17" s="5">
        <v>5</v>
      </c>
      <c r="E17" s="5">
        <v>5</v>
      </c>
      <c r="F17" s="5">
        <v>5</v>
      </c>
      <c r="G17" s="5">
        <v>5</v>
      </c>
      <c r="H17" s="5">
        <v>5</v>
      </c>
      <c r="I17" s="5">
        <v>5</v>
      </c>
      <c r="J17" s="5">
        <v>4</v>
      </c>
      <c r="K17" s="5">
        <v>4</v>
      </c>
      <c r="L17" s="5">
        <v>5</v>
      </c>
      <c r="M17" s="5">
        <f t="shared" si="0"/>
        <v>48</v>
      </c>
      <c r="N17" s="5">
        <v>4</v>
      </c>
      <c r="O17" s="5">
        <v>4</v>
      </c>
      <c r="P17" s="5">
        <v>3</v>
      </c>
      <c r="Q17" s="5">
        <v>4</v>
      </c>
      <c r="R17" s="5">
        <v>3</v>
      </c>
      <c r="S17" s="5">
        <v>4</v>
      </c>
      <c r="T17" s="5">
        <v>4</v>
      </c>
      <c r="U17" s="5">
        <v>4</v>
      </c>
      <c r="V17" s="5">
        <v>4</v>
      </c>
      <c r="W17" s="5">
        <v>5</v>
      </c>
      <c r="X17" s="6">
        <f t="shared" si="1"/>
        <v>39</v>
      </c>
      <c r="Y17" s="10">
        <v>5</v>
      </c>
    </row>
    <row r="18" spans="1:25">
      <c r="A18" s="8">
        <v>16</v>
      </c>
      <c r="B18" s="8" t="s">
        <v>42</v>
      </c>
      <c r="C18" s="8">
        <v>5</v>
      </c>
      <c r="D18" s="8">
        <v>3</v>
      </c>
      <c r="E18" s="8">
        <v>5</v>
      </c>
      <c r="F18" s="8">
        <v>5</v>
      </c>
      <c r="G18" s="8">
        <v>4</v>
      </c>
      <c r="H18" s="8">
        <v>4</v>
      </c>
      <c r="I18" s="8">
        <v>3</v>
      </c>
      <c r="J18" s="8">
        <v>3</v>
      </c>
      <c r="K18" s="8">
        <v>3</v>
      </c>
      <c r="L18" s="8">
        <v>4</v>
      </c>
      <c r="M18" s="11">
        <f t="shared" si="0"/>
        <v>39</v>
      </c>
      <c r="N18" s="8">
        <v>3</v>
      </c>
      <c r="O18" s="8">
        <v>3</v>
      </c>
      <c r="P18" s="8">
        <v>3</v>
      </c>
      <c r="Q18" s="8">
        <v>3</v>
      </c>
      <c r="R18" s="8">
        <v>4</v>
      </c>
      <c r="S18" s="8">
        <v>3</v>
      </c>
      <c r="T18" s="8">
        <v>3</v>
      </c>
      <c r="U18" s="8">
        <v>3</v>
      </c>
      <c r="V18" s="8">
        <v>5</v>
      </c>
      <c r="W18" s="8">
        <v>3</v>
      </c>
      <c r="X18" s="6">
        <f t="shared" si="1"/>
        <v>33</v>
      </c>
      <c r="Y18" s="9">
        <v>5</v>
      </c>
    </row>
    <row r="19" spans="1:25">
      <c r="A19" s="5">
        <v>17</v>
      </c>
      <c r="B19" s="5" t="s">
        <v>43</v>
      </c>
      <c r="C19" s="5">
        <v>5</v>
      </c>
      <c r="D19" s="5">
        <v>4</v>
      </c>
      <c r="E19" s="5">
        <v>5</v>
      </c>
      <c r="F19" s="5">
        <v>4</v>
      </c>
      <c r="G19" s="5">
        <v>5</v>
      </c>
      <c r="H19" s="5">
        <v>4</v>
      </c>
      <c r="I19" s="5">
        <v>3</v>
      </c>
      <c r="J19" s="5">
        <v>3</v>
      </c>
      <c r="K19" s="5">
        <v>3</v>
      </c>
      <c r="L19" s="5">
        <v>4</v>
      </c>
      <c r="M19" s="5">
        <f t="shared" si="0"/>
        <v>40</v>
      </c>
      <c r="N19" s="5">
        <v>3</v>
      </c>
      <c r="O19" s="5">
        <v>4</v>
      </c>
      <c r="P19" s="5">
        <v>2</v>
      </c>
      <c r="Q19" s="5">
        <v>1</v>
      </c>
      <c r="R19" s="5">
        <v>2</v>
      </c>
      <c r="S19" s="5">
        <v>3</v>
      </c>
      <c r="T19" s="5">
        <v>4</v>
      </c>
      <c r="U19" s="5">
        <v>4</v>
      </c>
      <c r="V19" s="5">
        <v>4</v>
      </c>
      <c r="W19" s="5">
        <v>4</v>
      </c>
      <c r="X19" s="6">
        <f t="shared" si="1"/>
        <v>31</v>
      </c>
      <c r="Y19" s="10">
        <v>4</v>
      </c>
    </row>
    <row r="20" spans="1:25">
      <c r="A20" s="8">
        <v>18</v>
      </c>
      <c r="B20" s="8" t="s">
        <v>44</v>
      </c>
      <c r="C20" s="8">
        <v>5</v>
      </c>
      <c r="D20" s="8">
        <v>3</v>
      </c>
      <c r="E20" s="8">
        <v>3</v>
      </c>
      <c r="F20" s="8">
        <v>4</v>
      </c>
      <c r="G20" s="8">
        <v>3</v>
      </c>
      <c r="H20" s="8">
        <v>5</v>
      </c>
      <c r="I20" s="8">
        <v>5</v>
      </c>
      <c r="J20" s="8">
        <v>3</v>
      </c>
      <c r="K20" s="8">
        <v>4</v>
      </c>
      <c r="L20" s="8">
        <v>3</v>
      </c>
      <c r="M20" s="11">
        <f t="shared" si="0"/>
        <v>38</v>
      </c>
      <c r="N20" s="8">
        <v>3</v>
      </c>
      <c r="O20" s="8">
        <v>3</v>
      </c>
      <c r="P20" s="8">
        <v>3</v>
      </c>
      <c r="Q20" s="8">
        <v>5</v>
      </c>
      <c r="R20" s="8">
        <v>3</v>
      </c>
      <c r="S20" s="8">
        <v>4</v>
      </c>
      <c r="T20" s="8">
        <v>5</v>
      </c>
      <c r="U20" s="8">
        <v>3</v>
      </c>
      <c r="V20" s="8">
        <v>4</v>
      </c>
      <c r="W20" s="8">
        <v>3</v>
      </c>
      <c r="X20" s="6">
        <f t="shared" si="1"/>
        <v>36</v>
      </c>
      <c r="Y20" s="9">
        <v>5</v>
      </c>
    </row>
    <row r="21" spans="1:25">
      <c r="A21" s="5">
        <v>19</v>
      </c>
      <c r="B21" s="5" t="s">
        <v>45</v>
      </c>
      <c r="C21" s="5">
        <v>5</v>
      </c>
      <c r="D21" s="5">
        <v>5</v>
      </c>
      <c r="E21" s="5">
        <v>4</v>
      </c>
      <c r="F21" s="5">
        <v>5</v>
      </c>
      <c r="G21" s="5">
        <v>3</v>
      </c>
      <c r="H21" s="5">
        <v>5</v>
      </c>
      <c r="I21" s="5">
        <v>4</v>
      </c>
      <c r="J21" s="5">
        <v>4</v>
      </c>
      <c r="K21" s="5">
        <v>4</v>
      </c>
      <c r="L21" s="5">
        <v>5</v>
      </c>
      <c r="M21" s="5">
        <f t="shared" si="0"/>
        <v>44</v>
      </c>
      <c r="N21" s="5">
        <v>4</v>
      </c>
      <c r="O21" s="5">
        <v>4</v>
      </c>
      <c r="P21" s="5">
        <v>4</v>
      </c>
      <c r="Q21" s="5">
        <v>3</v>
      </c>
      <c r="R21" s="5">
        <v>4</v>
      </c>
      <c r="S21" s="5">
        <v>4</v>
      </c>
      <c r="T21" s="5">
        <v>4</v>
      </c>
      <c r="U21" s="5">
        <v>3</v>
      </c>
      <c r="V21" s="5">
        <v>5</v>
      </c>
      <c r="W21" s="5">
        <v>4</v>
      </c>
      <c r="X21" s="6">
        <f t="shared" si="1"/>
        <v>39</v>
      </c>
      <c r="Y21" s="10">
        <v>4</v>
      </c>
    </row>
    <row r="22" spans="1:25">
      <c r="A22" s="8">
        <v>20</v>
      </c>
      <c r="B22" s="8" t="s">
        <v>46</v>
      </c>
      <c r="C22" s="8">
        <v>3</v>
      </c>
      <c r="D22" s="8">
        <v>4</v>
      </c>
      <c r="E22" s="8">
        <v>4</v>
      </c>
      <c r="F22" s="8">
        <v>4</v>
      </c>
      <c r="G22" s="8">
        <v>4</v>
      </c>
      <c r="H22" s="8">
        <v>4</v>
      </c>
      <c r="I22" s="8">
        <v>4</v>
      </c>
      <c r="J22" s="8">
        <v>4</v>
      </c>
      <c r="K22" s="8">
        <v>3</v>
      </c>
      <c r="L22" s="8">
        <v>3</v>
      </c>
      <c r="M22" s="11">
        <f t="shared" si="0"/>
        <v>37</v>
      </c>
      <c r="N22" s="8">
        <v>2</v>
      </c>
      <c r="O22" s="8">
        <v>4</v>
      </c>
      <c r="P22" s="8">
        <v>3</v>
      </c>
      <c r="Q22" s="8">
        <v>3</v>
      </c>
      <c r="R22" s="8">
        <v>3</v>
      </c>
      <c r="S22" s="8">
        <v>4</v>
      </c>
      <c r="T22" s="8">
        <v>3</v>
      </c>
      <c r="U22" s="8">
        <v>3</v>
      </c>
      <c r="V22" s="8">
        <v>3</v>
      </c>
      <c r="W22" s="8">
        <v>4</v>
      </c>
      <c r="X22" s="6">
        <f t="shared" si="1"/>
        <v>32</v>
      </c>
      <c r="Y22" s="9">
        <v>5</v>
      </c>
    </row>
    <row r="23" spans="1:25">
      <c r="A23" s="5">
        <v>21</v>
      </c>
      <c r="B23" s="5" t="s">
        <v>47</v>
      </c>
      <c r="C23" s="5">
        <v>5</v>
      </c>
      <c r="D23" s="5">
        <v>5</v>
      </c>
      <c r="E23" s="5">
        <v>4</v>
      </c>
      <c r="F23" s="5">
        <v>5</v>
      </c>
      <c r="G23" s="5">
        <v>4</v>
      </c>
      <c r="H23" s="5">
        <v>5</v>
      </c>
      <c r="I23" s="5">
        <v>4</v>
      </c>
      <c r="J23" s="5">
        <v>4</v>
      </c>
      <c r="K23" s="5">
        <v>4</v>
      </c>
      <c r="L23" s="5">
        <v>4</v>
      </c>
      <c r="M23" s="5">
        <f t="shared" si="0"/>
        <v>44</v>
      </c>
      <c r="N23" s="5">
        <v>3</v>
      </c>
      <c r="O23" s="5">
        <v>4</v>
      </c>
      <c r="P23" s="5">
        <v>3</v>
      </c>
      <c r="Q23" s="5">
        <v>3</v>
      </c>
      <c r="R23" s="5">
        <v>3</v>
      </c>
      <c r="S23" s="5">
        <v>4</v>
      </c>
      <c r="T23" s="5">
        <v>4</v>
      </c>
      <c r="U23" s="5">
        <v>3</v>
      </c>
      <c r="V23" s="5">
        <v>5</v>
      </c>
      <c r="W23" s="5">
        <v>4</v>
      </c>
      <c r="X23" s="6">
        <f t="shared" si="1"/>
        <v>36</v>
      </c>
      <c r="Y23" s="10">
        <v>4</v>
      </c>
    </row>
    <row r="24" spans="1:25">
      <c r="A24" s="8">
        <v>22</v>
      </c>
      <c r="B24" s="8" t="s">
        <v>48</v>
      </c>
      <c r="C24" s="8">
        <v>4</v>
      </c>
      <c r="D24" s="8">
        <v>4</v>
      </c>
      <c r="E24" s="8">
        <v>4</v>
      </c>
      <c r="F24" s="8">
        <v>4</v>
      </c>
      <c r="G24" s="8">
        <v>4</v>
      </c>
      <c r="H24" s="8">
        <v>5</v>
      </c>
      <c r="I24" s="8">
        <v>4</v>
      </c>
      <c r="J24" s="8">
        <v>3</v>
      </c>
      <c r="K24" s="8">
        <v>4</v>
      </c>
      <c r="L24" s="8">
        <v>4</v>
      </c>
      <c r="M24" s="5">
        <f t="shared" si="0"/>
        <v>40</v>
      </c>
      <c r="N24" s="8">
        <v>3</v>
      </c>
      <c r="O24" s="8">
        <v>4</v>
      </c>
      <c r="P24" s="8">
        <v>3</v>
      </c>
      <c r="Q24" s="8">
        <v>3</v>
      </c>
      <c r="R24" s="8">
        <v>2</v>
      </c>
      <c r="S24" s="8">
        <v>3</v>
      </c>
      <c r="T24" s="8">
        <v>4</v>
      </c>
      <c r="U24" s="8">
        <v>3</v>
      </c>
      <c r="V24" s="8">
        <v>4</v>
      </c>
      <c r="W24" s="8">
        <v>4</v>
      </c>
      <c r="X24" s="6">
        <f t="shared" si="1"/>
        <v>33</v>
      </c>
      <c r="Y24" s="9">
        <v>5</v>
      </c>
    </row>
    <row r="25" spans="1:25">
      <c r="A25" s="5">
        <v>23</v>
      </c>
      <c r="B25" s="5" t="s">
        <v>49</v>
      </c>
      <c r="C25" s="5">
        <v>5</v>
      </c>
      <c r="D25" s="5">
        <v>4</v>
      </c>
      <c r="E25" s="5">
        <v>4</v>
      </c>
      <c r="F25" s="5">
        <v>3</v>
      </c>
      <c r="G25" s="5">
        <v>2</v>
      </c>
      <c r="H25" s="5">
        <v>4</v>
      </c>
      <c r="I25" s="5">
        <v>3</v>
      </c>
      <c r="J25" s="5">
        <v>3</v>
      </c>
      <c r="K25" s="5">
        <v>2</v>
      </c>
      <c r="L25" s="5">
        <v>4</v>
      </c>
      <c r="M25" s="11">
        <f t="shared" si="0"/>
        <v>34</v>
      </c>
      <c r="N25" s="5">
        <v>3</v>
      </c>
      <c r="O25" s="5">
        <v>3</v>
      </c>
      <c r="P25" s="5">
        <v>2</v>
      </c>
      <c r="Q25" s="5">
        <v>3</v>
      </c>
      <c r="R25" s="5">
        <v>3</v>
      </c>
      <c r="S25" s="5">
        <v>4</v>
      </c>
      <c r="T25" s="5">
        <v>3</v>
      </c>
      <c r="U25" s="5">
        <v>3</v>
      </c>
      <c r="V25" s="5">
        <v>3</v>
      </c>
      <c r="W25" s="5">
        <v>5</v>
      </c>
      <c r="X25" s="6">
        <f t="shared" si="1"/>
        <v>32</v>
      </c>
      <c r="Y25" s="10">
        <v>5</v>
      </c>
    </row>
    <row r="26" spans="1:25">
      <c r="A26" s="8">
        <v>24</v>
      </c>
      <c r="B26" s="8" t="s">
        <v>50</v>
      </c>
      <c r="C26" s="8">
        <v>5</v>
      </c>
      <c r="D26" s="8">
        <v>5</v>
      </c>
      <c r="E26" s="8">
        <v>3</v>
      </c>
      <c r="F26" s="8">
        <v>5</v>
      </c>
      <c r="G26" s="8">
        <v>3</v>
      </c>
      <c r="H26" s="8">
        <v>4</v>
      </c>
      <c r="I26" s="8">
        <v>4</v>
      </c>
      <c r="J26" s="8">
        <v>5</v>
      </c>
      <c r="K26" s="8">
        <v>5</v>
      </c>
      <c r="L26" s="8">
        <v>3</v>
      </c>
      <c r="M26" s="5">
        <f t="shared" si="0"/>
        <v>42</v>
      </c>
      <c r="N26" s="8">
        <v>3</v>
      </c>
      <c r="O26" s="8">
        <v>3</v>
      </c>
      <c r="P26" s="8">
        <v>3</v>
      </c>
      <c r="Q26" s="8">
        <v>3</v>
      </c>
      <c r="R26" s="8">
        <v>5</v>
      </c>
      <c r="S26" s="8">
        <v>4</v>
      </c>
      <c r="T26" s="8">
        <v>3</v>
      </c>
      <c r="U26" s="8">
        <v>3</v>
      </c>
      <c r="V26" s="8">
        <v>5</v>
      </c>
      <c r="W26" s="8">
        <v>5</v>
      </c>
      <c r="X26" s="6">
        <f t="shared" si="1"/>
        <v>37</v>
      </c>
      <c r="Y26" s="9">
        <v>5</v>
      </c>
    </row>
    <row r="27" spans="1:25">
      <c r="A27" s="5">
        <v>25</v>
      </c>
      <c r="B27" s="5" t="s">
        <v>51</v>
      </c>
      <c r="C27" s="5">
        <v>4</v>
      </c>
      <c r="D27" s="5">
        <v>5</v>
      </c>
      <c r="E27" s="5">
        <v>5</v>
      </c>
      <c r="F27" s="5">
        <v>5</v>
      </c>
      <c r="G27" s="5">
        <v>5</v>
      </c>
      <c r="H27" s="5">
        <v>4</v>
      </c>
      <c r="I27" s="5">
        <v>3</v>
      </c>
      <c r="J27" s="5">
        <v>4</v>
      </c>
      <c r="K27" s="5">
        <v>4</v>
      </c>
      <c r="L27" s="5">
        <v>4</v>
      </c>
      <c r="M27" s="5">
        <f t="shared" si="0"/>
        <v>43</v>
      </c>
      <c r="N27" s="5">
        <v>4</v>
      </c>
      <c r="O27" s="5">
        <v>4</v>
      </c>
      <c r="P27" s="5">
        <v>3</v>
      </c>
      <c r="Q27" s="5">
        <v>3</v>
      </c>
      <c r="R27" s="5">
        <v>4</v>
      </c>
      <c r="S27" s="5">
        <v>3</v>
      </c>
      <c r="T27" s="5">
        <v>4</v>
      </c>
      <c r="U27" s="5">
        <v>4</v>
      </c>
      <c r="V27" s="5">
        <v>5</v>
      </c>
      <c r="W27" s="5">
        <v>4</v>
      </c>
      <c r="X27" s="6">
        <f t="shared" si="1"/>
        <v>38</v>
      </c>
      <c r="Y27" s="10">
        <v>5</v>
      </c>
    </row>
    <row r="28" spans="1:25">
      <c r="A28" s="8">
        <v>26</v>
      </c>
      <c r="B28" s="8" t="s">
        <v>52</v>
      </c>
      <c r="C28" s="8">
        <v>3</v>
      </c>
      <c r="D28" s="8">
        <v>3</v>
      </c>
      <c r="E28" s="8">
        <v>3</v>
      </c>
      <c r="F28" s="8">
        <v>3</v>
      </c>
      <c r="G28" s="8">
        <v>3</v>
      </c>
      <c r="H28" s="8">
        <v>3</v>
      </c>
      <c r="I28" s="8">
        <v>3</v>
      </c>
      <c r="J28" s="8">
        <v>4</v>
      </c>
      <c r="K28" s="8">
        <v>3</v>
      </c>
      <c r="L28" s="8">
        <v>3</v>
      </c>
      <c r="M28" s="11">
        <f t="shared" si="0"/>
        <v>31</v>
      </c>
      <c r="N28" s="8">
        <v>3</v>
      </c>
      <c r="O28" s="8">
        <v>3</v>
      </c>
      <c r="P28" s="8">
        <v>3</v>
      </c>
      <c r="Q28" s="8">
        <v>3</v>
      </c>
      <c r="R28" s="8">
        <v>3</v>
      </c>
      <c r="S28" s="8">
        <v>3</v>
      </c>
      <c r="T28" s="8">
        <v>3</v>
      </c>
      <c r="U28" s="8">
        <v>3</v>
      </c>
      <c r="V28" s="8">
        <v>3</v>
      </c>
      <c r="W28" s="8">
        <v>3</v>
      </c>
      <c r="X28" s="6">
        <f t="shared" si="1"/>
        <v>30</v>
      </c>
      <c r="Y28" s="9">
        <v>5</v>
      </c>
    </row>
    <row r="29" spans="1:25">
      <c r="A29" s="5">
        <v>27</v>
      </c>
      <c r="B29" s="5" t="s">
        <v>53</v>
      </c>
      <c r="C29" s="5">
        <v>4</v>
      </c>
      <c r="D29" s="5">
        <v>5</v>
      </c>
      <c r="E29" s="5">
        <v>4</v>
      </c>
      <c r="F29" s="5">
        <v>4</v>
      </c>
      <c r="G29" s="5">
        <v>4</v>
      </c>
      <c r="H29" s="5">
        <v>4</v>
      </c>
      <c r="I29" s="5">
        <v>4</v>
      </c>
      <c r="J29" s="5">
        <v>3</v>
      </c>
      <c r="K29" s="5">
        <v>3</v>
      </c>
      <c r="L29" s="5">
        <v>3</v>
      </c>
      <c r="M29" s="11">
        <f t="shared" si="0"/>
        <v>38</v>
      </c>
      <c r="N29" s="5">
        <v>3</v>
      </c>
      <c r="O29" s="5">
        <v>4</v>
      </c>
      <c r="P29" s="5">
        <v>4</v>
      </c>
      <c r="Q29" s="5">
        <v>3</v>
      </c>
      <c r="R29" s="5">
        <v>3</v>
      </c>
      <c r="S29" s="5">
        <v>4</v>
      </c>
      <c r="T29" s="5">
        <v>3</v>
      </c>
      <c r="U29" s="5">
        <v>3</v>
      </c>
      <c r="V29" s="5">
        <v>4</v>
      </c>
      <c r="W29" s="5">
        <v>4</v>
      </c>
      <c r="X29" s="6">
        <f t="shared" si="1"/>
        <v>35</v>
      </c>
      <c r="Y29" s="10">
        <v>5</v>
      </c>
    </row>
    <row r="30" spans="1:25">
      <c r="A30" s="8">
        <v>28</v>
      </c>
      <c r="B30" s="8" t="s">
        <v>54</v>
      </c>
      <c r="C30" s="8">
        <v>5</v>
      </c>
      <c r="D30" s="8">
        <v>4</v>
      </c>
      <c r="E30" s="8">
        <v>5</v>
      </c>
      <c r="F30" s="8">
        <v>5</v>
      </c>
      <c r="G30" s="8">
        <v>4</v>
      </c>
      <c r="H30" s="8">
        <v>4</v>
      </c>
      <c r="I30" s="8">
        <v>3</v>
      </c>
      <c r="J30" s="8">
        <v>4</v>
      </c>
      <c r="K30" s="8">
        <v>4</v>
      </c>
      <c r="L30" s="8">
        <v>4</v>
      </c>
      <c r="M30" s="5">
        <f t="shared" si="0"/>
        <v>42</v>
      </c>
      <c r="N30" s="8">
        <v>3</v>
      </c>
      <c r="O30" s="8">
        <v>3</v>
      </c>
      <c r="P30" s="8">
        <v>3</v>
      </c>
      <c r="Q30" s="8">
        <v>3</v>
      </c>
      <c r="R30" s="8">
        <v>3</v>
      </c>
      <c r="S30" s="8">
        <v>4</v>
      </c>
      <c r="T30" s="8">
        <v>5</v>
      </c>
      <c r="U30" s="8">
        <v>3</v>
      </c>
      <c r="V30" s="8">
        <v>5</v>
      </c>
      <c r="W30" s="8">
        <v>5</v>
      </c>
      <c r="X30" s="6">
        <f t="shared" si="1"/>
        <v>37</v>
      </c>
      <c r="Y30" s="9">
        <v>6</v>
      </c>
    </row>
    <row r="31" spans="1:25">
      <c r="A31" s="5">
        <v>29</v>
      </c>
      <c r="B31" s="5" t="s">
        <v>55</v>
      </c>
      <c r="C31" s="5">
        <v>3</v>
      </c>
      <c r="D31" s="5">
        <v>4</v>
      </c>
      <c r="E31" s="5">
        <v>4</v>
      </c>
      <c r="F31" s="5">
        <v>4</v>
      </c>
      <c r="G31" s="5">
        <v>3</v>
      </c>
      <c r="H31" s="5">
        <v>3</v>
      </c>
      <c r="I31" s="5">
        <v>4</v>
      </c>
      <c r="J31" s="5">
        <v>3</v>
      </c>
      <c r="K31" s="5">
        <v>3</v>
      </c>
      <c r="L31" s="5">
        <v>4</v>
      </c>
      <c r="M31" s="11">
        <f t="shared" si="0"/>
        <v>35</v>
      </c>
      <c r="N31" s="5">
        <v>3</v>
      </c>
      <c r="O31" s="5">
        <v>3</v>
      </c>
      <c r="P31" s="5">
        <v>3</v>
      </c>
      <c r="Q31" s="5">
        <v>3</v>
      </c>
      <c r="R31" s="5">
        <v>3</v>
      </c>
      <c r="S31" s="5">
        <v>3</v>
      </c>
      <c r="T31" s="5">
        <v>3</v>
      </c>
      <c r="U31" s="5">
        <v>3</v>
      </c>
      <c r="V31" s="5">
        <v>5</v>
      </c>
      <c r="W31" s="5">
        <v>5</v>
      </c>
      <c r="X31" s="6">
        <f t="shared" si="1"/>
        <v>34</v>
      </c>
      <c r="Y31" s="10">
        <v>6</v>
      </c>
    </row>
    <row r="32" spans="1:25">
      <c r="A32" s="8">
        <v>30</v>
      </c>
      <c r="B32" s="8" t="s">
        <v>56</v>
      </c>
      <c r="C32" s="8">
        <v>4</v>
      </c>
      <c r="D32" s="8">
        <v>4</v>
      </c>
      <c r="E32" s="8">
        <v>4</v>
      </c>
      <c r="F32" s="8">
        <v>4</v>
      </c>
      <c r="G32" s="8">
        <v>4</v>
      </c>
      <c r="H32" s="8">
        <v>4</v>
      </c>
      <c r="I32" s="8">
        <v>4</v>
      </c>
      <c r="J32" s="8">
        <v>4</v>
      </c>
      <c r="K32" s="8">
        <v>5</v>
      </c>
      <c r="L32" s="8">
        <v>5</v>
      </c>
      <c r="M32" s="5">
        <f t="shared" si="0"/>
        <v>42</v>
      </c>
      <c r="N32" s="8">
        <v>5</v>
      </c>
      <c r="O32" s="8">
        <v>5</v>
      </c>
      <c r="P32" s="8">
        <v>5</v>
      </c>
      <c r="Q32" s="8">
        <v>5</v>
      </c>
      <c r="R32" s="8">
        <v>4</v>
      </c>
      <c r="S32" s="8">
        <v>4</v>
      </c>
      <c r="T32" s="8">
        <v>5</v>
      </c>
      <c r="U32" s="8">
        <v>5</v>
      </c>
      <c r="V32" s="8">
        <v>5</v>
      </c>
      <c r="W32" s="8">
        <v>4</v>
      </c>
      <c r="X32" s="6">
        <f t="shared" si="1"/>
        <v>47</v>
      </c>
      <c r="Y32" s="9">
        <v>4</v>
      </c>
    </row>
    <row r="33" spans="1:25">
      <c r="A33" s="5">
        <v>31</v>
      </c>
      <c r="B33" s="5" t="s">
        <v>57</v>
      </c>
      <c r="C33" s="5">
        <v>4</v>
      </c>
      <c r="D33" s="5">
        <v>4</v>
      </c>
      <c r="E33" s="5">
        <v>4</v>
      </c>
      <c r="F33" s="5">
        <v>5</v>
      </c>
      <c r="G33" s="5">
        <v>4</v>
      </c>
      <c r="H33" s="5">
        <v>5</v>
      </c>
      <c r="I33" s="5">
        <v>4</v>
      </c>
      <c r="J33" s="5">
        <v>3</v>
      </c>
      <c r="K33" s="5">
        <v>3</v>
      </c>
      <c r="L33" s="5">
        <v>4</v>
      </c>
      <c r="M33" s="5">
        <f t="shared" si="0"/>
        <v>40</v>
      </c>
      <c r="N33" s="5">
        <v>2</v>
      </c>
      <c r="O33" s="5">
        <v>3</v>
      </c>
      <c r="P33" s="5">
        <v>3</v>
      </c>
      <c r="Q33" s="5">
        <v>3</v>
      </c>
      <c r="R33" s="5">
        <v>2</v>
      </c>
      <c r="S33" s="5">
        <v>3</v>
      </c>
      <c r="T33" s="5">
        <v>3</v>
      </c>
      <c r="U33" s="5">
        <v>3</v>
      </c>
      <c r="V33" s="5">
        <v>3</v>
      </c>
      <c r="W33" s="5">
        <v>5</v>
      </c>
      <c r="X33" s="6">
        <f t="shared" si="1"/>
        <v>30</v>
      </c>
      <c r="Y33" s="10">
        <v>5</v>
      </c>
    </row>
    <row r="34" spans="1:25">
      <c r="A34" s="8">
        <v>32</v>
      </c>
      <c r="B34" s="8" t="s">
        <v>58</v>
      </c>
      <c r="C34" s="8">
        <v>4</v>
      </c>
      <c r="D34" s="8">
        <v>5</v>
      </c>
      <c r="E34" s="8">
        <v>3</v>
      </c>
      <c r="F34" s="8">
        <v>4</v>
      </c>
      <c r="G34" s="8">
        <v>4</v>
      </c>
      <c r="H34" s="8">
        <v>5</v>
      </c>
      <c r="I34" s="8">
        <v>3</v>
      </c>
      <c r="J34" s="8">
        <v>4</v>
      </c>
      <c r="K34" s="8">
        <v>3</v>
      </c>
      <c r="L34" s="8">
        <v>4</v>
      </c>
      <c r="M34" s="11">
        <f t="shared" si="0"/>
        <v>39</v>
      </c>
      <c r="N34" s="8">
        <v>3</v>
      </c>
      <c r="O34" s="8">
        <v>4</v>
      </c>
      <c r="P34" s="8">
        <v>3</v>
      </c>
      <c r="Q34" s="8">
        <v>3</v>
      </c>
      <c r="R34" s="8">
        <v>3</v>
      </c>
      <c r="S34" s="8">
        <v>3</v>
      </c>
      <c r="T34" s="8">
        <v>3</v>
      </c>
      <c r="U34" s="8">
        <v>4</v>
      </c>
      <c r="V34" s="8">
        <v>3</v>
      </c>
      <c r="W34" s="8">
        <v>4</v>
      </c>
      <c r="X34" s="6">
        <f t="shared" si="1"/>
        <v>33</v>
      </c>
      <c r="Y34" s="9">
        <v>5</v>
      </c>
    </row>
    <row r="35" spans="1:25">
      <c r="A35" s="5">
        <v>33</v>
      </c>
      <c r="B35" s="5" t="s">
        <v>59</v>
      </c>
      <c r="C35" s="5">
        <v>5</v>
      </c>
      <c r="D35" s="5">
        <v>5</v>
      </c>
      <c r="E35" s="5">
        <v>3</v>
      </c>
      <c r="F35" s="5">
        <v>5</v>
      </c>
      <c r="G35" s="5">
        <v>5</v>
      </c>
      <c r="H35" s="5">
        <v>5</v>
      </c>
      <c r="I35" s="5">
        <v>5</v>
      </c>
      <c r="J35" s="5">
        <v>4</v>
      </c>
      <c r="K35" s="5">
        <v>3</v>
      </c>
      <c r="L35" s="5">
        <v>5</v>
      </c>
      <c r="M35" s="5">
        <f t="shared" si="0"/>
        <v>45</v>
      </c>
      <c r="N35" s="5">
        <v>3</v>
      </c>
      <c r="O35" s="5">
        <v>4</v>
      </c>
      <c r="P35" s="5">
        <v>3</v>
      </c>
      <c r="Q35" s="5">
        <v>4</v>
      </c>
      <c r="R35" s="5">
        <v>3</v>
      </c>
      <c r="S35" s="5">
        <v>3</v>
      </c>
      <c r="T35" s="5">
        <v>3</v>
      </c>
      <c r="U35" s="5">
        <v>3</v>
      </c>
      <c r="V35" s="5">
        <v>5</v>
      </c>
      <c r="W35" s="5">
        <v>4</v>
      </c>
      <c r="X35" s="6">
        <f t="shared" si="1"/>
        <v>35</v>
      </c>
      <c r="Y35" s="10">
        <v>5</v>
      </c>
    </row>
    <row r="36" spans="1:25">
      <c r="A36" s="8">
        <v>34</v>
      </c>
      <c r="B36" s="8" t="s">
        <v>60</v>
      </c>
      <c r="C36" s="8">
        <v>5</v>
      </c>
      <c r="D36" s="8">
        <v>4</v>
      </c>
      <c r="E36" s="8">
        <v>4</v>
      </c>
      <c r="F36" s="8">
        <v>5</v>
      </c>
      <c r="G36" s="8">
        <v>5</v>
      </c>
      <c r="H36" s="8">
        <v>3</v>
      </c>
      <c r="I36" s="8">
        <v>3</v>
      </c>
      <c r="J36" s="8">
        <v>4</v>
      </c>
      <c r="K36" s="8">
        <v>3</v>
      </c>
      <c r="L36" s="8">
        <v>4</v>
      </c>
      <c r="M36" s="5">
        <f t="shared" si="0"/>
        <v>40</v>
      </c>
      <c r="N36" s="8">
        <v>3</v>
      </c>
      <c r="O36" s="8">
        <v>3</v>
      </c>
      <c r="P36" s="8">
        <v>4</v>
      </c>
      <c r="Q36" s="8">
        <v>4</v>
      </c>
      <c r="R36" s="8">
        <v>3</v>
      </c>
      <c r="S36" s="8">
        <v>4</v>
      </c>
      <c r="T36" s="8">
        <v>4</v>
      </c>
      <c r="U36" s="8">
        <v>4</v>
      </c>
      <c r="V36" s="8">
        <v>3</v>
      </c>
      <c r="W36" s="8">
        <v>3</v>
      </c>
      <c r="X36" s="6">
        <f t="shared" si="1"/>
        <v>35</v>
      </c>
      <c r="Y36" s="9">
        <v>5</v>
      </c>
    </row>
    <row r="37" spans="1:25">
      <c r="A37" s="5">
        <v>35</v>
      </c>
      <c r="B37" s="5" t="s">
        <v>61</v>
      </c>
      <c r="C37" s="5">
        <v>4</v>
      </c>
      <c r="D37" s="5">
        <v>4</v>
      </c>
      <c r="E37" s="5">
        <v>5</v>
      </c>
      <c r="F37" s="5">
        <v>4</v>
      </c>
      <c r="G37" s="5">
        <v>4</v>
      </c>
      <c r="H37" s="5">
        <v>4</v>
      </c>
      <c r="I37" s="5">
        <v>3</v>
      </c>
      <c r="J37" s="5">
        <v>5</v>
      </c>
      <c r="K37" s="5">
        <v>4</v>
      </c>
      <c r="L37" s="5">
        <v>5</v>
      </c>
      <c r="M37" s="5">
        <f t="shared" si="0"/>
        <v>42</v>
      </c>
      <c r="N37" s="5">
        <v>5</v>
      </c>
      <c r="O37" s="5">
        <v>4</v>
      </c>
      <c r="P37" s="5">
        <v>4</v>
      </c>
      <c r="Q37" s="5">
        <v>4</v>
      </c>
      <c r="R37" s="5">
        <v>4</v>
      </c>
      <c r="S37" s="5">
        <v>5</v>
      </c>
      <c r="T37" s="5">
        <v>4</v>
      </c>
      <c r="U37" s="5">
        <v>4</v>
      </c>
      <c r="V37" s="5">
        <v>4</v>
      </c>
      <c r="W37" s="5">
        <v>5</v>
      </c>
      <c r="X37" s="6">
        <f t="shared" si="1"/>
        <v>43</v>
      </c>
      <c r="Y37" s="10">
        <v>6</v>
      </c>
    </row>
    <row r="38" spans="1:25">
      <c r="A38" s="8">
        <v>36</v>
      </c>
      <c r="B38" s="8" t="s">
        <v>62</v>
      </c>
      <c r="C38" s="8">
        <v>4</v>
      </c>
      <c r="D38" s="8">
        <v>4</v>
      </c>
      <c r="E38" s="8">
        <v>4</v>
      </c>
      <c r="F38" s="8">
        <v>4</v>
      </c>
      <c r="G38" s="8">
        <v>4</v>
      </c>
      <c r="H38" s="8">
        <v>4</v>
      </c>
      <c r="I38" s="8">
        <v>4</v>
      </c>
      <c r="J38" s="8">
        <v>4</v>
      </c>
      <c r="K38" s="8">
        <v>4</v>
      </c>
      <c r="L38" s="8">
        <v>4</v>
      </c>
      <c r="M38" s="5">
        <f t="shared" si="0"/>
        <v>40</v>
      </c>
      <c r="N38" s="8">
        <v>4</v>
      </c>
      <c r="O38" s="8">
        <v>4</v>
      </c>
      <c r="P38" s="8">
        <v>4</v>
      </c>
      <c r="Q38" s="8">
        <v>4</v>
      </c>
      <c r="R38" s="8">
        <v>4</v>
      </c>
      <c r="S38" s="8">
        <v>4</v>
      </c>
      <c r="T38" s="8">
        <v>4</v>
      </c>
      <c r="U38" s="8">
        <v>4</v>
      </c>
      <c r="V38" s="8">
        <v>4</v>
      </c>
      <c r="W38" s="8">
        <v>4</v>
      </c>
      <c r="X38" s="6">
        <f t="shared" si="1"/>
        <v>40</v>
      </c>
      <c r="Y38" s="9">
        <v>4</v>
      </c>
    </row>
    <row r="39" spans="1:25">
      <c r="A39" s="5">
        <v>37</v>
      </c>
      <c r="B39" s="5" t="s">
        <v>63</v>
      </c>
      <c r="C39" s="5">
        <v>4</v>
      </c>
      <c r="D39" s="5">
        <v>4</v>
      </c>
      <c r="E39" s="5">
        <v>4</v>
      </c>
      <c r="F39" s="5">
        <v>4</v>
      </c>
      <c r="G39" s="5">
        <v>4</v>
      </c>
      <c r="H39" s="5">
        <v>4</v>
      </c>
      <c r="I39" s="5">
        <v>4</v>
      </c>
      <c r="J39" s="5">
        <v>4</v>
      </c>
      <c r="K39" s="5">
        <v>4</v>
      </c>
      <c r="L39" s="5">
        <v>4</v>
      </c>
      <c r="M39" s="5">
        <f t="shared" si="0"/>
        <v>40</v>
      </c>
      <c r="N39" s="5">
        <v>5</v>
      </c>
      <c r="O39" s="5">
        <v>4</v>
      </c>
      <c r="P39" s="5">
        <v>2</v>
      </c>
      <c r="Q39" s="5">
        <v>4</v>
      </c>
      <c r="R39" s="5">
        <v>2</v>
      </c>
      <c r="S39" s="5">
        <v>4</v>
      </c>
      <c r="T39" s="5">
        <v>4</v>
      </c>
      <c r="U39" s="5">
        <v>4</v>
      </c>
      <c r="V39" s="5">
        <v>4</v>
      </c>
      <c r="W39" s="5">
        <v>4</v>
      </c>
      <c r="X39" s="6">
        <f t="shared" si="1"/>
        <v>37</v>
      </c>
      <c r="Y39" s="10">
        <v>5</v>
      </c>
    </row>
    <row r="40" spans="1:25">
      <c r="A40" s="8">
        <v>38</v>
      </c>
      <c r="B40" s="8" t="s">
        <v>64</v>
      </c>
      <c r="C40" s="8">
        <v>4</v>
      </c>
      <c r="D40" s="8">
        <v>4</v>
      </c>
      <c r="E40" s="8">
        <v>3</v>
      </c>
      <c r="F40" s="8">
        <v>4</v>
      </c>
      <c r="G40" s="8">
        <v>3</v>
      </c>
      <c r="H40" s="8">
        <v>4</v>
      </c>
      <c r="I40" s="8">
        <v>4</v>
      </c>
      <c r="J40" s="8">
        <v>4</v>
      </c>
      <c r="K40" s="8">
        <v>3</v>
      </c>
      <c r="L40" s="8">
        <v>4</v>
      </c>
      <c r="M40" s="11">
        <f t="shared" si="0"/>
        <v>37</v>
      </c>
      <c r="N40" s="8">
        <v>3</v>
      </c>
      <c r="O40" s="8">
        <v>4</v>
      </c>
      <c r="P40" s="8">
        <v>2</v>
      </c>
      <c r="Q40" s="8">
        <v>2</v>
      </c>
      <c r="R40" s="8">
        <v>3</v>
      </c>
      <c r="S40" s="8">
        <v>3</v>
      </c>
      <c r="T40" s="8">
        <v>3</v>
      </c>
      <c r="U40" s="8">
        <v>4</v>
      </c>
      <c r="V40" s="8">
        <v>3</v>
      </c>
      <c r="W40" s="8">
        <v>4</v>
      </c>
      <c r="X40" s="6">
        <f t="shared" si="1"/>
        <v>31</v>
      </c>
      <c r="Y40" s="9">
        <v>4</v>
      </c>
    </row>
    <row r="41" spans="1:25">
      <c r="A41" s="5"/>
      <c r="B41" s="5" t="s">
        <v>65</v>
      </c>
      <c r="C41" s="5">
        <v>4</v>
      </c>
      <c r="D41" s="5">
        <v>4</v>
      </c>
      <c r="E41" s="5">
        <v>3</v>
      </c>
      <c r="F41" s="5">
        <v>4</v>
      </c>
      <c r="G41" s="5">
        <v>3</v>
      </c>
      <c r="H41" s="5">
        <v>3</v>
      </c>
      <c r="I41" s="5">
        <v>3</v>
      </c>
      <c r="J41" s="5">
        <v>4</v>
      </c>
      <c r="K41" s="5">
        <v>3</v>
      </c>
      <c r="L41" s="5">
        <v>3</v>
      </c>
      <c r="M41" s="11">
        <f t="shared" si="0"/>
        <v>34</v>
      </c>
      <c r="N41" s="5">
        <v>3</v>
      </c>
      <c r="O41" s="5">
        <v>3</v>
      </c>
      <c r="P41" s="5">
        <v>3</v>
      </c>
      <c r="Q41" s="5">
        <v>3</v>
      </c>
      <c r="R41" s="5">
        <v>3</v>
      </c>
      <c r="S41" s="5">
        <v>4</v>
      </c>
      <c r="T41" s="5">
        <v>3</v>
      </c>
      <c r="U41" s="5">
        <v>4</v>
      </c>
      <c r="V41" s="5">
        <v>4</v>
      </c>
      <c r="W41" s="5">
        <v>4</v>
      </c>
      <c r="X41" s="6">
        <f t="shared" si="1"/>
        <v>34</v>
      </c>
      <c r="Y41" s="10">
        <v>5</v>
      </c>
    </row>
    <row r="42" spans="1:25">
      <c r="A42" s="8">
        <v>40</v>
      </c>
      <c r="B42" s="8" t="s">
        <v>66</v>
      </c>
      <c r="C42" s="8">
        <v>4</v>
      </c>
      <c r="D42" s="8">
        <v>4</v>
      </c>
      <c r="E42" s="8">
        <v>4</v>
      </c>
      <c r="F42" s="8">
        <v>5</v>
      </c>
      <c r="G42" s="8">
        <v>5</v>
      </c>
      <c r="H42" s="8">
        <v>5</v>
      </c>
      <c r="I42" s="8">
        <v>4</v>
      </c>
      <c r="J42" s="8">
        <v>4</v>
      </c>
      <c r="K42" s="8">
        <v>4</v>
      </c>
      <c r="L42" s="8">
        <v>4</v>
      </c>
      <c r="M42" s="5">
        <f t="shared" si="0"/>
        <v>43</v>
      </c>
      <c r="N42" s="8">
        <v>4</v>
      </c>
      <c r="O42" s="8">
        <v>4</v>
      </c>
      <c r="P42" s="8">
        <v>3</v>
      </c>
      <c r="Q42" s="8">
        <v>4</v>
      </c>
      <c r="R42" s="8">
        <v>4</v>
      </c>
      <c r="S42" s="8">
        <v>4</v>
      </c>
      <c r="T42" s="8">
        <v>4</v>
      </c>
      <c r="U42" s="8">
        <v>4</v>
      </c>
      <c r="V42" s="8">
        <v>4</v>
      </c>
      <c r="W42" s="8">
        <v>4</v>
      </c>
      <c r="X42" s="6">
        <f t="shared" si="1"/>
        <v>39</v>
      </c>
      <c r="Y42" s="9">
        <v>4</v>
      </c>
    </row>
  </sheetData>
  <mergeCells count="6">
    <mergeCell ref="X1:X2"/>
    <mergeCell ref="A1:A2"/>
    <mergeCell ref="B1:B2"/>
    <mergeCell ref="C1:L1"/>
    <mergeCell ref="M1:M2"/>
    <mergeCell ref="N1:W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58919-C3B7-4166-B515-C005E982B4ED}">
  <dimension ref="A1:M19"/>
  <sheetViews>
    <sheetView workbookViewId="0">
      <selection activeCell="G21" sqref="G21"/>
    </sheetView>
  </sheetViews>
  <sheetFormatPr defaultRowHeight="15"/>
  <cols>
    <col min="2" max="2" width="31.5703125" customWidth="1"/>
    <col min="12" max="12" width="14" customWidth="1"/>
    <col min="13" max="13" width="13.140625" customWidth="1"/>
  </cols>
  <sheetData>
    <row r="1" spans="1:13">
      <c r="A1" s="71" t="s">
        <v>67</v>
      </c>
      <c r="B1" s="71" t="s">
        <v>1</v>
      </c>
      <c r="C1" s="63" t="s">
        <v>2</v>
      </c>
      <c r="D1" s="64"/>
      <c r="E1" s="64"/>
      <c r="F1" s="64"/>
      <c r="G1" s="64"/>
      <c r="H1" s="64"/>
      <c r="I1" s="64"/>
      <c r="J1" s="64"/>
      <c r="K1" s="64"/>
      <c r="L1" s="65"/>
      <c r="M1" s="73" t="s">
        <v>3</v>
      </c>
    </row>
    <row r="2" spans="1:13">
      <c r="A2" s="72"/>
      <c r="B2" s="72"/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  <c r="M2" s="74"/>
    </row>
    <row r="3" spans="1:13">
      <c r="A3" s="10">
        <v>1</v>
      </c>
      <c r="B3" s="13" t="s">
        <v>27</v>
      </c>
      <c r="C3" s="10">
        <v>4</v>
      </c>
      <c r="D3" s="10">
        <v>4</v>
      </c>
      <c r="E3" s="10">
        <v>4</v>
      </c>
      <c r="F3" s="10">
        <v>3</v>
      </c>
      <c r="G3" s="10">
        <v>3</v>
      </c>
      <c r="H3" s="10">
        <v>3</v>
      </c>
      <c r="I3" s="10">
        <v>3</v>
      </c>
      <c r="J3" s="10">
        <v>3</v>
      </c>
      <c r="K3" s="10">
        <v>3</v>
      </c>
      <c r="L3" s="10">
        <v>3</v>
      </c>
      <c r="M3" s="12">
        <v>33</v>
      </c>
    </row>
    <row r="4" spans="1:13">
      <c r="A4" s="10">
        <v>2</v>
      </c>
      <c r="B4" s="14" t="s">
        <v>28</v>
      </c>
      <c r="C4" s="9">
        <v>3</v>
      </c>
      <c r="D4" s="9">
        <v>4</v>
      </c>
      <c r="E4" s="9">
        <v>3</v>
      </c>
      <c r="F4" s="9">
        <v>4</v>
      </c>
      <c r="G4" s="9">
        <v>3</v>
      </c>
      <c r="H4" s="9">
        <v>3</v>
      </c>
      <c r="I4" s="9">
        <v>3</v>
      </c>
      <c r="J4" s="9">
        <v>4</v>
      </c>
      <c r="K4" s="9">
        <v>4</v>
      </c>
      <c r="L4" s="9">
        <v>2</v>
      </c>
      <c r="M4" s="12">
        <v>33</v>
      </c>
    </row>
    <row r="5" spans="1:13">
      <c r="A5" s="10">
        <v>3</v>
      </c>
      <c r="B5" s="14" t="s">
        <v>30</v>
      </c>
      <c r="C5" s="9">
        <v>4</v>
      </c>
      <c r="D5" s="9">
        <v>4</v>
      </c>
      <c r="E5" s="9">
        <v>3</v>
      </c>
      <c r="F5" s="9">
        <v>4</v>
      </c>
      <c r="G5" s="9">
        <v>4</v>
      </c>
      <c r="H5" s="9">
        <v>4</v>
      </c>
      <c r="I5" s="9">
        <v>4</v>
      </c>
      <c r="J5" s="9">
        <v>3</v>
      </c>
      <c r="K5" s="9">
        <v>3</v>
      </c>
      <c r="L5" s="9">
        <v>3</v>
      </c>
      <c r="M5" s="12">
        <v>36</v>
      </c>
    </row>
    <row r="6" spans="1:13">
      <c r="A6" s="10">
        <v>4</v>
      </c>
      <c r="B6" s="13" t="s">
        <v>33</v>
      </c>
      <c r="C6" s="10">
        <v>5</v>
      </c>
      <c r="D6" s="10">
        <v>4</v>
      </c>
      <c r="E6" s="10">
        <v>4</v>
      </c>
      <c r="F6" s="10">
        <v>4</v>
      </c>
      <c r="G6" s="10">
        <v>4</v>
      </c>
      <c r="H6" s="10">
        <v>5</v>
      </c>
      <c r="I6" s="10">
        <v>4</v>
      </c>
      <c r="J6" s="10">
        <v>3</v>
      </c>
      <c r="K6" s="10">
        <v>3</v>
      </c>
      <c r="L6" s="10">
        <v>3</v>
      </c>
      <c r="M6" s="12">
        <v>39</v>
      </c>
    </row>
    <row r="7" spans="1:13">
      <c r="A7" s="10">
        <v>5</v>
      </c>
      <c r="B7" s="13" t="s">
        <v>35</v>
      </c>
      <c r="C7" s="10">
        <v>5</v>
      </c>
      <c r="D7" s="10">
        <v>3</v>
      </c>
      <c r="E7" s="10">
        <v>3</v>
      </c>
      <c r="F7" s="10">
        <v>4</v>
      </c>
      <c r="G7" s="10">
        <v>3</v>
      </c>
      <c r="H7" s="10">
        <v>3</v>
      </c>
      <c r="I7" s="10">
        <v>4</v>
      </c>
      <c r="J7" s="10">
        <v>4</v>
      </c>
      <c r="K7" s="10">
        <v>3</v>
      </c>
      <c r="L7" s="10">
        <v>3</v>
      </c>
      <c r="M7" s="12">
        <v>35</v>
      </c>
    </row>
    <row r="8" spans="1:13">
      <c r="A8" s="10">
        <v>6</v>
      </c>
      <c r="B8" s="14" t="s">
        <v>38</v>
      </c>
      <c r="C8" s="9">
        <v>3</v>
      </c>
      <c r="D8" s="9">
        <v>3</v>
      </c>
      <c r="E8" s="9">
        <v>2</v>
      </c>
      <c r="F8" s="9">
        <v>3</v>
      </c>
      <c r="G8" s="9">
        <v>3</v>
      </c>
      <c r="H8" s="9">
        <v>2</v>
      </c>
      <c r="I8" s="9">
        <v>3</v>
      </c>
      <c r="J8" s="9">
        <v>3</v>
      </c>
      <c r="K8" s="9">
        <v>3</v>
      </c>
      <c r="L8" s="9">
        <v>3</v>
      </c>
      <c r="M8" s="12">
        <v>28</v>
      </c>
    </row>
    <row r="9" spans="1:13">
      <c r="A9" s="10">
        <v>7</v>
      </c>
      <c r="B9" s="13" t="s">
        <v>39</v>
      </c>
      <c r="C9" s="10">
        <v>3</v>
      </c>
      <c r="D9" s="10">
        <v>2</v>
      </c>
      <c r="E9" s="10">
        <v>3</v>
      </c>
      <c r="F9" s="10">
        <v>3</v>
      </c>
      <c r="G9" s="10">
        <v>3</v>
      </c>
      <c r="H9" s="10">
        <v>3</v>
      </c>
      <c r="I9" s="10">
        <v>3</v>
      </c>
      <c r="J9" s="10">
        <v>3</v>
      </c>
      <c r="K9" s="10">
        <v>3</v>
      </c>
      <c r="L9" s="10">
        <v>3</v>
      </c>
      <c r="M9" s="12">
        <v>29</v>
      </c>
    </row>
    <row r="10" spans="1:13">
      <c r="A10" s="10">
        <v>8</v>
      </c>
      <c r="B10" s="14" t="s">
        <v>42</v>
      </c>
      <c r="C10" s="9">
        <v>5</v>
      </c>
      <c r="D10" s="9">
        <v>3</v>
      </c>
      <c r="E10" s="9">
        <v>5</v>
      </c>
      <c r="F10" s="9">
        <v>5</v>
      </c>
      <c r="G10" s="9">
        <v>4</v>
      </c>
      <c r="H10" s="9">
        <v>4</v>
      </c>
      <c r="I10" s="9">
        <v>3</v>
      </c>
      <c r="J10" s="9">
        <v>3</v>
      </c>
      <c r="K10" s="9">
        <v>3</v>
      </c>
      <c r="L10" s="9">
        <v>4</v>
      </c>
      <c r="M10" s="12">
        <v>39</v>
      </c>
    </row>
    <row r="11" spans="1:13">
      <c r="A11" s="10">
        <v>9</v>
      </c>
      <c r="B11" s="14" t="s">
        <v>44</v>
      </c>
      <c r="C11" s="9">
        <v>5</v>
      </c>
      <c r="D11" s="9">
        <v>3</v>
      </c>
      <c r="E11" s="9">
        <v>3</v>
      </c>
      <c r="F11" s="9">
        <v>4</v>
      </c>
      <c r="G11" s="9">
        <v>3</v>
      </c>
      <c r="H11" s="9">
        <v>5</v>
      </c>
      <c r="I11" s="9">
        <v>5</v>
      </c>
      <c r="J11" s="9">
        <v>3</v>
      </c>
      <c r="K11" s="9">
        <v>4</v>
      </c>
      <c r="L11" s="9">
        <v>3</v>
      </c>
      <c r="M11" s="12">
        <v>38</v>
      </c>
    </row>
    <row r="12" spans="1:13">
      <c r="A12" s="10">
        <v>10</v>
      </c>
      <c r="B12" s="14" t="s">
        <v>46</v>
      </c>
      <c r="C12" s="9">
        <v>3</v>
      </c>
      <c r="D12" s="9">
        <v>4</v>
      </c>
      <c r="E12" s="9">
        <v>4</v>
      </c>
      <c r="F12" s="9">
        <v>4</v>
      </c>
      <c r="G12" s="9">
        <v>4</v>
      </c>
      <c r="H12" s="9">
        <v>4</v>
      </c>
      <c r="I12" s="9">
        <v>4</v>
      </c>
      <c r="J12" s="9">
        <v>4</v>
      </c>
      <c r="K12" s="9">
        <v>3</v>
      </c>
      <c r="L12" s="9">
        <v>3</v>
      </c>
      <c r="M12" s="12">
        <v>37</v>
      </c>
    </row>
    <row r="13" spans="1:13">
      <c r="A13" s="10">
        <v>11</v>
      </c>
      <c r="B13" s="13" t="s">
        <v>49</v>
      </c>
      <c r="C13" s="10">
        <v>5</v>
      </c>
      <c r="D13" s="10">
        <v>4</v>
      </c>
      <c r="E13" s="10">
        <v>4</v>
      </c>
      <c r="F13" s="10">
        <v>3</v>
      </c>
      <c r="G13" s="10">
        <v>2</v>
      </c>
      <c r="H13" s="10">
        <v>4</v>
      </c>
      <c r="I13" s="10">
        <v>3</v>
      </c>
      <c r="J13" s="10">
        <v>3</v>
      </c>
      <c r="K13" s="10">
        <v>2</v>
      </c>
      <c r="L13" s="10">
        <v>4</v>
      </c>
      <c r="M13" s="12">
        <v>34</v>
      </c>
    </row>
    <row r="14" spans="1:13">
      <c r="A14" s="10">
        <v>12</v>
      </c>
      <c r="B14" s="14" t="s">
        <v>52</v>
      </c>
      <c r="C14" s="9">
        <v>3</v>
      </c>
      <c r="D14" s="9">
        <v>3</v>
      </c>
      <c r="E14" s="9">
        <v>3</v>
      </c>
      <c r="F14" s="9">
        <v>3</v>
      </c>
      <c r="G14" s="9">
        <v>3</v>
      </c>
      <c r="H14" s="9">
        <v>3</v>
      </c>
      <c r="I14" s="9">
        <v>3</v>
      </c>
      <c r="J14" s="9">
        <v>4</v>
      </c>
      <c r="K14" s="9">
        <v>3</v>
      </c>
      <c r="L14" s="9">
        <v>3</v>
      </c>
      <c r="M14" s="12">
        <v>31</v>
      </c>
    </row>
    <row r="15" spans="1:13">
      <c r="A15" s="10">
        <v>13</v>
      </c>
      <c r="B15" s="13" t="s">
        <v>53</v>
      </c>
      <c r="C15" s="10">
        <v>4</v>
      </c>
      <c r="D15" s="10">
        <v>5</v>
      </c>
      <c r="E15" s="10">
        <v>4</v>
      </c>
      <c r="F15" s="10">
        <v>4</v>
      </c>
      <c r="G15" s="10">
        <v>4</v>
      </c>
      <c r="H15" s="10">
        <v>4</v>
      </c>
      <c r="I15" s="10">
        <v>4</v>
      </c>
      <c r="J15" s="10">
        <v>3</v>
      </c>
      <c r="K15" s="10">
        <v>3</v>
      </c>
      <c r="L15" s="10">
        <v>3</v>
      </c>
      <c r="M15" s="12">
        <v>38</v>
      </c>
    </row>
    <row r="16" spans="1:13">
      <c r="A16" s="10">
        <v>14</v>
      </c>
      <c r="B16" s="13" t="s">
        <v>55</v>
      </c>
      <c r="C16" s="10">
        <v>3</v>
      </c>
      <c r="D16" s="10">
        <v>4</v>
      </c>
      <c r="E16" s="10">
        <v>4</v>
      </c>
      <c r="F16" s="10">
        <v>4</v>
      </c>
      <c r="G16" s="10">
        <v>3</v>
      </c>
      <c r="H16" s="10">
        <v>3</v>
      </c>
      <c r="I16" s="10">
        <v>4</v>
      </c>
      <c r="J16" s="10">
        <v>3</v>
      </c>
      <c r="K16" s="10">
        <v>3</v>
      </c>
      <c r="L16" s="10">
        <v>4</v>
      </c>
      <c r="M16" s="12">
        <v>35</v>
      </c>
    </row>
    <row r="17" spans="1:13">
      <c r="A17" s="10">
        <v>15</v>
      </c>
      <c r="B17" s="14" t="s">
        <v>58</v>
      </c>
      <c r="C17" s="9">
        <v>4</v>
      </c>
      <c r="D17" s="9">
        <v>5</v>
      </c>
      <c r="E17" s="9">
        <v>3</v>
      </c>
      <c r="F17" s="9">
        <v>4</v>
      </c>
      <c r="G17" s="9">
        <v>4</v>
      </c>
      <c r="H17" s="9">
        <v>5</v>
      </c>
      <c r="I17" s="9">
        <v>3</v>
      </c>
      <c r="J17" s="9">
        <v>4</v>
      </c>
      <c r="K17" s="9">
        <v>3</v>
      </c>
      <c r="L17" s="9">
        <v>4</v>
      </c>
      <c r="M17" s="12">
        <v>39</v>
      </c>
    </row>
    <row r="18" spans="1:13">
      <c r="A18" s="10">
        <v>16</v>
      </c>
      <c r="B18" s="14" t="s">
        <v>64</v>
      </c>
      <c r="C18" s="9">
        <v>4</v>
      </c>
      <c r="D18" s="9">
        <v>4</v>
      </c>
      <c r="E18" s="9">
        <v>3</v>
      </c>
      <c r="F18" s="9">
        <v>4</v>
      </c>
      <c r="G18" s="9">
        <v>3</v>
      </c>
      <c r="H18" s="9">
        <v>4</v>
      </c>
      <c r="I18" s="9">
        <v>4</v>
      </c>
      <c r="J18" s="9">
        <v>4</v>
      </c>
      <c r="K18" s="9">
        <v>3</v>
      </c>
      <c r="L18" s="9">
        <v>4</v>
      </c>
      <c r="M18" s="12">
        <v>37</v>
      </c>
    </row>
    <row r="19" spans="1:13">
      <c r="A19" s="10">
        <v>17</v>
      </c>
      <c r="B19" s="13" t="s">
        <v>65</v>
      </c>
      <c r="C19" s="10">
        <v>4</v>
      </c>
      <c r="D19" s="10">
        <v>4</v>
      </c>
      <c r="E19" s="10">
        <v>3</v>
      </c>
      <c r="F19" s="10">
        <v>4</v>
      </c>
      <c r="G19" s="10">
        <v>3</v>
      </c>
      <c r="H19" s="10">
        <v>3</v>
      </c>
      <c r="I19" s="10">
        <v>3</v>
      </c>
      <c r="J19" s="10">
        <v>4</v>
      </c>
      <c r="K19" s="10">
        <v>3</v>
      </c>
      <c r="L19" s="10">
        <v>3</v>
      </c>
      <c r="M19" s="12">
        <v>34</v>
      </c>
    </row>
  </sheetData>
  <mergeCells count="4">
    <mergeCell ref="A1:A2"/>
    <mergeCell ref="B1:B2"/>
    <mergeCell ref="C1:L1"/>
    <mergeCell ref="M1:M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90BDA-C0FD-4781-893F-67337B12FB27}">
  <dimension ref="A1:M26"/>
  <sheetViews>
    <sheetView zoomScale="90" zoomScaleNormal="90" workbookViewId="0">
      <selection activeCell="N17" sqref="N17"/>
    </sheetView>
  </sheetViews>
  <sheetFormatPr defaultRowHeight="15"/>
  <cols>
    <col min="1" max="1" width="8.7109375" customWidth="1"/>
    <col min="2" max="2" width="30.85546875" customWidth="1"/>
  </cols>
  <sheetData>
    <row r="1" spans="1:13">
      <c r="A1" s="71" t="s">
        <v>67</v>
      </c>
      <c r="B1" s="71" t="s">
        <v>1</v>
      </c>
      <c r="C1" s="63" t="s">
        <v>2</v>
      </c>
      <c r="D1" s="64"/>
      <c r="E1" s="64"/>
      <c r="F1" s="64"/>
      <c r="G1" s="64"/>
      <c r="H1" s="64"/>
      <c r="I1" s="64"/>
      <c r="J1" s="64"/>
      <c r="K1" s="64"/>
      <c r="L1" s="65"/>
      <c r="M1" s="73" t="s">
        <v>3</v>
      </c>
    </row>
    <row r="2" spans="1:13">
      <c r="A2" s="72"/>
      <c r="B2" s="72"/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  <c r="M2" s="74"/>
    </row>
    <row r="3" spans="1:13">
      <c r="A3" s="10">
        <v>1</v>
      </c>
      <c r="B3" s="13" t="s">
        <v>29</v>
      </c>
      <c r="C3" s="10">
        <v>4</v>
      </c>
      <c r="D3" s="10">
        <v>5</v>
      </c>
      <c r="E3" s="10">
        <v>4</v>
      </c>
      <c r="F3" s="10">
        <v>5</v>
      </c>
      <c r="G3" s="10">
        <v>5</v>
      </c>
      <c r="H3" s="10">
        <v>5</v>
      </c>
      <c r="I3" s="10">
        <v>4</v>
      </c>
      <c r="J3" s="10">
        <v>4</v>
      </c>
      <c r="K3" s="10">
        <v>4</v>
      </c>
      <c r="L3" s="10">
        <v>4</v>
      </c>
      <c r="M3" s="10">
        <v>44</v>
      </c>
    </row>
    <row r="4" spans="1:13">
      <c r="A4" s="10">
        <v>2</v>
      </c>
      <c r="B4" s="13" t="s">
        <v>31</v>
      </c>
      <c r="C4" s="10">
        <v>5</v>
      </c>
      <c r="D4" s="10">
        <v>5</v>
      </c>
      <c r="E4" s="10">
        <v>4</v>
      </c>
      <c r="F4" s="10">
        <v>4</v>
      </c>
      <c r="G4" s="10">
        <v>5</v>
      </c>
      <c r="H4" s="10">
        <v>5</v>
      </c>
      <c r="I4" s="10">
        <v>4</v>
      </c>
      <c r="J4" s="10">
        <v>4</v>
      </c>
      <c r="K4" s="10">
        <v>4</v>
      </c>
      <c r="L4" s="10">
        <v>5</v>
      </c>
      <c r="M4" s="10">
        <v>45</v>
      </c>
    </row>
    <row r="5" spans="1:13">
      <c r="A5" s="9">
        <v>3</v>
      </c>
      <c r="B5" s="14" t="s">
        <v>32</v>
      </c>
      <c r="C5" s="9">
        <v>5</v>
      </c>
      <c r="D5" s="9">
        <v>4</v>
      </c>
      <c r="E5" s="9">
        <v>4</v>
      </c>
      <c r="F5" s="9">
        <v>4</v>
      </c>
      <c r="G5" s="9">
        <v>4</v>
      </c>
      <c r="H5" s="9">
        <v>5</v>
      </c>
      <c r="I5" s="9">
        <v>4</v>
      </c>
      <c r="J5" s="9">
        <v>4</v>
      </c>
      <c r="K5" s="9">
        <v>4</v>
      </c>
      <c r="L5" s="9">
        <v>4</v>
      </c>
      <c r="M5" s="10">
        <v>42</v>
      </c>
    </row>
    <row r="6" spans="1:13">
      <c r="A6" s="9">
        <v>4</v>
      </c>
      <c r="B6" s="14" t="s">
        <v>34</v>
      </c>
      <c r="C6" s="9">
        <v>5</v>
      </c>
      <c r="D6" s="9">
        <v>5</v>
      </c>
      <c r="E6" s="9">
        <v>5</v>
      </c>
      <c r="F6" s="9">
        <v>5</v>
      </c>
      <c r="G6" s="9">
        <v>5</v>
      </c>
      <c r="H6" s="9">
        <v>5</v>
      </c>
      <c r="I6" s="9">
        <v>3</v>
      </c>
      <c r="J6" s="9">
        <v>5</v>
      </c>
      <c r="K6" s="9">
        <v>5</v>
      </c>
      <c r="L6" s="9">
        <v>5</v>
      </c>
      <c r="M6" s="10">
        <v>48</v>
      </c>
    </row>
    <row r="7" spans="1:13">
      <c r="A7" s="10">
        <v>5</v>
      </c>
      <c r="B7" s="14" t="s">
        <v>36</v>
      </c>
      <c r="C7" s="9">
        <v>5</v>
      </c>
      <c r="D7" s="9">
        <v>5</v>
      </c>
      <c r="E7" s="9"/>
      <c r="F7" s="9">
        <v>5</v>
      </c>
      <c r="G7" s="9">
        <v>5</v>
      </c>
      <c r="H7" s="9">
        <v>5</v>
      </c>
      <c r="I7" s="9">
        <v>5</v>
      </c>
      <c r="J7" s="9">
        <v>5</v>
      </c>
      <c r="K7" s="9">
        <v>5</v>
      </c>
      <c r="L7" s="9">
        <v>5</v>
      </c>
      <c r="M7" s="10">
        <v>45</v>
      </c>
    </row>
    <row r="8" spans="1:13">
      <c r="A8" s="10">
        <v>6</v>
      </c>
      <c r="B8" s="13" t="s">
        <v>37</v>
      </c>
      <c r="C8" s="10">
        <v>5</v>
      </c>
      <c r="D8" s="10">
        <v>5</v>
      </c>
      <c r="E8" s="10">
        <v>4</v>
      </c>
      <c r="F8" s="10">
        <v>5</v>
      </c>
      <c r="G8" s="10">
        <v>5</v>
      </c>
      <c r="H8" s="10">
        <v>5</v>
      </c>
      <c r="I8" s="10">
        <v>5</v>
      </c>
      <c r="J8" s="10">
        <v>4</v>
      </c>
      <c r="K8" s="10">
        <v>5</v>
      </c>
      <c r="L8" s="10">
        <v>5</v>
      </c>
      <c r="M8" s="10">
        <v>48</v>
      </c>
    </row>
    <row r="9" spans="1:13">
      <c r="A9" s="9">
        <v>7</v>
      </c>
      <c r="B9" s="14" t="s">
        <v>40</v>
      </c>
      <c r="C9" s="9">
        <v>5</v>
      </c>
      <c r="D9" s="9">
        <v>4</v>
      </c>
      <c r="E9" s="9">
        <v>3</v>
      </c>
      <c r="F9" s="9">
        <v>5</v>
      </c>
      <c r="G9" s="9">
        <v>5</v>
      </c>
      <c r="H9" s="9">
        <v>5</v>
      </c>
      <c r="I9" s="9">
        <v>5</v>
      </c>
      <c r="J9" s="9">
        <v>3</v>
      </c>
      <c r="K9" s="9">
        <v>5</v>
      </c>
      <c r="L9" s="9">
        <v>5</v>
      </c>
      <c r="M9" s="10">
        <v>45</v>
      </c>
    </row>
    <row r="10" spans="1:13">
      <c r="A10" s="9">
        <v>8</v>
      </c>
      <c r="B10" s="13" t="s">
        <v>41</v>
      </c>
      <c r="C10" s="10">
        <v>5</v>
      </c>
      <c r="D10" s="10">
        <v>5</v>
      </c>
      <c r="E10" s="10">
        <v>5</v>
      </c>
      <c r="F10" s="10">
        <v>5</v>
      </c>
      <c r="G10" s="10">
        <v>5</v>
      </c>
      <c r="H10" s="10">
        <v>5</v>
      </c>
      <c r="I10" s="10">
        <v>5</v>
      </c>
      <c r="J10" s="10">
        <v>4</v>
      </c>
      <c r="K10" s="10">
        <v>4</v>
      </c>
      <c r="L10" s="10">
        <v>5</v>
      </c>
      <c r="M10" s="10">
        <v>48</v>
      </c>
    </row>
    <row r="11" spans="1:13">
      <c r="A11" s="10">
        <v>9</v>
      </c>
      <c r="B11" s="13" t="s">
        <v>43</v>
      </c>
      <c r="C11" s="10">
        <v>5</v>
      </c>
      <c r="D11" s="10">
        <v>4</v>
      </c>
      <c r="E11" s="10">
        <v>5</v>
      </c>
      <c r="F11" s="10">
        <v>4</v>
      </c>
      <c r="G11" s="10">
        <v>5</v>
      </c>
      <c r="H11" s="10">
        <v>4</v>
      </c>
      <c r="I11" s="10">
        <v>3</v>
      </c>
      <c r="J11" s="10">
        <v>3</v>
      </c>
      <c r="K11" s="10">
        <v>3</v>
      </c>
      <c r="L11" s="10">
        <v>4</v>
      </c>
      <c r="M11" s="10">
        <v>40</v>
      </c>
    </row>
    <row r="12" spans="1:13">
      <c r="A12" s="10">
        <v>10</v>
      </c>
      <c r="B12" s="13" t="s">
        <v>45</v>
      </c>
      <c r="C12" s="10">
        <v>5</v>
      </c>
      <c r="D12" s="10">
        <v>5</v>
      </c>
      <c r="E12" s="10">
        <v>4</v>
      </c>
      <c r="F12" s="10">
        <v>5</v>
      </c>
      <c r="G12" s="10">
        <v>3</v>
      </c>
      <c r="H12" s="10">
        <v>5</v>
      </c>
      <c r="I12" s="10">
        <v>4</v>
      </c>
      <c r="J12" s="10">
        <v>4</v>
      </c>
      <c r="K12" s="10">
        <v>4</v>
      </c>
      <c r="L12" s="10">
        <v>5</v>
      </c>
      <c r="M12" s="10">
        <v>44</v>
      </c>
    </row>
    <row r="13" spans="1:13">
      <c r="A13" s="9">
        <v>11</v>
      </c>
      <c r="B13" s="13" t="s">
        <v>47</v>
      </c>
      <c r="C13" s="10">
        <v>5</v>
      </c>
      <c r="D13" s="10">
        <v>5</v>
      </c>
      <c r="E13" s="10">
        <v>4</v>
      </c>
      <c r="F13" s="10">
        <v>5</v>
      </c>
      <c r="G13" s="10">
        <v>4</v>
      </c>
      <c r="H13" s="10">
        <v>5</v>
      </c>
      <c r="I13" s="10">
        <v>4</v>
      </c>
      <c r="J13" s="10">
        <v>4</v>
      </c>
      <c r="K13" s="10">
        <v>4</v>
      </c>
      <c r="L13" s="10">
        <v>4</v>
      </c>
      <c r="M13" s="10">
        <v>44</v>
      </c>
    </row>
    <row r="14" spans="1:13">
      <c r="A14" s="9">
        <v>12</v>
      </c>
      <c r="B14" s="14" t="s">
        <v>48</v>
      </c>
      <c r="C14" s="9">
        <v>4</v>
      </c>
      <c r="D14" s="9">
        <v>4</v>
      </c>
      <c r="E14" s="9">
        <v>4</v>
      </c>
      <c r="F14" s="9">
        <v>4</v>
      </c>
      <c r="G14" s="9">
        <v>4</v>
      </c>
      <c r="H14" s="9">
        <v>5</v>
      </c>
      <c r="I14" s="9">
        <v>4</v>
      </c>
      <c r="J14" s="9">
        <v>3</v>
      </c>
      <c r="K14" s="9">
        <v>4</v>
      </c>
      <c r="L14" s="9">
        <v>4</v>
      </c>
      <c r="M14" s="10">
        <v>40</v>
      </c>
    </row>
    <row r="15" spans="1:13">
      <c r="A15" s="10">
        <v>13</v>
      </c>
      <c r="B15" s="14" t="s">
        <v>50</v>
      </c>
      <c r="C15" s="9">
        <v>5</v>
      </c>
      <c r="D15" s="9">
        <v>5</v>
      </c>
      <c r="E15" s="9">
        <v>3</v>
      </c>
      <c r="F15" s="9">
        <v>5</v>
      </c>
      <c r="G15" s="9">
        <v>3</v>
      </c>
      <c r="H15" s="9">
        <v>4</v>
      </c>
      <c r="I15" s="9">
        <v>4</v>
      </c>
      <c r="J15" s="9">
        <v>5</v>
      </c>
      <c r="K15" s="9">
        <v>5</v>
      </c>
      <c r="L15" s="9">
        <v>3</v>
      </c>
      <c r="M15" s="10">
        <v>42</v>
      </c>
    </row>
    <row r="16" spans="1:13">
      <c r="A16" s="10">
        <v>14</v>
      </c>
      <c r="B16" s="13" t="s">
        <v>51</v>
      </c>
      <c r="C16" s="10">
        <v>4</v>
      </c>
      <c r="D16" s="10">
        <v>5</v>
      </c>
      <c r="E16" s="10">
        <v>5</v>
      </c>
      <c r="F16" s="10">
        <v>5</v>
      </c>
      <c r="G16" s="10">
        <v>5</v>
      </c>
      <c r="H16" s="10">
        <v>4</v>
      </c>
      <c r="I16" s="10">
        <v>3</v>
      </c>
      <c r="J16" s="10">
        <v>4</v>
      </c>
      <c r="K16" s="10">
        <v>4</v>
      </c>
      <c r="L16" s="10">
        <v>4</v>
      </c>
      <c r="M16" s="10">
        <v>43</v>
      </c>
    </row>
    <row r="17" spans="1:13">
      <c r="A17" s="9">
        <v>15</v>
      </c>
      <c r="B17" s="14" t="s">
        <v>54</v>
      </c>
      <c r="C17" s="9">
        <v>5</v>
      </c>
      <c r="D17" s="9">
        <v>4</v>
      </c>
      <c r="E17" s="9">
        <v>5</v>
      </c>
      <c r="F17" s="9">
        <v>5</v>
      </c>
      <c r="G17" s="9">
        <v>4</v>
      </c>
      <c r="H17" s="9">
        <v>4</v>
      </c>
      <c r="I17" s="9">
        <v>3</v>
      </c>
      <c r="J17" s="9">
        <v>4</v>
      </c>
      <c r="K17" s="9">
        <v>4</v>
      </c>
      <c r="L17" s="9">
        <v>4</v>
      </c>
      <c r="M17" s="10">
        <v>42</v>
      </c>
    </row>
    <row r="18" spans="1:13">
      <c r="A18" s="9">
        <v>16</v>
      </c>
      <c r="B18" s="14" t="s">
        <v>56</v>
      </c>
      <c r="C18" s="9">
        <v>4</v>
      </c>
      <c r="D18" s="9">
        <v>4</v>
      </c>
      <c r="E18" s="9">
        <v>4</v>
      </c>
      <c r="F18" s="9">
        <v>4</v>
      </c>
      <c r="G18" s="9">
        <v>4</v>
      </c>
      <c r="H18" s="9">
        <v>4</v>
      </c>
      <c r="I18" s="9">
        <v>4</v>
      </c>
      <c r="J18" s="9">
        <v>4</v>
      </c>
      <c r="K18" s="9">
        <v>5</v>
      </c>
      <c r="L18" s="9">
        <v>5</v>
      </c>
      <c r="M18" s="10">
        <v>42</v>
      </c>
    </row>
    <row r="19" spans="1:13">
      <c r="A19" s="10">
        <v>17</v>
      </c>
      <c r="B19" s="13" t="s">
        <v>57</v>
      </c>
      <c r="C19" s="10">
        <v>4</v>
      </c>
      <c r="D19" s="10">
        <v>4</v>
      </c>
      <c r="E19" s="10">
        <v>4</v>
      </c>
      <c r="F19" s="10">
        <v>5</v>
      </c>
      <c r="G19" s="10">
        <v>4</v>
      </c>
      <c r="H19" s="10">
        <v>5</v>
      </c>
      <c r="I19" s="10">
        <v>4</v>
      </c>
      <c r="J19" s="10">
        <v>3</v>
      </c>
      <c r="K19" s="10">
        <v>3</v>
      </c>
      <c r="L19" s="10">
        <v>4</v>
      </c>
      <c r="M19" s="10">
        <v>40</v>
      </c>
    </row>
    <row r="20" spans="1:13">
      <c r="A20" s="10">
        <v>18</v>
      </c>
      <c r="B20" s="13" t="s">
        <v>59</v>
      </c>
      <c r="C20" s="10">
        <v>5</v>
      </c>
      <c r="D20" s="10">
        <v>5</v>
      </c>
      <c r="E20" s="10">
        <v>3</v>
      </c>
      <c r="F20" s="10">
        <v>5</v>
      </c>
      <c r="G20" s="10">
        <v>5</v>
      </c>
      <c r="H20" s="10">
        <v>5</v>
      </c>
      <c r="I20" s="10">
        <v>5</v>
      </c>
      <c r="J20" s="10">
        <v>4</v>
      </c>
      <c r="K20" s="10">
        <v>3</v>
      </c>
      <c r="L20" s="10">
        <v>5</v>
      </c>
      <c r="M20" s="10">
        <v>45</v>
      </c>
    </row>
    <row r="21" spans="1:13">
      <c r="A21" s="9">
        <v>19</v>
      </c>
      <c r="B21" s="14" t="s">
        <v>60</v>
      </c>
      <c r="C21" s="9">
        <v>5</v>
      </c>
      <c r="D21" s="9">
        <v>4</v>
      </c>
      <c r="E21" s="9">
        <v>4</v>
      </c>
      <c r="F21" s="9">
        <v>5</v>
      </c>
      <c r="G21" s="9">
        <v>5</v>
      </c>
      <c r="H21" s="9">
        <v>3</v>
      </c>
      <c r="I21" s="9">
        <v>3</v>
      </c>
      <c r="J21" s="9">
        <v>4</v>
      </c>
      <c r="K21" s="9">
        <v>3</v>
      </c>
      <c r="L21" s="9">
        <v>4</v>
      </c>
      <c r="M21" s="10">
        <v>40</v>
      </c>
    </row>
    <row r="22" spans="1:13">
      <c r="A22" s="9">
        <v>20</v>
      </c>
      <c r="B22" s="13" t="s">
        <v>61</v>
      </c>
      <c r="C22" s="10">
        <v>4</v>
      </c>
      <c r="D22" s="10">
        <v>4</v>
      </c>
      <c r="E22" s="10">
        <v>5</v>
      </c>
      <c r="F22" s="10">
        <v>4</v>
      </c>
      <c r="G22" s="10">
        <v>4</v>
      </c>
      <c r="H22" s="10">
        <v>4</v>
      </c>
      <c r="I22" s="10">
        <v>3</v>
      </c>
      <c r="J22" s="10">
        <v>5</v>
      </c>
      <c r="K22" s="10">
        <v>4</v>
      </c>
      <c r="L22" s="10">
        <v>5</v>
      </c>
      <c r="M22" s="10">
        <v>42</v>
      </c>
    </row>
    <row r="23" spans="1:13">
      <c r="A23" s="10">
        <v>21</v>
      </c>
      <c r="B23" s="14" t="s">
        <v>62</v>
      </c>
      <c r="C23" s="9">
        <v>4</v>
      </c>
      <c r="D23" s="9">
        <v>4</v>
      </c>
      <c r="E23" s="9">
        <v>4</v>
      </c>
      <c r="F23" s="9">
        <v>4</v>
      </c>
      <c r="G23" s="9">
        <v>4</v>
      </c>
      <c r="H23" s="9">
        <v>4</v>
      </c>
      <c r="I23" s="9">
        <v>4</v>
      </c>
      <c r="J23" s="9">
        <v>4</v>
      </c>
      <c r="K23" s="9">
        <v>4</v>
      </c>
      <c r="L23" s="9">
        <v>4</v>
      </c>
      <c r="M23" s="10">
        <v>40</v>
      </c>
    </row>
    <row r="24" spans="1:13">
      <c r="A24" s="10">
        <v>22</v>
      </c>
      <c r="B24" s="13" t="s">
        <v>63</v>
      </c>
      <c r="C24" s="10">
        <v>4</v>
      </c>
      <c r="D24" s="10">
        <v>4</v>
      </c>
      <c r="E24" s="10">
        <v>4</v>
      </c>
      <c r="F24" s="10">
        <v>4</v>
      </c>
      <c r="G24" s="10">
        <v>4</v>
      </c>
      <c r="H24" s="10">
        <v>4</v>
      </c>
      <c r="I24" s="10">
        <v>4</v>
      </c>
      <c r="J24" s="10">
        <v>4</v>
      </c>
      <c r="K24" s="10">
        <v>4</v>
      </c>
      <c r="L24" s="10">
        <v>4</v>
      </c>
      <c r="M24" s="10">
        <v>40</v>
      </c>
    </row>
    <row r="25" spans="1:13">
      <c r="A25" s="9">
        <v>23</v>
      </c>
      <c r="B25" s="14" t="s">
        <v>66</v>
      </c>
      <c r="C25" s="9">
        <v>4</v>
      </c>
      <c r="D25" s="9">
        <v>4</v>
      </c>
      <c r="E25" s="9">
        <v>4</v>
      </c>
      <c r="F25" s="9">
        <v>5</v>
      </c>
      <c r="G25" s="9">
        <v>5</v>
      </c>
      <c r="H25" s="9">
        <v>5</v>
      </c>
      <c r="I25" s="9">
        <v>4</v>
      </c>
      <c r="J25" s="9">
        <v>4</v>
      </c>
      <c r="K25" s="9">
        <v>4</v>
      </c>
      <c r="L25" s="9">
        <v>4</v>
      </c>
      <c r="M25" s="10">
        <v>43</v>
      </c>
    </row>
    <row r="26" spans="1:13">
      <c r="A26" s="15"/>
    </row>
  </sheetData>
  <mergeCells count="4">
    <mergeCell ref="A1:A2"/>
    <mergeCell ref="B1:B2"/>
    <mergeCell ref="C1:L1"/>
    <mergeCell ref="M1:M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4D6D0-1E5E-4973-8727-2A460555D7B7}">
  <dimension ref="E2:AN58"/>
  <sheetViews>
    <sheetView topLeftCell="F43" zoomScaleNormal="100" workbookViewId="0">
      <selection activeCell="AF64" sqref="AF64"/>
    </sheetView>
  </sheetViews>
  <sheetFormatPr defaultRowHeight="15"/>
  <cols>
    <col min="17" max="17" width="13.42578125" customWidth="1"/>
    <col min="18" max="18" width="7.42578125" customWidth="1"/>
    <col min="19" max="19" width="17.85546875" customWidth="1"/>
    <col min="20" max="20" width="11.7109375" customWidth="1"/>
    <col min="21" max="21" width="33.5703125" customWidth="1"/>
    <col min="22" max="22" width="13.7109375" customWidth="1"/>
    <col min="23" max="23" width="9.42578125" customWidth="1"/>
    <col min="24" max="24" width="7" customWidth="1"/>
    <col min="25" max="25" width="12.28515625" customWidth="1"/>
    <col min="26" max="26" width="31.28515625" customWidth="1"/>
    <col min="27" max="27" width="31.42578125" customWidth="1"/>
    <col min="28" max="28" width="9.140625" customWidth="1"/>
    <col min="29" max="29" width="9.7109375" customWidth="1"/>
    <col min="30" max="30" width="11.85546875" customWidth="1"/>
    <col min="31" max="31" width="27" customWidth="1"/>
    <col min="32" max="32" width="25.28515625" customWidth="1"/>
    <col min="33" max="33" width="24.5703125" customWidth="1"/>
    <col min="34" max="34" width="14.85546875" customWidth="1"/>
    <col min="36" max="36" width="9.5703125" customWidth="1"/>
    <col min="37" max="37" width="25.85546875" customWidth="1"/>
    <col min="38" max="38" width="24.140625" customWidth="1"/>
    <col min="39" max="39" width="28.28515625" customWidth="1"/>
    <col min="40" max="40" width="14.42578125" customWidth="1"/>
  </cols>
  <sheetData>
    <row r="2" spans="5:39" ht="15.75">
      <c r="E2" s="79" t="s">
        <v>69</v>
      </c>
      <c r="F2" s="79"/>
      <c r="G2" s="79"/>
      <c r="H2" s="79"/>
      <c r="I2" s="79"/>
      <c r="J2" s="79"/>
      <c r="K2" s="79"/>
      <c r="L2" s="79"/>
      <c r="M2" s="79"/>
    </row>
    <row r="4" spans="5:39" ht="21.75" customHeight="1">
      <c r="S4" s="17" t="s">
        <v>77</v>
      </c>
      <c r="T4" s="17" t="s">
        <v>70</v>
      </c>
      <c r="Y4" s="19" t="s">
        <v>67</v>
      </c>
      <c r="Z4" s="19" t="s">
        <v>68</v>
      </c>
      <c r="AA4" s="19" t="s">
        <v>69</v>
      </c>
      <c r="AC4" s="82" t="s">
        <v>88</v>
      </c>
      <c r="AD4" s="82"/>
      <c r="AE4" s="82"/>
      <c r="AF4" s="82"/>
      <c r="AG4" s="82"/>
      <c r="AI4" s="83" t="s">
        <v>89</v>
      </c>
      <c r="AJ4" s="84"/>
      <c r="AK4" s="84"/>
      <c r="AL4" s="84"/>
      <c r="AM4" s="85"/>
    </row>
    <row r="5" spans="5:39" ht="18.75">
      <c r="S5" s="18" t="s">
        <v>71</v>
      </c>
      <c r="T5" s="18">
        <v>1</v>
      </c>
      <c r="Y5" s="16">
        <v>1</v>
      </c>
      <c r="Z5" s="16">
        <v>5</v>
      </c>
      <c r="AA5" s="16">
        <v>2</v>
      </c>
      <c r="AC5" s="79" t="s">
        <v>67</v>
      </c>
      <c r="AD5" s="79" t="s">
        <v>70</v>
      </c>
      <c r="AE5" s="79" t="s">
        <v>83</v>
      </c>
      <c r="AF5" s="79" t="s">
        <v>84</v>
      </c>
      <c r="AG5" s="16" t="s">
        <v>84</v>
      </c>
      <c r="AI5" s="80" t="s">
        <v>67</v>
      </c>
      <c r="AJ5" s="80" t="s">
        <v>70</v>
      </c>
      <c r="AK5" s="80" t="s">
        <v>83</v>
      </c>
      <c r="AL5" s="80" t="s">
        <v>84</v>
      </c>
      <c r="AM5" s="16" t="s">
        <v>84</v>
      </c>
    </row>
    <row r="6" spans="5:39" ht="15.75">
      <c r="S6" s="18" t="s">
        <v>72</v>
      </c>
      <c r="T6" s="18">
        <v>2</v>
      </c>
      <c r="Y6" s="16">
        <v>2</v>
      </c>
      <c r="Z6" s="16">
        <v>5</v>
      </c>
      <c r="AA6" s="16">
        <v>2</v>
      </c>
      <c r="AC6" s="79"/>
      <c r="AD6" s="79"/>
      <c r="AE6" s="79"/>
      <c r="AF6" s="79"/>
      <c r="AG6" s="16" t="s">
        <v>85</v>
      </c>
      <c r="AI6" s="81"/>
      <c r="AJ6" s="81"/>
      <c r="AK6" s="81"/>
      <c r="AL6" s="81"/>
      <c r="AM6" s="16" t="s">
        <v>85</v>
      </c>
    </row>
    <row r="7" spans="5:39" ht="15.75">
      <c r="S7" s="18" t="s">
        <v>73</v>
      </c>
      <c r="T7" s="18">
        <v>3</v>
      </c>
      <c r="Y7" s="16">
        <v>3</v>
      </c>
      <c r="Z7" s="16">
        <v>4</v>
      </c>
      <c r="AA7" s="16">
        <v>3</v>
      </c>
      <c r="AC7" s="16">
        <v>1</v>
      </c>
      <c r="AD7" s="16">
        <v>5</v>
      </c>
      <c r="AE7" s="23">
        <f>AD7-$Z$29</f>
        <v>0.52173913043478226</v>
      </c>
      <c r="AF7" s="23">
        <f>AE7*AE7</f>
        <v>0.27221172022684276</v>
      </c>
      <c r="AG7" s="23">
        <f>AF7/22</f>
        <v>1.2373260010311034E-2</v>
      </c>
      <c r="AI7" s="16">
        <v>1</v>
      </c>
      <c r="AJ7" s="16">
        <v>2</v>
      </c>
      <c r="AK7" s="23">
        <f>AJ7-$AA$29</f>
        <v>-0.29411764705882337</v>
      </c>
      <c r="AL7" s="23">
        <f>AK7*AK7</f>
        <v>8.6505190311418595E-2</v>
      </c>
      <c r="AM7" s="23">
        <f>AL7/16</f>
        <v>5.4065743944636622E-3</v>
      </c>
    </row>
    <row r="8" spans="5:39" ht="15.75">
      <c r="S8" s="18" t="s">
        <v>74</v>
      </c>
      <c r="T8" s="18">
        <v>4</v>
      </c>
      <c r="Y8" s="16">
        <v>4</v>
      </c>
      <c r="Z8" s="16">
        <v>6</v>
      </c>
      <c r="AA8" s="16">
        <v>3</v>
      </c>
      <c r="AC8" s="16">
        <v>2</v>
      </c>
      <c r="AD8" s="16">
        <v>5</v>
      </c>
      <c r="AE8" s="23">
        <f>AD8-$Z$29</f>
        <v>0.52173913043478226</v>
      </c>
      <c r="AF8" s="23">
        <f t="shared" ref="AF8:AF29" si="0">AE8*AE8</f>
        <v>0.27221172022684276</v>
      </c>
      <c r="AG8" s="23">
        <f t="shared" ref="AG8:AG29" si="1">AF8/22</f>
        <v>1.2373260010311034E-2</v>
      </c>
      <c r="AI8" s="16">
        <v>2</v>
      </c>
      <c r="AJ8" s="16">
        <v>2</v>
      </c>
      <c r="AK8" s="23">
        <f t="shared" ref="AK8:AK23" si="2">AJ8-$AA$29</f>
        <v>-0.29411764705882337</v>
      </c>
      <c r="AL8" s="23">
        <f t="shared" ref="AL8:AL23" si="3">AK8*AK8</f>
        <v>8.6505190311418595E-2</v>
      </c>
      <c r="AM8" s="23">
        <f t="shared" ref="AM8:AM23" si="4">AL8/16</f>
        <v>5.4065743944636622E-3</v>
      </c>
    </row>
    <row r="9" spans="5:39" ht="15.75">
      <c r="S9" s="18" t="s">
        <v>75</v>
      </c>
      <c r="T9" s="18">
        <v>5</v>
      </c>
      <c r="Y9" s="16">
        <v>5</v>
      </c>
      <c r="Z9" s="16">
        <v>5</v>
      </c>
      <c r="AA9" s="16">
        <v>2</v>
      </c>
      <c r="AC9" s="16">
        <v>3</v>
      </c>
      <c r="AD9" s="16">
        <v>4</v>
      </c>
      <c r="AE9" s="23">
        <f>AD9-$Z$29</f>
        <v>-0.47826086956521774</v>
      </c>
      <c r="AF9" s="23">
        <f>AE9*AE9</f>
        <v>0.22873345935727821</v>
      </c>
      <c r="AG9" s="23">
        <f t="shared" si="1"/>
        <v>1.0396975425330827E-2</v>
      </c>
      <c r="AI9" s="16">
        <v>3</v>
      </c>
      <c r="AJ9" s="16">
        <v>3</v>
      </c>
      <c r="AK9" s="23">
        <f t="shared" si="2"/>
        <v>0.70588235294117663</v>
      </c>
      <c r="AL9" s="23">
        <f t="shared" si="3"/>
        <v>0.49826989619377182</v>
      </c>
      <c r="AM9" s="23">
        <f t="shared" si="4"/>
        <v>3.1141868512110739E-2</v>
      </c>
    </row>
    <row r="10" spans="5:39" ht="15.75">
      <c r="S10" s="18" t="s">
        <v>76</v>
      </c>
      <c r="T10" s="18">
        <v>6</v>
      </c>
      <c r="Y10" s="16">
        <v>6</v>
      </c>
      <c r="Z10" s="16">
        <v>6</v>
      </c>
      <c r="AA10" s="16">
        <v>1</v>
      </c>
      <c r="AC10" s="16">
        <v>4</v>
      </c>
      <c r="AD10" s="16">
        <v>6</v>
      </c>
      <c r="AE10" s="23">
        <f t="shared" ref="AE10:AE29" si="5">AD10-$Z$29</f>
        <v>1.5217391304347823</v>
      </c>
      <c r="AF10" s="23">
        <f t="shared" si="0"/>
        <v>2.3156899810964071</v>
      </c>
      <c r="AG10" s="23">
        <f t="shared" si="1"/>
        <v>0.10525863550438214</v>
      </c>
      <c r="AI10" s="16">
        <v>4</v>
      </c>
      <c r="AJ10" s="16">
        <v>3</v>
      </c>
      <c r="AK10" s="23">
        <f t="shared" si="2"/>
        <v>0.70588235294117663</v>
      </c>
      <c r="AL10" s="23">
        <f t="shared" si="3"/>
        <v>0.49826989619377182</v>
      </c>
      <c r="AM10" s="23">
        <f t="shared" si="4"/>
        <v>3.1141868512110739E-2</v>
      </c>
    </row>
    <row r="11" spans="5:39" ht="15.75">
      <c r="Y11" s="16">
        <v>7</v>
      </c>
      <c r="Z11" s="16">
        <v>5</v>
      </c>
      <c r="AA11" s="16">
        <v>1</v>
      </c>
      <c r="AC11" s="16">
        <v>5</v>
      </c>
      <c r="AD11" s="16">
        <v>5</v>
      </c>
      <c r="AE11" s="23">
        <f t="shared" si="5"/>
        <v>0.52173913043478226</v>
      </c>
      <c r="AF11" s="23">
        <f t="shared" si="0"/>
        <v>0.27221172022684276</v>
      </c>
      <c r="AG11" s="23">
        <f t="shared" si="1"/>
        <v>1.2373260010311034E-2</v>
      </c>
      <c r="AI11" s="16">
        <v>5</v>
      </c>
      <c r="AJ11" s="16">
        <v>2</v>
      </c>
      <c r="AK11" s="23">
        <f t="shared" si="2"/>
        <v>-0.29411764705882337</v>
      </c>
      <c r="AL11" s="23">
        <f t="shared" si="3"/>
        <v>8.6505190311418595E-2</v>
      </c>
      <c r="AM11" s="23">
        <f t="shared" si="4"/>
        <v>5.4065743944636622E-3</v>
      </c>
    </row>
    <row r="12" spans="5:39" ht="15.75">
      <c r="Y12" s="16">
        <v>8</v>
      </c>
      <c r="Z12" s="16">
        <v>6</v>
      </c>
      <c r="AA12" s="16">
        <v>3</v>
      </c>
      <c r="AC12" s="16">
        <v>6</v>
      </c>
      <c r="AD12" s="16">
        <v>6</v>
      </c>
      <c r="AE12" s="23">
        <f t="shared" si="5"/>
        <v>1.5217391304347823</v>
      </c>
      <c r="AF12" s="23">
        <f t="shared" si="0"/>
        <v>2.3156899810964071</v>
      </c>
      <c r="AG12" s="23">
        <f t="shared" si="1"/>
        <v>0.10525863550438214</v>
      </c>
      <c r="AI12" s="16">
        <v>6</v>
      </c>
      <c r="AJ12" s="16">
        <v>1</v>
      </c>
      <c r="AK12" s="23">
        <f t="shared" si="2"/>
        <v>-1.2941176470588234</v>
      </c>
      <c r="AL12" s="23">
        <f t="shared" si="3"/>
        <v>1.6747404844290654</v>
      </c>
      <c r="AM12" s="23">
        <f t="shared" si="4"/>
        <v>0.10467128027681659</v>
      </c>
    </row>
    <row r="13" spans="5:39" ht="15.75">
      <c r="Y13" s="16">
        <v>9</v>
      </c>
      <c r="Z13" s="16">
        <v>4</v>
      </c>
      <c r="AA13" s="16">
        <v>3</v>
      </c>
      <c r="AC13" s="16">
        <v>7</v>
      </c>
      <c r="AD13" s="16">
        <v>5</v>
      </c>
      <c r="AE13" s="23">
        <f t="shared" si="5"/>
        <v>0.52173913043478226</v>
      </c>
      <c r="AF13" s="23">
        <f t="shared" si="0"/>
        <v>0.27221172022684276</v>
      </c>
      <c r="AG13" s="23">
        <f t="shared" si="1"/>
        <v>1.2373260010311034E-2</v>
      </c>
      <c r="AI13" s="16">
        <v>7</v>
      </c>
      <c r="AJ13" s="16">
        <v>1</v>
      </c>
      <c r="AK13" s="23">
        <f t="shared" si="2"/>
        <v>-1.2941176470588234</v>
      </c>
      <c r="AL13" s="23">
        <f t="shared" si="3"/>
        <v>1.6747404844290654</v>
      </c>
      <c r="AM13" s="23">
        <f t="shared" si="4"/>
        <v>0.10467128027681659</v>
      </c>
    </row>
    <row r="14" spans="5:39" ht="15.75">
      <c r="Y14" s="16">
        <v>10</v>
      </c>
      <c r="Z14" s="16">
        <v>4</v>
      </c>
      <c r="AA14" s="16">
        <v>3</v>
      </c>
      <c r="AC14" s="16">
        <v>8</v>
      </c>
      <c r="AD14" s="16">
        <v>6</v>
      </c>
      <c r="AE14" s="23">
        <f t="shared" si="5"/>
        <v>1.5217391304347823</v>
      </c>
      <c r="AF14" s="23">
        <f t="shared" si="0"/>
        <v>2.3156899810964071</v>
      </c>
      <c r="AG14" s="23">
        <f t="shared" si="1"/>
        <v>0.10525863550438214</v>
      </c>
      <c r="AI14" s="16">
        <v>8</v>
      </c>
      <c r="AJ14" s="16">
        <v>3</v>
      </c>
      <c r="AK14" s="23">
        <f t="shared" si="2"/>
        <v>0.70588235294117663</v>
      </c>
      <c r="AL14" s="23">
        <f t="shared" si="3"/>
        <v>0.49826989619377182</v>
      </c>
      <c r="AM14" s="23">
        <f t="shared" si="4"/>
        <v>3.1141868512110739E-2</v>
      </c>
    </row>
    <row r="15" spans="5:39" ht="15.75">
      <c r="S15" s="76" t="s">
        <v>82</v>
      </c>
      <c r="T15" s="76"/>
      <c r="U15" s="76"/>
      <c r="V15" s="76"/>
      <c r="W15" s="76"/>
      <c r="Y15" s="16">
        <v>11</v>
      </c>
      <c r="Z15" s="16">
        <v>4</v>
      </c>
      <c r="AA15" s="16">
        <v>2</v>
      </c>
      <c r="AC15" s="16">
        <v>9</v>
      </c>
      <c r="AD15" s="16">
        <v>4</v>
      </c>
      <c r="AE15" s="23">
        <f t="shared" si="5"/>
        <v>-0.47826086956521774</v>
      </c>
      <c r="AF15" s="23">
        <f t="shared" si="0"/>
        <v>0.22873345935727821</v>
      </c>
      <c r="AG15" s="23">
        <f t="shared" si="1"/>
        <v>1.0396975425330827E-2</v>
      </c>
      <c r="AI15" s="16">
        <v>9</v>
      </c>
      <c r="AJ15" s="16">
        <v>3</v>
      </c>
      <c r="AK15" s="23">
        <f t="shared" si="2"/>
        <v>0.70588235294117663</v>
      </c>
      <c r="AL15" s="23">
        <f t="shared" si="3"/>
        <v>0.49826989619377182</v>
      </c>
      <c r="AM15" s="23">
        <f t="shared" si="4"/>
        <v>3.1141868512110739E-2</v>
      </c>
    </row>
    <row r="16" spans="5:39" ht="15.75">
      <c r="S16" s="76"/>
      <c r="T16" s="76"/>
      <c r="U16" s="76"/>
      <c r="V16" s="76"/>
      <c r="W16" s="76"/>
      <c r="Y16" s="16">
        <v>12</v>
      </c>
      <c r="Z16" s="16">
        <v>4</v>
      </c>
      <c r="AA16" s="16">
        <v>1</v>
      </c>
      <c r="AC16" s="16">
        <v>10</v>
      </c>
      <c r="AD16" s="16">
        <v>4</v>
      </c>
      <c r="AE16" s="23">
        <f t="shared" si="5"/>
        <v>-0.47826086956521774</v>
      </c>
      <c r="AF16" s="23">
        <f t="shared" si="0"/>
        <v>0.22873345935727821</v>
      </c>
      <c r="AG16" s="23">
        <f t="shared" si="1"/>
        <v>1.0396975425330827E-2</v>
      </c>
      <c r="AI16" s="16">
        <v>10</v>
      </c>
      <c r="AJ16" s="16">
        <v>3</v>
      </c>
      <c r="AK16" s="23">
        <f t="shared" si="2"/>
        <v>0.70588235294117663</v>
      </c>
      <c r="AL16" s="23">
        <f t="shared" si="3"/>
        <v>0.49826989619377182</v>
      </c>
      <c r="AM16" s="23">
        <f t="shared" si="4"/>
        <v>3.1141868512110739E-2</v>
      </c>
    </row>
    <row r="17" spans="5:40" ht="15.75">
      <c r="S17" s="22"/>
      <c r="T17" s="22"/>
      <c r="U17" s="22"/>
      <c r="V17" s="77"/>
      <c r="W17" s="77"/>
      <c r="Y17" s="16">
        <v>13</v>
      </c>
      <c r="Z17" s="16">
        <v>4</v>
      </c>
      <c r="AA17" s="16">
        <v>3</v>
      </c>
      <c r="AC17" s="16">
        <v>11</v>
      </c>
      <c r="AD17" s="16">
        <v>4</v>
      </c>
      <c r="AE17" s="23">
        <f t="shared" si="5"/>
        <v>-0.47826086956521774</v>
      </c>
      <c r="AF17" s="23">
        <f t="shared" si="0"/>
        <v>0.22873345935727821</v>
      </c>
      <c r="AG17" s="23">
        <f t="shared" si="1"/>
        <v>1.0396975425330827E-2</v>
      </c>
      <c r="AI17" s="16">
        <v>11</v>
      </c>
      <c r="AJ17" s="16">
        <v>2</v>
      </c>
      <c r="AK17" s="23">
        <f t="shared" si="2"/>
        <v>-0.29411764705882337</v>
      </c>
      <c r="AL17" s="23">
        <f t="shared" si="3"/>
        <v>8.6505190311418595E-2</v>
      </c>
      <c r="AM17" s="23">
        <f t="shared" si="4"/>
        <v>5.4065743944636622E-3</v>
      </c>
    </row>
    <row r="18" spans="5:40" ht="15.75">
      <c r="S18" s="22"/>
      <c r="T18" s="22"/>
      <c r="U18" s="22"/>
      <c r="V18" s="77"/>
      <c r="W18" s="77"/>
      <c r="Y18" s="16">
        <v>14</v>
      </c>
      <c r="Z18" s="16">
        <v>4</v>
      </c>
      <c r="AA18" s="16">
        <v>2</v>
      </c>
      <c r="AC18" s="16">
        <v>12</v>
      </c>
      <c r="AD18" s="16">
        <v>4</v>
      </c>
      <c r="AE18" s="23">
        <f t="shared" si="5"/>
        <v>-0.47826086956521774</v>
      </c>
      <c r="AF18" s="23">
        <f t="shared" si="0"/>
        <v>0.22873345935727821</v>
      </c>
      <c r="AG18" s="23">
        <f t="shared" si="1"/>
        <v>1.0396975425330827E-2</v>
      </c>
      <c r="AI18" s="16">
        <v>12</v>
      </c>
      <c r="AJ18" s="16">
        <v>1</v>
      </c>
      <c r="AK18" s="23">
        <f t="shared" si="2"/>
        <v>-1.2941176470588234</v>
      </c>
      <c r="AL18" s="23">
        <f t="shared" si="3"/>
        <v>1.6747404844290654</v>
      </c>
      <c r="AM18" s="23">
        <f t="shared" si="4"/>
        <v>0.10467128027681659</v>
      </c>
    </row>
    <row r="19" spans="5:40" ht="15.75">
      <c r="S19" s="22"/>
      <c r="T19" s="22"/>
      <c r="U19" s="22"/>
      <c r="V19" s="77"/>
      <c r="W19" s="77"/>
      <c r="Y19" s="16">
        <v>15</v>
      </c>
      <c r="Z19" s="16">
        <v>4</v>
      </c>
      <c r="AA19" s="16">
        <v>3</v>
      </c>
      <c r="AC19" s="16">
        <v>13</v>
      </c>
      <c r="AD19" s="16">
        <v>4</v>
      </c>
      <c r="AE19" s="23">
        <f t="shared" si="5"/>
        <v>-0.47826086956521774</v>
      </c>
      <c r="AF19" s="23">
        <f t="shared" si="0"/>
        <v>0.22873345935727821</v>
      </c>
      <c r="AG19" s="23">
        <f t="shared" si="1"/>
        <v>1.0396975425330827E-2</v>
      </c>
      <c r="AI19" s="16">
        <v>13</v>
      </c>
      <c r="AJ19" s="16">
        <v>3</v>
      </c>
      <c r="AK19" s="23">
        <f t="shared" si="2"/>
        <v>0.70588235294117663</v>
      </c>
      <c r="AL19" s="23">
        <f t="shared" si="3"/>
        <v>0.49826989619377182</v>
      </c>
      <c r="AM19" s="23">
        <f t="shared" si="4"/>
        <v>3.1141868512110739E-2</v>
      </c>
    </row>
    <row r="20" spans="5:40" ht="15.75">
      <c r="S20" s="22"/>
      <c r="T20" s="22"/>
      <c r="U20" s="22"/>
      <c r="V20" s="77"/>
      <c r="W20" s="77"/>
      <c r="Y20" s="16">
        <v>16</v>
      </c>
      <c r="Z20" s="16">
        <v>4</v>
      </c>
      <c r="AA20" s="16">
        <v>3</v>
      </c>
      <c r="AC20" s="16">
        <v>14</v>
      </c>
      <c r="AD20" s="16">
        <v>4</v>
      </c>
      <c r="AE20" s="23">
        <f t="shared" si="5"/>
        <v>-0.47826086956521774</v>
      </c>
      <c r="AF20" s="23">
        <f t="shared" si="0"/>
        <v>0.22873345935727821</v>
      </c>
      <c r="AG20" s="23">
        <f t="shared" si="1"/>
        <v>1.0396975425330827E-2</v>
      </c>
      <c r="AI20" s="16">
        <v>14</v>
      </c>
      <c r="AJ20" s="16">
        <v>2</v>
      </c>
      <c r="AK20" s="23">
        <f t="shared" si="2"/>
        <v>-0.29411764705882337</v>
      </c>
      <c r="AL20" s="23">
        <f t="shared" si="3"/>
        <v>8.6505190311418595E-2</v>
      </c>
      <c r="AM20" s="23">
        <f t="shared" si="4"/>
        <v>5.4065743944636622E-3</v>
      </c>
    </row>
    <row r="21" spans="5:40" ht="15.75">
      <c r="S21" s="22"/>
      <c r="T21" s="22"/>
      <c r="U21" s="22"/>
      <c r="V21" s="77"/>
      <c r="W21" s="77"/>
      <c r="Y21" s="16">
        <v>17</v>
      </c>
      <c r="Z21" s="16">
        <v>4</v>
      </c>
      <c r="AA21" s="16">
        <v>2</v>
      </c>
      <c r="AC21" s="16">
        <v>15</v>
      </c>
      <c r="AD21" s="16">
        <v>4</v>
      </c>
      <c r="AE21" s="23">
        <f t="shared" si="5"/>
        <v>-0.47826086956521774</v>
      </c>
      <c r="AF21" s="23">
        <f t="shared" si="0"/>
        <v>0.22873345935727821</v>
      </c>
      <c r="AG21" s="23">
        <f t="shared" si="1"/>
        <v>1.0396975425330827E-2</v>
      </c>
      <c r="AI21" s="16">
        <v>15</v>
      </c>
      <c r="AJ21" s="16">
        <v>3</v>
      </c>
      <c r="AK21" s="23">
        <f t="shared" si="2"/>
        <v>0.70588235294117663</v>
      </c>
      <c r="AL21" s="23">
        <f t="shared" si="3"/>
        <v>0.49826989619377182</v>
      </c>
      <c r="AM21" s="23">
        <f t="shared" si="4"/>
        <v>3.1141868512110739E-2</v>
      </c>
    </row>
    <row r="22" spans="5:40" ht="15.75">
      <c r="S22" s="22"/>
      <c r="T22" s="22"/>
      <c r="U22" s="22"/>
      <c r="V22" s="77"/>
      <c r="W22" s="77"/>
      <c r="Y22" s="16">
        <v>18</v>
      </c>
      <c r="Z22" s="16">
        <v>5</v>
      </c>
      <c r="AA22" s="16" t="s">
        <v>102</v>
      </c>
      <c r="AC22" s="16">
        <v>16</v>
      </c>
      <c r="AD22" s="16">
        <v>4</v>
      </c>
      <c r="AE22" s="23">
        <f t="shared" si="5"/>
        <v>-0.47826086956521774</v>
      </c>
      <c r="AF22" s="23">
        <f t="shared" si="0"/>
        <v>0.22873345935727821</v>
      </c>
      <c r="AG22" s="23">
        <f t="shared" si="1"/>
        <v>1.0396975425330827E-2</v>
      </c>
      <c r="AI22" s="16">
        <v>16</v>
      </c>
      <c r="AJ22" s="16">
        <v>3</v>
      </c>
      <c r="AK22" s="23">
        <f t="shared" si="2"/>
        <v>0.70588235294117663</v>
      </c>
      <c r="AL22" s="23">
        <f t="shared" si="3"/>
        <v>0.49826989619377182</v>
      </c>
      <c r="AM22" s="23">
        <f t="shared" si="4"/>
        <v>3.1141868512110739E-2</v>
      </c>
    </row>
    <row r="23" spans="5:40" ht="15.75">
      <c r="S23" s="22"/>
      <c r="T23" s="22"/>
      <c r="U23" s="22"/>
      <c r="V23" s="77"/>
      <c r="W23" s="77"/>
      <c r="Y23" s="16">
        <v>19</v>
      </c>
      <c r="Z23" s="16">
        <v>4</v>
      </c>
      <c r="AA23" s="16" t="s">
        <v>102</v>
      </c>
      <c r="AC23" s="16">
        <v>17</v>
      </c>
      <c r="AD23" s="16">
        <v>4</v>
      </c>
      <c r="AE23" s="23">
        <f t="shared" si="5"/>
        <v>-0.47826086956521774</v>
      </c>
      <c r="AF23" s="23">
        <f t="shared" si="0"/>
        <v>0.22873345935727821</v>
      </c>
      <c r="AG23" s="23">
        <f t="shared" si="1"/>
        <v>1.0396975425330827E-2</v>
      </c>
      <c r="AI23" s="16">
        <v>17</v>
      </c>
      <c r="AJ23" s="16">
        <v>2</v>
      </c>
      <c r="AK23" s="23">
        <f t="shared" si="2"/>
        <v>-0.29411764705882337</v>
      </c>
      <c r="AL23" s="23">
        <f t="shared" si="3"/>
        <v>8.6505190311418595E-2</v>
      </c>
      <c r="AM23" s="23">
        <f t="shared" si="4"/>
        <v>5.4065743944636622E-3</v>
      </c>
    </row>
    <row r="24" spans="5:40" ht="15.75">
      <c r="E24" s="79" t="s">
        <v>68</v>
      </c>
      <c r="F24" s="79"/>
      <c r="G24" s="79"/>
      <c r="H24" s="79"/>
      <c r="I24" s="79"/>
      <c r="J24" s="79"/>
      <c r="K24" s="79"/>
      <c r="L24" s="79"/>
      <c r="M24" s="79"/>
      <c r="Y24" s="16">
        <v>20</v>
      </c>
      <c r="Z24" s="16">
        <v>4</v>
      </c>
      <c r="AA24" s="16" t="s">
        <v>102</v>
      </c>
      <c r="AC24" s="16">
        <v>18</v>
      </c>
      <c r="AD24" s="16">
        <v>5</v>
      </c>
      <c r="AE24" s="23">
        <f t="shared" si="5"/>
        <v>0.52173913043478226</v>
      </c>
      <c r="AF24" s="23">
        <f t="shared" si="0"/>
        <v>0.27221172022684276</v>
      </c>
      <c r="AG24" s="23">
        <f t="shared" si="1"/>
        <v>1.2373260010311034E-2</v>
      </c>
      <c r="AI24" s="87" t="s">
        <v>78</v>
      </c>
      <c r="AJ24" s="88"/>
      <c r="AK24" s="28">
        <f>SUM(AK7:AK23)</f>
        <v>2.6645352591003757E-15</v>
      </c>
      <c r="AL24" s="23">
        <f>SUM(AL7:AL23)</f>
        <v>9.5294117647058858</v>
      </c>
      <c r="AM24" s="24">
        <f>SUM(AM7:AM23)</f>
        <v>0.59558823529411786</v>
      </c>
      <c r="AN24" s="22" t="s">
        <v>90</v>
      </c>
    </row>
    <row r="25" spans="5:40" ht="15.75">
      <c r="U25" s="29"/>
      <c r="Y25" s="16">
        <v>21</v>
      </c>
      <c r="Z25" s="16">
        <v>4</v>
      </c>
      <c r="AA25" s="16" t="s">
        <v>102</v>
      </c>
      <c r="AC25" s="16">
        <v>19</v>
      </c>
      <c r="AD25" s="16">
        <v>4</v>
      </c>
      <c r="AE25" s="23">
        <f t="shared" si="5"/>
        <v>-0.47826086956521774</v>
      </c>
      <c r="AF25" s="23">
        <f t="shared" si="0"/>
        <v>0.22873345935727821</v>
      </c>
      <c r="AG25" s="23">
        <f t="shared" si="1"/>
        <v>1.0396975425330827E-2</v>
      </c>
      <c r="AI25" s="25"/>
      <c r="AJ25" s="22"/>
      <c r="AK25" s="22"/>
      <c r="AL25" s="16" t="s">
        <v>86</v>
      </c>
      <c r="AM25" s="26" t="s">
        <v>87</v>
      </c>
      <c r="AN25" s="22"/>
    </row>
    <row r="26" spans="5:40" ht="18.75">
      <c r="S26" s="22"/>
      <c r="T26" s="22" t="s">
        <v>103</v>
      </c>
      <c r="U26" s="22"/>
      <c r="V26" s="22"/>
      <c r="Y26" s="16">
        <v>22</v>
      </c>
      <c r="Z26" s="16">
        <v>4</v>
      </c>
      <c r="AA26" s="16" t="s">
        <v>102</v>
      </c>
      <c r="AC26" s="16">
        <v>20</v>
      </c>
      <c r="AD26" s="16">
        <v>4</v>
      </c>
      <c r="AE26" s="23">
        <f t="shared" si="5"/>
        <v>-0.47826086956521774</v>
      </c>
      <c r="AF26" s="23">
        <f t="shared" si="0"/>
        <v>0.22873345935727821</v>
      </c>
      <c r="AG26" s="23">
        <f t="shared" si="1"/>
        <v>1.0396975425330827E-2</v>
      </c>
      <c r="AI26" s="22"/>
      <c r="AJ26" s="22"/>
      <c r="AK26" s="22"/>
      <c r="AL26" s="22"/>
      <c r="AM26" s="27">
        <f>SQRT(AM24)</f>
        <v>0.77174363314128991</v>
      </c>
    </row>
    <row r="27" spans="5:40" ht="15.75">
      <c r="S27" s="22"/>
      <c r="T27" s="22" t="s">
        <v>105</v>
      </c>
      <c r="U27" s="22"/>
      <c r="V27" s="22"/>
      <c r="Y27" s="16">
        <v>23</v>
      </c>
      <c r="Z27" s="16">
        <v>4</v>
      </c>
      <c r="AA27" s="16" t="s">
        <v>102</v>
      </c>
      <c r="AC27" s="16">
        <v>21</v>
      </c>
      <c r="AD27" s="16">
        <v>4</v>
      </c>
      <c r="AE27" s="23">
        <f t="shared" si="5"/>
        <v>-0.47826086956521774</v>
      </c>
      <c r="AF27" s="23">
        <f t="shared" si="0"/>
        <v>0.22873345935727821</v>
      </c>
      <c r="AG27" s="23">
        <f t="shared" si="1"/>
        <v>1.0396975425330827E-2</v>
      </c>
    </row>
    <row r="28" spans="5:40" ht="15.75">
      <c r="S28" s="22"/>
      <c r="T28" s="22"/>
      <c r="U28" s="22" t="s">
        <v>91</v>
      </c>
      <c r="V28" s="22"/>
      <c r="Y28" s="20" t="s">
        <v>78</v>
      </c>
      <c r="Z28" s="20">
        <f>SUM(Z5:Z27)</f>
        <v>103</v>
      </c>
      <c r="AA28" s="20">
        <f>SUM(AA5:AA21)</f>
        <v>39</v>
      </c>
      <c r="AC28" s="16">
        <v>22</v>
      </c>
      <c r="AD28" s="16">
        <v>4</v>
      </c>
      <c r="AE28" s="23">
        <f t="shared" si="5"/>
        <v>-0.47826086956521774</v>
      </c>
      <c r="AF28" s="23">
        <f t="shared" si="0"/>
        <v>0.22873345935727821</v>
      </c>
      <c r="AG28" s="23">
        <f t="shared" si="1"/>
        <v>1.0396975425330827E-2</v>
      </c>
    </row>
    <row r="29" spans="5:40" ht="18.75">
      <c r="S29" s="22"/>
      <c r="T29" s="22" t="s">
        <v>104</v>
      </c>
      <c r="U29" s="22"/>
      <c r="V29" s="22"/>
      <c r="Y29" s="20" t="s">
        <v>79</v>
      </c>
      <c r="Z29" s="21">
        <f>AVERAGE(Z5:Z27)</f>
        <v>4.4782608695652177</v>
      </c>
      <c r="AA29" s="21">
        <f>AVERAGE(AA5:AA21)</f>
        <v>2.2941176470588234</v>
      </c>
      <c r="AC29" s="16">
        <v>23</v>
      </c>
      <c r="AD29" s="16">
        <v>4</v>
      </c>
      <c r="AE29" s="23">
        <f t="shared" si="5"/>
        <v>-0.47826086956521774</v>
      </c>
      <c r="AF29" s="23">
        <f t="shared" si="0"/>
        <v>0.22873345935727821</v>
      </c>
      <c r="AG29" s="23">
        <f t="shared" si="1"/>
        <v>1.0396975425330827E-2</v>
      </c>
    </row>
    <row r="30" spans="5:40" ht="15.75">
      <c r="S30" s="22"/>
      <c r="T30" s="22" t="s">
        <v>106</v>
      </c>
      <c r="U30" s="22"/>
      <c r="V30" s="22"/>
      <c r="Y30" s="20" t="s">
        <v>80</v>
      </c>
      <c r="Z30" s="21">
        <f>VAR(Z5:Z27)</f>
        <v>0.53359683794466473</v>
      </c>
      <c r="AA30" s="21">
        <f>VAR(AA5:AA21)</f>
        <v>0.59558823529411775</v>
      </c>
      <c r="AC30" s="78" t="s">
        <v>78</v>
      </c>
      <c r="AD30" s="78"/>
      <c r="AE30" s="28">
        <f>SUM(AE7:AE29)</f>
        <v>-7.9936057773011271E-15</v>
      </c>
      <c r="AF30" s="23">
        <f>SUM(AF7:AF29)</f>
        <v>11.7391304347826</v>
      </c>
      <c r="AG30" s="24">
        <f>SUM(AG7:AG29)</f>
        <v>0.53359683794466362</v>
      </c>
      <c r="AH30" s="22" t="s">
        <v>90</v>
      </c>
    </row>
    <row r="31" spans="5:40" ht="15.75">
      <c r="Y31" s="20" t="s">
        <v>81</v>
      </c>
      <c r="Z31" s="21">
        <f>STDEV(Z5:Z27)</f>
        <v>0.7304771303365114</v>
      </c>
      <c r="AA31" s="21">
        <f>STDEV(AA5:AA21)</f>
        <v>0.7717436331412898</v>
      </c>
      <c r="AC31" s="25"/>
      <c r="AD31" s="22"/>
      <c r="AE31" s="22"/>
      <c r="AF31" s="16" t="s">
        <v>86</v>
      </c>
      <c r="AG31" s="26" t="s">
        <v>87</v>
      </c>
      <c r="AH31" s="22"/>
    </row>
    <row r="32" spans="5:40" ht="15.75">
      <c r="AC32" s="22"/>
      <c r="AD32" s="22"/>
      <c r="AE32" s="22"/>
      <c r="AF32" s="22"/>
      <c r="AG32" s="27">
        <f>SQRT(AG30)</f>
        <v>0.73047713033651074</v>
      </c>
    </row>
    <row r="33" spans="19:36" ht="15" customHeight="1">
      <c r="S33" s="75" t="s">
        <v>107</v>
      </c>
      <c r="T33" s="75"/>
      <c r="AC33" s="22"/>
      <c r="AD33" s="22"/>
      <c r="AE33" s="22"/>
      <c r="AF33" s="22"/>
      <c r="AG33" s="22"/>
    </row>
    <row r="34" spans="19:36" ht="15" customHeight="1">
      <c r="S34" s="75"/>
      <c r="T34" s="75"/>
    </row>
    <row r="35" spans="19:36" ht="15.75">
      <c r="S35" s="31">
        <v>12</v>
      </c>
      <c r="T35" s="16">
        <v>2.54</v>
      </c>
      <c r="AC35" s="22"/>
      <c r="AD35" s="22"/>
      <c r="AE35" s="22"/>
      <c r="AF35" s="77"/>
      <c r="AG35" s="77"/>
    </row>
    <row r="36" spans="19:36" ht="15.75">
      <c r="S36" s="31">
        <v>10</v>
      </c>
      <c r="T36" s="16">
        <v>2.6</v>
      </c>
      <c r="AC36" s="22"/>
      <c r="AD36" s="22"/>
      <c r="AE36" s="22"/>
      <c r="AF36" s="77"/>
      <c r="AG36" s="77"/>
    </row>
    <row r="37" spans="19:36" ht="15.75">
      <c r="S37" s="33" t="s">
        <v>116</v>
      </c>
      <c r="T37" s="16">
        <f>S35-S36</f>
        <v>2</v>
      </c>
      <c r="AC37" s="22"/>
      <c r="AD37" s="22"/>
      <c r="AE37" s="22"/>
      <c r="AF37" s="77"/>
      <c r="AG37" s="77"/>
    </row>
    <row r="38" spans="19:36" ht="15.75">
      <c r="S38" s="31" t="s">
        <v>117</v>
      </c>
      <c r="T38" s="16">
        <f>T36-T35</f>
        <v>6.0000000000000053E-2</v>
      </c>
      <c r="AC38" s="22"/>
      <c r="AD38" s="22"/>
      <c r="AE38" s="22"/>
      <c r="AF38" s="77"/>
      <c r="AG38" s="77"/>
    </row>
    <row r="39" spans="19:36" ht="15.75">
      <c r="S39" s="31" t="s">
        <v>118</v>
      </c>
      <c r="T39" s="16">
        <f>T38/T37</f>
        <v>3.0000000000000027E-2</v>
      </c>
      <c r="AC39" s="22"/>
      <c r="AD39" s="22"/>
      <c r="AE39" s="22"/>
      <c r="AF39" s="77"/>
      <c r="AG39" s="77"/>
    </row>
    <row r="40" spans="19:36" ht="15.75">
      <c r="S40" s="31" t="s">
        <v>119</v>
      </c>
      <c r="T40" s="16">
        <f>T39*(12-10)</f>
        <v>6.0000000000000053E-2</v>
      </c>
      <c r="AC40" s="22"/>
      <c r="AD40" s="22"/>
      <c r="AE40" s="22"/>
      <c r="AF40" s="77"/>
      <c r="AG40" s="77"/>
    </row>
    <row r="41" spans="19:36" ht="15.75">
      <c r="S41" s="31" t="s">
        <v>108</v>
      </c>
      <c r="T41" s="32">
        <f>T36-T40</f>
        <v>2.54</v>
      </c>
      <c r="AC41" s="22"/>
      <c r="AD41" s="22"/>
      <c r="AE41" s="22"/>
      <c r="AF41" s="77"/>
      <c r="AG41" s="77"/>
    </row>
    <row r="42" spans="19:36" ht="15.75">
      <c r="AC42" s="22"/>
      <c r="AD42" s="22"/>
      <c r="AE42" s="22"/>
      <c r="AF42" s="77"/>
      <c r="AG42" s="77"/>
    </row>
    <row r="43" spans="19:36" ht="15.75">
      <c r="AC43" s="22"/>
      <c r="AD43" s="22"/>
      <c r="AE43" s="22"/>
      <c r="AF43" s="77"/>
      <c r="AG43" s="77"/>
    </row>
    <row r="45" spans="19:36" ht="15.75">
      <c r="AD45" s="30" t="s">
        <v>91</v>
      </c>
      <c r="AE45" s="30"/>
      <c r="AF45" s="30"/>
      <c r="AG45" s="30"/>
      <c r="AH45" s="30"/>
      <c r="AI45" s="22"/>
      <c r="AJ45" s="22"/>
    </row>
    <row r="46" spans="19:36" ht="18.75">
      <c r="AD46" s="86" t="s">
        <v>92</v>
      </c>
      <c r="AE46" s="86"/>
      <c r="AF46" s="30"/>
      <c r="AG46" s="75" t="s">
        <v>107</v>
      </c>
      <c r="AH46" s="75"/>
      <c r="AI46" s="22"/>
      <c r="AJ46" s="22"/>
    </row>
    <row r="47" spans="19:36" ht="15.75">
      <c r="AD47" s="86" t="s">
        <v>98</v>
      </c>
      <c r="AE47" s="86"/>
      <c r="AF47" s="30"/>
      <c r="AG47" s="75"/>
      <c r="AH47" s="75"/>
      <c r="AI47" s="22"/>
      <c r="AJ47" s="22"/>
    </row>
    <row r="48" spans="19:36" ht="15.75">
      <c r="AD48" s="86" t="s">
        <v>99</v>
      </c>
      <c r="AE48" s="86"/>
      <c r="AF48" s="30"/>
      <c r="AG48" s="31">
        <v>40</v>
      </c>
      <c r="AH48" s="16">
        <v>2.0209999999999999</v>
      </c>
      <c r="AI48" s="30"/>
      <c r="AJ48" s="22"/>
    </row>
    <row r="49" spans="17:36" ht="15.75">
      <c r="AD49" s="86" t="s">
        <v>100</v>
      </c>
      <c r="AE49" s="86"/>
      <c r="AF49" s="30"/>
      <c r="AG49" s="31">
        <v>30</v>
      </c>
      <c r="AH49" s="16">
        <v>2.0419999999999998</v>
      </c>
      <c r="AI49" s="30"/>
      <c r="AJ49" s="22"/>
    </row>
    <row r="50" spans="17:36" ht="15.75">
      <c r="AD50" s="30" t="s">
        <v>93</v>
      </c>
      <c r="AE50" s="30"/>
      <c r="AF50" s="30"/>
      <c r="AG50" s="31" t="s">
        <v>109</v>
      </c>
      <c r="AH50" s="16">
        <f>AG48-AG49</f>
        <v>10</v>
      </c>
      <c r="AI50" s="30"/>
      <c r="AJ50" s="22"/>
    </row>
    <row r="51" spans="17:36" ht="15.75">
      <c r="Q51" s="22" t="s">
        <v>120</v>
      </c>
      <c r="AD51" s="30" t="s">
        <v>94</v>
      </c>
      <c r="AE51" s="30"/>
      <c r="AF51" s="30"/>
      <c r="AG51" s="31" t="s">
        <v>110</v>
      </c>
      <c r="AH51" s="16">
        <f>AH49-AH48</f>
        <v>2.0999999999999908E-2</v>
      </c>
      <c r="AI51" s="22"/>
      <c r="AJ51" s="22"/>
    </row>
    <row r="52" spans="17:36" ht="15.75">
      <c r="Q52" s="22"/>
      <c r="R52" s="22" t="s">
        <v>121</v>
      </c>
      <c r="S52" s="22"/>
      <c r="T52" s="22"/>
      <c r="U52" s="22"/>
      <c r="AD52" s="30" t="s">
        <v>95</v>
      </c>
      <c r="AE52" s="30"/>
      <c r="AF52" s="30"/>
      <c r="AG52" s="31" t="s">
        <v>111</v>
      </c>
      <c r="AH52" s="16">
        <f>AH51/AH50</f>
        <v>2.0999999999999908E-3</v>
      </c>
      <c r="AI52" s="22"/>
      <c r="AJ52" s="22"/>
    </row>
    <row r="53" spans="17:36" ht="15.75">
      <c r="Q53" s="22"/>
      <c r="R53" s="22" t="s">
        <v>122</v>
      </c>
      <c r="S53" s="22"/>
      <c r="T53" s="22"/>
      <c r="U53" s="22"/>
      <c r="AD53" s="30" t="s">
        <v>96</v>
      </c>
      <c r="AE53" s="30"/>
      <c r="AF53" s="30"/>
      <c r="AG53" s="31" t="s">
        <v>112</v>
      </c>
      <c r="AH53" s="16">
        <f>AH52 * (38-30)</f>
        <v>1.6799999999999926E-2</v>
      </c>
      <c r="AI53" s="22"/>
      <c r="AJ53" s="22"/>
    </row>
    <row r="54" spans="17:36" ht="15.75">
      <c r="AD54" s="30" t="s">
        <v>101</v>
      </c>
      <c r="AE54" s="30"/>
      <c r="AF54" s="30"/>
      <c r="AG54" s="31" t="s">
        <v>113</v>
      </c>
      <c r="AH54" s="32">
        <f>AH49-AH53</f>
        <v>2.0251999999999999</v>
      </c>
      <c r="AI54" s="22"/>
      <c r="AJ54" s="22"/>
    </row>
    <row r="55" spans="17:36" ht="15.75">
      <c r="Q55" s="22" t="s">
        <v>96</v>
      </c>
      <c r="S55" s="22"/>
      <c r="T55" s="22"/>
      <c r="U55" s="22"/>
      <c r="V55" s="22"/>
      <c r="W55" s="22"/>
      <c r="X55" s="22"/>
      <c r="Y55" s="22"/>
      <c r="AD55" s="30" t="s">
        <v>97</v>
      </c>
      <c r="AE55" s="30">
        <v>2.0251999999999999</v>
      </c>
      <c r="AF55" s="30"/>
      <c r="AG55" s="30"/>
      <c r="AH55" s="30"/>
      <c r="AI55" s="22"/>
      <c r="AJ55" s="22"/>
    </row>
    <row r="56" spans="17:36" ht="15.75">
      <c r="Q56" s="22" t="s">
        <v>124</v>
      </c>
      <c r="S56" s="22"/>
      <c r="T56" s="22"/>
      <c r="U56" s="22"/>
      <c r="V56" s="22"/>
      <c r="W56" s="22"/>
      <c r="X56" s="22"/>
      <c r="Y56" s="22"/>
      <c r="AD56" s="30" t="s">
        <v>114</v>
      </c>
      <c r="AE56" s="30"/>
      <c r="AF56" s="30"/>
      <c r="AG56" s="30"/>
      <c r="AH56" s="30"/>
      <c r="AI56" s="22"/>
      <c r="AJ56" s="22"/>
    </row>
    <row r="57" spans="17:36" ht="15.75">
      <c r="Q57" s="22" t="s">
        <v>125</v>
      </c>
      <c r="AD57" s="30" t="s">
        <v>115</v>
      </c>
      <c r="AE57" s="30"/>
      <c r="AF57" s="30"/>
      <c r="AG57" s="30"/>
      <c r="AH57" s="30"/>
      <c r="AI57" s="22"/>
      <c r="AJ57" s="22"/>
    </row>
    <row r="58" spans="17:36" ht="15.75">
      <c r="Q58" s="22" t="s">
        <v>123</v>
      </c>
      <c r="AD58" s="30"/>
      <c r="AE58" s="30"/>
      <c r="AF58" s="30"/>
      <c r="AG58" s="30"/>
      <c r="AH58" s="30"/>
      <c r="AI58" s="22"/>
      <c r="AJ58" s="22"/>
    </row>
  </sheetData>
  <mergeCells count="23">
    <mergeCell ref="AD49:AE49"/>
    <mergeCell ref="AG46:AH47"/>
    <mergeCell ref="AI24:AJ24"/>
    <mergeCell ref="AF35:AG43"/>
    <mergeCell ref="AD46:AE46"/>
    <mergeCell ref="AD47:AE47"/>
    <mergeCell ref="AD48:AE48"/>
    <mergeCell ref="AF5:AF6"/>
    <mergeCell ref="AI5:AI6"/>
    <mergeCell ref="AC4:AG4"/>
    <mergeCell ref="AC5:AC6"/>
    <mergeCell ref="AD5:AD6"/>
    <mergeCell ref="AE5:AE6"/>
    <mergeCell ref="AI4:AM4"/>
    <mergeCell ref="AJ5:AJ6"/>
    <mergeCell ref="AK5:AK6"/>
    <mergeCell ref="AL5:AL6"/>
    <mergeCell ref="S33:T34"/>
    <mergeCell ref="S15:W16"/>
    <mergeCell ref="V17:W23"/>
    <mergeCell ref="AC30:AD30"/>
    <mergeCell ref="E2:M2"/>
    <mergeCell ref="E24:M2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887CD-AB9E-436A-BDAB-526AA3E8CF28}">
  <dimension ref="A2:R83"/>
  <sheetViews>
    <sheetView zoomScaleNormal="100" workbookViewId="0">
      <selection activeCell="A5" sqref="A5:C6"/>
    </sheetView>
  </sheetViews>
  <sheetFormatPr defaultRowHeight="15"/>
  <cols>
    <col min="1" max="1" width="10.7109375" customWidth="1"/>
    <col min="6" max="6" width="8.28515625" customWidth="1"/>
    <col min="7" max="7" width="8.42578125" customWidth="1"/>
    <col min="10" max="10" width="15.140625" bestFit="1" customWidth="1"/>
  </cols>
  <sheetData>
    <row r="2" spans="1:18">
      <c r="A2" t="s">
        <v>126</v>
      </c>
    </row>
    <row r="3" spans="1:18">
      <c r="A3" t="s">
        <v>127</v>
      </c>
    </row>
    <row r="5" spans="1:18">
      <c r="A5" s="93" t="s">
        <v>67</v>
      </c>
      <c r="B5" s="93" t="s">
        <v>128</v>
      </c>
      <c r="C5" s="93" t="s">
        <v>129</v>
      </c>
      <c r="D5" s="34" t="s">
        <v>130</v>
      </c>
      <c r="E5" s="34" t="s">
        <v>5</v>
      </c>
      <c r="F5" s="93" t="s">
        <v>131</v>
      </c>
      <c r="G5" s="93" t="s">
        <v>132</v>
      </c>
      <c r="H5" s="93" t="s">
        <v>133</v>
      </c>
      <c r="J5" t="s">
        <v>143</v>
      </c>
    </row>
    <row r="6" spans="1:18">
      <c r="A6" s="93"/>
      <c r="B6" s="93"/>
      <c r="C6" s="93"/>
      <c r="D6" s="35"/>
      <c r="E6" s="35"/>
      <c r="F6" s="93"/>
      <c r="G6" s="93"/>
      <c r="H6" s="93"/>
      <c r="J6" s="17" t="s">
        <v>135</v>
      </c>
      <c r="K6" s="17" t="s">
        <v>136</v>
      </c>
      <c r="L6" s="90" t="s">
        <v>144</v>
      </c>
      <c r="M6" s="91"/>
      <c r="N6" s="91"/>
      <c r="O6" s="91"/>
      <c r="P6" s="91"/>
      <c r="Q6" s="91"/>
      <c r="R6" s="91"/>
    </row>
    <row r="7" spans="1:18">
      <c r="A7" s="36">
        <v>1</v>
      </c>
      <c r="B7" s="36">
        <v>6</v>
      </c>
      <c r="C7" s="57">
        <v>6</v>
      </c>
      <c r="D7" s="50">
        <f>B7-$B$48</f>
        <v>3.7749999999999999</v>
      </c>
      <c r="E7" s="50">
        <f>C7-$C$48</f>
        <v>1.0999999999999996</v>
      </c>
      <c r="F7" s="50">
        <f>B7^2</f>
        <v>36</v>
      </c>
      <c r="G7" s="50">
        <f>C7^2</f>
        <v>36</v>
      </c>
      <c r="H7" s="50">
        <f>B7*C7</f>
        <v>36</v>
      </c>
      <c r="J7" s="39" t="s">
        <v>137</v>
      </c>
      <c r="K7" s="40">
        <v>13</v>
      </c>
      <c r="L7" s="91"/>
      <c r="M7" s="91"/>
      <c r="N7" s="91"/>
      <c r="O7" s="91"/>
      <c r="P7" s="91"/>
      <c r="Q7" s="91"/>
      <c r="R7" s="91"/>
    </row>
    <row r="8" spans="1:18">
      <c r="A8" s="36">
        <v>2</v>
      </c>
      <c r="B8" s="36">
        <v>4</v>
      </c>
      <c r="C8" s="9">
        <v>6</v>
      </c>
      <c r="D8" s="50">
        <f t="shared" ref="D8:D46" si="0">B8-$B$48</f>
        <v>1.7749999999999999</v>
      </c>
      <c r="E8" s="50">
        <f t="shared" ref="E8:E46" si="1">C8-$C$48</f>
        <v>1.0999999999999996</v>
      </c>
      <c r="F8" s="50">
        <f t="shared" ref="F8:F46" si="2">B8^2</f>
        <v>16</v>
      </c>
      <c r="G8" s="50">
        <f t="shared" ref="G8:G46" si="3">C8^2</f>
        <v>36</v>
      </c>
      <c r="H8" s="50">
        <f t="shared" ref="H8:H46" si="4">B8*C8</f>
        <v>24</v>
      </c>
      <c r="J8" s="39" t="s">
        <v>138</v>
      </c>
      <c r="K8" s="40">
        <v>15</v>
      </c>
      <c r="L8" s="41">
        <v>1</v>
      </c>
      <c r="M8" s="41">
        <v>1</v>
      </c>
      <c r="N8" s="41">
        <v>1</v>
      </c>
      <c r="O8" s="41">
        <v>1</v>
      </c>
      <c r="P8" s="41">
        <v>1</v>
      </c>
      <c r="Q8" s="41">
        <v>1</v>
      </c>
      <c r="R8" s="41">
        <v>1</v>
      </c>
    </row>
    <row r="9" spans="1:18">
      <c r="A9" s="36">
        <v>3</v>
      </c>
      <c r="B9" s="36">
        <v>4</v>
      </c>
      <c r="C9" s="9">
        <v>6</v>
      </c>
      <c r="D9" s="50">
        <f t="shared" si="0"/>
        <v>1.7749999999999999</v>
      </c>
      <c r="E9" s="50">
        <f t="shared" si="1"/>
        <v>1.0999999999999996</v>
      </c>
      <c r="F9" s="50">
        <f t="shared" si="2"/>
        <v>16</v>
      </c>
      <c r="G9" s="50">
        <f t="shared" si="3"/>
        <v>36</v>
      </c>
      <c r="H9" s="50">
        <f t="shared" si="4"/>
        <v>24</v>
      </c>
      <c r="J9" s="39" t="s">
        <v>139</v>
      </c>
      <c r="K9" s="40">
        <v>8</v>
      </c>
      <c r="L9" s="41">
        <v>1</v>
      </c>
      <c r="M9" s="41">
        <v>1</v>
      </c>
      <c r="N9" s="41">
        <v>1</v>
      </c>
      <c r="O9" s="41">
        <v>1</v>
      </c>
      <c r="P9" s="41">
        <v>1</v>
      </c>
      <c r="Q9" s="41">
        <v>1</v>
      </c>
      <c r="R9" s="42">
        <v>2</v>
      </c>
    </row>
    <row r="10" spans="1:18">
      <c r="A10" s="36">
        <v>4</v>
      </c>
      <c r="B10" s="36">
        <v>4</v>
      </c>
      <c r="C10" s="9">
        <v>6</v>
      </c>
      <c r="D10" s="50">
        <f t="shared" si="0"/>
        <v>1.7749999999999999</v>
      </c>
      <c r="E10" s="50">
        <f t="shared" si="1"/>
        <v>1.0999999999999996</v>
      </c>
      <c r="F10" s="50">
        <f t="shared" si="2"/>
        <v>16</v>
      </c>
      <c r="G10" s="50">
        <f t="shared" si="3"/>
        <v>36</v>
      </c>
      <c r="H10" s="50">
        <f t="shared" si="4"/>
        <v>24</v>
      </c>
      <c r="J10" s="39" t="s">
        <v>140</v>
      </c>
      <c r="K10" s="40">
        <v>2</v>
      </c>
      <c r="L10" s="42">
        <v>2</v>
      </c>
      <c r="M10" s="42">
        <v>2</v>
      </c>
      <c r="N10" s="42">
        <v>2</v>
      </c>
      <c r="O10" s="42">
        <v>2</v>
      </c>
      <c r="P10" s="42">
        <v>2</v>
      </c>
      <c r="Q10" s="42">
        <v>2</v>
      </c>
      <c r="R10" s="42">
        <v>2</v>
      </c>
    </row>
    <row r="11" spans="1:18">
      <c r="A11" s="36">
        <v>5</v>
      </c>
      <c r="B11" s="36">
        <v>3</v>
      </c>
      <c r="C11" s="9">
        <v>6</v>
      </c>
      <c r="D11" s="50">
        <f t="shared" si="0"/>
        <v>0.77499999999999991</v>
      </c>
      <c r="E11" s="50">
        <f t="shared" si="1"/>
        <v>1.0999999999999996</v>
      </c>
      <c r="F11" s="50">
        <f t="shared" si="2"/>
        <v>9</v>
      </c>
      <c r="G11" s="50">
        <f t="shared" si="3"/>
        <v>36</v>
      </c>
      <c r="H11" s="50">
        <f t="shared" si="4"/>
        <v>18</v>
      </c>
      <c r="J11" s="39" t="s">
        <v>141</v>
      </c>
      <c r="K11" s="40">
        <v>1</v>
      </c>
      <c r="L11" s="42">
        <v>2</v>
      </c>
      <c r="M11" s="42">
        <v>2</v>
      </c>
      <c r="N11" s="42">
        <v>2</v>
      </c>
      <c r="O11" s="42">
        <v>2</v>
      </c>
      <c r="P11" s="42">
        <v>2</v>
      </c>
      <c r="Q11" s="42">
        <v>2</v>
      </c>
      <c r="R11" s="42">
        <v>2</v>
      </c>
    </row>
    <row r="12" spans="1:18">
      <c r="A12" s="36">
        <v>6</v>
      </c>
      <c r="B12" s="36">
        <v>3</v>
      </c>
      <c r="C12" s="9">
        <v>5</v>
      </c>
      <c r="D12" s="50">
        <f t="shared" si="0"/>
        <v>0.77499999999999991</v>
      </c>
      <c r="E12" s="50">
        <f>C12-$C$48</f>
        <v>9.9999999999999645E-2</v>
      </c>
      <c r="F12" s="50">
        <f t="shared" si="2"/>
        <v>9</v>
      </c>
      <c r="G12" s="50">
        <f t="shared" si="3"/>
        <v>25</v>
      </c>
      <c r="H12" s="50">
        <f t="shared" si="4"/>
        <v>15</v>
      </c>
      <c r="J12" s="39" t="s">
        <v>142</v>
      </c>
      <c r="K12" s="40">
        <v>1</v>
      </c>
      <c r="L12" s="43">
        <v>3</v>
      </c>
      <c r="M12" s="43">
        <v>3</v>
      </c>
      <c r="N12" s="43">
        <v>3</v>
      </c>
      <c r="O12" s="43">
        <v>3</v>
      </c>
      <c r="P12" s="43">
        <v>3</v>
      </c>
      <c r="Q12" s="44">
        <v>3</v>
      </c>
      <c r="R12" s="44">
        <v>3</v>
      </c>
    </row>
    <row r="13" spans="1:18">
      <c r="A13" s="36">
        <v>7</v>
      </c>
      <c r="B13" s="36">
        <v>3</v>
      </c>
      <c r="C13" s="9">
        <v>5</v>
      </c>
      <c r="D13" s="50">
        <f t="shared" si="0"/>
        <v>0.77499999999999991</v>
      </c>
      <c r="E13" s="50">
        <f t="shared" si="1"/>
        <v>9.9999999999999645E-2</v>
      </c>
      <c r="F13" s="50">
        <f t="shared" si="2"/>
        <v>9</v>
      </c>
      <c r="G13" s="50">
        <f t="shared" si="3"/>
        <v>25</v>
      </c>
      <c r="H13" s="50">
        <f t="shared" si="4"/>
        <v>15</v>
      </c>
      <c r="L13" s="43">
        <v>3</v>
      </c>
      <c r="M13" s="45">
        <v>4</v>
      </c>
      <c r="N13" s="45">
        <v>4</v>
      </c>
      <c r="O13" s="46">
        <v>5</v>
      </c>
      <c r="P13" s="47">
        <v>6</v>
      </c>
      <c r="Q13" s="92"/>
      <c r="R13" s="92"/>
    </row>
    <row r="14" spans="1:18">
      <c r="A14" s="36">
        <v>8</v>
      </c>
      <c r="B14" s="36">
        <v>3</v>
      </c>
      <c r="C14" s="9">
        <v>5</v>
      </c>
      <c r="D14" s="50">
        <f t="shared" si="0"/>
        <v>0.77499999999999991</v>
      </c>
      <c r="E14" s="50">
        <f t="shared" si="1"/>
        <v>9.9999999999999645E-2</v>
      </c>
      <c r="F14" s="50">
        <f t="shared" si="2"/>
        <v>9</v>
      </c>
      <c r="G14" s="50">
        <f t="shared" si="3"/>
        <v>25</v>
      </c>
      <c r="H14" s="50">
        <f t="shared" si="4"/>
        <v>15</v>
      </c>
    </row>
    <row r="15" spans="1:18">
      <c r="A15" s="36">
        <v>9</v>
      </c>
      <c r="B15" s="36">
        <v>3</v>
      </c>
      <c r="C15" s="9">
        <v>5</v>
      </c>
      <c r="D15" s="50">
        <f t="shared" si="0"/>
        <v>0.77499999999999991</v>
      </c>
      <c r="E15" s="50">
        <f t="shared" si="1"/>
        <v>9.9999999999999645E-2</v>
      </c>
      <c r="F15" s="50">
        <f t="shared" si="2"/>
        <v>9</v>
      </c>
      <c r="G15" s="50">
        <f t="shared" si="3"/>
        <v>25</v>
      </c>
      <c r="H15" s="50">
        <f t="shared" si="4"/>
        <v>15</v>
      </c>
      <c r="J15" s="49" t="s">
        <v>5</v>
      </c>
    </row>
    <row r="16" spans="1:18">
      <c r="A16" s="36">
        <v>10</v>
      </c>
      <c r="B16" s="36">
        <v>3</v>
      </c>
      <c r="C16" s="9">
        <v>5</v>
      </c>
      <c r="D16" s="50">
        <f t="shared" si="0"/>
        <v>0.77499999999999991</v>
      </c>
      <c r="E16" s="50">
        <f t="shared" si="1"/>
        <v>9.9999999999999645E-2</v>
      </c>
      <c r="F16" s="50">
        <f t="shared" si="2"/>
        <v>9</v>
      </c>
      <c r="G16" s="50">
        <f t="shared" si="3"/>
        <v>25</v>
      </c>
      <c r="H16" s="50">
        <f t="shared" si="4"/>
        <v>15</v>
      </c>
      <c r="J16" s="17" t="s">
        <v>135</v>
      </c>
      <c r="K16" s="17" t="s">
        <v>136</v>
      </c>
      <c r="L16" s="90" t="s">
        <v>144</v>
      </c>
      <c r="M16" s="91"/>
      <c r="N16" s="91"/>
      <c r="O16" s="91"/>
      <c r="P16" s="91"/>
      <c r="Q16" s="91"/>
      <c r="R16" s="91"/>
    </row>
    <row r="17" spans="1:18">
      <c r="A17" s="36">
        <v>11</v>
      </c>
      <c r="B17" s="36">
        <v>3</v>
      </c>
      <c r="C17" s="9">
        <v>5</v>
      </c>
      <c r="D17" s="50">
        <f t="shared" si="0"/>
        <v>0.77499999999999991</v>
      </c>
      <c r="E17" s="50">
        <f t="shared" si="1"/>
        <v>9.9999999999999645E-2</v>
      </c>
      <c r="F17" s="50">
        <f t="shared" si="2"/>
        <v>9</v>
      </c>
      <c r="G17" s="50">
        <f t="shared" si="3"/>
        <v>25</v>
      </c>
      <c r="H17" s="50">
        <f t="shared" si="4"/>
        <v>15</v>
      </c>
      <c r="J17" s="48" t="s">
        <v>145</v>
      </c>
      <c r="K17" s="40">
        <v>5</v>
      </c>
      <c r="L17" s="91"/>
      <c r="M17" s="91"/>
      <c r="N17" s="91"/>
      <c r="O17" s="91"/>
      <c r="P17" s="91"/>
      <c r="Q17" s="91"/>
      <c r="R17" s="91"/>
    </row>
    <row r="18" spans="1:18">
      <c r="A18" s="36">
        <v>12</v>
      </c>
      <c r="B18" s="36">
        <v>3</v>
      </c>
      <c r="C18" s="9">
        <v>5</v>
      </c>
      <c r="D18" s="50">
        <f t="shared" si="0"/>
        <v>0.77499999999999991</v>
      </c>
      <c r="E18" s="50">
        <f t="shared" si="1"/>
        <v>9.9999999999999645E-2</v>
      </c>
      <c r="F18" s="50">
        <f t="shared" si="2"/>
        <v>9</v>
      </c>
      <c r="G18" s="50">
        <f t="shared" si="3"/>
        <v>25</v>
      </c>
      <c r="H18" s="50">
        <f t="shared" si="4"/>
        <v>15</v>
      </c>
      <c r="J18" s="48" t="s">
        <v>146</v>
      </c>
      <c r="K18" s="40">
        <v>26</v>
      </c>
      <c r="L18" s="41">
        <v>1</v>
      </c>
      <c r="M18" s="41">
        <v>1</v>
      </c>
      <c r="N18" s="41">
        <v>1</v>
      </c>
      <c r="O18" s="41">
        <v>1</v>
      </c>
      <c r="P18" s="41">
        <v>1</v>
      </c>
      <c r="Q18" s="42">
        <v>5</v>
      </c>
      <c r="R18" s="42">
        <v>5</v>
      </c>
    </row>
    <row r="19" spans="1:18">
      <c r="A19" s="36">
        <v>13</v>
      </c>
      <c r="B19" s="36">
        <v>3</v>
      </c>
      <c r="C19" s="9">
        <v>5</v>
      </c>
      <c r="D19" s="50">
        <f t="shared" si="0"/>
        <v>0.77499999999999991</v>
      </c>
      <c r="E19" s="50">
        <f t="shared" si="1"/>
        <v>9.9999999999999645E-2</v>
      </c>
      <c r="F19" s="50">
        <f t="shared" si="2"/>
        <v>9</v>
      </c>
      <c r="G19" s="50">
        <f t="shared" si="3"/>
        <v>25</v>
      </c>
      <c r="H19" s="50">
        <f t="shared" si="4"/>
        <v>15</v>
      </c>
      <c r="J19" s="9" t="s">
        <v>147</v>
      </c>
      <c r="K19" s="40">
        <v>9</v>
      </c>
      <c r="L19" s="42">
        <v>5</v>
      </c>
      <c r="M19" s="42">
        <v>5</v>
      </c>
      <c r="N19" s="42">
        <v>5</v>
      </c>
      <c r="O19" s="42">
        <v>5</v>
      </c>
      <c r="P19" s="42">
        <v>5</v>
      </c>
      <c r="Q19" s="42">
        <v>5</v>
      </c>
      <c r="R19" s="42">
        <v>5</v>
      </c>
    </row>
    <row r="20" spans="1:18">
      <c r="A20" s="36">
        <v>14</v>
      </c>
      <c r="B20" s="36">
        <v>3</v>
      </c>
      <c r="C20" s="9">
        <v>5</v>
      </c>
      <c r="D20" s="50">
        <f t="shared" si="0"/>
        <v>0.77499999999999991</v>
      </c>
      <c r="E20" s="50">
        <f t="shared" si="1"/>
        <v>9.9999999999999645E-2</v>
      </c>
      <c r="F20" s="50">
        <f t="shared" si="2"/>
        <v>9</v>
      </c>
      <c r="G20" s="50">
        <f t="shared" si="3"/>
        <v>25</v>
      </c>
      <c r="H20" s="50">
        <f t="shared" si="4"/>
        <v>15</v>
      </c>
      <c r="J20" s="9" t="s">
        <v>148</v>
      </c>
      <c r="K20" s="40">
        <v>0</v>
      </c>
      <c r="L20" s="42">
        <v>5</v>
      </c>
      <c r="M20" s="42">
        <v>5</v>
      </c>
      <c r="N20" s="42">
        <v>5</v>
      </c>
      <c r="O20" s="42">
        <v>5</v>
      </c>
      <c r="P20" s="42">
        <v>5</v>
      </c>
      <c r="Q20" s="42">
        <v>5</v>
      </c>
      <c r="R20" s="42">
        <v>5</v>
      </c>
    </row>
    <row r="21" spans="1:18">
      <c r="A21" s="36">
        <v>15</v>
      </c>
      <c r="B21" s="36">
        <v>3</v>
      </c>
      <c r="C21" s="9">
        <v>5</v>
      </c>
      <c r="D21" s="50">
        <f t="shared" si="0"/>
        <v>0.77499999999999991</v>
      </c>
      <c r="E21" s="50">
        <f t="shared" si="1"/>
        <v>9.9999999999999645E-2</v>
      </c>
      <c r="F21" s="50">
        <f t="shared" si="2"/>
        <v>9</v>
      </c>
      <c r="G21" s="50">
        <f t="shared" si="3"/>
        <v>25</v>
      </c>
      <c r="H21" s="50">
        <f t="shared" si="4"/>
        <v>15</v>
      </c>
      <c r="J21" s="9" t="s">
        <v>149</v>
      </c>
      <c r="K21" s="40">
        <v>0</v>
      </c>
      <c r="L21" s="42">
        <v>5</v>
      </c>
      <c r="M21" s="42">
        <v>5</v>
      </c>
      <c r="N21" s="42">
        <v>5</v>
      </c>
      <c r="O21" s="42">
        <v>5</v>
      </c>
      <c r="P21" s="42">
        <v>5</v>
      </c>
      <c r="Q21" s="42">
        <v>5</v>
      </c>
      <c r="R21" s="42">
        <v>5</v>
      </c>
    </row>
    <row r="22" spans="1:18">
      <c r="A22" s="36">
        <v>16</v>
      </c>
      <c r="B22" s="36">
        <v>3</v>
      </c>
      <c r="C22" s="9">
        <v>5</v>
      </c>
      <c r="D22" s="50">
        <f t="shared" si="0"/>
        <v>0.77499999999999991</v>
      </c>
      <c r="E22" s="50">
        <f t="shared" si="1"/>
        <v>9.9999999999999645E-2</v>
      </c>
      <c r="F22" s="50">
        <f t="shared" si="2"/>
        <v>9</v>
      </c>
      <c r="G22" s="50">
        <f t="shared" si="3"/>
        <v>25</v>
      </c>
      <c r="H22" s="50">
        <f t="shared" si="4"/>
        <v>15</v>
      </c>
      <c r="J22" s="39" t="s">
        <v>150</v>
      </c>
      <c r="K22" s="40">
        <v>0</v>
      </c>
      <c r="L22" s="42">
        <v>5</v>
      </c>
      <c r="M22" s="42">
        <v>5</v>
      </c>
      <c r="N22" s="42">
        <v>5</v>
      </c>
      <c r="O22" s="43">
        <v>4</v>
      </c>
      <c r="P22" s="43">
        <v>4</v>
      </c>
      <c r="Q22" s="44">
        <v>4</v>
      </c>
      <c r="R22" s="44">
        <v>4</v>
      </c>
    </row>
    <row r="23" spans="1:18">
      <c r="A23" s="36">
        <v>17</v>
      </c>
      <c r="B23" s="36">
        <v>2</v>
      </c>
      <c r="C23" s="9">
        <v>5</v>
      </c>
      <c r="D23" s="50">
        <f t="shared" si="0"/>
        <v>-0.22500000000000009</v>
      </c>
      <c r="E23" s="50">
        <f t="shared" si="1"/>
        <v>9.9999999999999645E-2</v>
      </c>
      <c r="F23" s="50">
        <f t="shared" si="2"/>
        <v>4</v>
      </c>
      <c r="G23" s="50">
        <f t="shared" si="3"/>
        <v>25</v>
      </c>
      <c r="H23" s="50">
        <f t="shared" si="4"/>
        <v>10</v>
      </c>
      <c r="L23" s="43">
        <v>4</v>
      </c>
      <c r="M23" s="43">
        <v>4</v>
      </c>
      <c r="N23" s="43">
        <v>4</v>
      </c>
      <c r="O23" s="43">
        <v>4</v>
      </c>
      <c r="P23" s="43">
        <v>4</v>
      </c>
      <c r="Q23" s="92"/>
      <c r="R23" s="92"/>
    </row>
    <row r="24" spans="1:18">
      <c r="A24" s="36">
        <v>18</v>
      </c>
      <c r="B24" s="36">
        <v>2</v>
      </c>
      <c r="C24" s="9">
        <v>5</v>
      </c>
      <c r="D24" s="50">
        <f t="shared" si="0"/>
        <v>-0.22500000000000009</v>
      </c>
      <c r="E24" s="50">
        <f t="shared" si="1"/>
        <v>9.9999999999999645E-2</v>
      </c>
      <c r="F24" s="50">
        <f t="shared" si="2"/>
        <v>4</v>
      </c>
      <c r="G24" s="50">
        <f t="shared" si="3"/>
        <v>25</v>
      </c>
      <c r="H24" s="50">
        <f t="shared" si="4"/>
        <v>10</v>
      </c>
    </row>
    <row r="25" spans="1:18">
      <c r="A25" s="36">
        <v>19</v>
      </c>
      <c r="B25" s="36">
        <v>2</v>
      </c>
      <c r="C25" s="9">
        <v>5</v>
      </c>
      <c r="D25" s="50">
        <f t="shared" si="0"/>
        <v>-0.22500000000000009</v>
      </c>
      <c r="E25" s="50">
        <f t="shared" si="1"/>
        <v>9.9999999999999645E-2</v>
      </c>
      <c r="F25" s="50">
        <f t="shared" si="2"/>
        <v>4</v>
      </c>
      <c r="G25" s="50">
        <f t="shared" si="3"/>
        <v>25</v>
      </c>
      <c r="H25" s="50">
        <f t="shared" si="4"/>
        <v>10</v>
      </c>
    </row>
    <row r="26" spans="1:18">
      <c r="A26" s="36">
        <v>20</v>
      </c>
      <c r="B26" s="36">
        <v>2</v>
      </c>
      <c r="C26" s="9">
        <v>5</v>
      </c>
      <c r="D26" s="50">
        <f t="shared" si="0"/>
        <v>-0.22500000000000009</v>
      </c>
      <c r="E26" s="50">
        <f t="shared" si="1"/>
        <v>9.9999999999999645E-2</v>
      </c>
      <c r="F26" s="50">
        <f t="shared" si="2"/>
        <v>4</v>
      </c>
      <c r="G26" s="50">
        <f t="shared" si="3"/>
        <v>25</v>
      </c>
      <c r="H26" s="50">
        <f t="shared" si="4"/>
        <v>10</v>
      </c>
    </row>
    <row r="27" spans="1:18">
      <c r="A27" s="36">
        <v>21</v>
      </c>
      <c r="B27" s="36">
        <v>2</v>
      </c>
      <c r="C27" s="9">
        <v>5</v>
      </c>
      <c r="D27" s="50">
        <f t="shared" si="0"/>
        <v>-0.22500000000000009</v>
      </c>
      <c r="E27" s="50">
        <f t="shared" si="1"/>
        <v>9.9999999999999645E-2</v>
      </c>
      <c r="F27" s="50">
        <f t="shared" si="2"/>
        <v>4</v>
      </c>
      <c r="G27" s="50">
        <f t="shared" si="3"/>
        <v>25</v>
      </c>
      <c r="H27" s="50">
        <f t="shared" si="4"/>
        <v>10</v>
      </c>
    </row>
    <row r="28" spans="1:18">
      <c r="A28" s="36">
        <v>22</v>
      </c>
      <c r="B28" s="36">
        <v>2</v>
      </c>
      <c r="C28" s="9">
        <v>5</v>
      </c>
      <c r="D28" s="50">
        <f t="shared" si="0"/>
        <v>-0.22500000000000009</v>
      </c>
      <c r="E28" s="50">
        <f t="shared" si="1"/>
        <v>9.9999999999999645E-2</v>
      </c>
      <c r="F28" s="50">
        <f t="shared" si="2"/>
        <v>4</v>
      </c>
      <c r="G28" s="50">
        <f t="shared" si="3"/>
        <v>25</v>
      </c>
      <c r="H28" s="50">
        <f t="shared" si="4"/>
        <v>10</v>
      </c>
    </row>
    <row r="29" spans="1:18">
      <c r="A29" s="36">
        <v>23</v>
      </c>
      <c r="B29" s="36">
        <v>2</v>
      </c>
      <c r="C29" s="9">
        <v>5</v>
      </c>
      <c r="D29" s="50">
        <f t="shared" si="0"/>
        <v>-0.22500000000000009</v>
      </c>
      <c r="E29" s="50">
        <f t="shared" si="1"/>
        <v>9.9999999999999645E-2</v>
      </c>
      <c r="F29" s="50">
        <f t="shared" si="2"/>
        <v>4</v>
      </c>
      <c r="G29" s="50">
        <f t="shared" si="3"/>
        <v>25</v>
      </c>
      <c r="H29" s="50">
        <f t="shared" si="4"/>
        <v>10</v>
      </c>
    </row>
    <row r="30" spans="1:18">
      <c r="A30" s="36">
        <v>24</v>
      </c>
      <c r="B30" s="36">
        <v>2</v>
      </c>
      <c r="C30" s="9">
        <v>5</v>
      </c>
      <c r="D30" s="50">
        <f t="shared" si="0"/>
        <v>-0.22500000000000009</v>
      </c>
      <c r="E30" s="50">
        <f t="shared" si="1"/>
        <v>9.9999999999999645E-2</v>
      </c>
      <c r="F30" s="50">
        <f t="shared" si="2"/>
        <v>4</v>
      </c>
      <c r="G30" s="50">
        <f t="shared" si="3"/>
        <v>25</v>
      </c>
      <c r="H30" s="50">
        <f t="shared" si="4"/>
        <v>10</v>
      </c>
      <c r="I30" s="89"/>
      <c r="J30" s="89"/>
      <c r="K30" s="89"/>
      <c r="L30" s="89"/>
    </row>
    <row r="31" spans="1:18">
      <c r="A31" s="36">
        <v>25</v>
      </c>
      <c r="B31" s="36">
        <v>2</v>
      </c>
      <c r="C31" s="9">
        <v>5</v>
      </c>
      <c r="D31" s="50">
        <f t="shared" si="0"/>
        <v>-0.22500000000000009</v>
      </c>
      <c r="E31" s="50">
        <f t="shared" si="1"/>
        <v>9.9999999999999645E-2</v>
      </c>
      <c r="F31" s="50">
        <f t="shared" si="2"/>
        <v>4</v>
      </c>
      <c r="G31" s="50">
        <f t="shared" si="3"/>
        <v>25</v>
      </c>
      <c r="H31" s="50">
        <f t="shared" si="4"/>
        <v>10</v>
      </c>
      <c r="I31" s="89"/>
      <c r="J31" s="89"/>
      <c r="K31" s="89"/>
      <c r="L31" s="89"/>
    </row>
    <row r="32" spans="1:18">
      <c r="A32" s="36">
        <v>26</v>
      </c>
      <c r="B32" s="36">
        <v>2</v>
      </c>
      <c r="C32" s="9">
        <v>5</v>
      </c>
      <c r="D32" s="50">
        <f t="shared" si="0"/>
        <v>-0.22500000000000009</v>
      </c>
      <c r="E32" s="50">
        <f t="shared" si="1"/>
        <v>9.9999999999999645E-2</v>
      </c>
      <c r="F32" s="50">
        <f t="shared" si="2"/>
        <v>4</v>
      </c>
      <c r="G32" s="50">
        <f t="shared" si="3"/>
        <v>25</v>
      </c>
      <c r="H32" s="50">
        <f t="shared" si="4"/>
        <v>10</v>
      </c>
      <c r="I32" s="89"/>
      <c r="J32" s="89"/>
      <c r="K32" s="89"/>
      <c r="L32" s="89"/>
    </row>
    <row r="33" spans="1:12">
      <c r="A33" s="36">
        <v>27</v>
      </c>
      <c r="B33" s="36">
        <v>2</v>
      </c>
      <c r="C33" s="9">
        <v>5</v>
      </c>
      <c r="D33" s="50">
        <f t="shared" si="0"/>
        <v>-0.22500000000000009</v>
      </c>
      <c r="E33" s="50">
        <f t="shared" si="1"/>
        <v>9.9999999999999645E-2</v>
      </c>
      <c r="F33" s="50">
        <f t="shared" si="2"/>
        <v>4</v>
      </c>
      <c r="G33" s="50">
        <f t="shared" si="3"/>
        <v>25</v>
      </c>
      <c r="H33" s="50">
        <f t="shared" si="4"/>
        <v>10</v>
      </c>
      <c r="I33" s="89"/>
      <c r="J33" s="89"/>
      <c r="K33" s="89"/>
      <c r="L33" s="89"/>
    </row>
    <row r="34" spans="1:12">
      <c r="A34" s="36">
        <v>28</v>
      </c>
      <c r="B34" s="36">
        <v>1</v>
      </c>
      <c r="C34" s="9">
        <v>5</v>
      </c>
      <c r="D34" s="50">
        <f t="shared" si="0"/>
        <v>-1.2250000000000001</v>
      </c>
      <c r="E34" s="50">
        <f t="shared" si="1"/>
        <v>9.9999999999999645E-2</v>
      </c>
      <c r="F34" s="50">
        <f t="shared" si="2"/>
        <v>1</v>
      </c>
      <c r="G34" s="50">
        <f t="shared" si="3"/>
        <v>25</v>
      </c>
      <c r="H34" s="50">
        <f t="shared" si="4"/>
        <v>5</v>
      </c>
      <c r="I34" s="89"/>
      <c r="J34" s="89"/>
      <c r="K34" s="89"/>
      <c r="L34" s="89"/>
    </row>
    <row r="35" spans="1:12">
      <c r="A35" s="36">
        <v>29</v>
      </c>
      <c r="B35" s="36">
        <v>1</v>
      </c>
      <c r="C35" s="9">
        <v>5</v>
      </c>
      <c r="D35" s="50">
        <f t="shared" si="0"/>
        <v>-1.2250000000000001</v>
      </c>
      <c r="E35" s="50">
        <f t="shared" si="1"/>
        <v>9.9999999999999645E-2</v>
      </c>
      <c r="F35" s="50">
        <f t="shared" si="2"/>
        <v>1</v>
      </c>
      <c r="G35" s="50">
        <f t="shared" si="3"/>
        <v>25</v>
      </c>
      <c r="H35" s="50">
        <f t="shared" si="4"/>
        <v>5</v>
      </c>
      <c r="I35" s="89"/>
      <c r="J35" s="89"/>
      <c r="K35" s="89"/>
      <c r="L35" s="89"/>
    </row>
    <row r="36" spans="1:12">
      <c r="A36" s="36">
        <v>30</v>
      </c>
      <c r="B36" s="36">
        <v>1</v>
      </c>
      <c r="C36" s="9">
        <v>5</v>
      </c>
      <c r="D36" s="50">
        <f t="shared" si="0"/>
        <v>-1.2250000000000001</v>
      </c>
      <c r="E36" s="50">
        <f t="shared" si="1"/>
        <v>9.9999999999999645E-2</v>
      </c>
      <c r="F36" s="50">
        <f t="shared" si="2"/>
        <v>1</v>
      </c>
      <c r="G36" s="50">
        <f t="shared" si="3"/>
        <v>25</v>
      </c>
      <c r="H36" s="50">
        <f t="shared" si="4"/>
        <v>5</v>
      </c>
      <c r="I36" s="89"/>
      <c r="J36" s="89"/>
      <c r="K36" s="89"/>
      <c r="L36" s="89"/>
    </row>
    <row r="37" spans="1:12">
      <c r="A37" s="36">
        <v>31</v>
      </c>
      <c r="B37" s="36">
        <v>1</v>
      </c>
      <c r="C37" s="9">
        <v>5</v>
      </c>
      <c r="D37" s="50">
        <f t="shared" si="0"/>
        <v>-1.2250000000000001</v>
      </c>
      <c r="E37" s="50">
        <f t="shared" si="1"/>
        <v>9.9999999999999645E-2</v>
      </c>
      <c r="F37" s="50">
        <f t="shared" si="2"/>
        <v>1</v>
      </c>
      <c r="G37" s="50">
        <f t="shared" si="3"/>
        <v>25</v>
      </c>
      <c r="H37" s="50">
        <f t="shared" si="4"/>
        <v>5</v>
      </c>
      <c r="I37" s="89"/>
      <c r="J37" s="89"/>
      <c r="K37" s="89"/>
      <c r="L37" s="89"/>
    </row>
    <row r="38" spans="1:12">
      <c r="A38" s="36">
        <v>32</v>
      </c>
      <c r="B38" s="36">
        <v>1</v>
      </c>
      <c r="C38" s="9">
        <v>4</v>
      </c>
      <c r="D38" s="50">
        <f t="shared" si="0"/>
        <v>-1.2250000000000001</v>
      </c>
      <c r="E38" s="50">
        <f t="shared" si="1"/>
        <v>-0.90000000000000036</v>
      </c>
      <c r="F38" s="50">
        <f t="shared" si="2"/>
        <v>1</v>
      </c>
      <c r="G38" s="50">
        <f t="shared" si="3"/>
        <v>16</v>
      </c>
      <c r="H38" s="50">
        <f t="shared" si="4"/>
        <v>4</v>
      </c>
      <c r="I38" s="89"/>
      <c r="J38" s="89"/>
      <c r="K38" s="89"/>
      <c r="L38" s="89"/>
    </row>
    <row r="39" spans="1:12">
      <c r="A39" s="36">
        <v>33</v>
      </c>
      <c r="B39" s="36">
        <v>1</v>
      </c>
      <c r="C39" s="9">
        <v>4</v>
      </c>
      <c r="D39" s="50">
        <f t="shared" si="0"/>
        <v>-1.2250000000000001</v>
      </c>
      <c r="E39" s="50">
        <f t="shared" si="1"/>
        <v>-0.90000000000000036</v>
      </c>
      <c r="F39" s="50">
        <f t="shared" si="2"/>
        <v>1</v>
      </c>
      <c r="G39" s="50">
        <f t="shared" si="3"/>
        <v>16</v>
      </c>
      <c r="H39" s="50">
        <f t="shared" si="4"/>
        <v>4</v>
      </c>
      <c r="I39" s="89"/>
      <c r="J39" s="89"/>
      <c r="K39" s="89"/>
      <c r="L39" s="89"/>
    </row>
    <row r="40" spans="1:12">
      <c r="A40" s="36">
        <v>34</v>
      </c>
      <c r="B40" s="36">
        <v>1</v>
      </c>
      <c r="C40" s="9">
        <v>4</v>
      </c>
      <c r="D40" s="50">
        <f t="shared" si="0"/>
        <v>-1.2250000000000001</v>
      </c>
      <c r="E40" s="50">
        <f t="shared" si="1"/>
        <v>-0.90000000000000036</v>
      </c>
      <c r="F40" s="50">
        <f t="shared" si="2"/>
        <v>1</v>
      </c>
      <c r="G40" s="50">
        <f t="shared" si="3"/>
        <v>16</v>
      </c>
      <c r="H40" s="50">
        <f t="shared" si="4"/>
        <v>4</v>
      </c>
    </row>
    <row r="41" spans="1:12">
      <c r="A41" s="36">
        <v>35</v>
      </c>
      <c r="B41" s="36">
        <v>1</v>
      </c>
      <c r="C41" s="9">
        <v>4</v>
      </c>
      <c r="D41" s="50">
        <f t="shared" si="0"/>
        <v>-1.2250000000000001</v>
      </c>
      <c r="E41" s="50">
        <f t="shared" si="1"/>
        <v>-0.90000000000000036</v>
      </c>
      <c r="F41" s="50">
        <f t="shared" si="2"/>
        <v>1</v>
      </c>
      <c r="G41" s="50">
        <f t="shared" si="3"/>
        <v>16</v>
      </c>
      <c r="H41" s="50">
        <f t="shared" si="4"/>
        <v>4</v>
      </c>
      <c r="I41" t="s">
        <v>151</v>
      </c>
    </row>
    <row r="42" spans="1:12">
      <c r="A42" s="36">
        <v>36</v>
      </c>
      <c r="B42" s="36">
        <v>1</v>
      </c>
      <c r="C42" s="9">
        <v>4</v>
      </c>
      <c r="D42" s="50">
        <f t="shared" si="0"/>
        <v>-1.2250000000000001</v>
      </c>
      <c r="E42" s="50">
        <f t="shared" si="1"/>
        <v>-0.90000000000000036</v>
      </c>
      <c r="F42" s="50">
        <f t="shared" si="2"/>
        <v>1</v>
      </c>
      <c r="G42" s="50">
        <f t="shared" si="3"/>
        <v>16</v>
      </c>
      <c r="H42" s="50">
        <f t="shared" si="4"/>
        <v>4</v>
      </c>
      <c r="I42" t="s">
        <v>152</v>
      </c>
    </row>
    <row r="43" spans="1:12">
      <c r="A43" s="36">
        <v>37</v>
      </c>
      <c r="B43" s="36">
        <v>1</v>
      </c>
      <c r="C43" s="9">
        <v>4</v>
      </c>
      <c r="D43" s="50">
        <f t="shared" si="0"/>
        <v>-1.2250000000000001</v>
      </c>
      <c r="E43" s="50">
        <f t="shared" si="1"/>
        <v>-0.90000000000000036</v>
      </c>
      <c r="F43" s="50">
        <f t="shared" si="2"/>
        <v>1</v>
      </c>
      <c r="G43" s="50">
        <f t="shared" si="3"/>
        <v>16</v>
      </c>
      <c r="H43" s="50">
        <f t="shared" si="4"/>
        <v>4</v>
      </c>
      <c r="I43" t="s">
        <v>153</v>
      </c>
    </row>
    <row r="44" spans="1:12">
      <c r="A44" s="36">
        <v>38</v>
      </c>
      <c r="B44" s="36">
        <v>1</v>
      </c>
      <c r="C44" s="9">
        <v>4</v>
      </c>
      <c r="D44" s="50">
        <f t="shared" si="0"/>
        <v>-1.2250000000000001</v>
      </c>
      <c r="E44" s="50">
        <f t="shared" si="1"/>
        <v>-0.90000000000000036</v>
      </c>
      <c r="F44" s="50">
        <f t="shared" si="2"/>
        <v>1</v>
      </c>
      <c r="G44" s="50">
        <f t="shared" si="3"/>
        <v>16</v>
      </c>
      <c r="H44" s="50">
        <f t="shared" si="4"/>
        <v>4</v>
      </c>
    </row>
    <row r="45" spans="1:12">
      <c r="A45" s="36">
        <v>39</v>
      </c>
      <c r="B45" s="36">
        <v>1</v>
      </c>
      <c r="C45" s="9">
        <v>4</v>
      </c>
      <c r="D45" s="50">
        <f t="shared" si="0"/>
        <v>-1.2250000000000001</v>
      </c>
      <c r="E45" s="50">
        <f t="shared" si="1"/>
        <v>-0.90000000000000036</v>
      </c>
      <c r="F45" s="50">
        <f t="shared" si="2"/>
        <v>1</v>
      </c>
      <c r="G45" s="50">
        <f t="shared" si="3"/>
        <v>16</v>
      </c>
      <c r="H45" s="50">
        <f t="shared" si="4"/>
        <v>4</v>
      </c>
      <c r="I45" t="s">
        <v>154</v>
      </c>
    </row>
    <row r="46" spans="1:12">
      <c r="A46" s="36">
        <v>40</v>
      </c>
      <c r="B46" s="36">
        <v>1</v>
      </c>
      <c r="C46" s="9">
        <v>4</v>
      </c>
      <c r="D46" s="50">
        <f t="shared" si="0"/>
        <v>-1.2250000000000001</v>
      </c>
      <c r="E46" s="50">
        <f t="shared" si="1"/>
        <v>-0.90000000000000036</v>
      </c>
      <c r="F46" s="50">
        <f t="shared" si="2"/>
        <v>1</v>
      </c>
      <c r="G46" s="50">
        <f t="shared" si="3"/>
        <v>16</v>
      </c>
      <c r="H46" s="50">
        <f t="shared" si="4"/>
        <v>4</v>
      </c>
      <c r="I46" t="s">
        <v>155</v>
      </c>
    </row>
    <row r="47" spans="1:12">
      <c r="A47" s="37" t="s">
        <v>78</v>
      </c>
      <c r="B47" s="37">
        <f t="shared" ref="B47:H47" si="5">SUM(B7:B46)</f>
        <v>89</v>
      </c>
      <c r="C47" s="37">
        <f>SUM(C7:C46)</f>
        <v>196</v>
      </c>
      <c r="D47" s="56">
        <f t="shared" si="5"/>
        <v>-1.2434497875801753E-14</v>
      </c>
      <c r="E47" s="56">
        <f t="shared" si="5"/>
        <v>-1.4210854715202004E-14</v>
      </c>
      <c r="F47" s="58">
        <f t="shared" si="5"/>
        <v>249</v>
      </c>
      <c r="G47" s="58">
        <f t="shared" si="5"/>
        <v>974</v>
      </c>
      <c r="H47" s="37">
        <f t="shared" si="5"/>
        <v>457</v>
      </c>
      <c r="I47" t="s">
        <v>156</v>
      </c>
    </row>
    <row r="48" spans="1:12">
      <c r="A48" s="37" t="s">
        <v>134</v>
      </c>
      <c r="B48" s="38">
        <f>AVERAGE(B7:B46)</f>
        <v>2.2250000000000001</v>
      </c>
      <c r="C48" s="38">
        <f>AVERAGE(C7:C46)</f>
        <v>4.9000000000000004</v>
      </c>
      <c r="D48" s="36"/>
      <c r="E48" s="36"/>
      <c r="F48" s="36"/>
      <c r="G48" s="36"/>
      <c r="H48" s="36"/>
    </row>
    <row r="50" spans="9:18">
      <c r="I50" s="76" t="s">
        <v>157</v>
      </c>
      <c r="J50" s="76"/>
      <c r="K50" s="76"/>
      <c r="L50" s="76"/>
      <c r="M50" s="76"/>
      <c r="N50" s="76"/>
      <c r="O50" s="76"/>
      <c r="P50" s="76"/>
      <c r="Q50" s="76"/>
      <c r="R50" s="76"/>
    </row>
    <row r="51" spans="9:18">
      <c r="I51" s="76"/>
      <c r="J51" s="76"/>
      <c r="K51" s="76"/>
      <c r="L51" s="76"/>
      <c r="M51" s="76"/>
      <c r="N51" s="76"/>
      <c r="O51" s="76"/>
      <c r="P51" s="76"/>
      <c r="Q51" s="76"/>
      <c r="R51" s="76"/>
    </row>
    <row r="54" spans="9:18">
      <c r="K54" s="89"/>
      <c r="L54" s="89"/>
      <c r="M54" s="89"/>
      <c r="N54" s="89"/>
    </row>
    <row r="55" spans="9:18">
      <c r="K55" s="89"/>
      <c r="L55" s="89"/>
      <c r="M55" s="89"/>
      <c r="N55" s="89"/>
    </row>
    <row r="56" spans="9:18">
      <c r="K56" s="89"/>
      <c r="L56" s="89"/>
      <c r="M56" s="89"/>
      <c r="N56" s="89"/>
    </row>
    <row r="57" spans="9:18">
      <c r="K57" s="89"/>
      <c r="L57" s="89"/>
      <c r="M57" s="89"/>
      <c r="N57" s="89"/>
    </row>
    <row r="58" spans="9:18">
      <c r="K58" s="89"/>
      <c r="L58" s="89"/>
      <c r="M58" s="89"/>
      <c r="N58" s="89"/>
    </row>
    <row r="59" spans="9:18">
      <c r="K59" s="89"/>
      <c r="L59" s="89"/>
      <c r="M59" s="89"/>
      <c r="N59" s="89"/>
    </row>
    <row r="60" spans="9:18">
      <c r="K60" s="89"/>
      <c r="L60" s="89"/>
      <c r="M60" s="89"/>
      <c r="N60" s="89"/>
    </row>
    <row r="61" spans="9:18">
      <c r="K61" s="89"/>
      <c r="L61" s="89"/>
      <c r="M61" s="89"/>
      <c r="N61" s="89"/>
    </row>
    <row r="62" spans="9:18">
      <c r="K62" s="89"/>
      <c r="L62" s="89"/>
      <c r="M62" s="89"/>
      <c r="N62" s="89"/>
    </row>
    <row r="63" spans="9:18">
      <c r="K63" s="89"/>
      <c r="L63" s="89"/>
      <c r="M63" s="89"/>
      <c r="N63" s="89"/>
    </row>
    <row r="64" spans="9:18">
      <c r="I64" s="75" t="s">
        <v>107</v>
      </c>
      <c r="J64" s="75"/>
    </row>
    <row r="65" spans="9:10">
      <c r="I65" s="75"/>
      <c r="J65" s="75"/>
    </row>
    <row r="66" spans="9:10" ht="15.75">
      <c r="I66" s="31">
        <v>40</v>
      </c>
      <c r="J66" s="16">
        <v>2.0209999999999999</v>
      </c>
    </row>
    <row r="67" spans="9:10" ht="15.75">
      <c r="I67" s="31">
        <v>30</v>
      </c>
      <c r="J67" s="16">
        <v>2.0419999999999998</v>
      </c>
    </row>
    <row r="68" spans="9:10" ht="15.75">
      <c r="I68" s="31" t="s">
        <v>109</v>
      </c>
      <c r="J68" s="16">
        <f>I66-I67</f>
        <v>10</v>
      </c>
    </row>
    <row r="69" spans="9:10" ht="15.75">
      <c r="I69" s="31" t="s">
        <v>110</v>
      </c>
      <c r="J69" s="16">
        <f>J67-J66</f>
        <v>2.0999999999999908E-2</v>
      </c>
    </row>
    <row r="70" spans="9:10" ht="15.75">
      <c r="I70" s="31" t="s">
        <v>111</v>
      </c>
      <c r="J70" s="16">
        <f>J69/J68</f>
        <v>2.0999999999999908E-3</v>
      </c>
    </row>
    <row r="71" spans="9:10" ht="15.75">
      <c r="I71" s="31" t="s">
        <v>112</v>
      </c>
      <c r="J71" s="16">
        <f>J70 * (38-30)</f>
        <v>1.6799999999999926E-2</v>
      </c>
    </row>
    <row r="72" spans="9:10" ht="15.75">
      <c r="I72" s="31" t="s">
        <v>113</v>
      </c>
      <c r="J72" s="32">
        <f>J67-J71</f>
        <v>2.0251999999999999</v>
      </c>
    </row>
    <row r="74" spans="9:10" ht="15.75">
      <c r="I74" s="30" t="s">
        <v>158</v>
      </c>
    </row>
    <row r="75" spans="9:10" ht="15.75">
      <c r="I75" s="30" t="s">
        <v>159</v>
      </c>
    </row>
    <row r="76" spans="9:10" ht="15.75">
      <c r="I76" s="30" t="s">
        <v>99</v>
      </c>
    </row>
    <row r="77" spans="9:10" ht="15.75">
      <c r="I77" s="30" t="s">
        <v>160</v>
      </c>
    </row>
    <row r="78" spans="9:10" ht="15.75">
      <c r="I78" s="30" t="s">
        <v>161</v>
      </c>
    </row>
    <row r="79" spans="9:10" ht="15.75">
      <c r="I79" s="30" t="s">
        <v>162</v>
      </c>
    </row>
    <row r="80" spans="9:10" ht="15.75">
      <c r="I80" s="30" t="s">
        <v>163</v>
      </c>
    </row>
    <row r="82" spans="9:9" ht="15.75">
      <c r="I82" s="30" t="s">
        <v>164</v>
      </c>
    </row>
    <row r="83" spans="9:9" ht="15.75">
      <c r="I83" s="30" t="s">
        <v>165</v>
      </c>
    </row>
  </sheetData>
  <sortState xmlns:xlrd2="http://schemas.microsoft.com/office/spreadsheetml/2017/richdata2" ref="C7:C46">
    <sortCondition descending="1" ref="C7:C46"/>
  </sortState>
  <mergeCells count="14">
    <mergeCell ref="H5:H6"/>
    <mergeCell ref="A5:A6"/>
    <mergeCell ref="B5:B6"/>
    <mergeCell ref="C5:C6"/>
    <mergeCell ref="F5:F6"/>
    <mergeCell ref="G5:G6"/>
    <mergeCell ref="I50:R51"/>
    <mergeCell ref="K54:N63"/>
    <mergeCell ref="I64:J65"/>
    <mergeCell ref="L6:R7"/>
    <mergeCell ref="Q13:R13"/>
    <mergeCell ref="L16:R17"/>
    <mergeCell ref="Q23:R23"/>
    <mergeCell ref="I30:L3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891AD-E1FA-4D8E-B2AC-4B941ED80D54}">
  <dimension ref="A6:M52"/>
  <sheetViews>
    <sheetView topLeftCell="A33" workbookViewId="0">
      <selection activeCell="D7" sqref="D7:D46"/>
    </sheetView>
  </sheetViews>
  <sheetFormatPr defaultRowHeight="15"/>
  <cols>
    <col min="1" max="1" width="6" bestFit="1" customWidth="1"/>
    <col min="2" max="3" width="4.85546875" bestFit="1" customWidth="1"/>
    <col min="4" max="4" width="4" bestFit="1" customWidth="1"/>
    <col min="5" max="6" width="5.28515625" bestFit="1" customWidth="1"/>
    <col min="7" max="7" width="5" customWidth="1"/>
    <col min="8" max="9" width="5.5703125" bestFit="1" customWidth="1"/>
    <col min="10" max="10" width="5" bestFit="1" customWidth="1"/>
    <col min="11" max="13" width="5.5703125" bestFit="1" customWidth="1"/>
  </cols>
  <sheetData>
    <row r="6" spans="1:13" ht="16.5">
      <c r="A6" s="18" t="s">
        <v>182</v>
      </c>
      <c r="B6" s="18" t="s">
        <v>188</v>
      </c>
      <c r="C6" s="18" t="s">
        <v>189</v>
      </c>
      <c r="D6" s="18" t="s">
        <v>190</v>
      </c>
      <c r="E6" s="18" t="s">
        <v>183</v>
      </c>
      <c r="F6" s="18" t="s">
        <v>184</v>
      </c>
      <c r="G6" s="18" t="s">
        <v>5</v>
      </c>
      <c r="H6" s="18" t="s">
        <v>195</v>
      </c>
      <c r="I6" s="104" t="s">
        <v>196</v>
      </c>
      <c r="J6" s="104" t="s">
        <v>197</v>
      </c>
      <c r="K6" s="104" t="s">
        <v>185</v>
      </c>
      <c r="L6" s="104" t="s">
        <v>186</v>
      </c>
      <c r="M6" s="104" t="s">
        <v>187</v>
      </c>
    </row>
    <row r="7" spans="1:13">
      <c r="A7" s="105">
        <v>1</v>
      </c>
      <c r="B7" s="106">
        <v>6</v>
      </c>
      <c r="C7" s="106">
        <v>6</v>
      </c>
      <c r="D7" s="105">
        <f>[2]DATA!E17</f>
        <v>6</v>
      </c>
      <c r="E7" s="107">
        <f>B7-$B$50</f>
        <v>2.375</v>
      </c>
      <c r="F7" s="107">
        <f>C7-$B$51</f>
        <v>3.7749999999999999</v>
      </c>
      <c r="G7" s="105">
        <f>D7-$B$52</f>
        <v>1.0999999999999996</v>
      </c>
      <c r="H7" s="107">
        <f>E7^2</f>
        <v>5.640625</v>
      </c>
      <c r="I7" s="107">
        <f>F7^2</f>
        <v>14.250624999999999</v>
      </c>
      <c r="J7" s="105">
        <f>G7^2</f>
        <v>1.2099999999999993</v>
      </c>
      <c r="K7" s="107">
        <f>E7*G7</f>
        <v>2.6124999999999989</v>
      </c>
      <c r="L7" s="107">
        <f>F7*G7</f>
        <v>4.152499999999999</v>
      </c>
      <c r="M7" s="107">
        <f>E7*F7</f>
        <v>8.9656249999999993</v>
      </c>
    </row>
    <row r="8" spans="1:13">
      <c r="A8" s="105">
        <v>2</v>
      </c>
      <c r="B8" s="106">
        <v>6</v>
      </c>
      <c r="C8" s="106">
        <v>4</v>
      </c>
      <c r="D8" s="105">
        <f>[2]DATA!E31</f>
        <v>6</v>
      </c>
      <c r="E8" s="107">
        <f t="shared" ref="E8:E46" si="0">B8-$B$50</f>
        <v>2.375</v>
      </c>
      <c r="F8" s="107">
        <f t="shared" ref="F8:F46" si="1">C8-$B$51</f>
        <v>1.7749999999999999</v>
      </c>
      <c r="G8" s="105">
        <f t="shared" ref="G8:G46" si="2">D8-$B$52</f>
        <v>1.0999999999999996</v>
      </c>
      <c r="H8" s="107">
        <f t="shared" ref="H8:H46" si="3">E8^2</f>
        <v>5.640625</v>
      </c>
      <c r="I8" s="107">
        <f t="shared" ref="I8:I46" si="4">F8^2</f>
        <v>3.1506249999999998</v>
      </c>
      <c r="J8" s="105">
        <f t="shared" ref="J8:J46" si="5">G8^2</f>
        <v>1.2099999999999993</v>
      </c>
      <c r="K8" s="107">
        <f t="shared" ref="K8:K46" si="6">E8*G8</f>
        <v>2.6124999999999989</v>
      </c>
      <c r="L8" s="107">
        <f t="shared" ref="L8:L46" si="7">F8*G8</f>
        <v>1.9524999999999992</v>
      </c>
      <c r="M8" s="107">
        <f t="shared" ref="M8:M46" si="8">E8*F8</f>
        <v>4.2156250000000002</v>
      </c>
    </row>
    <row r="9" spans="1:13">
      <c r="A9" s="105">
        <v>3</v>
      </c>
      <c r="B9" s="106">
        <v>6</v>
      </c>
      <c r="C9" s="106">
        <v>4</v>
      </c>
      <c r="D9" s="105">
        <f>[2]DATA!E38</f>
        <v>6</v>
      </c>
      <c r="E9" s="107">
        <f t="shared" si="0"/>
        <v>2.375</v>
      </c>
      <c r="F9" s="107">
        <f t="shared" si="1"/>
        <v>1.7749999999999999</v>
      </c>
      <c r="G9" s="105">
        <f t="shared" si="2"/>
        <v>1.0999999999999996</v>
      </c>
      <c r="H9" s="107">
        <f t="shared" si="3"/>
        <v>5.640625</v>
      </c>
      <c r="I9" s="107">
        <f t="shared" si="4"/>
        <v>3.1506249999999998</v>
      </c>
      <c r="J9" s="105">
        <f t="shared" si="5"/>
        <v>1.2099999999999993</v>
      </c>
      <c r="K9" s="107">
        <f t="shared" si="6"/>
        <v>2.6124999999999989</v>
      </c>
      <c r="L9" s="107">
        <f t="shared" si="7"/>
        <v>1.9524999999999992</v>
      </c>
      <c r="M9" s="107">
        <f t="shared" si="8"/>
        <v>4.2156250000000002</v>
      </c>
    </row>
    <row r="10" spans="1:13">
      <c r="A10" s="105">
        <v>4</v>
      </c>
      <c r="B10" s="106">
        <v>5</v>
      </c>
      <c r="C10" s="106">
        <v>4</v>
      </c>
      <c r="D10" s="105">
        <f>[2]DATA!E32</f>
        <v>6</v>
      </c>
      <c r="E10" s="107">
        <f t="shared" si="0"/>
        <v>1.375</v>
      </c>
      <c r="F10" s="107">
        <f t="shared" si="1"/>
        <v>1.7749999999999999</v>
      </c>
      <c r="G10" s="105">
        <f t="shared" si="2"/>
        <v>1.0999999999999996</v>
      </c>
      <c r="H10" s="107">
        <f t="shared" si="3"/>
        <v>1.890625</v>
      </c>
      <c r="I10" s="107">
        <f t="shared" si="4"/>
        <v>3.1506249999999998</v>
      </c>
      <c r="J10" s="105">
        <f t="shared" si="5"/>
        <v>1.2099999999999993</v>
      </c>
      <c r="K10" s="107">
        <f t="shared" si="6"/>
        <v>1.5124999999999995</v>
      </c>
      <c r="L10" s="107">
        <f t="shared" si="7"/>
        <v>1.9524999999999992</v>
      </c>
      <c r="M10" s="107">
        <f t="shared" si="8"/>
        <v>2.4406249999999998</v>
      </c>
    </row>
    <row r="11" spans="1:13">
      <c r="A11" s="105">
        <v>5</v>
      </c>
      <c r="B11" s="106">
        <v>5</v>
      </c>
      <c r="C11" s="106">
        <v>3</v>
      </c>
      <c r="D11" s="105">
        <f>[2]DATA!E15</f>
        <v>6</v>
      </c>
      <c r="E11" s="107">
        <f t="shared" si="0"/>
        <v>1.375</v>
      </c>
      <c r="F11" s="107">
        <f t="shared" si="1"/>
        <v>0.77499999999999991</v>
      </c>
      <c r="G11" s="105">
        <f t="shared" si="2"/>
        <v>1.0999999999999996</v>
      </c>
      <c r="H11" s="107">
        <f t="shared" si="3"/>
        <v>1.890625</v>
      </c>
      <c r="I11" s="107">
        <f t="shared" si="4"/>
        <v>0.60062499999999985</v>
      </c>
      <c r="J11" s="105">
        <f t="shared" si="5"/>
        <v>1.2099999999999993</v>
      </c>
      <c r="K11" s="107">
        <f t="shared" si="6"/>
        <v>1.5124999999999995</v>
      </c>
      <c r="L11" s="107">
        <f t="shared" si="7"/>
        <v>0.85249999999999959</v>
      </c>
      <c r="M11" s="107">
        <f t="shared" si="8"/>
        <v>1.0656249999999998</v>
      </c>
    </row>
    <row r="12" spans="1:13">
      <c r="A12" s="105">
        <v>6</v>
      </c>
      <c r="B12" s="106">
        <v>5</v>
      </c>
      <c r="C12" s="106">
        <v>3</v>
      </c>
      <c r="D12" s="105">
        <f>[2]DATA!E11</f>
        <v>5</v>
      </c>
      <c r="E12" s="107">
        <f t="shared" si="0"/>
        <v>1.375</v>
      </c>
      <c r="F12" s="107">
        <f t="shared" si="1"/>
        <v>0.77499999999999991</v>
      </c>
      <c r="G12" s="105">
        <f t="shared" si="2"/>
        <v>9.9999999999999645E-2</v>
      </c>
      <c r="H12" s="107">
        <f t="shared" si="3"/>
        <v>1.890625</v>
      </c>
      <c r="I12" s="107">
        <f t="shared" si="4"/>
        <v>0.60062499999999985</v>
      </c>
      <c r="J12" s="105">
        <f t="shared" si="5"/>
        <v>9.9999999999999291E-3</v>
      </c>
      <c r="K12" s="107">
        <f t="shared" si="6"/>
        <v>0.13749999999999951</v>
      </c>
      <c r="L12" s="107">
        <f t="shared" si="7"/>
        <v>7.7499999999999722E-2</v>
      </c>
      <c r="M12" s="107">
        <f t="shared" si="8"/>
        <v>1.0656249999999998</v>
      </c>
    </row>
    <row r="13" spans="1:13">
      <c r="A13" s="105">
        <v>7</v>
      </c>
      <c r="B13" s="106">
        <v>5</v>
      </c>
      <c r="C13" s="106">
        <v>3</v>
      </c>
      <c r="D13" s="105">
        <f>[2]DATA!E14</f>
        <v>5</v>
      </c>
      <c r="E13" s="107">
        <f t="shared" si="0"/>
        <v>1.375</v>
      </c>
      <c r="F13" s="107">
        <f t="shared" si="1"/>
        <v>0.77499999999999991</v>
      </c>
      <c r="G13" s="105">
        <f t="shared" si="2"/>
        <v>9.9999999999999645E-2</v>
      </c>
      <c r="H13" s="107">
        <f t="shared" si="3"/>
        <v>1.890625</v>
      </c>
      <c r="I13" s="107">
        <f t="shared" si="4"/>
        <v>0.60062499999999985</v>
      </c>
      <c r="J13" s="105">
        <f t="shared" si="5"/>
        <v>9.9999999999999291E-3</v>
      </c>
      <c r="K13" s="107">
        <f t="shared" si="6"/>
        <v>0.13749999999999951</v>
      </c>
      <c r="L13" s="107">
        <f t="shared" si="7"/>
        <v>7.7499999999999722E-2</v>
      </c>
      <c r="M13" s="107">
        <f t="shared" si="8"/>
        <v>1.0656249999999998</v>
      </c>
    </row>
    <row r="14" spans="1:13">
      <c r="A14" s="105">
        <v>8</v>
      </c>
      <c r="B14" s="106">
        <v>5</v>
      </c>
      <c r="C14" s="106">
        <v>3</v>
      </c>
      <c r="D14" s="105">
        <f>[2]DATA!E18</f>
        <v>5</v>
      </c>
      <c r="E14" s="107">
        <f t="shared" si="0"/>
        <v>1.375</v>
      </c>
      <c r="F14" s="107">
        <f t="shared" si="1"/>
        <v>0.77499999999999991</v>
      </c>
      <c r="G14" s="105">
        <f t="shared" si="2"/>
        <v>9.9999999999999645E-2</v>
      </c>
      <c r="H14" s="107">
        <f t="shared" si="3"/>
        <v>1.890625</v>
      </c>
      <c r="I14" s="107">
        <f t="shared" si="4"/>
        <v>0.60062499999999985</v>
      </c>
      <c r="J14" s="105">
        <f t="shared" si="5"/>
        <v>9.9999999999999291E-3</v>
      </c>
      <c r="K14" s="107">
        <f t="shared" si="6"/>
        <v>0.13749999999999951</v>
      </c>
      <c r="L14" s="107">
        <f t="shared" si="7"/>
        <v>7.7499999999999722E-2</v>
      </c>
      <c r="M14" s="107">
        <f t="shared" si="8"/>
        <v>1.0656249999999998</v>
      </c>
    </row>
    <row r="15" spans="1:13">
      <c r="A15" s="105">
        <v>9</v>
      </c>
      <c r="B15" s="106">
        <v>5</v>
      </c>
      <c r="C15" s="106">
        <v>3</v>
      </c>
      <c r="D15" s="105">
        <f>[2]DATA!E6</f>
        <v>5</v>
      </c>
      <c r="E15" s="107">
        <f t="shared" si="0"/>
        <v>1.375</v>
      </c>
      <c r="F15" s="107">
        <f t="shared" si="1"/>
        <v>0.77499999999999991</v>
      </c>
      <c r="G15" s="105">
        <f t="shared" si="2"/>
        <v>9.9999999999999645E-2</v>
      </c>
      <c r="H15" s="107">
        <f t="shared" si="3"/>
        <v>1.890625</v>
      </c>
      <c r="I15" s="107">
        <f t="shared" si="4"/>
        <v>0.60062499999999985</v>
      </c>
      <c r="J15" s="105">
        <f t="shared" si="5"/>
        <v>9.9999999999999291E-3</v>
      </c>
      <c r="K15" s="107">
        <f t="shared" si="6"/>
        <v>0.13749999999999951</v>
      </c>
      <c r="L15" s="107">
        <f t="shared" si="7"/>
        <v>7.7499999999999722E-2</v>
      </c>
      <c r="M15" s="107">
        <f t="shared" si="8"/>
        <v>1.0656249999999998</v>
      </c>
    </row>
    <row r="16" spans="1:13">
      <c r="A16" s="105">
        <v>10</v>
      </c>
      <c r="B16" s="106">
        <v>5</v>
      </c>
      <c r="C16" s="106">
        <v>3</v>
      </c>
      <c r="D16" s="105">
        <f>[2]DATA!E13</f>
        <v>5</v>
      </c>
      <c r="E16" s="107">
        <f t="shared" si="0"/>
        <v>1.375</v>
      </c>
      <c r="F16" s="107">
        <f t="shared" si="1"/>
        <v>0.77499999999999991</v>
      </c>
      <c r="G16" s="105">
        <f t="shared" si="2"/>
        <v>9.9999999999999645E-2</v>
      </c>
      <c r="H16" s="107">
        <f t="shared" si="3"/>
        <v>1.890625</v>
      </c>
      <c r="I16" s="107">
        <f t="shared" si="4"/>
        <v>0.60062499999999985</v>
      </c>
      <c r="J16" s="105">
        <f t="shared" si="5"/>
        <v>9.9999999999999291E-3</v>
      </c>
      <c r="K16" s="107">
        <f t="shared" si="6"/>
        <v>0.13749999999999951</v>
      </c>
      <c r="L16" s="107">
        <f t="shared" si="7"/>
        <v>7.7499999999999722E-2</v>
      </c>
      <c r="M16" s="107">
        <f t="shared" si="8"/>
        <v>1.0656249999999998</v>
      </c>
    </row>
    <row r="17" spans="1:13">
      <c r="A17" s="105">
        <v>11</v>
      </c>
      <c r="B17" s="106">
        <v>4</v>
      </c>
      <c r="C17" s="106">
        <v>3</v>
      </c>
      <c r="D17" s="105">
        <f>[2]DATA!E36</f>
        <v>5</v>
      </c>
      <c r="E17" s="107">
        <f t="shared" si="0"/>
        <v>0.375</v>
      </c>
      <c r="F17" s="107">
        <f t="shared" si="1"/>
        <v>0.77499999999999991</v>
      </c>
      <c r="G17" s="105">
        <f t="shared" si="2"/>
        <v>9.9999999999999645E-2</v>
      </c>
      <c r="H17" s="107">
        <f t="shared" si="3"/>
        <v>0.140625</v>
      </c>
      <c r="I17" s="107">
        <f t="shared" si="4"/>
        <v>0.60062499999999985</v>
      </c>
      <c r="J17" s="105">
        <f t="shared" si="5"/>
        <v>9.9999999999999291E-3</v>
      </c>
      <c r="K17" s="107">
        <f t="shared" si="6"/>
        <v>3.7499999999999867E-2</v>
      </c>
      <c r="L17" s="107">
        <f t="shared" si="7"/>
        <v>7.7499999999999722E-2</v>
      </c>
      <c r="M17" s="107">
        <f t="shared" si="8"/>
        <v>0.29062499999999997</v>
      </c>
    </row>
    <row r="18" spans="1:13">
      <c r="A18" s="105">
        <v>12</v>
      </c>
      <c r="B18" s="106">
        <v>4</v>
      </c>
      <c r="C18" s="106">
        <v>3</v>
      </c>
      <c r="D18" s="105">
        <f>[2]DATA!E9</f>
        <v>5</v>
      </c>
      <c r="E18" s="107">
        <f t="shared" si="0"/>
        <v>0.375</v>
      </c>
      <c r="F18" s="107">
        <f t="shared" si="1"/>
        <v>0.77499999999999991</v>
      </c>
      <c r="G18" s="105">
        <f t="shared" si="2"/>
        <v>9.9999999999999645E-2</v>
      </c>
      <c r="H18" s="107">
        <f t="shared" si="3"/>
        <v>0.140625</v>
      </c>
      <c r="I18" s="107">
        <f t="shared" si="4"/>
        <v>0.60062499999999985</v>
      </c>
      <c r="J18" s="105">
        <f t="shared" si="5"/>
        <v>9.9999999999999291E-3</v>
      </c>
      <c r="K18" s="107">
        <f t="shared" si="6"/>
        <v>3.7499999999999867E-2</v>
      </c>
      <c r="L18" s="107">
        <f t="shared" si="7"/>
        <v>7.7499999999999722E-2</v>
      </c>
      <c r="M18" s="107">
        <f t="shared" si="8"/>
        <v>0.29062499999999997</v>
      </c>
    </row>
    <row r="19" spans="1:13">
      <c r="A19" s="105">
        <v>13</v>
      </c>
      <c r="B19" s="106">
        <v>4</v>
      </c>
      <c r="C19" s="106">
        <v>3</v>
      </c>
      <c r="D19" s="105">
        <f>[2]DATA!E25</f>
        <v>5</v>
      </c>
      <c r="E19" s="107">
        <f t="shared" si="0"/>
        <v>0.375</v>
      </c>
      <c r="F19" s="107">
        <f t="shared" si="1"/>
        <v>0.77499999999999991</v>
      </c>
      <c r="G19" s="105">
        <f t="shared" si="2"/>
        <v>9.9999999999999645E-2</v>
      </c>
      <c r="H19" s="107">
        <f t="shared" si="3"/>
        <v>0.140625</v>
      </c>
      <c r="I19" s="107">
        <f t="shared" si="4"/>
        <v>0.60062499999999985</v>
      </c>
      <c r="J19" s="105">
        <f t="shared" si="5"/>
        <v>9.9999999999999291E-3</v>
      </c>
      <c r="K19" s="107">
        <f t="shared" si="6"/>
        <v>3.7499999999999867E-2</v>
      </c>
      <c r="L19" s="107">
        <f t="shared" si="7"/>
        <v>7.7499999999999722E-2</v>
      </c>
      <c r="M19" s="107">
        <f t="shared" si="8"/>
        <v>0.29062499999999997</v>
      </c>
    </row>
    <row r="20" spans="1:13">
      <c r="A20" s="105">
        <v>14</v>
      </c>
      <c r="B20" s="106">
        <v>4</v>
      </c>
      <c r="C20" s="106">
        <v>3</v>
      </c>
      <c r="D20" s="105">
        <f>[2]DATA!E27</f>
        <v>5</v>
      </c>
      <c r="E20" s="107">
        <f t="shared" si="0"/>
        <v>0.375</v>
      </c>
      <c r="F20" s="107">
        <f t="shared" si="1"/>
        <v>0.77499999999999991</v>
      </c>
      <c r="G20" s="105">
        <f t="shared" si="2"/>
        <v>9.9999999999999645E-2</v>
      </c>
      <c r="H20" s="107">
        <f t="shared" si="3"/>
        <v>0.140625</v>
      </c>
      <c r="I20" s="107">
        <f t="shared" si="4"/>
        <v>0.60062499999999985</v>
      </c>
      <c r="J20" s="105">
        <f t="shared" si="5"/>
        <v>9.9999999999999291E-3</v>
      </c>
      <c r="K20" s="107">
        <f t="shared" si="6"/>
        <v>3.7499999999999867E-2</v>
      </c>
      <c r="L20" s="107">
        <f t="shared" si="7"/>
        <v>7.7499999999999722E-2</v>
      </c>
      <c r="M20" s="107">
        <f t="shared" si="8"/>
        <v>0.29062499999999997</v>
      </c>
    </row>
    <row r="21" spans="1:13">
      <c r="A21" s="105">
        <v>15</v>
      </c>
      <c r="B21" s="106">
        <v>4</v>
      </c>
      <c r="C21" s="106">
        <v>3</v>
      </c>
      <c r="D21" s="105">
        <f>[2]DATA!E28</f>
        <v>5</v>
      </c>
      <c r="E21" s="107">
        <f t="shared" si="0"/>
        <v>0.375</v>
      </c>
      <c r="F21" s="107">
        <f t="shared" si="1"/>
        <v>0.77499999999999991</v>
      </c>
      <c r="G21" s="105">
        <f t="shared" si="2"/>
        <v>9.9999999999999645E-2</v>
      </c>
      <c r="H21" s="107">
        <f t="shared" si="3"/>
        <v>0.140625</v>
      </c>
      <c r="I21" s="107">
        <f t="shared" si="4"/>
        <v>0.60062499999999985</v>
      </c>
      <c r="J21" s="105">
        <f t="shared" si="5"/>
        <v>9.9999999999999291E-3</v>
      </c>
      <c r="K21" s="107">
        <f t="shared" si="6"/>
        <v>3.7499999999999867E-2</v>
      </c>
      <c r="L21" s="107">
        <f t="shared" si="7"/>
        <v>7.7499999999999722E-2</v>
      </c>
      <c r="M21" s="107">
        <f t="shared" si="8"/>
        <v>0.29062499999999997</v>
      </c>
    </row>
    <row r="22" spans="1:13">
      <c r="A22" s="105">
        <v>16</v>
      </c>
      <c r="B22" s="106">
        <v>4</v>
      </c>
      <c r="C22" s="106">
        <v>3</v>
      </c>
      <c r="D22" s="105">
        <f>[2]DATA!E34</f>
        <v>5</v>
      </c>
      <c r="E22" s="107">
        <f t="shared" si="0"/>
        <v>0.375</v>
      </c>
      <c r="F22" s="107">
        <f t="shared" si="1"/>
        <v>0.77499999999999991</v>
      </c>
      <c r="G22" s="105">
        <f t="shared" si="2"/>
        <v>9.9999999999999645E-2</v>
      </c>
      <c r="H22" s="107">
        <f t="shared" si="3"/>
        <v>0.140625</v>
      </c>
      <c r="I22" s="107">
        <f t="shared" si="4"/>
        <v>0.60062499999999985</v>
      </c>
      <c r="J22" s="105">
        <f t="shared" si="5"/>
        <v>9.9999999999999291E-3</v>
      </c>
      <c r="K22" s="107">
        <f t="shared" si="6"/>
        <v>3.7499999999999867E-2</v>
      </c>
      <c r="L22" s="107">
        <f t="shared" si="7"/>
        <v>7.7499999999999722E-2</v>
      </c>
      <c r="M22" s="107">
        <f t="shared" si="8"/>
        <v>0.29062499999999997</v>
      </c>
    </row>
    <row r="23" spans="1:13">
      <c r="A23" s="105">
        <v>17</v>
      </c>
      <c r="B23" s="106">
        <v>4</v>
      </c>
      <c r="C23" s="106">
        <v>2</v>
      </c>
      <c r="D23" s="105">
        <f>[2]DATA!E37</f>
        <v>5</v>
      </c>
      <c r="E23" s="107">
        <f t="shared" si="0"/>
        <v>0.375</v>
      </c>
      <c r="F23" s="107">
        <f t="shared" si="1"/>
        <v>-0.22500000000000009</v>
      </c>
      <c r="G23" s="105">
        <f t="shared" si="2"/>
        <v>9.9999999999999645E-2</v>
      </c>
      <c r="H23" s="107">
        <f t="shared" si="3"/>
        <v>0.140625</v>
      </c>
      <c r="I23" s="107">
        <f t="shared" si="4"/>
        <v>5.0625000000000038E-2</v>
      </c>
      <c r="J23" s="105">
        <f t="shared" si="5"/>
        <v>9.9999999999999291E-3</v>
      </c>
      <c r="K23" s="107">
        <f t="shared" si="6"/>
        <v>3.7499999999999867E-2</v>
      </c>
      <c r="L23" s="107">
        <f t="shared" si="7"/>
        <v>-2.249999999999993E-2</v>
      </c>
      <c r="M23" s="107">
        <f t="shared" si="8"/>
        <v>-8.4375000000000033E-2</v>
      </c>
    </row>
    <row r="24" spans="1:13">
      <c r="A24" s="105">
        <v>18</v>
      </c>
      <c r="B24" s="106">
        <v>4</v>
      </c>
      <c r="C24" s="106">
        <v>2</v>
      </c>
      <c r="D24" s="105">
        <f>[2]DATA!E40</f>
        <v>5</v>
      </c>
      <c r="E24" s="107">
        <f t="shared" si="0"/>
        <v>0.375</v>
      </c>
      <c r="F24" s="107">
        <f t="shared" si="1"/>
        <v>-0.22500000000000009</v>
      </c>
      <c r="G24" s="105">
        <f t="shared" si="2"/>
        <v>9.9999999999999645E-2</v>
      </c>
      <c r="H24" s="107">
        <f t="shared" si="3"/>
        <v>0.140625</v>
      </c>
      <c r="I24" s="107">
        <f t="shared" si="4"/>
        <v>5.0625000000000038E-2</v>
      </c>
      <c r="J24" s="105">
        <f t="shared" si="5"/>
        <v>9.9999999999999291E-3</v>
      </c>
      <c r="K24" s="107">
        <f t="shared" si="6"/>
        <v>3.7499999999999867E-2</v>
      </c>
      <c r="L24" s="107">
        <f t="shared" si="7"/>
        <v>-2.249999999999993E-2</v>
      </c>
      <c r="M24" s="107">
        <f t="shared" si="8"/>
        <v>-8.4375000000000033E-2</v>
      </c>
    </row>
    <row r="25" spans="1:13">
      <c r="A25" s="105">
        <v>19</v>
      </c>
      <c r="B25" s="106">
        <v>4</v>
      </c>
      <c r="C25" s="106">
        <v>2</v>
      </c>
      <c r="D25" s="105">
        <f>[2]DATA!E7</f>
        <v>5</v>
      </c>
      <c r="E25" s="107">
        <f t="shared" si="0"/>
        <v>0.375</v>
      </c>
      <c r="F25" s="107">
        <f t="shared" si="1"/>
        <v>-0.22500000000000009</v>
      </c>
      <c r="G25" s="105">
        <f t="shared" si="2"/>
        <v>9.9999999999999645E-2</v>
      </c>
      <c r="H25" s="107">
        <f t="shared" si="3"/>
        <v>0.140625</v>
      </c>
      <c r="I25" s="107">
        <f t="shared" si="4"/>
        <v>5.0625000000000038E-2</v>
      </c>
      <c r="J25" s="105">
        <f t="shared" si="5"/>
        <v>9.9999999999999291E-3</v>
      </c>
      <c r="K25" s="107">
        <f t="shared" si="6"/>
        <v>3.7499999999999867E-2</v>
      </c>
      <c r="L25" s="107">
        <f t="shared" si="7"/>
        <v>-2.249999999999993E-2</v>
      </c>
      <c r="M25" s="107">
        <f t="shared" si="8"/>
        <v>-8.4375000000000033E-2</v>
      </c>
    </row>
    <row r="26" spans="1:13">
      <c r="A26" s="105">
        <v>20</v>
      </c>
      <c r="B26" s="106">
        <v>4</v>
      </c>
      <c r="C26" s="106">
        <v>2</v>
      </c>
      <c r="D26" s="105">
        <f>[2]DATA!E19</f>
        <v>5</v>
      </c>
      <c r="E26" s="107">
        <f t="shared" si="0"/>
        <v>0.375</v>
      </c>
      <c r="F26" s="107">
        <f t="shared" si="1"/>
        <v>-0.22500000000000009</v>
      </c>
      <c r="G26" s="105">
        <f t="shared" si="2"/>
        <v>9.9999999999999645E-2</v>
      </c>
      <c r="H26" s="107">
        <f t="shared" si="3"/>
        <v>0.140625</v>
      </c>
      <c r="I26" s="107">
        <f t="shared" si="4"/>
        <v>5.0625000000000038E-2</v>
      </c>
      <c r="J26" s="105">
        <f t="shared" si="5"/>
        <v>9.9999999999999291E-3</v>
      </c>
      <c r="K26" s="107">
        <f t="shared" si="6"/>
        <v>3.7499999999999867E-2</v>
      </c>
      <c r="L26" s="107">
        <f t="shared" si="7"/>
        <v>-2.249999999999993E-2</v>
      </c>
      <c r="M26" s="107">
        <f t="shared" si="8"/>
        <v>-8.4375000000000033E-2</v>
      </c>
    </row>
    <row r="27" spans="1:13">
      <c r="A27" s="105">
        <v>21</v>
      </c>
      <c r="B27" s="106">
        <v>4</v>
      </c>
      <c r="C27" s="106">
        <v>2</v>
      </c>
      <c r="D27" s="105">
        <f>[2]DATA!E21</f>
        <v>5</v>
      </c>
      <c r="E27" s="107">
        <f t="shared" si="0"/>
        <v>0.375</v>
      </c>
      <c r="F27" s="107">
        <f t="shared" si="1"/>
        <v>-0.22500000000000009</v>
      </c>
      <c r="G27" s="105">
        <f t="shared" si="2"/>
        <v>9.9999999999999645E-2</v>
      </c>
      <c r="H27" s="107">
        <f t="shared" si="3"/>
        <v>0.140625</v>
      </c>
      <c r="I27" s="107">
        <f t="shared" si="4"/>
        <v>5.0625000000000038E-2</v>
      </c>
      <c r="J27" s="105">
        <f t="shared" si="5"/>
        <v>9.9999999999999291E-3</v>
      </c>
      <c r="K27" s="107">
        <f t="shared" si="6"/>
        <v>3.7499999999999867E-2</v>
      </c>
      <c r="L27" s="107">
        <f t="shared" si="7"/>
        <v>-2.249999999999993E-2</v>
      </c>
      <c r="M27" s="107">
        <f t="shared" si="8"/>
        <v>-8.4375000000000033E-2</v>
      </c>
    </row>
    <row r="28" spans="1:13">
      <c r="A28" s="105">
        <v>22</v>
      </c>
      <c r="B28" s="106">
        <v>4</v>
      </c>
      <c r="C28" s="106">
        <v>2</v>
      </c>
      <c r="D28" s="105">
        <f>[2]DATA!E23</f>
        <v>5</v>
      </c>
      <c r="E28" s="107">
        <f t="shared" si="0"/>
        <v>0.375</v>
      </c>
      <c r="F28" s="107">
        <f t="shared" si="1"/>
        <v>-0.22500000000000009</v>
      </c>
      <c r="G28" s="105">
        <f t="shared" si="2"/>
        <v>9.9999999999999645E-2</v>
      </c>
      <c r="H28" s="107">
        <f t="shared" si="3"/>
        <v>0.140625</v>
      </c>
      <c r="I28" s="107">
        <f t="shared" si="4"/>
        <v>5.0625000000000038E-2</v>
      </c>
      <c r="J28" s="105">
        <f t="shared" si="5"/>
        <v>9.9999999999999291E-3</v>
      </c>
      <c r="K28" s="107">
        <f t="shared" si="6"/>
        <v>3.7499999999999867E-2</v>
      </c>
      <c r="L28" s="107">
        <f t="shared" si="7"/>
        <v>-2.249999999999993E-2</v>
      </c>
      <c r="M28" s="107">
        <f t="shared" si="8"/>
        <v>-8.4375000000000033E-2</v>
      </c>
    </row>
    <row r="29" spans="1:13">
      <c r="A29" s="105">
        <v>23</v>
      </c>
      <c r="B29" s="106">
        <v>4</v>
      </c>
      <c r="C29" s="106">
        <v>2</v>
      </c>
      <c r="D29" s="105">
        <f>[2]DATA!E30</f>
        <v>5</v>
      </c>
      <c r="E29" s="107">
        <f t="shared" si="0"/>
        <v>0.375</v>
      </c>
      <c r="F29" s="107">
        <f t="shared" si="1"/>
        <v>-0.22500000000000009</v>
      </c>
      <c r="G29" s="105">
        <f t="shared" si="2"/>
        <v>9.9999999999999645E-2</v>
      </c>
      <c r="H29" s="107">
        <f t="shared" si="3"/>
        <v>0.140625</v>
      </c>
      <c r="I29" s="107">
        <f t="shared" si="4"/>
        <v>5.0625000000000038E-2</v>
      </c>
      <c r="J29" s="105">
        <f t="shared" si="5"/>
        <v>9.9999999999999291E-3</v>
      </c>
      <c r="K29" s="107">
        <f t="shared" si="6"/>
        <v>3.7499999999999867E-2</v>
      </c>
      <c r="L29" s="107">
        <f t="shared" si="7"/>
        <v>-2.249999999999993E-2</v>
      </c>
      <c r="M29" s="107">
        <f t="shared" si="8"/>
        <v>-8.4375000000000033E-2</v>
      </c>
    </row>
    <row r="30" spans="1:13">
      <c r="A30" s="105">
        <v>24</v>
      </c>
      <c r="B30" s="106">
        <v>3</v>
      </c>
      <c r="C30" s="106">
        <v>2</v>
      </c>
      <c r="D30" s="105">
        <f>[2]DATA!E35</f>
        <v>5</v>
      </c>
      <c r="E30" s="107">
        <f t="shared" si="0"/>
        <v>-0.625</v>
      </c>
      <c r="F30" s="107">
        <f t="shared" si="1"/>
        <v>-0.22500000000000009</v>
      </c>
      <c r="G30" s="105">
        <f t="shared" si="2"/>
        <v>9.9999999999999645E-2</v>
      </c>
      <c r="H30" s="107">
        <f t="shared" si="3"/>
        <v>0.390625</v>
      </c>
      <c r="I30" s="107">
        <f t="shared" si="4"/>
        <v>5.0625000000000038E-2</v>
      </c>
      <c r="J30" s="105">
        <f t="shared" si="5"/>
        <v>9.9999999999999291E-3</v>
      </c>
      <c r="K30" s="107">
        <f t="shared" si="6"/>
        <v>-6.2499999999999778E-2</v>
      </c>
      <c r="L30" s="107">
        <f t="shared" si="7"/>
        <v>-2.249999999999993E-2</v>
      </c>
      <c r="M30" s="107">
        <f t="shared" si="8"/>
        <v>0.14062500000000006</v>
      </c>
    </row>
    <row r="31" spans="1:13">
      <c r="A31" s="105">
        <v>25</v>
      </c>
      <c r="B31" s="106">
        <v>3</v>
      </c>
      <c r="C31" s="106">
        <v>2</v>
      </c>
      <c r="D31" s="105">
        <f>[2]DATA!E42</f>
        <v>5</v>
      </c>
      <c r="E31" s="107">
        <f t="shared" si="0"/>
        <v>-0.625</v>
      </c>
      <c r="F31" s="107">
        <f t="shared" si="1"/>
        <v>-0.22500000000000009</v>
      </c>
      <c r="G31" s="105">
        <f t="shared" si="2"/>
        <v>9.9999999999999645E-2</v>
      </c>
      <c r="H31" s="107">
        <f t="shared" si="3"/>
        <v>0.390625</v>
      </c>
      <c r="I31" s="107">
        <f t="shared" si="4"/>
        <v>5.0625000000000038E-2</v>
      </c>
      <c r="J31" s="105">
        <f t="shared" si="5"/>
        <v>9.9999999999999291E-3</v>
      </c>
      <c r="K31" s="107">
        <f t="shared" si="6"/>
        <v>-6.2499999999999778E-2</v>
      </c>
      <c r="L31" s="107">
        <f t="shared" si="7"/>
        <v>-2.249999999999993E-2</v>
      </c>
      <c r="M31" s="107">
        <f t="shared" si="8"/>
        <v>0.14062500000000006</v>
      </c>
    </row>
    <row r="32" spans="1:13">
      <c r="A32" s="105">
        <v>26</v>
      </c>
      <c r="B32" s="106">
        <v>3</v>
      </c>
      <c r="C32" s="106">
        <v>2</v>
      </c>
      <c r="D32" s="105">
        <f>[2]DATA!E4</f>
        <v>5</v>
      </c>
      <c r="E32" s="107">
        <f t="shared" si="0"/>
        <v>-0.625</v>
      </c>
      <c r="F32" s="107">
        <f t="shared" si="1"/>
        <v>-0.22500000000000009</v>
      </c>
      <c r="G32" s="105">
        <f t="shared" si="2"/>
        <v>9.9999999999999645E-2</v>
      </c>
      <c r="H32" s="107">
        <f t="shared" si="3"/>
        <v>0.390625</v>
      </c>
      <c r="I32" s="107">
        <f t="shared" si="4"/>
        <v>5.0625000000000038E-2</v>
      </c>
      <c r="J32" s="105">
        <f t="shared" si="5"/>
        <v>9.9999999999999291E-3</v>
      </c>
      <c r="K32" s="107">
        <f t="shared" si="6"/>
        <v>-6.2499999999999778E-2</v>
      </c>
      <c r="L32" s="107">
        <f t="shared" si="7"/>
        <v>-2.249999999999993E-2</v>
      </c>
      <c r="M32" s="107">
        <f t="shared" si="8"/>
        <v>0.14062500000000006</v>
      </c>
    </row>
    <row r="33" spans="1:13">
      <c r="A33" s="105">
        <v>27</v>
      </c>
      <c r="B33" s="106">
        <v>3</v>
      </c>
      <c r="C33" s="106">
        <v>2</v>
      </c>
      <c r="D33" s="105">
        <f>[2]DATA!E5</f>
        <v>5</v>
      </c>
      <c r="E33" s="107">
        <f t="shared" si="0"/>
        <v>-0.625</v>
      </c>
      <c r="F33" s="107">
        <f t="shared" si="1"/>
        <v>-0.22500000000000009</v>
      </c>
      <c r="G33" s="105">
        <f t="shared" si="2"/>
        <v>9.9999999999999645E-2</v>
      </c>
      <c r="H33" s="107">
        <f t="shared" si="3"/>
        <v>0.390625</v>
      </c>
      <c r="I33" s="107">
        <f t="shared" si="4"/>
        <v>5.0625000000000038E-2</v>
      </c>
      <c r="J33" s="105">
        <f t="shared" si="5"/>
        <v>9.9999999999999291E-3</v>
      </c>
      <c r="K33" s="107">
        <f t="shared" si="6"/>
        <v>-6.2499999999999778E-2</v>
      </c>
      <c r="L33" s="107">
        <f t="shared" si="7"/>
        <v>-2.249999999999993E-2</v>
      </c>
      <c r="M33" s="107">
        <f t="shared" si="8"/>
        <v>0.14062500000000006</v>
      </c>
    </row>
    <row r="34" spans="1:13">
      <c r="A34" s="105">
        <v>28</v>
      </c>
      <c r="B34" s="106">
        <v>3</v>
      </c>
      <c r="C34" s="106">
        <v>1</v>
      </c>
      <c r="D34" s="105">
        <f>[2]DATA!E12</f>
        <v>5</v>
      </c>
      <c r="E34" s="107">
        <f t="shared" si="0"/>
        <v>-0.625</v>
      </c>
      <c r="F34" s="107">
        <f t="shared" si="1"/>
        <v>-1.2250000000000001</v>
      </c>
      <c r="G34" s="105">
        <f t="shared" si="2"/>
        <v>9.9999999999999645E-2</v>
      </c>
      <c r="H34" s="107">
        <f t="shared" si="3"/>
        <v>0.390625</v>
      </c>
      <c r="I34" s="107">
        <f t="shared" si="4"/>
        <v>1.5006250000000003</v>
      </c>
      <c r="J34" s="105">
        <f t="shared" si="5"/>
        <v>9.9999999999999291E-3</v>
      </c>
      <c r="K34" s="107">
        <f t="shared" si="6"/>
        <v>-6.2499999999999778E-2</v>
      </c>
      <c r="L34" s="107">
        <f t="shared" si="7"/>
        <v>-0.12249999999999957</v>
      </c>
      <c r="M34" s="107">
        <f t="shared" si="8"/>
        <v>0.765625</v>
      </c>
    </row>
    <row r="35" spans="1:13">
      <c r="A35" s="105">
        <v>29</v>
      </c>
      <c r="B35" s="106">
        <v>3</v>
      </c>
      <c r="C35" s="106">
        <v>1</v>
      </c>
      <c r="D35" s="105">
        <f>[2]DATA!E26</f>
        <v>5</v>
      </c>
      <c r="E35" s="107">
        <f t="shared" si="0"/>
        <v>-0.625</v>
      </c>
      <c r="F35" s="107">
        <f t="shared" si="1"/>
        <v>-1.2250000000000001</v>
      </c>
      <c r="G35" s="105">
        <f t="shared" si="2"/>
        <v>9.9999999999999645E-2</v>
      </c>
      <c r="H35" s="107">
        <f t="shared" si="3"/>
        <v>0.390625</v>
      </c>
      <c r="I35" s="107">
        <f t="shared" si="4"/>
        <v>1.5006250000000003</v>
      </c>
      <c r="J35" s="105">
        <f t="shared" si="5"/>
        <v>9.9999999999999291E-3</v>
      </c>
      <c r="K35" s="107">
        <f t="shared" si="6"/>
        <v>-6.2499999999999778E-2</v>
      </c>
      <c r="L35" s="107">
        <f t="shared" si="7"/>
        <v>-0.12249999999999957</v>
      </c>
      <c r="M35" s="107">
        <f t="shared" si="8"/>
        <v>0.765625</v>
      </c>
    </row>
    <row r="36" spans="1:13">
      <c r="A36" s="105">
        <v>30</v>
      </c>
      <c r="B36" s="106">
        <v>3</v>
      </c>
      <c r="C36" s="106">
        <v>1</v>
      </c>
      <c r="D36" s="105">
        <f>[2]DATA!E16</f>
        <v>5</v>
      </c>
      <c r="E36" s="107">
        <f t="shared" si="0"/>
        <v>-0.625</v>
      </c>
      <c r="F36" s="107">
        <f t="shared" si="1"/>
        <v>-1.2250000000000001</v>
      </c>
      <c r="G36" s="105">
        <f t="shared" si="2"/>
        <v>9.9999999999999645E-2</v>
      </c>
      <c r="H36" s="107">
        <f t="shared" si="3"/>
        <v>0.390625</v>
      </c>
      <c r="I36" s="107">
        <f t="shared" si="4"/>
        <v>1.5006250000000003</v>
      </c>
      <c r="J36" s="105">
        <f t="shared" si="5"/>
        <v>9.9999999999999291E-3</v>
      </c>
      <c r="K36" s="107">
        <f t="shared" si="6"/>
        <v>-6.2499999999999778E-2</v>
      </c>
      <c r="L36" s="107">
        <f t="shared" si="7"/>
        <v>-0.12249999999999957</v>
      </c>
      <c r="M36" s="107">
        <f t="shared" si="8"/>
        <v>0.765625</v>
      </c>
    </row>
    <row r="37" spans="1:13">
      <c r="A37" s="105">
        <v>31</v>
      </c>
      <c r="B37" s="106">
        <v>3</v>
      </c>
      <c r="C37" s="106">
        <v>1</v>
      </c>
      <c r="D37" s="105">
        <f>[2]DATA!E29</f>
        <v>5</v>
      </c>
      <c r="E37" s="107">
        <f t="shared" si="0"/>
        <v>-0.625</v>
      </c>
      <c r="F37" s="107">
        <f t="shared" si="1"/>
        <v>-1.2250000000000001</v>
      </c>
      <c r="G37" s="105">
        <f t="shared" si="2"/>
        <v>9.9999999999999645E-2</v>
      </c>
      <c r="H37" s="107">
        <f t="shared" si="3"/>
        <v>0.390625</v>
      </c>
      <c r="I37" s="107">
        <f t="shared" si="4"/>
        <v>1.5006250000000003</v>
      </c>
      <c r="J37" s="105">
        <f t="shared" si="5"/>
        <v>9.9999999999999291E-3</v>
      </c>
      <c r="K37" s="107">
        <f t="shared" si="6"/>
        <v>-6.2499999999999778E-2</v>
      </c>
      <c r="L37" s="107">
        <f t="shared" si="7"/>
        <v>-0.12249999999999957</v>
      </c>
      <c r="M37" s="107">
        <f t="shared" si="8"/>
        <v>0.765625</v>
      </c>
    </row>
    <row r="38" spans="1:13">
      <c r="A38" s="105">
        <v>32</v>
      </c>
      <c r="B38" s="106">
        <v>3</v>
      </c>
      <c r="C38" s="106">
        <v>1</v>
      </c>
      <c r="D38" s="105">
        <f>[2]DATA!E8</f>
        <v>4</v>
      </c>
      <c r="E38" s="107">
        <f t="shared" si="0"/>
        <v>-0.625</v>
      </c>
      <c r="F38" s="107">
        <f t="shared" si="1"/>
        <v>-1.2250000000000001</v>
      </c>
      <c r="G38" s="105">
        <f t="shared" si="2"/>
        <v>-0.90000000000000036</v>
      </c>
      <c r="H38" s="107">
        <f t="shared" si="3"/>
        <v>0.390625</v>
      </c>
      <c r="I38" s="107">
        <f t="shared" si="4"/>
        <v>1.5006250000000003</v>
      </c>
      <c r="J38" s="105">
        <f t="shared" si="5"/>
        <v>0.81000000000000061</v>
      </c>
      <c r="K38" s="107">
        <f t="shared" si="6"/>
        <v>0.56250000000000022</v>
      </c>
      <c r="L38" s="107">
        <f t="shared" si="7"/>
        <v>1.1025000000000005</v>
      </c>
      <c r="M38" s="107">
        <f t="shared" si="8"/>
        <v>0.765625</v>
      </c>
    </row>
    <row r="39" spans="1:13">
      <c r="A39" s="105">
        <v>33</v>
      </c>
      <c r="B39" s="106">
        <v>2</v>
      </c>
      <c r="C39" s="106">
        <v>1</v>
      </c>
      <c r="D39" s="105">
        <f>[2]DATA!E22</f>
        <v>4</v>
      </c>
      <c r="E39" s="107">
        <f t="shared" si="0"/>
        <v>-1.625</v>
      </c>
      <c r="F39" s="107">
        <f t="shared" si="1"/>
        <v>-1.2250000000000001</v>
      </c>
      <c r="G39" s="105">
        <f t="shared" si="2"/>
        <v>-0.90000000000000036</v>
      </c>
      <c r="H39" s="107">
        <f t="shared" si="3"/>
        <v>2.640625</v>
      </c>
      <c r="I39" s="107">
        <f t="shared" si="4"/>
        <v>1.5006250000000003</v>
      </c>
      <c r="J39" s="105">
        <f t="shared" si="5"/>
        <v>0.81000000000000061</v>
      </c>
      <c r="K39" s="107">
        <f t="shared" si="6"/>
        <v>1.4625000000000006</v>
      </c>
      <c r="L39" s="107">
        <f t="shared" si="7"/>
        <v>1.1025000000000005</v>
      </c>
      <c r="M39" s="107">
        <f t="shared" si="8"/>
        <v>1.9906250000000001</v>
      </c>
    </row>
    <row r="40" spans="1:13">
      <c r="A40" s="105">
        <v>34</v>
      </c>
      <c r="B40" s="106">
        <v>2</v>
      </c>
      <c r="C40" s="106">
        <v>1</v>
      </c>
      <c r="D40" s="105">
        <f>[2]DATA!E24</f>
        <v>4</v>
      </c>
      <c r="E40" s="107">
        <f t="shared" si="0"/>
        <v>-1.625</v>
      </c>
      <c r="F40" s="107">
        <f t="shared" si="1"/>
        <v>-1.2250000000000001</v>
      </c>
      <c r="G40" s="105">
        <f t="shared" si="2"/>
        <v>-0.90000000000000036</v>
      </c>
      <c r="H40" s="107">
        <f t="shared" si="3"/>
        <v>2.640625</v>
      </c>
      <c r="I40" s="107">
        <f t="shared" si="4"/>
        <v>1.5006250000000003</v>
      </c>
      <c r="J40" s="105">
        <f t="shared" si="5"/>
        <v>0.81000000000000061</v>
      </c>
      <c r="K40" s="107">
        <f t="shared" si="6"/>
        <v>1.4625000000000006</v>
      </c>
      <c r="L40" s="107">
        <f t="shared" si="7"/>
        <v>1.1025000000000005</v>
      </c>
      <c r="M40" s="107">
        <f t="shared" si="8"/>
        <v>1.9906250000000001</v>
      </c>
    </row>
    <row r="41" spans="1:13">
      <c r="A41" s="105">
        <v>35</v>
      </c>
      <c r="B41" s="106">
        <v>2</v>
      </c>
      <c r="C41" s="106">
        <v>1</v>
      </c>
      <c r="D41" s="105">
        <f>[2]DATA!E20</f>
        <v>4</v>
      </c>
      <c r="E41" s="107">
        <f t="shared" si="0"/>
        <v>-1.625</v>
      </c>
      <c r="F41" s="107">
        <f t="shared" si="1"/>
        <v>-1.2250000000000001</v>
      </c>
      <c r="G41" s="105">
        <f t="shared" si="2"/>
        <v>-0.90000000000000036</v>
      </c>
      <c r="H41" s="107">
        <f t="shared" si="3"/>
        <v>2.640625</v>
      </c>
      <c r="I41" s="107">
        <f t="shared" si="4"/>
        <v>1.5006250000000003</v>
      </c>
      <c r="J41" s="105">
        <f t="shared" si="5"/>
        <v>0.81000000000000061</v>
      </c>
      <c r="K41" s="107">
        <f t="shared" si="6"/>
        <v>1.4625000000000006</v>
      </c>
      <c r="L41" s="107">
        <f t="shared" si="7"/>
        <v>1.1025000000000005</v>
      </c>
      <c r="M41" s="107">
        <f t="shared" si="8"/>
        <v>1.9906250000000001</v>
      </c>
    </row>
    <row r="42" spans="1:13">
      <c r="A42" s="105">
        <v>36</v>
      </c>
      <c r="B42" s="106">
        <v>2</v>
      </c>
      <c r="C42" s="106">
        <v>1</v>
      </c>
      <c r="D42" s="105">
        <f>[2]DATA!E33</f>
        <v>4</v>
      </c>
      <c r="E42" s="107">
        <f t="shared" si="0"/>
        <v>-1.625</v>
      </c>
      <c r="F42" s="107">
        <f t="shared" si="1"/>
        <v>-1.2250000000000001</v>
      </c>
      <c r="G42" s="105">
        <f t="shared" si="2"/>
        <v>-0.90000000000000036</v>
      </c>
      <c r="H42" s="107">
        <f t="shared" si="3"/>
        <v>2.640625</v>
      </c>
      <c r="I42" s="107">
        <f t="shared" si="4"/>
        <v>1.5006250000000003</v>
      </c>
      <c r="J42" s="105">
        <f t="shared" si="5"/>
        <v>0.81000000000000061</v>
      </c>
      <c r="K42" s="107">
        <f t="shared" si="6"/>
        <v>1.4625000000000006</v>
      </c>
      <c r="L42" s="107">
        <f t="shared" si="7"/>
        <v>1.1025000000000005</v>
      </c>
      <c r="M42" s="107">
        <f t="shared" si="8"/>
        <v>1.9906250000000001</v>
      </c>
    </row>
    <row r="43" spans="1:13">
      <c r="A43" s="105">
        <v>37</v>
      </c>
      <c r="B43" s="106">
        <v>2</v>
      </c>
      <c r="C43" s="106">
        <v>1</v>
      </c>
      <c r="D43" s="105">
        <f>[2]DATA!E39</f>
        <v>4</v>
      </c>
      <c r="E43" s="107">
        <f t="shared" si="0"/>
        <v>-1.625</v>
      </c>
      <c r="F43" s="107">
        <f t="shared" si="1"/>
        <v>-1.2250000000000001</v>
      </c>
      <c r="G43" s="105">
        <f t="shared" si="2"/>
        <v>-0.90000000000000036</v>
      </c>
      <c r="H43" s="107">
        <f t="shared" si="3"/>
        <v>2.640625</v>
      </c>
      <c r="I43" s="107">
        <f t="shared" si="4"/>
        <v>1.5006250000000003</v>
      </c>
      <c r="J43" s="105">
        <f>G43^2</f>
        <v>0.81000000000000061</v>
      </c>
      <c r="K43" s="107">
        <f t="shared" si="6"/>
        <v>1.4625000000000006</v>
      </c>
      <c r="L43" s="107">
        <f t="shared" si="7"/>
        <v>1.1025000000000005</v>
      </c>
      <c r="M43" s="107">
        <f t="shared" si="8"/>
        <v>1.9906250000000001</v>
      </c>
    </row>
    <row r="44" spans="1:13">
      <c r="A44" s="105">
        <v>38</v>
      </c>
      <c r="B44" s="106">
        <v>1</v>
      </c>
      <c r="C44" s="106">
        <v>1</v>
      </c>
      <c r="D44" s="105">
        <f>[2]DATA!E43</f>
        <v>4</v>
      </c>
      <c r="E44" s="107">
        <f t="shared" si="0"/>
        <v>-2.625</v>
      </c>
      <c r="F44" s="107">
        <f t="shared" si="1"/>
        <v>-1.2250000000000001</v>
      </c>
      <c r="G44" s="105">
        <f t="shared" si="2"/>
        <v>-0.90000000000000036</v>
      </c>
      <c r="H44" s="107">
        <f t="shared" si="3"/>
        <v>6.890625</v>
      </c>
      <c r="I44" s="107">
        <f t="shared" si="4"/>
        <v>1.5006250000000003</v>
      </c>
      <c r="J44" s="105">
        <f t="shared" si="5"/>
        <v>0.81000000000000061</v>
      </c>
      <c r="K44" s="107">
        <f t="shared" si="6"/>
        <v>2.3625000000000007</v>
      </c>
      <c r="L44" s="107">
        <f t="shared" si="7"/>
        <v>1.1025000000000005</v>
      </c>
      <c r="M44" s="107">
        <f t="shared" si="8"/>
        <v>3.2156250000000002</v>
      </c>
    </row>
    <row r="45" spans="1:13">
      <c r="A45" s="105">
        <v>39</v>
      </c>
      <c r="B45" s="106">
        <v>1</v>
      </c>
      <c r="C45" s="106">
        <v>1</v>
      </c>
      <c r="D45" s="105">
        <f>[2]DATA!E10</f>
        <v>4</v>
      </c>
      <c r="E45" s="107">
        <f t="shared" si="0"/>
        <v>-2.625</v>
      </c>
      <c r="F45" s="107">
        <f t="shared" si="1"/>
        <v>-1.2250000000000001</v>
      </c>
      <c r="G45" s="105">
        <f t="shared" si="2"/>
        <v>-0.90000000000000036</v>
      </c>
      <c r="H45" s="107">
        <f t="shared" si="3"/>
        <v>6.890625</v>
      </c>
      <c r="I45" s="107">
        <f t="shared" si="4"/>
        <v>1.5006250000000003</v>
      </c>
      <c r="J45" s="105">
        <f t="shared" si="5"/>
        <v>0.81000000000000061</v>
      </c>
      <c r="K45" s="107">
        <f t="shared" si="6"/>
        <v>2.3625000000000007</v>
      </c>
      <c r="L45" s="107">
        <f t="shared" si="7"/>
        <v>1.1025000000000005</v>
      </c>
      <c r="M45" s="107">
        <f t="shared" si="8"/>
        <v>3.2156250000000002</v>
      </c>
    </row>
    <row r="46" spans="1:13">
      <c r="A46" s="105">
        <v>40</v>
      </c>
      <c r="B46" s="106">
        <v>1</v>
      </c>
      <c r="C46" s="106">
        <v>1</v>
      </c>
      <c r="D46" s="105">
        <f>[2]DATA!E41</f>
        <v>4</v>
      </c>
      <c r="E46" s="107">
        <f t="shared" si="0"/>
        <v>-2.625</v>
      </c>
      <c r="F46" s="107">
        <f t="shared" si="1"/>
        <v>-1.2250000000000001</v>
      </c>
      <c r="G46" s="105">
        <f t="shared" si="2"/>
        <v>-0.90000000000000036</v>
      </c>
      <c r="H46" s="107">
        <f t="shared" si="3"/>
        <v>6.890625</v>
      </c>
      <c r="I46" s="107">
        <f t="shared" si="4"/>
        <v>1.5006250000000003</v>
      </c>
      <c r="J46" s="105">
        <f t="shared" si="5"/>
        <v>0.81000000000000061</v>
      </c>
      <c r="K46" s="107">
        <f t="shared" si="6"/>
        <v>2.3625000000000007</v>
      </c>
      <c r="L46" s="107">
        <f t="shared" si="7"/>
        <v>1.1025000000000005</v>
      </c>
      <c r="M46" s="107">
        <f t="shared" si="8"/>
        <v>3.2156250000000002</v>
      </c>
    </row>
    <row r="47" spans="1:13">
      <c r="A47" s="105" t="s">
        <v>191</v>
      </c>
      <c r="B47" s="105">
        <f>SUM(B7:B46)</f>
        <v>145</v>
      </c>
      <c r="C47" s="105">
        <f>SUM(C7:C46)</f>
        <v>89</v>
      </c>
      <c r="D47" s="105">
        <f>SUM(D7:D46)</f>
        <v>196</v>
      </c>
      <c r="E47" s="107">
        <f>SUM(E7:E46)</f>
        <v>0</v>
      </c>
      <c r="F47" s="107">
        <f>SUM(F7:F46)</f>
        <v>-1.2434497875801753E-14</v>
      </c>
      <c r="G47" s="108">
        <v>0</v>
      </c>
      <c r="H47" s="107">
        <f>SUM(H7:H46)</f>
        <v>69.375</v>
      </c>
      <c r="I47" s="107">
        <f>SUM(I7:I46)</f>
        <v>50.975000000000001</v>
      </c>
      <c r="J47" s="105">
        <f>SUM(J7:J46)</f>
        <v>13.599999999999996</v>
      </c>
      <c r="K47" s="107">
        <f>SUM(K7:K46)</f>
        <v>26.499999999999996</v>
      </c>
      <c r="L47" s="107">
        <f>SUM(L7:L46)</f>
        <v>20.900000000000016</v>
      </c>
      <c r="M47" s="107">
        <f>SUM(M7:M46)</f>
        <v>51.375</v>
      </c>
    </row>
    <row r="48" spans="1:13">
      <c r="H48" s="109" t="s">
        <v>195</v>
      </c>
      <c r="I48" s="109" t="s">
        <v>196</v>
      </c>
      <c r="J48" s="109" t="s">
        <v>197</v>
      </c>
      <c r="K48" s="109" t="s">
        <v>198</v>
      </c>
      <c r="L48" s="109" t="s">
        <v>199</v>
      </c>
      <c r="M48" s="109" t="s">
        <v>200</v>
      </c>
    </row>
    <row r="49" spans="1:2">
      <c r="A49" s="105" t="s">
        <v>192</v>
      </c>
      <c r="B49" s="105"/>
    </row>
    <row r="50" spans="1:2">
      <c r="A50" s="105" t="s">
        <v>193</v>
      </c>
      <c r="B50" s="107">
        <f>B47/A46</f>
        <v>3.625</v>
      </c>
    </row>
    <row r="51" spans="1:2">
      <c r="A51" s="105" t="s">
        <v>194</v>
      </c>
      <c r="B51" s="107">
        <f>C47/A46</f>
        <v>2.2250000000000001</v>
      </c>
    </row>
    <row r="52" spans="1:2">
      <c r="A52" s="105" t="s">
        <v>174</v>
      </c>
      <c r="B52" s="105">
        <f>D47/A46</f>
        <v>4.9000000000000004</v>
      </c>
    </row>
  </sheetData>
  <sortState xmlns:xlrd2="http://schemas.microsoft.com/office/spreadsheetml/2017/richdata2" ref="D7:D46">
    <sortCondition descending="1" ref="D7:D46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57121-E514-4658-BED9-2127E2A20AA9}">
  <dimension ref="A1:Z57"/>
  <sheetViews>
    <sheetView topLeftCell="A28" zoomScale="85" zoomScaleNormal="85" workbookViewId="0">
      <selection activeCell="L14" sqref="L14:R15"/>
    </sheetView>
  </sheetViews>
  <sheetFormatPr defaultRowHeight="15"/>
  <cols>
    <col min="3" max="3" width="9.140625" customWidth="1"/>
    <col min="9" max="9" width="9.140625" customWidth="1"/>
    <col min="10" max="10" width="15" customWidth="1"/>
    <col min="25" max="25" width="13.5703125" customWidth="1"/>
    <col min="26" max="26" width="14" customWidth="1"/>
  </cols>
  <sheetData>
    <row r="1" spans="1:26">
      <c r="A1" s="93" t="s">
        <v>67</v>
      </c>
      <c r="B1" s="93" t="s">
        <v>128</v>
      </c>
      <c r="C1" s="93" t="s">
        <v>129</v>
      </c>
      <c r="D1" s="93" t="s">
        <v>133</v>
      </c>
      <c r="E1" s="93" t="s">
        <v>166</v>
      </c>
      <c r="F1" s="93" t="s">
        <v>167</v>
      </c>
      <c r="G1" s="52"/>
      <c r="H1" s="53"/>
    </row>
    <row r="2" spans="1:26">
      <c r="A2" s="93"/>
      <c r="B2" s="93"/>
      <c r="C2" s="93"/>
      <c r="D2" s="93"/>
      <c r="E2" s="93"/>
      <c r="F2" s="93"/>
      <c r="G2" s="52"/>
      <c r="H2" s="52"/>
    </row>
    <row r="3" spans="1:26">
      <c r="A3" s="36">
        <v>1</v>
      </c>
      <c r="B3" s="36">
        <v>6</v>
      </c>
      <c r="C3" s="36">
        <f>[1]aso!B14</f>
        <v>6</v>
      </c>
      <c r="D3" s="50">
        <f>B3*C3</f>
        <v>36</v>
      </c>
      <c r="E3" s="50">
        <f>B3^2</f>
        <v>36</v>
      </c>
      <c r="F3" s="50">
        <f>C3^2</f>
        <v>36</v>
      </c>
      <c r="G3" s="53"/>
      <c r="J3" t="s">
        <v>143</v>
      </c>
    </row>
    <row r="4" spans="1:26">
      <c r="A4" s="36">
        <v>2</v>
      </c>
      <c r="B4" s="36">
        <v>4</v>
      </c>
      <c r="C4" s="36">
        <f>[1]aso!B16</f>
        <v>6</v>
      </c>
      <c r="D4" s="50">
        <f t="shared" ref="D4:D42" si="0">B4*C4</f>
        <v>24</v>
      </c>
      <c r="E4" s="50">
        <f t="shared" ref="E4:E42" si="1">B4^2</f>
        <v>16</v>
      </c>
      <c r="F4" s="50">
        <f t="shared" ref="F4:F42" si="2">C4^2</f>
        <v>36</v>
      </c>
      <c r="G4" s="54"/>
      <c r="H4" s="54"/>
      <c r="J4" s="17" t="s">
        <v>135</v>
      </c>
      <c r="K4" s="17" t="s">
        <v>136</v>
      </c>
      <c r="L4" s="97" t="s">
        <v>144</v>
      </c>
      <c r="M4" s="98"/>
      <c r="N4" s="98"/>
      <c r="O4" s="98"/>
      <c r="P4" s="98"/>
      <c r="Q4" s="98"/>
      <c r="R4" s="99"/>
    </row>
    <row r="5" spans="1:26">
      <c r="A5" s="36">
        <v>3</v>
      </c>
      <c r="B5" s="36">
        <v>4</v>
      </c>
      <c r="C5" s="36">
        <f>[1]aso!B30</f>
        <v>6</v>
      </c>
      <c r="D5" s="50">
        <f t="shared" si="0"/>
        <v>24</v>
      </c>
      <c r="E5" s="50">
        <f t="shared" si="1"/>
        <v>16</v>
      </c>
      <c r="F5" s="50">
        <f t="shared" si="2"/>
        <v>36</v>
      </c>
      <c r="G5" s="54"/>
      <c r="H5" s="54"/>
      <c r="J5" s="39" t="s">
        <v>137</v>
      </c>
      <c r="K5" s="40">
        <v>13</v>
      </c>
      <c r="L5" s="100"/>
      <c r="M5" s="101"/>
      <c r="N5" s="101"/>
      <c r="O5" s="101"/>
      <c r="P5" s="101"/>
      <c r="Q5" s="101"/>
      <c r="R5" s="102"/>
    </row>
    <row r="6" spans="1:26">
      <c r="A6" s="36">
        <v>4</v>
      </c>
      <c r="B6" s="36">
        <v>4</v>
      </c>
      <c r="C6" s="36">
        <f>[1]aso!B31</f>
        <v>6</v>
      </c>
      <c r="D6" s="50">
        <f t="shared" si="0"/>
        <v>24</v>
      </c>
      <c r="E6" s="50">
        <f t="shared" si="1"/>
        <v>16</v>
      </c>
      <c r="F6" s="50">
        <f t="shared" si="2"/>
        <v>36</v>
      </c>
      <c r="G6" s="53"/>
      <c r="H6" s="53"/>
      <c r="J6" s="39" t="s">
        <v>138</v>
      </c>
      <c r="K6" s="40">
        <v>15</v>
      </c>
      <c r="L6" s="41">
        <v>1</v>
      </c>
      <c r="M6" s="41">
        <v>1</v>
      </c>
      <c r="N6" s="41">
        <v>1</v>
      </c>
      <c r="O6" s="41">
        <v>1</v>
      </c>
      <c r="P6" s="41">
        <v>1</v>
      </c>
      <c r="Q6" s="41">
        <v>1</v>
      </c>
      <c r="R6" s="41">
        <v>1</v>
      </c>
    </row>
    <row r="7" spans="1:26">
      <c r="A7" s="36">
        <v>5</v>
      </c>
      <c r="B7" s="36">
        <v>3</v>
      </c>
      <c r="C7" s="36">
        <f>[1]aso!B37</f>
        <v>6</v>
      </c>
      <c r="D7" s="50">
        <f t="shared" si="0"/>
        <v>18</v>
      </c>
      <c r="E7" s="50">
        <f t="shared" si="1"/>
        <v>9</v>
      </c>
      <c r="F7" s="50">
        <f t="shared" si="2"/>
        <v>36</v>
      </c>
      <c r="G7" s="53"/>
      <c r="H7" s="53"/>
      <c r="J7" s="39" t="s">
        <v>139</v>
      </c>
      <c r="K7" s="40">
        <v>8</v>
      </c>
      <c r="L7" s="41">
        <v>1</v>
      </c>
      <c r="M7" s="41">
        <v>1</v>
      </c>
      <c r="N7" s="41">
        <v>1</v>
      </c>
      <c r="O7" s="41">
        <v>1</v>
      </c>
      <c r="P7" s="41">
        <v>1</v>
      </c>
      <c r="Q7" s="41">
        <v>1</v>
      </c>
      <c r="R7" s="42">
        <v>2</v>
      </c>
    </row>
    <row r="8" spans="1:26">
      <c r="A8" s="36">
        <v>6</v>
      </c>
      <c r="B8" s="36">
        <v>3</v>
      </c>
      <c r="C8" s="36">
        <f>[1]aso!B3</f>
        <v>5</v>
      </c>
      <c r="D8" s="50">
        <f t="shared" si="0"/>
        <v>15</v>
      </c>
      <c r="E8" s="50">
        <f t="shared" si="1"/>
        <v>9</v>
      </c>
      <c r="F8" s="50">
        <f t="shared" si="2"/>
        <v>25</v>
      </c>
      <c r="G8" s="53"/>
      <c r="H8" s="53"/>
      <c r="J8" s="39" t="s">
        <v>140</v>
      </c>
      <c r="K8" s="40">
        <v>2</v>
      </c>
      <c r="L8" s="42">
        <v>2</v>
      </c>
      <c r="M8" s="42">
        <v>2</v>
      </c>
      <c r="N8" s="42">
        <v>2</v>
      </c>
      <c r="O8" s="42">
        <v>2</v>
      </c>
      <c r="P8" s="42">
        <v>2</v>
      </c>
      <c r="Q8" s="42">
        <v>2</v>
      </c>
      <c r="R8" s="42">
        <v>2</v>
      </c>
    </row>
    <row r="9" spans="1:26" ht="15.75">
      <c r="A9" s="36">
        <v>7</v>
      </c>
      <c r="B9" s="36">
        <v>3</v>
      </c>
      <c r="C9" s="36">
        <f>[1]aso!B4</f>
        <v>5</v>
      </c>
      <c r="D9" s="50">
        <f t="shared" si="0"/>
        <v>15</v>
      </c>
      <c r="E9" s="50">
        <f t="shared" si="1"/>
        <v>9</v>
      </c>
      <c r="F9" s="50">
        <f t="shared" si="2"/>
        <v>25</v>
      </c>
      <c r="G9" s="53"/>
      <c r="H9" s="53"/>
      <c r="J9" s="39" t="s">
        <v>141</v>
      </c>
      <c r="K9" s="40">
        <v>1</v>
      </c>
      <c r="L9" s="42">
        <v>2</v>
      </c>
      <c r="M9" s="42">
        <v>2</v>
      </c>
      <c r="N9" s="42">
        <v>2</v>
      </c>
      <c r="O9" s="42">
        <v>2</v>
      </c>
      <c r="P9" s="42">
        <v>2</v>
      </c>
      <c r="Q9" s="42">
        <v>2</v>
      </c>
      <c r="R9" s="42">
        <v>2</v>
      </c>
      <c r="T9" s="55"/>
      <c r="U9" s="22" t="s">
        <v>130</v>
      </c>
      <c r="V9" s="22" t="s">
        <v>5</v>
      </c>
      <c r="W9" s="55"/>
      <c r="X9" s="55"/>
      <c r="Y9" s="79"/>
      <c r="Z9" s="79"/>
    </row>
    <row r="10" spans="1:26" ht="15.75">
      <c r="A10" s="36">
        <v>8</v>
      </c>
      <c r="B10" s="36">
        <v>3</v>
      </c>
      <c r="C10" s="36">
        <f>[1]aso!B5</f>
        <v>5</v>
      </c>
      <c r="D10" s="50">
        <f t="shared" si="0"/>
        <v>15</v>
      </c>
      <c r="E10" s="50">
        <f t="shared" si="1"/>
        <v>9</v>
      </c>
      <c r="F10" s="50">
        <f t="shared" si="2"/>
        <v>25</v>
      </c>
      <c r="G10" s="53"/>
      <c r="H10" s="53"/>
      <c r="J10" s="39" t="s">
        <v>142</v>
      </c>
      <c r="K10" s="40">
        <v>1</v>
      </c>
      <c r="L10" s="43">
        <v>3</v>
      </c>
      <c r="M10" s="43">
        <v>3</v>
      </c>
      <c r="N10" s="43">
        <v>3</v>
      </c>
      <c r="O10" s="43">
        <v>3</v>
      </c>
      <c r="P10" s="43">
        <v>3</v>
      </c>
      <c r="Q10" s="44">
        <v>3</v>
      </c>
      <c r="R10" s="44">
        <v>3</v>
      </c>
      <c r="T10" s="55" t="s">
        <v>168</v>
      </c>
      <c r="U10" s="22">
        <v>1</v>
      </c>
      <c r="V10" s="22">
        <v>1</v>
      </c>
      <c r="W10" s="55"/>
      <c r="X10" s="55"/>
      <c r="Y10" s="16" t="s">
        <v>130</v>
      </c>
      <c r="Z10" s="16" t="s">
        <v>5</v>
      </c>
    </row>
    <row r="11" spans="1:26" ht="15.75">
      <c r="A11" s="36">
        <v>9</v>
      </c>
      <c r="B11" s="36">
        <v>3</v>
      </c>
      <c r="C11" s="36">
        <f>[1]aso!B6</f>
        <v>5</v>
      </c>
      <c r="D11" s="50">
        <f t="shared" si="0"/>
        <v>15</v>
      </c>
      <c r="E11" s="50">
        <f t="shared" si="1"/>
        <v>9</v>
      </c>
      <c r="F11" s="50">
        <f t="shared" si="2"/>
        <v>25</v>
      </c>
      <c r="G11" s="53"/>
      <c r="H11" s="53"/>
      <c r="L11" s="43">
        <v>3</v>
      </c>
      <c r="M11" s="45">
        <v>4</v>
      </c>
      <c r="N11" s="45">
        <v>4</v>
      </c>
      <c r="O11" s="46">
        <v>5</v>
      </c>
      <c r="P11" s="47">
        <v>6</v>
      </c>
      <c r="Q11" s="103"/>
      <c r="R11" s="92"/>
      <c r="T11" t="s">
        <v>169</v>
      </c>
      <c r="U11" s="22">
        <v>6</v>
      </c>
      <c r="V11" s="22">
        <v>6</v>
      </c>
      <c r="W11" s="55"/>
      <c r="X11" s="55"/>
      <c r="Y11" s="16">
        <v>0</v>
      </c>
      <c r="Z11" s="16">
        <f>2.8 + 0.56 *Y11</f>
        <v>2.8</v>
      </c>
    </row>
    <row r="12" spans="1:26" ht="15.75">
      <c r="A12" s="36">
        <v>10</v>
      </c>
      <c r="B12" s="36">
        <v>3</v>
      </c>
      <c r="C12" s="36">
        <f>[1]aso!B8</f>
        <v>5</v>
      </c>
      <c r="D12" s="50">
        <f t="shared" si="0"/>
        <v>15</v>
      </c>
      <c r="E12" s="50">
        <f t="shared" si="1"/>
        <v>9</v>
      </c>
      <c r="F12" s="50">
        <f t="shared" si="2"/>
        <v>25</v>
      </c>
      <c r="G12" s="53"/>
      <c r="H12" s="53"/>
      <c r="U12" s="55"/>
      <c r="V12" s="55"/>
      <c r="W12" s="55"/>
      <c r="X12" s="55"/>
      <c r="Y12" s="16">
        <v>20</v>
      </c>
      <c r="Z12" s="16">
        <f t="shared" ref="Z12:Z15" si="3">2.8 + 0.56 *Y12</f>
        <v>14</v>
      </c>
    </row>
    <row r="13" spans="1:26" ht="15.75">
      <c r="A13" s="36">
        <v>11</v>
      </c>
      <c r="B13" s="36">
        <v>3</v>
      </c>
      <c r="C13" s="36">
        <f>[1]aso!B10</f>
        <v>5</v>
      </c>
      <c r="D13" s="50">
        <f t="shared" si="0"/>
        <v>15</v>
      </c>
      <c r="E13" s="50">
        <f t="shared" si="1"/>
        <v>9</v>
      </c>
      <c r="F13" s="50">
        <f t="shared" si="2"/>
        <v>25</v>
      </c>
      <c r="G13" s="53"/>
      <c r="H13" s="53"/>
      <c r="J13" s="49" t="s">
        <v>5</v>
      </c>
      <c r="T13" s="96" t="s">
        <v>170</v>
      </c>
      <c r="U13" s="96"/>
      <c r="V13" s="96"/>
      <c r="W13" s="96"/>
      <c r="X13" s="96"/>
      <c r="Y13" s="16">
        <v>40</v>
      </c>
      <c r="Z13" s="16">
        <f t="shared" si="3"/>
        <v>25.200000000000003</v>
      </c>
    </row>
    <row r="14" spans="1:26" ht="15.75">
      <c r="A14" s="36">
        <v>12</v>
      </c>
      <c r="B14" s="36">
        <v>3</v>
      </c>
      <c r="C14" s="36">
        <f>[1]aso!B11</f>
        <v>5</v>
      </c>
      <c r="D14" s="50">
        <f t="shared" si="0"/>
        <v>15</v>
      </c>
      <c r="E14" s="50">
        <f t="shared" si="1"/>
        <v>9</v>
      </c>
      <c r="F14" s="50">
        <f t="shared" si="2"/>
        <v>25</v>
      </c>
      <c r="G14" s="53"/>
      <c r="H14" s="53"/>
      <c r="J14" s="17" t="s">
        <v>135</v>
      </c>
      <c r="K14" s="17" t="s">
        <v>136</v>
      </c>
      <c r="L14" s="97" t="s">
        <v>144</v>
      </c>
      <c r="M14" s="98"/>
      <c r="N14" s="98"/>
      <c r="O14" s="98"/>
      <c r="P14" s="98"/>
      <c r="Q14" s="98"/>
      <c r="R14" s="99"/>
      <c r="Y14" s="16">
        <v>60</v>
      </c>
      <c r="Z14" s="16">
        <f t="shared" si="3"/>
        <v>36.4</v>
      </c>
    </row>
    <row r="15" spans="1:26" ht="15.75">
      <c r="A15" s="36">
        <v>13</v>
      </c>
      <c r="B15" s="36">
        <v>3</v>
      </c>
      <c r="C15" s="36">
        <f>[1]aso!B12</f>
        <v>5</v>
      </c>
      <c r="D15" s="50">
        <f t="shared" si="0"/>
        <v>15</v>
      </c>
      <c r="E15" s="50">
        <f t="shared" si="1"/>
        <v>9</v>
      </c>
      <c r="F15" s="50">
        <f t="shared" si="2"/>
        <v>25</v>
      </c>
      <c r="G15" s="53"/>
      <c r="H15" s="53"/>
      <c r="J15" s="48" t="s">
        <v>145</v>
      </c>
      <c r="K15" s="40">
        <v>5</v>
      </c>
      <c r="L15" s="100"/>
      <c r="M15" s="101"/>
      <c r="N15" s="101"/>
      <c r="O15" s="101"/>
      <c r="P15" s="101"/>
      <c r="Q15" s="101"/>
      <c r="R15" s="102"/>
      <c r="Y15" s="16">
        <v>80</v>
      </c>
      <c r="Z15" s="16">
        <f t="shared" si="3"/>
        <v>47.6</v>
      </c>
    </row>
    <row r="16" spans="1:26">
      <c r="A16" s="36">
        <v>14</v>
      </c>
      <c r="B16" s="36">
        <v>3</v>
      </c>
      <c r="C16" s="36">
        <f>[1]aso!B13</f>
        <v>5</v>
      </c>
      <c r="D16" s="50">
        <f t="shared" si="0"/>
        <v>15</v>
      </c>
      <c r="E16" s="50">
        <f t="shared" si="1"/>
        <v>9</v>
      </c>
      <c r="F16" s="50">
        <f t="shared" si="2"/>
        <v>25</v>
      </c>
      <c r="G16" s="53"/>
      <c r="H16" s="53"/>
      <c r="J16" s="48" t="s">
        <v>146</v>
      </c>
      <c r="K16" s="40">
        <v>26</v>
      </c>
      <c r="L16" s="41">
        <v>1</v>
      </c>
      <c r="M16" s="41">
        <v>1</v>
      </c>
      <c r="N16" s="41">
        <v>1</v>
      </c>
      <c r="O16" s="41">
        <v>1</v>
      </c>
      <c r="P16" s="41">
        <v>1</v>
      </c>
      <c r="Q16" s="42">
        <v>5</v>
      </c>
      <c r="R16" s="42">
        <v>5</v>
      </c>
    </row>
    <row r="17" spans="1:24">
      <c r="A17" s="36">
        <v>15</v>
      </c>
      <c r="B17" s="36">
        <v>3</v>
      </c>
      <c r="C17" s="36">
        <f>[1]aso!B15</f>
        <v>5</v>
      </c>
      <c r="D17" s="50">
        <f t="shared" si="0"/>
        <v>15</v>
      </c>
      <c r="E17" s="50">
        <f t="shared" si="1"/>
        <v>9</v>
      </c>
      <c r="F17" s="50">
        <f t="shared" si="2"/>
        <v>25</v>
      </c>
      <c r="G17" s="53"/>
      <c r="H17" s="53"/>
      <c r="J17" s="9" t="s">
        <v>147</v>
      </c>
      <c r="K17" s="40">
        <v>9</v>
      </c>
      <c r="L17" s="42">
        <v>5</v>
      </c>
      <c r="M17" s="42">
        <v>5</v>
      </c>
      <c r="N17" s="42">
        <v>5</v>
      </c>
      <c r="O17" s="42">
        <v>5</v>
      </c>
      <c r="P17" s="42">
        <v>5</v>
      </c>
      <c r="Q17" s="42">
        <v>5</v>
      </c>
      <c r="R17" s="42">
        <v>5</v>
      </c>
    </row>
    <row r="18" spans="1:24">
      <c r="A18" s="36">
        <v>16</v>
      </c>
      <c r="B18" s="36">
        <v>3</v>
      </c>
      <c r="C18" s="36">
        <f>[1]aso!B17</f>
        <v>5</v>
      </c>
      <c r="D18" s="50">
        <f t="shared" si="0"/>
        <v>15</v>
      </c>
      <c r="E18" s="50">
        <f t="shared" si="1"/>
        <v>9</v>
      </c>
      <c r="F18" s="50">
        <f t="shared" si="2"/>
        <v>25</v>
      </c>
      <c r="G18" s="53"/>
      <c r="H18" s="53"/>
      <c r="J18" s="9" t="s">
        <v>148</v>
      </c>
      <c r="K18" s="40">
        <v>0</v>
      </c>
      <c r="L18" s="42">
        <v>5</v>
      </c>
      <c r="M18" s="42">
        <v>5</v>
      </c>
      <c r="N18" s="42">
        <v>5</v>
      </c>
      <c r="O18" s="42">
        <v>5</v>
      </c>
      <c r="P18" s="42">
        <v>5</v>
      </c>
      <c r="Q18" s="42">
        <v>5</v>
      </c>
      <c r="R18" s="42">
        <v>5</v>
      </c>
    </row>
    <row r="19" spans="1:24">
      <c r="A19" s="36">
        <v>17</v>
      </c>
      <c r="B19" s="36">
        <v>2</v>
      </c>
      <c r="C19" s="36">
        <f>[1]aso!B18</f>
        <v>5</v>
      </c>
      <c r="D19" s="50">
        <f t="shared" si="0"/>
        <v>10</v>
      </c>
      <c r="E19" s="50">
        <f t="shared" si="1"/>
        <v>4</v>
      </c>
      <c r="F19" s="50">
        <f t="shared" si="2"/>
        <v>25</v>
      </c>
      <c r="G19" s="53"/>
      <c r="H19" s="53"/>
      <c r="J19" s="9" t="s">
        <v>149</v>
      </c>
      <c r="K19" s="40">
        <v>0</v>
      </c>
      <c r="L19" s="42">
        <v>5</v>
      </c>
      <c r="M19" s="42">
        <v>5</v>
      </c>
      <c r="N19" s="42">
        <v>5</v>
      </c>
      <c r="O19" s="42">
        <v>5</v>
      </c>
      <c r="P19" s="42">
        <v>5</v>
      </c>
      <c r="Q19" s="42">
        <v>5</v>
      </c>
      <c r="R19" s="42">
        <v>5</v>
      </c>
    </row>
    <row r="20" spans="1:24">
      <c r="A20" s="36">
        <v>18</v>
      </c>
      <c r="B20" s="36">
        <v>2</v>
      </c>
      <c r="C20" s="36">
        <f>[1]aso!B20</f>
        <v>5</v>
      </c>
      <c r="D20" s="50">
        <f t="shared" si="0"/>
        <v>10</v>
      </c>
      <c r="E20" s="50">
        <f t="shared" si="1"/>
        <v>4</v>
      </c>
      <c r="F20" s="50">
        <f t="shared" si="2"/>
        <v>25</v>
      </c>
      <c r="G20" s="53"/>
      <c r="H20" s="53"/>
      <c r="J20" s="39" t="s">
        <v>150</v>
      </c>
      <c r="K20" s="40">
        <v>0</v>
      </c>
      <c r="L20" s="42">
        <v>5</v>
      </c>
      <c r="M20" s="42">
        <v>5</v>
      </c>
      <c r="N20" s="42">
        <v>5</v>
      </c>
      <c r="O20" s="43">
        <v>4</v>
      </c>
      <c r="P20" s="43">
        <v>4</v>
      </c>
      <c r="Q20" s="44">
        <v>4</v>
      </c>
      <c r="R20" s="44">
        <v>4</v>
      </c>
    </row>
    <row r="21" spans="1:24">
      <c r="A21" s="36">
        <v>19</v>
      </c>
      <c r="B21" s="36">
        <v>2</v>
      </c>
      <c r="C21" s="36">
        <f>[1]aso!B22</f>
        <v>5</v>
      </c>
      <c r="D21" s="50">
        <f t="shared" si="0"/>
        <v>10</v>
      </c>
      <c r="E21" s="50">
        <f t="shared" si="1"/>
        <v>4</v>
      </c>
      <c r="F21" s="50">
        <f t="shared" si="2"/>
        <v>25</v>
      </c>
      <c r="G21" s="53"/>
      <c r="H21" s="53"/>
      <c r="L21" s="43">
        <v>4</v>
      </c>
      <c r="M21" s="43">
        <v>4</v>
      </c>
      <c r="N21" s="43">
        <v>4</v>
      </c>
      <c r="O21" s="43">
        <v>4</v>
      </c>
      <c r="P21" s="43">
        <v>4</v>
      </c>
      <c r="Q21" s="103"/>
      <c r="R21" s="92"/>
    </row>
    <row r="22" spans="1:24">
      <c r="A22" s="36">
        <v>20</v>
      </c>
      <c r="B22" s="36">
        <v>2</v>
      </c>
      <c r="C22" s="36">
        <f>[1]aso!B24</f>
        <v>5</v>
      </c>
      <c r="D22" s="50">
        <f t="shared" si="0"/>
        <v>10</v>
      </c>
      <c r="E22" s="50">
        <f t="shared" si="1"/>
        <v>4</v>
      </c>
      <c r="F22" s="50">
        <f t="shared" si="2"/>
        <v>25</v>
      </c>
      <c r="G22" s="53"/>
      <c r="H22" s="53"/>
    </row>
    <row r="23" spans="1:24" ht="15.75">
      <c r="A23" s="36">
        <v>21</v>
      </c>
      <c r="B23" s="36">
        <v>2</v>
      </c>
      <c r="C23" s="36">
        <f>[1]aso!B25</f>
        <v>5</v>
      </c>
      <c r="D23" s="50">
        <f t="shared" si="0"/>
        <v>10</v>
      </c>
      <c r="E23" s="50">
        <f t="shared" si="1"/>
        <v>4</v>
      </c>
      <c r="F23" s="50">
        <f t="shared" si="2"/>
        <v>25</v>
      </c>
      <c r="G23" s="53"/>
      <c r="H23" s="53"/>
      <c r="J23" s="55"/>
      <c r="K23" s="55"/>
    </row>
    <row r="24" spans="1:24" ht="18.75">
      <c r="A24" s="36">
        <v>22</v>
      </c>
      <c r="B24" s="36">
        <v>2</v>
      </c>
      <c r="C24" s="36">
        <f>[1]aso!B26</f>
        <v>5</v>
      </c>
      <c r="D24" s="50">
        <f t="shared" si="0"/>
        <v>10</v>
      </c>
      <c r="E24" s="50">
        <f t="shared" si="1"/>
        <v>4</v>
      </c>
      <c r="F24" s="50">
        <f t="shared" si="2"/>
        <v>25</v>
      </c>
      <c r="G24" s="53"/>
      <c r="H24" s="53"/>
      <c r="J24" s="55" t="s">
        <v>172</v>
      </c>
      <c r="K24" s="55"/>
    </row>
    <row r="25" spans="1:24" ht="18.75">
      <c r="A25" s="36">
        <v>23</v>
      </c>
      <c r="B25" s="36">
        <v>2</v>
      </c>
      <c r="C25" s="36">
        <f>[1]aso!B27</f>
        <v>5</v>
      </c>
      <c r="D25" s="50">
        <f t="shared" si="0"/>
        <v>10</v>
      </c>
      <c r="E25" s="50">
        <f t="shared" si="1"/>
        <v>4</v>
      </c>
      <c r="F25" s="50">
        <f t="shared" si="2"/>
        <v>25</v>
      </c>
      <c r="G25" s="53"/>
      <c r="H25" s="53"/>
      <c r="J25" s="55" t="s">
        <v>171</v>
      </c>
      <c r="K25" s="55"/>
    </row>
    <row r="26" spans="1:24">
      <c r="A26" s="36">
        <v>24</v>
      </c>
      <c r="B26" s="36">
        <v>2</v>
      </c>
      <c r="C26" s="36">
        <f>[1]aso!B28</f>
        <v>5</v>
      </c>
      <c r="D26" s="50">
        <f t="shared" si="0"/>
        <v>10</v>
      </c>
      <c r="E26" s="50">
        <f t="shared" si="1"/>
        <v>4</v>
      </c>
      <c r="F26" s="50">
        <f t="shared" si="2"/>
        <v>25</v>
      </c>
      <c r="G26" s="53"/>
      <c r="H26" s="53"/>
    </row>
    <row r="27" spans="1:24" ht="15.75">
      <c r="A27" s="36">
        <v>25</v>
      </c>
      <c r="B27" s="36">
        <v>2</v>
      </c>
      <c r="C27" s="36">
        <f>[1]aso!B29</f>
        <v>5</v>
      </c>
      <c r="D27" s="50">
        <f t="shared" si="0"/>
        <v>10</v>
      </c>
      <c r="E27" s="50">
        <f t="shared" si="1"/>
        <v>4</v>
      </c>
      <c r="F27" s="50">
        <f t="shared" si="2"/>
        <v>25</v>
      </c>
      <c r="G27" s="53"/>
      <c r="H27" s="53"/>
      <c r="I27" s="55"/>
      <c r="J27" s="76" t="s">
        <v>173</v>
      </c>
      <c r="K27" s="76"/>
      <c r="L27" s="76"/>
      <c r="M27" s="76"/>
      <c r="N27" s="76"/>
      <c r="O27" s="55"/>
      <c r="P27" s="76" t="s">
        <v>176</v>
      </c>
      <c r="Q27" s="76"/>
      <c r="R27" s="76"/>
      <c r="S27" s="76"/>
      <c r="T27" s="76"/>
      <c r="U27" s="55"/>
      <c r="V27" s="55"/>
      <c r="W27" s="55"/>
      <c r="X27" s="55"/>
    </row>
    <row r="28" spans="1:24" ht="15.75">
      <c r="A28" s="36">
        <v>26</v>
      </c>
      <c r="B28" s="36">
        <v>2</v>
      </c>
      <c r="C28" s="36">
        <f>[1]aso!B33</f>
        <v>5</v>
      </c>
      <c r="D28" s="50">
        <f t="shared" si="0"/>
        <v>10</v>
      </c>
      <c r="E28" s="50">
        <f t="shared" si="1"/>
        <v>4</v>
      </c>
      <c r="F28" s="50">
        <f t="shared" si="2"/>
        <v>25</v>
      </c>
      <c r="G28" s="53"/>
      <c r="H28" s="53"/>
      <c r="I28" s="55"/>
      <c r="J28" s="76"/>
      <c r="K28" s="76"/>
      <c r="L28" s="76"/>
      <c r="M28" s="76"/>
      <c r="N28" s="76"/>
      <c r="O28" s="55"/>
      <c r="P28" s="76"/>
      <c r="Q28" s="76"/>
      <c r="R28" s="76"/>
      <c r="S28" s="76"/>
      <c r="T28" s="76"/>
      <c r="U28" s="55"/>
      <c r="V28" s="55"/>
      <c r="W28" s="55"/>
      <c r="X28" s="55"/>
    </row>
    <row r="29" spans="1:24" ht="15.75">
      <c r="A29" s="36">
        <v>27</v>
      </c>
      <c r="B29" s="36">
        <v>2</v>
      </c>
      <c r="C29" s="36">
        <f>[1]aso!B34</f>
        <v>5</v>
      </c>
      <c r="D29" s="50">
        <f t="shared" si="0"/>
        <v>10</v>
      </c>
      <c r="E29" s="50">
        <f t="shared" si="1"/>
        <v>4</v>
      </c>
      <c r="F29" s="50">
        <f t="shared" si="2"/>
        <v>25</v>
      </c>
      <c r="G29" s="53"/>
      <c r="H29" s="53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</row>
    <row r="30" spans="1:24" ht="15.75">
      <c r="A30" s="36">
        <v>28</v>
      </c>
      <c r="B30" s="36">
        <v>1</v>
      </c>
      <c r="C30" s="36">
        <f>[1]aso!B35</f>
        <v>5</v>
      </c>
      <c r="D30" s="50">
        <f t="shared" si="0"/>
        <v>5</v>
      </c>
      <c r="E30" s="50">
        <f t="shared" si="1"/>
        <v>1</v>
      </c>
      <c r="F30" s="50">
        <f t="shared" si="2"/>
        <v>25</v>
      </c>
      <c r="G30" s="53"/>
      <c r="H30" s="53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</row>
    <row r="31" spans="1:24" ht="15.75">
      <c r="A31" s="36">
        <v>29</v>
      </c>
      <c r="B31" s="36">
        <v>1</v>
      </c>
      <c r="C31" s="36">
        <f>[1]aso!B36</f>
        <v>5</v>
      </c>
      <c r="D31" s="50">
        <f t="shared" si="0"/>
        <v>5</v>
      </c>
      <c r="E31" s="50">
        <f t="shared" si="1"/>
        <v>1</v>
      </c>
      <c r="F31" s="50">
        <f t="shared" si="2"/>
        <v>25</v>
      </c>
      <c r="G31" s="53"/>
      <c r="H31" s="53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</row>
    <row r="32" spans="1:24" ht="15.75">
      <c r="A32" s="36">
        <v>30</v>
      </c>
      <c r="B32" s="36">
        <v>1</v>
      </c>
      <c r="C32" s="36">
        <f>[1]aso!B39</f>
        <v>5</v>
      </c>
      <c r="D32" s="50">
        <f t="shared" si="0"/>
        <v>5</v>
      </c>
      <c r="E32" s="50">
        <f t="shared" si="1"/>
        <v>1</v>
      </c>
      <c r="F32" s="50">
        <f t="shared" si="2"/>
        <v>25</v>
      </c>
      <c r="G32" s="53"/>
      <c r="H32" s="53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</row>
    <row r="33" spans="1:24" ht="15.75">
      <c r="A33" s="36">
        <v>31</v>
      </c>
      <c r="B33" s="36">
        <v>1</v>
      </c>
      <c r="C33" s="36">
        <f>[1]aso!B41</f>
        <v>5</v>
      </c>
      <c r="D33" s="50">
        <f t="shared" si="0"/>
        <v>5</v>
      </c>
      <c r="E33" s="50">
        <f t="shared" si="1"/>
        <v>1</v>
      </c>
      <c r="F33" s="50">
        <f t="shared" si="2"/>
        <v>25</v>
      </c>
      <c r="G33" s="53"/>
      <c r="H33" s="53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</row>
    <row r="34" spans="1:24" ht="15.75">
      <c r="A34" s="36">
        <v>32</v>
      </c>
      <c r="B34" s="36">
        <v>1</v>
      </c>
      <c r="C34" s="36">
        <f>[1]aso!B7</f>
        <v>4</v>
      </c>
      <c r="D34" s="50">
        <f t="shared" si="0"/>
        <v>4</v>
      </c>
      <c r="E34" s="50">
        <f t="shared" si="1"/>
        <v>1</v>
      </c>
      <c r="F34" s="50">
        <f t="shared" si="2"/>
        <v>16</v>
      </c>
      <c r="G34" s="53"/>
      <c r="H34" s="53"/>
      <c r="I34" s="55"/>
      <c r="J34" s="95"/>
      <c r="K34" s="95"/>
      <c r="L34" s="95"/>
      <c r="M34" s="95"/>
      <c r="N34" s="55"/>
      <c r="O34" s="55"/>
      <c r="P34" s="95"/>
      <c r="Q34" s="95"/>
      <c r="R34" s="95"/>
      <c r="S34" s="95"/>
      <c r="T34" s="95"/>
      <c r="U34" s="55"/>
      <c r="V34" s="55"/>
      <c r="W34" s="55"/>
      <c r="X34" s="55"/>
    </row>
    <row r="35" spans="1:24" ht="15.75">
      <c r="A35" s="36">
        <v>33</v>
      </c>
      <c r="B35" s="36">
        <v>1</v>
      </c>
      <c r="C35" s="36">
        <f>[1]aso!B9</f>
        <v>4</v>
      </c>
      <c r="D35" s="50">
        <f t="shared" si="0"/>
        <v>4</v>
      </c>
      <c r="E35" s="50">
        <f t="shared" si="1"/>
        <v>1</v>
      </c>
      <c r="F35" s="50">
        <f t="shared" si="2"/>
        <v>16</v>
      </c>
      <c r="G35" s="53"/>
      <c r="H35" s="53"/>
      <c r="I35" s="55"/>
      <c r="J35" s="95"/>
      <c r="K35" s="95"/>
      <c r="L35" s="95"/>
      <c r="M35" s="95"/>
      <c r="N35" s="55"/>
      <c r="O35" s="55"/>
      <c r="P35" s="95"/>
      <c r="Q35" s="95"/>
      <c r="R35" s="95"/>
      <c r="S35" s="95"/>
      <c r="T35" s="95"/>
      <c r="U35" s="55"/>
      <c r="V35" s="55"/>
      <c r="W35" s="55"/>
      <c r="X35" s="55"/>
    </row>
    <row r="36" spans="1:24" ht="15.75">
      <c r="A36" s="36">
        <v>34</v>
      </c>
      <c r="B36" s="36">
        <v>1</v>
      </c>
      <c r="C36" s="36">
        <f>[1]aso!B19</f>
        <v>4</v>
      </c>
      <c r="D36" s="50">
        <f t="shared" si="0"/>
        <v>4</v>
      </c>
      <c r="E36" s="50">
        <f t="shared" si="1"/>
        <v>1</v>
      </c>
      <c r="F36" s="50">
        <f t="shared" si="2"/>
        <v>16</v>
      </c>
      <c r="G36" s="53"/>
      <c r="H36" s="53"/>
      <c r="I36" s="55"/>
      <c r="J36" s="95"/>
      <c r="K36" s="95"/>
      <c r="L36" s="95"/>
      <c r="M36" s="95"/>
      <c r="N36" s="55"/>
      <c r="O36" s="55"/>
      <c r="P36" s="95"/>
      <c r="Q36" s="95"/>
      <c r="R36" s="95"/>
      <c r="S36" s="95"/>
      <c r="T36" s="95"/>
      <c r="U36" s="55"/>
      <c r="V36" s="55"/>
      <c r="W36" s="55"/>
      <c r="X36" s="55"/>
    </row>
    <row r="37" spans="1:24" ht="15.75">
      <c r="A37" s="36">
        <v>35</v>
      </c>
      <c r="B37" s="36">
        <v>1</v>
      </c>
      <c r="C37" s="36">
        <f>[1]aso!B21</f>
        <v>4</v>
      </c>
      <c r="D37" s="50">
        <f t="shared" si="0"/>
        <v>4</v>
      </c>
      <c r="E37" s="50">
        <f t="shared" si="1"/>
        <v>1</v>
      </c>
      <c r="F37" s="50">
        <f t="shared" si="2"/>
        <v>16</v>
      </c>
      <c r="G37" s="53"/>
      <c r="H37" s="53"/>
      <c r="I37" s="55"/>
      <c r="J37" s="95"/>
      <c r="K37" s="95"/>
      <c r="L37" s="95"/>
      <c r="M37" s="95"/>
      <c r="N37" s="55"/>
      <c r="O37" s="55"/>
      <c r="P37" s="95"/>
      <c r="Q37" s="95"/>
      <c r="R37" s="95"/>
      <c r="S37" s="95"/>
      <c r="T37" s="95"/>
      <c r="U37" s="55"/>
      <c r="V37" s="55"/>
      <c r="W37" s="55"/>
      <c r="X37" s="55"/>
    </row>
    <row r="38" spans="1:24" ht="15.75">
      <c r="A38" s="36">
        <v>36</v>
      </c>
      <c r="B38" s="36">
        <v>1</v>
      </c>
      <c r="C38" s="36">
        <f>[1]aso!B23</f>
        <v>4</v>
      </c>
      <c r="D38" s="50">
        <f t="shared" si="0"/>
        <v>4</v>
      </c>
      <c r="E38" s="50">
        <f t="shared" si="1"/>
        <v>1</v>
      </c>
      <c r="F38" s="50">
        <f t="shared" si="2"/>
        <v>16</v>
      </c>
      <c r="G38" s="53"/>
      <c r="H38" s="53"/>
      <c r="I38" s="55"/>
      <c r="J38" s="95"/>
      <c r="K38" s="95"/>
      <c r="L38" s="95"/>
      <c r="M38" s="95"/>
      <c r="N38" s="55"/>
      <c r="O38" s="55"/>
      <c r="P38" s="95"/>
      <c r="Q38" s="95"/>
      <c r="R38" s="95"/>
      <c r="S38" s="95"/>
      <c r="T38" s="95"/>
      <c r="U38" s="55"/>
      <c r="V38" s="55"/>
      <c r="W38" s="55"/>
      <c r="X38" s="55"/>
    </row>
    <row r="39" spans="1:24" ht="15.75">
      <c r="A39" s="36">
        <v>37</v>
      </c>
      <c r="B39" s="36">
        <v>1</v>
      </c>
      <c r="C39" s="36">
        <f>[1]aso!B32</f>
        <v>4</v>
      </c>
      <c r="D39" s="50">
        <f t="shared" si="0"/>
        <v>4</v>
      </c>
      <c r="E39" s="50">
        <f t="shared" si="1"/>
        <v>1</v>
      </c>
      <c r="F39" s="50">
        <f t="shared" si="2"/>
        <v>16</v>
      </c>
      <c r="G39" s="53"/>
      <c r="H39" s="53"/>
      <c r="I39" s="55"/>
      <c r="J39" s="95"/>
      <c r="K39" s="95"/>
      <c r="L39" s="95"/>
      <c r="M39" s="95"/>
      <c r="N39" s="55"/>
      <c r="O39" s="55"/>
      <c r="P39" s="95"/>
      <c r="Q39" s="95"/>
      <c r="R39" s="95"/>
      <c r="S39" s="95"/>
      <c r="T39" s="95"/>
      <c r="U39" s="55"/>
      <c r="V39" s="55"/>
      <c r="W39" s="55"/>
      <c r="X39" s="55"/>
    </row>
    <row r="40" spans="1:24" ht="15.75">
      <c r="A40" s="36">
        <v>38</v>
      </c>
      <c r="B40" s="36">
        <v>1</v>
      </c>
      <c r="C40" s="36">
        <f>[1]aso!B38</f>
        <v>4</v>
      </c>
      <c r="D40" s="50">
        <f t="shared" si="0"/>
        <v>4</v>
      </c>
      <c r="E40" s="50">
        <f t="shared" si="1"/>
        <v>1</v>
      </c>
      <c r="F40" s="50">
        <f t="shared" si="2"/>
        <v>16</v>
      </c>
      <c r="G40" s="53"/>
      <c r="H40" s="53"/>
      <c r="I40" s="55"/>
      <c r="J40" s="95"/>
      <c r="K40" s="95"/>
      <c r="L40" s="95"/>
      <c r="M40" s="95"/>
      <c r="N40" s="55"/>
      <c r="O40" s="55"/>
      <c r="P40" s="95"/>
      <c r="Q40" s="95"/>
      <c r="R40" s="95"/>
      <c r="S40" s="95"/>
      <c r="T40" s="95"/>
      <c r="U40" s="55"/>
      <c r="V40" s="55"/>
      <c r="W40" s="55"/>
      <c r="X40" s="55"/>
    </row>
    <row r="41" spans="1:24" ht="15.75">
      <c r="A41" s="36">
        <v>39</v>
      </c>
      <c r="B41" s="36">
        <v>1</v>
      </c>
      <c r="C41" s="36">
        <f>[1]aso!B40</f>
        <v>4</v>
      </c>
      <c r="D41" s="50">
        <f t="shared" si="0"/>
        <v>4</v>
      </c>
      <c r="E41" s="50">
        <f t="shared" si="1"/>
        <v>1</v>
      </c>
      <c r="F41" s="50">
        <f t="shared" si="2"/>
        <v>16</v>
      </c>
      <c r="G41" s="53"/>
      <c r="H41" s="53"/>
      <c r="I41" s="55"/>
      <c r="J41" s="95"/>
      <c r="K41" s="95"/>
      <c r="L41" s="95"/>
      <c r="M41" s="95"/>
      <c r="N41" s="55"/>
      <c r="O41" s="55"/>
      <c r="P41" s="95"/>
      <c r="Q41" s="95"/>
      <c r="R41" s="95"/>
      <c r="S41" s="95"/>
      <c r="T41" s="95"/>
      <c r="U41" s="55"/>
      <c r="V41" s="55"/>
      <c r="W41" s="55"/>
      <c r="X41" s="55"/>
    </row>
    <row r="42" spans="1:24" ht="15.75">
      <c r="A42" s="36">
        <v>40</v>
      </c>
      <c r="B42" s="36">
        <v>1</v>
      </c>
      <c r="C42" s="36">
        <f>[1]aso!B42</f>
        <v>4</v>
      </c>
      <c r="D42" s="50">
        <f t="shared" si="0"/>
        <v>4</v>
      </c>
      <c r="E42" s="50">
        <f t="shared" si="1"/>
        <v>1</v>
      </c>
      <c r="F42" s="50">
        <f t="shared" si="2"/>
        <v>16</v>
      </c>
      <c r="G42" s="53"/>
      <c r="H42" s="53"/>
      <c r="I42" s="55"/>
      <c r="J42" s="95"/>
      <c r="K42" s="95"/>
      <c r="L42" s="95"/>
      <c r="M42" s="95"/>
      <c r="N42" s="55"/>
      <c r="O42" s="55"/>
      <c r="P42" s="95"/>
      <c r="Q42" s="95"/>
      <c r="R42" s="95"/>
      <c r="S42" s="95"/>
      <c r="T42" s="95"/>
      <c r="U42" s="55"/>
      <c r="V42" s="55"/>
      <c r="W42" s="55"/>
      <c r="X42" s="55"/>
    </row>
    <row r="43" spans="1:24" ht="15.75">
      <c r="A43" s="37" t="s">
        <v>78</v>
      </c>
      <c r="B43" s="37">
        <f t="shared" ref="B43:C43" si="4">SUM(B3:B42)</f>
        <v>89</v>
      </c>
      <c r="C43" s="37">
        <f t="shared" si="4"/>
        <v>196</v>
      </c>
      <c r="D43" s="56">
        <f>SUM(D3:D42)</f>
        <v>457</v>
      </c>
      <c r="E43" s="56">
        <f>SUM(E3:E42)</f>
        <v>249</v>
      </c>
      <c r="F43" s="56">
        <f>SUM(F3:F42)</f>
        <v>974</v>
      </c>
      <c r="G43" s="53"/>
      <c r="H43" s="51"/>
      <c r="I43" s="55"/>
      <c r="J43" s="95"/>
      <c r="K43" s="95"/>
      <c r="L43" s="95"/>
      <c r="M43" s="95"/>
      <c r="N43" s="55"/>
      <c r="O43" s="55"/>
      <c r="P43" s="95"/>
      <c r="Q43" s="95"/>
      <c r="R43" s="95"/>
      <c r="S43" s="95"/>
      <c r="T43" s="95"/>
      <c r="U43" s="55"/>
      <c r="V43" s="55"/>
      <c r="W43" s="55"/>
      <c r="X43" s="55"/>
    </row>
    <row r="44" spans="1:24" ht="15.75">
      <c r="A44" s="51"/>
      <c r="B44" s="53"/>
      <c r="C44" s="53"/>
      <c r="D44" s="51"/>
      <c r="E44" s="51"/>
      <c r="F44" s="51"/>
      <c r="G44" s="51"/>
      <c r="H44" s="51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</row>
    <row r="45" spans="1:24" ht="15.75"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</row>
    <row r="46" spans="1:24" ht="15.75">
      <c r="I46" s="55"/>
      <c r="J46" s="94" t="s">
        <v>177</v>
      </c>
      <c r="K46" s="94"/>
      <c r="L46" s="94"/>
      <c r="M46" s="94"/>
      <c r="N46" s="94"/>
      <c r="O46" s="55"/>
      <c r="P46" s="55"/>
      <c r="Q46" s="55"/>
      <c r="R46" s="55"/>
      <c r="S46" s="55"/>
      <c r="T46" s="55"/>
      <c r="U46" s="55"/>
      <c r="V46" s="55"/>
      <c r="W46" s="55"/>
      <c r="X46" s="55"/>
    </row>
    <row r="47" spans="1:24" ht="15.75">
      <c r="I47" s="55"/>
      <c r="J47" s="94"/>
      <c r="K47" s="94"/>
      <c r="L47" s="94"/>
      <c r="M47" s="94"/>
      <c r="N47" s="94"/>
      <c r="O47" s="55"/>
      <c r="P47" s="55"/>
      <c r="Q47" s="55"/>
      <c r="R47" s="55"/>
      <c r="S47" s="55"/>
      <c r="T47" s="55"/>
      <c r="U47" s="55"/>
      <c r="V47" s="55"/>
      <c r="W47" s="55"/>
      <c r="X47" s="55"/>
    </row>
    <row r="48" spans="1:24" ht="15.75">
      <c r="I48" s="55"/>
      <c r="J48" s="94"/>
      <c r="K48" s="94"/>
      <c r="L48" s="94"/>
      <c r="M48" s="94"/>
      <c r="N48" s="94"/>
      <c r="O48" s="55"/>
      <c r="P48" s="55"/>
      <c r="Q48" s="55"/>
      <c r="R48" s="55"/>
      <c r="S48" s="55"/>
      <c r="T48" s="55"/>
      <c r="U48" s="55"/>
      <c r="V48" s="55"/>
      <c r="W48" s="55"/>
      <c r="X48" s="55"/>
    </row>
    <row r="49" spans="9:24" ht="15.75">
      <c r="I49" s="55"/>
      <c r="J49" s="94"/>
      <c r="K49" s="94"/>
      <c r="L49" s="94"/>
      <c r="M49" s="94"/>
      <c r="N49" s="94"/>
      <c r="O49" s="55"/>
      <c r="P49" s="55"/>
      <c r="Q49" s="55"/>
      <c r="R49" s="55"/>
      <c r="S49" s="55"/>
      <c r="T49" s="55"/>
      <c r="U49" s="55"/>
      <c r="V49" s="55"/>
      <c r="W49" s="55"/>
      <c r="X49" s="55"/>
    </row>
    <row r="50" spans="9:24" ht="15.75">
      <c r="I50" s="55"/>
      <c r="J50" s="94" t="s">
        <v>179</v>
      </c>
      <c r="K50" s="94"/>
      <c r="L50" s="94"/>
      <c r="M50" s="94"/>
      <c r="N50" s="94"/>
      <c r="O50" s="55"/>
      <c r="P50" s="55"/>
      <c r="Q50" s="55"/>
      <c r="R50" s="55"/>
      <c r="S50" s="55"/>
      <c r="T50" s="55"/>
      <c r="U50" s="55"/>
      <c r="V50" s="55"/>
      <c r="W50" s="55"/>
      <c r="X50" s="55"/>
    </row>
    <row r="51" spans="9:24" ht="15.75">
      <c r="I51" s="55"/>
      <c r="J51" s="94"/>
      <c r="K51" s="94"/>
      <c r="L51" s="94"/>
      <c r="M51" s="94"/>
      <c r="N51" s="94"/>
      <c r="O51" s="55"/>
      <c r="P51" s="55"/>
      <c r="Q51" s="55"/>
      <c r="R51" s="55"/>
      <c r="S51" s="55"/>
      <c r="T51" s="55"/>
      <c r="U51" s="55"/>
      <c r="V51" s="55"/>
      <c r="W51" s="55"/>
      <c r="X51" s="55"/>
    </row>
    <row r="52" spans="9:24" ht="15.75">
      <c r="I52" s="55"/>
      <c r="J52" s="94"/>
      <c r="K52" s="94"/>
      <c r="L52" s="94"/>
      <c r="M52" s="94"/>
      <c r="N52" s="94"/>
      <c r="O52" s="55"/>
      <c r="P52" s="55"/>
      <c r="Q52" s="55"/>
      <c r="R52" s="55"/>
      <c r="S52" s="55"/>
      <c r="T52" s="55"/>
      <c r="U52" s="55"/>
      <c r="V52" s="55"/>
      <c r="W52" s="55"/>
      <c r="X52" s="55"/>
    </row>
    <row r="53" spans="9:24" ht="15.75">
      <c r="I53" s="55"/>
      <c r="J53" s="22"/>
      <c r="K53" s="55"/>
      <c r="L53" s="55"/>
      <c r="M53" s="22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</row>
    <row r="54" spans="9:24" ht="15.75">
      <c r="I54" s="55"/>
      <c r="J54" s="22">
        <v>60</v>
      </c>
      <c r="K54" s="55"/>
      <c r="L54" s="55"/>
      <c r="M54" s="22">
        <v>36.4</v>
      </c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</row>
    <row r="55" spans="9:24" ht="15.75">
      <c r="I55" s="55"/>
      <c r="J55" s="16" t="s">
        <v>175</v>
      </c>
      <c r="K55" s="55"/>
      <c r="L55" s="55"/>
      <c r="M55" s="16" t="s">
        <v>174</v>
      </c>
      <c r="N55" s="55"/>
      <c r="O55" s="55" t="s">
        <v>181</v>
      </c>
      <c r="P55" s="55"/>
      <c r="Q55" s="55"/>
      <c r="R55" s="55"/>
      <c r="S55" s="55"/>
      <c r="T55" s="55"/>
      <c r="U55" s="55"/>
      <c r="V55" s="55"/>
      <c r="W55" s="55"/>
      <c r="X55" s="55"/>
    </row>
    <row r="56" spans="9:24" ht="15.75">
      <c r="I56" s="55"/>
      <c r="J56" s="55" t="s">
        <v>180</v>
      </c>
      <c r="K56" s="55"/>
      <c r="L56" s="55"/>
      <c r="M56" s="22" t="s">
        <v>178</v>
      </c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</row>
    <row r="57" spans="9:24" ht="15.75"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</row>
  </sheetData>
  <mergeCells count="18">
    <mergeCell ref="Y9:Z9"/>
    <mergeCell ref="J27:N28"/>
    <mergeCell ref="P27:T28"/>
    <mergeCell ref="P34:T43"/>
    <mergeCell ref="J46:N49"/>
    <mergeCell ref="J50:N52"/>
    <mergeCell ref="J34:M43"/>
    <mergeCell ref="T13:X13"/>
    <mergeCell ref="L4:R5"/>
    <mergeCell ref="Q11:R11"/>
    <mergeCell ref="L14:R15"/>
    <mergeCell ref="Q21:R21"/>
    <mergeCell ref="F1:F2"/>
    <mergeCell ref="D1:D2"/>
    <mergeCell ref="E1:E2"/>
    <mergeCell ref="A1:A2"/>
    <mergeCell ref="B1:B2"/>
    <mergeCell ref="C1:C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17EF2-758C-4201-9E10-D942E7A69072}">
  <dimension ref="A2:V49"/>
  <sheetViews>
    <sheetView tabSelected="1" topLeftCell="A25" workbookViewId="0">
      <selection activeCell="W39" sqref="W39"/>
    </sheetView>
  </sheetViews>
  <sheetFormatPr defaultRowHeight="15"/>
  <cols>
    <col min="1" max="1" width="5.42578125" bestFit="1" customWidth="1"/>
    <col min="2" max="3" width="5" bestFit="1" customWidth="1"/>
    <col min="4" max="4" width="4" bestFit="1" customWidth="1"/>
    <col min="5" max="5" width="5.7109375" bestFit="1" customWidth="1"/>
    <col min="6" max="6" width="6" bestFit="1" customWidth="1"/>
    <col min="7" max="8" width="4.28515625" bestFit="1" customWidth="1"/>
    <col min="9" max="9" width="5.5703125" bestFit="1" customWidth="1"/>
  </cols>
  <sheetData>
    <row r="2" spans="1:17">
      <c r="A2" s="111" t="s">
        <v>182</v>
      </c>
      <c r="B2" s="111" t="s">
        <v>188</v>
      </c>
      <c r="C2" s="111" t="s">
        <v>189</v>
      </c>
      <c r="D2" s="111" t="s">
        <v>190</v>
      </c>
      <c r="E2" s="111" t="s">
        <v>195</v>
      </c>
      <c r="F2" s="111" t="s">
        <v>201</v>
      </c>
      <c r="G2" s="111" t="s">
        <v>198</v>
      </c>
      <c r="H2" s="111" t="s">
        <v>199</v>
      </c>
      <c r="I2" s="111" t="s">
        <v>200</v>
      </c>
      <c r="J2" s="116" t="s">
        <v>202</v>
      </c>
      <c r="N2" s="118"/>
      <c r="Q2" s="117"/>
    </row>
    <row r="3" spans="1:17">
      <c r="A3" s="112">
        <v>1</v>
      </c>
      <c r="B3" s="112">
        <f>[2]DATA!C11</f>
        <v>6</v>
      </c>
      <c r="C3" s="112">
        <f>[2]DATA!D13</f>
        <v>6</v>
      </c>
      <c r="D3" s="112">
        <f>[2]DATA!E15</f>
        <v>6</v>
      </c>
      <c r="E3" s="112">
        <f>B3^2</f>
        <v>36</v>
      </c>
      <c r="F3" s="112">
        <f>C3^2</f>
        <v>36</v>
      </c>
      <c r="G3" s="112">
        <f>B3*D3</f>
        <v>36</v>
      </c>
      <c r="H3" s="112">
        <f>C3*D3</f>
        <v>36</v>
      </c>
      <c r="I3" s="112">
        <f>B3*C3</f>
        <v>36</v>
      </c>
    </row>
    <row r="4" spans="1:17">
      <c r="A4" s="112">
        <v>2</v>
      </c>
      <c r="B4" s="112">
        <f>[2]DATA!C14</f>
        <v>6</v>
      </c>
      <c r="C4" s="112">
        <f>[2]DATA!D11</f>
        <v>4</v>
      </c>
      <c r="D4" s="112">
        <f>[2]DATA!E17</f>
        <v>6</v>
      </c>
      <c r="E4" s="112">
        <f t="shared" ref="E4:E42" si="0">B4^2</f>
        <v>36</v>
      </c>
      <c r="F4" s="112">
        <f t="shared" ref="F4:F42" si="1">C4^2</f>
        <v>16</v>
      </c>
      <c r="G4" s="112">
        <f t="shared" ref="G4:G42" si="2">B4*D4</f>
        <v>36</v>
      </c>
      <c r="H4" s="112">
        <f t="shared" ref="H4:H42" si="3">C4*D4</f>
        <v>24</v>
      </c>
      <c r="I4" s="112">
        <f t="shared" ref="I4:I42" si="4">B4*C4</f>
        <v>24</v>
      </c>
    </row>
    <row r="5" spans="1:17">
      <c r="A5" s="112">
        <v>3</v>
      </c>
      <c r="B5" s="112">
        <f>[2]DATA!C18</f>
        <v>6</v>
      </c>
      <c r="C5" s="112">
        <f>[2]DATA!D33</f>
        <v>4</v>
      </c>
      <c r="D5" s="112">
        <f>[2]DATA!E31</f>
        <v>6</v>
      </c>
      <c r="E5" s="112">
        <f t="shared" si="0"/>
        <v>36</v>
      </c>
      <c r="F5" s="112">
        <f t="shared" si="1"/>
        <v>16</v>
      </c>
      <c r="G5" s="112">
        <f t="shared" si="2"/>
        <v>36</v>
      </c>
      <c r="H5" s="112">
        <f t="shared" si="3"/>
        <v>24</v>
      </c>
      <c r="I5" s="112">
        <f t="shared" si="4"/>
        <v>24</v>
      </c>
    </row>
    <row r="6" spans="1:17">
      <c r="A6" s="112">
        <v>4</v>
      </c>
      <c r="B6" s="112">
        <f>[2]DATA!C6</f>
        <v>5</v>
      </c>
      <c r="C6" s="112">
        <f>[2]DATA!D38</f>
        <v>4</v>
      </c>
      <c r="D6" s="112">
        <f>[2]DATA!E32</f>
        <v>6</v>
      </c>
      <c r="E6" s="112">
        <f t="shared" si="0"/>
        <v>25</v>
      </c>
      <c r="F6" s="112">
        <f t="shared" si="1"/>
        <v>16</v>
      </c>
      <c r="G6" s="112">
        <f t="shared" si="2"/>
        <v>30</v>
      </c>
      <c r="H6" s="112">
        <f t="shared" si="3"/>
        <v>24</v>
      </c>
      <c r="I6" s="112">
        <f t="shared" si="4"/>
        <v>20</v>
      </c>
    </row>
    <row r="7" spans="1:17">
      <c r="A7" s="112">
        <v>5</v>
      </c>
      <c r="B7" s="112">
        <f>[2]DATA!C8</f>
        <v>5</v>
      </c>
      <c r="C7" s="112">
        <f>[2]DATA!D5</f>
        <v>3</v>
      </c>
      <c r="D7" s="112">
        <f>[2]DATA!E38</f>
        <v>6</v>
      </c>
      <c r="E7" s="112">
        <f t="shared" si="0"/>
        <v>25</v>
      </c>
      <c r="F7" s="112">
        <f t="shared" si="1"/>
        <v>9</v>
      </c>
      <c r="G7" s="112">
        <f t="shared" si="2"/>
        <v>30</v>
      </c>
      <c r="H7" s="112">
        <f t="shared" si="3"/>
        <v>18</v>
      </c>
      <c r="I7" s="112">
        <f t="shared" si="4"/>
        <v>15</v>
      </c>
    </row>
    <row r="8" spans="1:17">
      <c r="A8" s="112">
        <v>6</v>
      </c>
      <c r="B8" s="112">
        <f>[2]DATA!C13</f>
        <v>5</v>
      </c>
      <c r="C8" s="112">
        <f>[2]DATA!D8</f>
        <v>3</v>
      </c>
      <c r="D8" s="112">
        <f>[2]DATA!E4</f>
        <v>5</v>
      </c>
      <c r="E8" s="112">
        <f t="shared" si="0"/>
        <v>25</v>
      </c>
      <c r="F8" s="112">
        <f t="shared" si="1"/>
        <v>9</v>
      </c>
      <c r="G8" s="112">
        <f t="shared" si="2"/>
        <v>25</v>
      </c>
      <c r="H8" s="112">
        <f t="shared" si="3"/>
        <v>15</v>
      </c>
      <c r="I8" s="112">
        <f t="shared" si="4"/>
        <v>15</v>
      </c>
      <c r="K8">
        <v>3.51</v>
      </c>
      <c r="N8">
        <v>0.38</v>
      </c>
    </row>
    <row r="9" spans="1:17">
      <c r="A9" s="112">
        <v>7</v>
      </c>
      <c r="B9" s="112">
        <f>[2]DATA!C17</f>
        <v>5</v>
      </c>
      <c r="C9" s="112">
        <f>[2]DATA!D14</f>
        <v>3</v>
      </c>
      <c r="D9" s="112">
        <f>[2]DATA!E5</f>
        <v>5</v>
      </c>
      <c r="E9" s="112">
        <f t="shared" si="0"/>
        <v>25</v>
      </c>
      <c r="F9" s="112">
        <f t="shared" si="1"/>
        <v>9</v>
      </c>
      <c r="G9" s="112">
        <f t="shared" si="2"/>
        <v>25</v>
      </c>
      <c r="H9" s="112">
        <f t="shared" si="3"/>
        <v>15</v>
      </c>
      <c r="I9" s="112">
        <f t="shared" si="4"/>
        <v>15</v>
      </c>
    </row>
    <row r="10" spans="1:17">
      <c r="A10" s="112">
        <v>8</v>
      </c>
      <c r="B10" s="112">
        <f>[2]DATA!C22</f>
        <v>5</v>
      </c>
      <c r="C10" s="112">
        <f>[2]DATA!D18</f>
        <v>3</v>
      </c>
      <c r="D10" s="112">
        <f>[2]DATA!E6</f>
        <v>5</v>
      </c>
      <c r="E10" s="112">
        <f t="shared" si="0"/>
        <v>25</v>
      </c>
      <c r="F10" s="112">
        <f t="shared" si="1"/>
        <v>9</v>
      </c>
      <c r="G10" s="112">
        <f t="shared" si="2"/>
        <v>25</v>
      </c>
      <c r="H10" s="112">
        <f t="shared" si="3"/>
        <v>15</v>
      </c>
      <c r="I10" s="112">
        <f t="shared" si="4"/>
        <v>15</v>
      </c>
      <c r="J10" s="117" t="s">
        <v>206</v>
      </c>
    </row>
    <row r="11" spans="1:17">
      <c r="A11" s="112">
        <v>9</v>
      </c>
      <c r="B11" s="112">
        <f>[2]DATA!C24</f>
        <v>5</v>
      </c>
      <c r="C11" s="112">
        <f>[2]DATA!D22</f>
        <v>3</v>
      </c>
      <c r="D11" s="112">
        <f>[2]DATA!E7</f>
        <v>5</v>
      </c>
      <c r="E11" s="112">
        <f t="shared" si="0"/>
        <v>25</v>
      </c>
      <c r="F11" s="112">
        <f t="shared" si="1"/>
        <v>9</v>
      </c>
      <c r="G11" s="112">
        <f t="shared" si="2"/>
        <v>25</v>
      </c>
      <c r="H11" s="112">
        <f t="shared" si="3"/>
        <v>15</v>
      </c>
      <c r="I11" s="112">
        <f t="shared" si="4"/>
        <v>15</v>
      </c>
    </row>
    <row r="12" spans="1:17">
      <c r="A12" s="112">
        <v>10</v>
      </c>
      <c r="B12" s="112">
        <f>[2]DATA!C36</f>
        <v>5</v>
      </c>
      <c r="C12" s="112">
        <f>[2]DATA!D24</f>
        <v>3</v>
      </c>
      <c r="D12" s="112">
        <f>[2]DATA!E9</f>
        <v>5</v>
      </c>
      <c r="E12" s="112">
        <f t="shared" si="0"/>
        <v>25</v>
      </c>
      <c r="F12" s="112">
        <f t="shared" si="1"/>
        <v>9</v>
      </c>
      <c r="G12" s="112">
        <f t="shared" si="2"/>
        <v>25</v>
      </c>
      <c r="H12" s="112">
        <f t="shared" si="3"/>
        <v>15</v>
      </c>
      <c r="I12" s="112">
        <f t="shared" si="4"/>
        <v>15</v>
      </c>
      <c r="J12" s="118" t="s">
        <v>203</v>
      </c>
    </row>
    <row r="13" spans="1:17">
      <c r="A13" s="112">
        <v>11</v>
      </c>
      <c r="B13" s="112">
        <f>[2]DATA!C9</f>
        <v>4</v>
      </c>
      <c r="C13" s="112">
        <f>[2]DATA!D28</f>
        <v>3</v>
      </c>
      <c r="D13" s="112">
        <f>[2]DATA!E11</f>
        <v>5</v>
      </c>
      <c r="E13" s="112">
        <f t="shared" si="0"/>
        <v>16</v>
      </c>
      <c r="F13" s="112">
        <f t="shared" si="1"/>
        <v>9</v>
      </c>
      <c r="G13" s="112">
        <f t="shared" si="2"/>
        <v>20</v>
      </c>
      <c r="H13" s="112">
        <f t="shared" si="3"/>
        <v>15</v>
      </c>
      <c r="I13" s="112">
        <f t="shared" si="4"/>
        <v>12</v>
      </c>
    </row>
    <row r="14" spans="1:17">
      <c r="A14" s="112">
        <v>12</v>
      </c>
      <c r="B14" s="112">
        <f>[2]DATA!C20</f>
        <v>4</v>
      </c>
      <c r="C14" s="112">
        <f>[2]DATA!D30</f>
        <v>3</v>
      </c>
      <c r="D14" s="112">
        <f>[2]DATA!E12</f>
        <v>5</v>
      </c>
      <c r="E14" s="112">
        <f t="shared" si="0"/>
        <v>16</v>
      </c>
      <c r="F14" s="112">
        <f t="shared" si="1"/>
        <v>9</v>
      </c>
      <c r="G14" s="112">
        <f t="shared" si="2"/>
        <v>20</v>
      </c>
      <c r="H14" s="112">
        <f t="shared" si="3"/>
        <v>15</v>
      </c>
      <c r="I14" s="112">
        <f t="shared" si="4"/>
        <v>12</v>
      </c>
    </row>
    <row r="15" spans="1:17">
      <c r="A15" s="112">
        <v>13</v>
      </c>
      <c r="B15" s="112">
        <f>[2]DATA!C25</f>
        <v>4</v>
      </c>
      <c r="C15" s="112">
        <f>[2]DATA!D36</f>
        <v>3</v>
      </c>
      <c r="D15" s="112">
        <f>[2]DATA!E13</f>
        <v>5</v>
      </c>
      <c r="E15" s="112">
        <f t="shared" si="0"/>
        <v>16</v>
      </c>
      <c r="F15" s="112">
        <f t="shared" si="1"/>
        <v>9</v>
      </c>
      <c r="G15" s="112">
        <f t="shared" si="2"/>
        <v>20</v>
      </c>
      <c r="H15" s="112">
        <f t="shared" si="3"/>
        <v>15</v>
      </c>
      <c r="I15" s="112">
        <f t="shared" si="4"/>
        <v>12</v>
      </c>
    </row>
    <row r="16" spans="1:17">
      <c r="A16" s="112">
        <v>14</v>
      </c>
      <c r="B16" s="112">
        <f>[2]DATA!C27</f>
        <v>4</v>
      </c>
      <c r="C16" s="112">
        <f>[2]DATA!D37</f>
        <v>3</v>
      </c>
      <c r="D16" s="112">
        <f>[2]DATA!E14</f>
        <v>5</v>
      </c>
      <c r="E16" s="112">
        <f t="shared" si="0"/>
        <v>16</v>
      </c>
      <c r="F16" s="112">
        <f t="shared" si="1"/>
        <v>9</v>
      </c>
      <c r="G16" s="112">
        <f t="shared" si="2"/>
        <v>20</v>
      </c>
      <c r="H16" s="112">
        <f t="shared" si="3"/>
        <v>15</v>
      </c>
      <c r="I16" s="112">
        <f t="shared" si="4"/>
        <v>12</v>
      </c>
    </row>
    <row r="17" spans="1:21">
      <c r="A17" s="112">
        <v>15</v>
      </c>
      <c r="B17" s="112">
        <f>[2]DATA!C28</f>
        <v>4</v>
      </c>
      <c r="C17" s="112">
        <f>[2]DATA!D39</f>
        <v>3</v>
      </c>
      <c r="D17" s="112">
        <f>[2]DATA!E16</f>
        <v>5</v>
      </c>
      <c r="E17" s="112">
        <f t="shared" si="0"/>
        <v>16</v>
      </c>
      <c r="F17" s="112">
        <f t="shared" si="1"/>
        <v>9</v>
      </c>
      <c r="G17" s="112">
        <f t="shared" si="2"/>
        <v>20</v>
      </c>
      <c r="H17" s="112">
        <f t="shared" si="3"/>
        <v>15</v>
      </c>
      <c r="I17" s="112">
        <f t="shared" si="4"/>
        <v>12</v>
      </c>
    </row>
    <row r="18" spans="1:21">
      <c r="A18" s="112">
        <v>16</v>
      </c>
      <c r="B18" s="112">
        <f>[2]DATA!C31</f>
        <v>4</v>
      </c>
      <c r="C18" s="112">
        <f>[2]DATA!D43</f>
        <v>3</v>
      </c>
      <c r="D18" s="112">
        <f>[2]DATA!E18</f>
        <v>5</v>
      </c>
      <c r="E18" s="112">
        <f t="shared" si="0"/>
        <v>16</v>
      </c>
      <c r="F18" s="112">
        <f t="shared" si="1"/>
        <v>9</v>
      </c>
      <c r="G18" s="112">
        <f t="shared" si="2"/>
        <v>20</v>
      </c>
      <c r="H18" s="112">
        <f t="shared" si="3"/>
        <v>15</v>
      </c>
      <c r="I18" s="112">
        <f t="shared" si="4"/>
        <v>12</v>
      </c>
      <c r="J18" s="119" t="s">
        <v>204</v>
      </c>
      <c r="K18">
        <v>3.98</v>
      </c>
      <c r="M18" s="121" t="s">
        <v>205</v>
      </c>
      <c r="N18">
        <v>0.41</v>
      </c>
    </row>
    <row r="19" spans="1:21">
      <c r="A19" s="112">
        <v>17</v>
      </c>
      <c r="B19" s="112">
        <f>[2]DATA!C33</f>
        <v>4</v>
      </c>
      <c r="C19" s="112">
        <f>[2]DATA!D6</f>
        <v>2</v>
      </c>
      <c r="D19" s="112">
        <f>[2]DATA!E19</f>
        <v>5</v>
      </c>
      <c r="E19" s="112">
        <f t="shared" si="0"/>
        <v>16</v>
      </c>
      <c r="F19" s="112">
        <f t="shared" si="1"/>
        <v>4</v>
      </c>
      <c r="G19" s="112">
        <f t="shared" si="2"/>
        <v>20</v>
      </c>
      <c r="H19" s="112">
        <f t="shared" si="3"/>
        <v>10</v>
      </c>
      <c r="I19" s="112">
        <f t="shared" si="4"/>
        <v>8</v>
      </c>
    </row>
    <row r="20" spans="1:21">
      <c r="A20" s="112">
        <v>18</v>
      </c>
      <c r="B20" s="112">
        <f>[2]DATA!C34</f>
        <v>4</v>
      </c>
      <c r="C20" s="112">
        <f>[2]DATA!D7</f>
        <v>2</v>
      </c>
      <c r="D20" s="112">
        <f>[2]DATA!E21</f>
        <v>5</v>
      </c>
      <c r="E20" s="112">
        <f t="shared" si="0"/>
        <v>16</v>
      </c>
      <c r="F20" s="112">
        <f t="shared" si="1"/>
        <v>4</v>
      </c>
      <c r="G20" s="112">
        <f t="shared" si="2"/>
        <v>20</v>
      </c>
      <c r="H20" s="112">
        <f t="shared" si="3"/>
        <v>10</v>
      </c>
      <c r="I20" s="112">
        <f t="shared" si="4"/>
        <v>8</v>
      </c>
      <c r="J20" s="117" t="s">
        <v>207</v>
      </c>
    </row>
    <row r="21" spans="1:21">
      <c r="A21" s="112">
        <v>19</v>
      </c>
      <c r="B21" s="112">
        <f>[2]DATA!C37</f>
        <v>4</v>
      </c>
      <c r="C21" s="112">
        <f>[2]DATA!D9</f>
        <v>2</v>
      </c>
      <c r="D21" s="112">
        <f>[2]DATA!E23</f>
        <v>5</v>
      </c>
      <c r="E21" s="112">
        <f t="shared" si="0"/>
        <v>16</v>
      </c>
      <c r="F21" s="112">
        <f t="shared" si="1"/>
        <v>4</v>
      </c>
      <c r="G21" s="112">
        <f t="shared" si="2"/>
        <v>20</v>
      </c>
      <c r="H21" s="112">
        <f t="shared" si="3"/>
        <v>10</v>
      </c>
      <c r="I21" s="112">
        <f t="shared" si="4"/>
        <v>8</v>
      </c>
    </row>
    <row r="22" spans="1:21">
      <c r="A22" s="112">
        <v>20</v>
      </c>
      <c r="B22" s="112">
        <f>[2]DATA!C38</f>
        <v>4</v>
      </c>
      <c r="C22" s="112">
        <f>[2]DATA!D12</f>
        <v>2</v>
      </c>
      <c r="D22" s="112">
        <f>[2]DATA!E25</f>
        <v>5</v>
      </c>
      <c r="E22" s="112">
        <f t="shared" si="0"/>
        <v>16</v>
      </c>
      <c r="F22" s="112">
        <f t="shared" si="1"/>
        <v>4</v>
      </c>
      <c r="G22" s="112">
        <f t="shared" si="2"/>
        <v>20</v>
      </c>
      <c r="H22" s="112">
        <f t="shared" si="3"/>
        <v>10</v>
      </c>
      <c r="I22" s="112">
        <f t="shared" si="4"/>
        <v>8</v>
      </c>
      <c r="J22" s="120" t="s">
        <v>208</v>
      </c>
    </row>
    <row r="23" spans="1:21">
      <c r="A23" s="112">
        <v>21</v>
      </c>
      <c r="B23" s="112">
        <f>[2]DATA!C39</f>
        <v>4</v>
      </c>
      <c r="C23" s="112">
        <f>[2]DATA!D17</f>
        <v>2</v>
      </c>
      <c r="D23" s="112">
        <f>[2]DATA!E26</f>
        <v>5</v>
      </c>
      <c r="E23" s="112">
        <f t="shared" si="0"/>
        <v>16</v>
      </c>
      <c r="F23" s="112">
        <f t="shared" si="1"/>
        <v>4</v>
      </c>
      <c r="G23" s="112">
        <f t="shared" si="2"/>
        <v>20</v>
      </c>
      <c r="H23" s="112">
        <f t="shared" si="3"/>
        <v>10</v>
      </c>
      <c r="I23" s="112">
        <f t="shared" si="4"/>
        <v>8</v>
      </c>
    </row>
    <row r="24" spans="1:21">
      <c r="A24" s="112">
        <v>22</v>
      </c>
      <c r="B24" s="112">
        <f>[2]DATA!C40</f>
        <v>4</v>
      </c>
      <c r="C24" s="112">
        <f>[2]DATA!D21</f>
        <v>2</v>
      </c>
      <c r="D24" s="112">
        <f>[2]DATA!E27</f>
        <v>5</v>
      </c>
      <c r="E24" s="112">
        <f t="shared" si="0"/>
        <v>16</v>
      </c>
      <c r="F24" s="112">
        <f t="shared" si="1"/>
        <v>4</v>
      </c>
      <c r="G24" s="112">
        <f t="shared" si="2"/>
        <v>20</v>
      </c>
      <c r="H24" s="112">
        <f t="shared" si="3"/>
        <v>10</v>
      </c>
      <c r="I24" s="112">
        <f t="shared" si="4"/>
        <v>8</v>
      </c>
    </row>
    <row r="25" spans="1:21">
      <c r="A25" s="112">
        <v>23</v>
      </c>
      <c r="B25" s="112">
        <f>[2]DATA!C43</f>
        <v>4</v>
      </c>
      <c r="C25" s="112">
        <f>[2]DATA!D27</f>
        <v>2</v>
      </c>
      <c r="D25" s="112">
        <f>[2]DATA!E28</f>
        <v>5</v>
      </c>
      <c r="E25" s="112">
        <f t="shared" si="0"/>
        <v>16</v>
      </c>
      <c r="F25" s="112">
        <f t="shared" si="1"/>
        <v>4</v>
      </c>
      <c r="G25" s="112">
        <f t="shared" si="2"/>
        <v>20</v>
      </c>
      <c r="H25" s="112">
        <f t="shared" si="3"/>
        <v>10</v>
      </c>
      <c r="I25" s="112">
        <f t="shared" si="4"/>
        <v>8</v>
      </c>
    </row>
    <row r="26" spans="1:21">
      <c r="A26" s="112">
        <v>24</v>
      </c>
      <c r="B26" s="112">
        <f>[2]DATA!C7</f>
        <v>3</v>
      </c>
      <c r="C26" s="112">
        <f>[2]DATA!D31</f>
        <v>2</v>
      </c>
      <c r="D26" s="112">
        <f>[2]DATA!E29</f>
        <v>5</v>
      </c>
      <c r="E26" s="112">
        <f t="shared" si="0"/>
        <v>9</v>
      </c>
      <c r="F26" s="112">
        <f t="shared" si="1"/>
        <v>4</v>
      </c>
      <c r="G26" s="112">
        <f t="shared" si="2"/>
        <v>15</v>
      </c>
      <c r="H26" s="112">
        <f t="shared" si="3"/>
        <v>10</v>
      </c>
      <c r="I26" s="112">
        <f t="shared" si="4"/>
        <v>6</v>
      </c>
    </row>
    <row r="27" spans="1:21">
      <c r="A27" s="112">
        <v>25</v>
      </c>
      <c r="B27" s="112">
        <f>[2]DATA!C10</f>
        <v>3</v>
      </c>
      <c r="C27" s="112">
        <f>[2]DATA!D32</f>
        <v>2</v>
      </c>
      <c r="D27" s="112">
        <f>[2]DATA!E30</f>
        <v>5</v>
      </c>
      <c r="E27" s="112">
        <f t="shared" si="0"/>
        <v>9</v>
      </c>
      <c r="F27" s="112">
        <f t="shared" si="1"/>
        <v>4</v>
      </c>
      <c r="G27" s="112">
        <f t="shared" si="2"/>
        <v>15</v>
      </c>
      <c r="H27" s="112">
        <f t="shared" si="3"/>
        <v>10</v>
      </c>
      <c r="I27" s="112">
        <f t="shared" si="4"/>
        <v>6</v>
      </c>
    </row>
    <row r="28" spans="1:21">
      <c r="A28" s="112">
        <v>26</v>
      </c>
      <c r="B28" s="112">
        <f>[2]DATA!C19</f>
        <v>3</v>
      </c>
      <c r="C28" s="112">
        <f>[2]DATA!D40</f>
        <v>2</v>
      </c>
      <c r="D28" s="112">
        <f>[2]DATA!E34</f>
        <v>5</v>
      </c>
      <c r="E28" s="112">
        <f t="shared" si="0"/>
        <v>9</v>
      </c>
      <c r="F28" s="112">
        <f t="shared" si="1"/>
        <v>4</v>
      </c>
      <c r="G28" s="112">
        <f t="shared" si="2"/>
        <v>15</v>
      </c>
      <c r="H28" s="112">
        <f t="shared" si="3"/>
        <v>10</v>
      </c>
      <c r="I28" s="112">
        <f t="shared" si="4"/>
        <v>6</v>
      </c>
    </row>
    <row r="29" spans="1:21">
      <c r="A29" s="112">
        <v>27</v>
      </c>
      <c r="B29" s="112">
        <f>[2]DATA!C21</f>
        <v>3</v>
      </c>
      <c r="C29" s="112">
        <f>[2]DATA!D42</f>
        <v>2</v>
      </c>
      <c r="D29" s="112">
        <f>[2]DATA!E35</f>
        <v>5</v>
      </c>
      <c r="E29" s="112">
        <f t="shared" si="0"/>
        <v>9</v>
      </c>
      <c r="F29" s="112">
        <f t="shared" si="1"/>
        <v>4</v>
      </c>
      <c r="G29" s="112">
        <f t="shared" si="2"/>
        <v>15</v>
      </c>
      <c r="H29" s="112">
        <f t="shared" si="3"/>
        <v>10</v>
      </c>
      <c r="I29" s="112">
        <f t="shared" si="4"/>
        <v>6</v>
      </c>
      <c r="P29" t="s">
        <v>210</v>
      </c>
      <c r="U29" t="s">
        <v>204</v>
      </c>
    </row>
    <row r="30" spans="1:21">
      <c r="A30" s="112">
        <v>28</v>
      </c>
      <c r="B30" s="112">
        <f>[2]DATA!C23</f>
        <v>3</v>
      </c>
      <c r="C30" s="112">
        <f>[2]DATA!D4</f>
        <v>1</v>
      </c>
      <c r="D30" s="112">
        <f>[2]DATA!E36</f>
        <v>5</v>
      </c>
      <c r="E30" s="112">
        <f t="shared" si="0"/>
        <v>9</v>
      </c>
      <c r="F30" s="112">
        <f t="shared" si="1"/>
        <v>1</v>
      </c>
      <c r="G30" s="112">
        <f t="shared" si="2"/>
        <v>15</v>
      </c>
      <c r="H30" s="112">
        <f t="shared" si="3"/>
        <v>5</v>
      </c>
      <c r="I30" s="112">
        <f t="shared" si="4"/>
        <v>3</v>
      </c>
    </row>
    <row r="31" spans="1:21">
      <c r="A31" s="112">
        <v>29</v>
      </c>
      <c r="B31" s="112">
        <f>[2]DATA!C30</f>
        <v>3</v>
      </c>
      <c r="C31" s="112">
        <f>[2]DATA!D10</f>
        <v>1</v>
      </c>
      <c r="D31" s="112">
        <f>[2]DATA!E37</f>
        <v>5</v>
      </c>
      <c r="E31" s="112">
        <f t="shared" si="0"/>
        <v>9</v>
      </c>
      <c r="F31" s="112">
        <f t="shared" si="1"/>
        <v>1</v>
      </c>
      <c r="G31" s="112">
        <f t="shared" si="2"/>
        <v>15</v>
      </c>
      <c r="H31" s="112">
        <f t="shared" si="3"/>
        <v>5</v>
      </c>
      <c r="I31" s="112">
        <f t="shared" si="4"/>
        <v>3</v>
      </c>
    </row>
    <row r="32" spans="1:21">
      <c r="A32" s="112">
        <v>30</v>
      </c>
      <c r="B32" s="112">
        <f>[2]DATA!C35</f>
        <v>3</v>
      </c>
      <c r="C32" s="112">
        <f>[2]DATA!D15</f>
        <v>1</v>
      </c>
      <c r="D32" s="112">
        <f>[2]DATA!E40</f>
        <v>5</v>
      </c>
      <c r="E32" s="112">
        <f t="shared" si="0"/>
        <v>9</v>
      </c>
      <c r="F32" s="112">
        <f t="shared" si="1"/>
        <v>1</v>
      </c>
      <c r="G32" s="112">
        <f t="shared" si="2"/>
        <v>15</v>
      </c>
      <c r="H32" s="112">
        <f t="shared" si="3"/>
        <v>5</v>
      </c>
      <c r="I32" s="112">
        <f t="shared" si="4"/>
        <v>3</v>
      </c>
    </row>
    <row r="33" spans="1:22">
      <c r="A33" s="112">
        <v>31</v>
      </c>
      <c r="B33" s="112">
        <f>[2]DATA!C41</f>
        <v>3</v>
      </c>
      <c r="C33" s="112">
        <f>[2]DATA!D16</f>
        <v>1</v>
      </c>
      <c r="D33" s="112">
        <f>[2]DATA!E42</f>
        <v>5</v>
      </c>
      <c r="E33" s="112">
        <f t="shared" si="0"/>
        <v>9</v>
      </c>
      <c r="F33" s="112">
        <f t="shared" si="1"/>
        <v>1</v>
      </c>
      <c r="G33" s="112">
        <f t="shared" si="2"/>
        <v>15</v>
      </c>
      <c r="H33" s="112">
        <f t="shared" si="3"/>
        <v>5</v>
      </c>
      <c r="I33" s="112">
        <f t="shared" si="4"/>
        <v>3</v>
      </c>
      <c r="U33" t="s">
        <v>204</v>
      </c>
      <c r="V33" s="122">
        <v>3337</v>
      </c>
    </row>
    <row r="34" spans="1:22">
      <c r="A34" s="112">
        <v>32</v>
      </c>
      <c r="B34" s="112">
        <f>[2]DATA!C42</f>
        <v>3</v>
      </c>
      <c r="C34" s="112">
        <f>[2]DATA!D19</f>
        <v>1</v>
      </c>
      <c r="D34" s="112">
        <f>[2]DATA!E8</f>
        <v>4</v>
      </c>
      <c r="E34" s="112">
        <f t="shared" si="0"/>
        <v>9</v>
      </c>
      <c r="F34" s="112">
        <f t="shared" si="1"/>
        <v>1</v>
      </c>
      <c r="G34" s="112">
        <f t="shared" si="2"/>
        <v>12</v>
      </c>
      <c r="H34" s="112">
        <f t="shared" si="3"/>
        <v>4</v>
      </c>
      <c r="I34" s="112">
        <f t="shared" si="4"/>
        <v>3</v>
      </c>
    </row>
    <row r="35" spans="1:22">
      <c r="A35" s="112">
        <v>33</v>
      </c>
      <c r="B35" s="112">
        <f>[2]DATA!C4</f>
        <v>2</v>
      </c>
      <c r="C35" s="112">
        <f>[2]DATA!D20</f>
        <v>1</v>
      </c>
      <c r="D35" s="112">
        <f>[2]DATA!E10</f>
        <v>4</v>
      </c>
      <c r="E35" s="112">
        <f t="shared" si="0"/>
        <v>4</v>
      </c>
      <c r="F35" s="112">
        <f t="shared" si="1"/>
        <v>1</v>
      </c>
      <c r="G35" s="112">
        <f t="shared" si="2"/>
        <v>8</v>
      </c>
      <c r="H35" s="112">
        <f t="shared" si="3"/>
        <v>4</v>
      </c>
      <c r="I35" s="112">
        <f t="shared" si="4"/>
        <v>2</v>
      </c>
      <c r="K35" t="s">
        <v>209</v>
      </c>
      <c r="L35">
        <v>0.46800000000000003</v>
      </c>
      <c r="P35" t="s">
        <v>210</v>
      </c>
      <c r="Q35">
        <v>-0.06</v>
      </c>
      <c r="T35" s="117" t="s">
        <v>211</v>
      </c>
    </row>
    <row r="36" spans="1:22">
      <c r="A36" s="112">
        <v>34</v>
      </c>
      <c r="B36" s="112">
        <f>[2]DATA!C5</f>
        <v>2</v>
      </c>
      <c r="C36" s="112">
        <f>[2]DATA!D23</f>
        <v>1</v>
      </c>
      <c r="D36" s="112">
        <f>[2]DATA!E20</f>
        <v>4</v>
      </c>
      <c r="E36" s="112">
        <f t="shared" si="0"/>
        <v>4</v>
      </c>
      <c r="F36" s="112">
        <f t="shared" si="1"/>
        <v>1</v>
      </c>
      <c r="G36" s="112">
        <f t="shared" si="2"/>
        <v>8</v>
      </c>
      <c r="H36" s="112">
        <f t="shared" si="3"/>
        <v>4</v>
      </c>
      <c r="I36" s="112">
        <f t="shared" si="4"/>
        <v>2</v>
      </c>
    </row>
    <row r="37" spans="1:22">
      <c r="A37" s="112">
        <v>35</v>
      </c>
      <c r="B37" s="112">
        <f>[2]DATA!C12</f>
        <v>2</v>
      </c>
      <c r="C37" s="112">
        <f>[2]DATA!D25</f>
        <v>1</v>
      </c>
      <c r="D37" s="112">
        <f>[2]DATA!E22</f>
        <v>4</v>
      </c>
      <c r="E37" s="112">
        <f t="shared" si="0"/>
        <v>4</v>
      </c>
      <c r="F37" s="112">
        <f t="shared" si="1"/>
        <v>1</v>
      </c>
      <c r="G37" s="112">
        <f t="shared" si="2"/>
        <v>8</v>
      </c>
      <c r="H37" s="112">
        <f t="shared" si="3"/>
        <v>4</v>
      </c>
      <c r="I37" s="112">
        <f t="shared" si="4"/>
        <v>2</v>
      </c>
    </row>
    <row r="38" spans="1:22">
      <c r="A38" s="112">
        <v>36</v>
      </c>
      <c r="B38" s="112">
        <f>[2]DATA!C26</f>
        <v>2</v>
      </c>
      <c r="C38" s="112">
        <f>[2]DATA!D26</f>
        <v>1</v>
      </c>
      <c r="D38" s="112">
        <f>[2]DATA!E24</f>
        <v>4</v>
      </c>
      <c r="E38" s="112">
        <f t="shared" si="0"/>
        <v>4</v>
      </c>
      <c r="F38" s="112">
        <f t="shared" si="1"/>
        <v>1</v>
      </c>
      <c r="G38" s="112">
        <f t="shared" si="2"/>
        <v>8</v>
      </c>
      <c r="H38" s="112">
        <f t="shared" si="3"/>
        <v>4</v>
      </c>
      <c r="I38" s="112">
        <f t="shared" si="4"/>
        <v>2</v>
      </c>
    </row>
    <row r="39" spans="1:22">
      <c r="A39" s="112">
        <v>37</v>
      </c>
      <c r="B39" s="112">
        <f>[2]DATA!C32</f>
        <v>2</v>
      </c>
      <c r="C39" s="112">
        <f>[2]DATA!D29</f>
        <v>1</v>
      </c>
      <c r="D39" s="112">
        <f>[2]DATA!E33</f>
        <v>4</v>
      </c>
      <c r="E39" s="112">
        <f t="shared" si="0"/>
        <v>4</v>
      </c>
      <c r="F39" s="112">
        <f t="shared" si="1"/>
        <v>1</v>
      </c>
      <c r="G39" s="112">
        <f t="shared" si="2"/>
        <v>8</v>
      </c>
      <c r="H39" s="112">
        <f t="shared" si="3"/>
        <v>4</v>
      </c>
      <c r="I39" s="112">
        <f t="shared" si="4"/>
        <v>2</v>
      </c>
    </row>
    <row r="40" spans="1:22">
      <c r="A40" s="112">
        <v>38</v>
      </c>
      <c r="B40" s="112">
        <f>[2]DATA!C15</f>
        <v>1</v>
      </c>
      <c r="C40" s="112">
        <f>[2]DATA!D34</f>
        <v>1</v>
      </c>
      <c r="D40" s="112">
        <f>[2]DATA!E39</f>
        <v>4</v>
      </c>
      <c r="E40" s="112">
        <f t="shared" si="0"/>
        <v>1</v>
      </c>
      <c r="F40" s="112">
        <f t="shared" si="1"/>
        <v>1</v>
      </c>
      <c r="G40" s="112">
        <f t="shared" si="2"/>
        <v>4</v>
      </c>
      <c r="H40" s="112">
        <f t="shared" si="3"/>
        <v>4</v>
      </c>
      <c r="I40" s="112">
        <f t="shared" si="4"/>
        <v>1</v>
      </c>
    </row>
    <row r="41" spans="1:22">
      <c r="A41" s="112">
        <v>39</v>
      </c>
      <c r="B41" s="112">
        <f>[2]DATA!C16</f>
        <v>1</v>
      </c>
      <c r="C41" s="112">
        <f>[2]DATA!D35</f>
        <v>1</v>
      </c>
      <c r="D41" s="112">
        <f>[2]DATA!E41</f>
        <v>4</v>
      </c>
      <c r="E41" s="112">
        <f t="shared" si="0"/>
        <v>1</v>
      </c>
      <c r="F41" s="112">
        <f t="shared" si="1"/>
        <v>1</v>
      </c>
      <c r="G41" s="112">
        <f t="shared" si="2"/>
        <v>4</v>
      </c>
      <c r="H41" s="112">
        <f t="shared" si="3"/>
        <v>4</v>
      </c>
      <c r="I41" s="112">
        <f t="shared" si="4"/>
        <v>1</v>
      </c>
    </row>
    <row r="42" spans="1:22">
      <c r="A42" s="112">
        <v>40</v>
      </c>
      <c r="B42" s="112">
        <f>[2]DATA!C29</f>
        <v>1</v>
      </c>
      <c r="C42" s="112">
        <f>[2]DATA!D41</f>
        <v>1</v>
      </c>
      <c r="D42" s="112">
        <f>[2]DATA!E43</f>
        <v>4</v>
      </c>
      <c r="E42" s="112">
        <f t="shared" si="0"/>
        <v>1</v>
      </c>
      <c r="F42" s="112">
        <f t="shared" si="1"/>
        <v>1</v>
      </c>
      <c r="G42" s="112">
        <f t="shared" si="2"/>
        <v>4</v>
      </c>
      <c r="H42" s="112">
        <f t="shared" si="3"/>
        <v>4</v>
      </c>
      <c r="I42" s="112">
        <f t="shared" si="4"/>
        <v>1</v>
      </c>
    </row>
    <row r="43" spans="1:22">
      <c r="A43" s="112" t="s">
        <v>191</v>
      </c>
      <c r="B43" s="113">
        <f>SUM(B3:B42)</f>
        <v>145</v>
      </c>
      <c r="C43" s="113">
        <f>SUM(C3:C42)</f>
        <v>89</v>
      </c>
      <c r="D43" s="113">
        <f>SUM(D3:D42)</f>
        <v>196</v>
      </c>
      <c r="E43" s="113">
        <f>SUM(E3:E42)</f>
        <v>595</v>
      </c>
      <c r="F43" s="113">
        <f>SUM(F3:F42)</f>
        <v>249</v>
      </c>
      <c r="G43" s="113">
        <f>SUM(G3:G42)</f>
        <v>737</v>
      </c>
      <c r="H43" s="113">
        <f>SUM(H3:H42)</f>
        <v>457</v>
      </c>
      <c r="I43" s="113">
        <f>SUM(I3:I42)</f>
        <v>374</v>
      </c>
    </row>
    <row r="44" spans="1:22">
      <c r="B44" s="110" t="s">
        <v>188</v>
      </c>
      <c r="C44" s="110" t="s">
        <v>189</v>
      </c>
      <c r="D44" s="110" t="s">
        <v>190</v>
      </c>
      <c r="E44" s="111" t="s">
        <v>195</v>
      </c>
      <c r="F44" s="111" t="s">
        <v>201</v>
      </c>
      <c r="G44" s="111" t="s">
        <v>198</v>
      </c>
      <c r="H44" s="111" t="s">
        <v>199</v>
      </c>
      <c r="I44" s="111" t="s">
        <v>200</v>
      </c>
    </row>
    <row r="46" spans="1:22">
      <c r="A46" s="114" t="s">
        <v>192</v>
      </c>
      <c r="B46" s="114"/>
    </row>
    <row r="47" spans="1:22">
      <c r="A47" s="104" t="s">
        <v>193</v>
      </c>
      <c r="B47" s="115">
        <f>B43/A42</f>
        <v>3.625</v>
      </c>
    </row>
    <row r="48" spans="1:22">
      <c r="A48" s="104" t="s">
        <v>194</v>
      </c>
      <c r="B48" s="115">
        <f>C43/A42</f>
        <v>2.2250000000000001</v>
      </c>
    </row>
    <row r="49" spans="1:2">
      <c r="A49" s="104" t="s">
        <v>174</v>
      </c>
      <c r="B49" s="104">
        <f>D43/A42</f>
        <v>4.9000000000000004</v>
      </c>
    </row>
  </sheetData>
  <sortState xmlns:xlrd2="http://schemas.microsoft.com/office/spreadsheetml/2017/richdata2" ref="D3:D42">
    <sortCondition descending="1" ref="D3:D42"/>
  </sortState>
  <mergeCells count="1">
    <mergeCell ref="A46:B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</vt:lpstr>
      <vt:lpstr>Data Motivasi Rendah</vt:lpstr>
      <vt:lpstr>Data motivasi Tinggi</vt:lpstr>
      <vt:lpstr>Komparatif</vt:lpstr>
      <vt:lpstr>Asosiatif</vt:lpstr>
      <vt:lpstr>Asosiatif Acek</vt:lpstr>
      <vt:lpstr>REGRESI X IPK</vt:lpstr>
      <vt:lpstr>Regresi Acek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joi tanata</dc:creator>
  <cp:lastModifiedBy>Aditya RB</cp:lastModifiedBy>
  <dcterms:created xsi:type="dcterms:W3CDTF">2024-06-24T13:38:08Z</dcterms:created>
  <dcterms:modified xsi:type="dcterms:W3CDTF">2024-06-29T12:50:18Z</dcterms:modified>
</cp:coreProperties>
</file>