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una\Downloads\"/>
    </mc:Choice>
  </mc:AlternateContent>
  <xr:revisionPtr revIDLastSave="0" documentId="13_ncr:1_{02162FC2-CD81-4EE9-8703-02FC88F489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venue and PnL" sheetId="1" r:id="rId1"/>
    <sheet name="Balance sheet" sheetId="2" r:id="rId2"/>
    <sheet name="Cash flow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B3" i="2"/>
  <c r="E3" i="2"/>
  <c r="G4" i="3" s="1"/>
  <c r="C11" i="1"/>
  <c r="C10" i="1"/>
  <c r="D16" i="1"/>
  <c r="D19" i="1" s="1"/>
  <c r="E19" i="1" s="1"/>
  <c r="B14" i="2"/>
  <c r="E13" i="2"/>
  <c r="B13" i="2"/>
  <c r="B12" i="2"/>
  <c r="B15" i="2"/>
  <c r="E12" i="2"/>
  <c r="E15" i="2"/>
  <c r="B4" i="2"/>
  <c r="E4" i="2"/>
  <c r="C4" i="3"/>
  <c r="E23" i="1"/>
  <c r="F4" i="3"/>
  <c r="E4" i="3"/>
  <c r="D4" i="3"/>
  <c r="B4" i="3"/>
  <c r="B17" i="2"/>
  <c r="E6" i="2"/>
  <c r="B6" i="2"/>
  <c r="C12" i="1"/>
  <c r="C7" i="1"/>
  <c r="D7" i="1" s="1"/>
  <c r="E7" i="1" s="1"/>
  <c r="E17" i="2" l="1"/>
  <c r="C13" i="1"/>
  <c r="C14" i="1" l="1"/>
  <c r="D14" i="1" s="1"/>
  <c r="D20" i="1" s="1"/>
  <c r="E20" i="1" s="1"/>
  <c r="D13" i="1"/>
  <c r="E13" i="1" s="1"/>
  <c r="E24" i="1" l="1"/>
  <c r="E25" i="1" s="1"/>
  <c r="E14" i="1"/>
  <c r="C3" i="3" l="1"/>
  <c r="C6" i="3" s="1"/>
  <c r="F3" i="3"/>
  <c r="F6" i="3" s="1"/>
  <c r="B3" i="3"/>
  <c r="B6" i="3" s="1"/>
  <c r="D3" i="3"/>
  <c r="D6" i="3" s="1"/>
  <c r="G3" i="3"/>
  <c r="G6" i="3" s="1"/>
  <c r="E3" i="3"/>
  <c r="E6" i="3" s="1"/>
  <c r="H7" i="3" l="1"/>
</calcChain>
</file>

<file path=xl/sharedStrings.xml><?xml version="1.0" encoding="utf-8"?>
<sst xmlns="http://schemas.openxmlformats.org/spreadsheetml/2006/main" count="62" uniqueCount="50">
  <si>
    <t>Daily</t>
  </si>
  <si>
    <t>Monthly</t>
  </si>
  <si>
    <t>Annual</t>
  </si>
  <si>
    <t xml:space="preserve">
Units sold</t>
  </si>
  <si>
    <t>Per unit price</t>
  </si>
  <si>
    <t>Revenue</t>
  </si>
  <si>
    <t>tea</t>
  </si>
  <si>
    <t>sugar &amp; milk</t>
  </si>
  <si>
    <t>cups</t>
  </si>
  <si>
    <t>Variable cost</t>
  </si>
  <si>
    <t>Gross profit</t>
  </si>
  <si>
    <t>labour</t>
  </si>
  <si>
    <t>power</t>
  </si>
  <si>
    <t>rent</t>
  </si>
  <si>
    <t>Fixed cost</t>
  </si>
  <si>
    <t>Operating profit</t>
  </si>
  <si>
    <t>Interest</t>
  </si>
  <si>
    <t>Profit before tax</t>
  </si>
  <si>
    <t>Cash per store per year</t>
  </si>
  <si>
    <t>Starting year</t>
  </si>
  <si>
    <t>Mar-31, 2022</t>
  </si>
  <si>
    <t>Liabilities</t>
  </si>
  <si>
    <t>Assets</t>
  </si>
  <si>
    <t>Equity:</t>
  </si>
  <si>
    <t>Hoarding</t>
  </si>
  <si>
    <t>Debt/Loan:</t>
  </si>
  <si>
    <t>Cash</t>
  </si>
  <si>
    <t>Retained profits:</t>
  </si>
  <si>
    <t>Total</t>
  </si>
  <si>
    <t>End of year 1</t>
  </si>
  <si>
    <t>Mar-31, 2023</t>
  </si>
  <si>
    <t>Accounts payable</t>
  </si>
  <si>
    <t>Accounts receivable</t>
  </si>
  <si>
    <t>Loan</t>
  </si>
  <si>
    <t>5 year life</t>
  </si>
  <si>
    <t>Receivables</t>
  </si>
  <si>
    <t>10 customers - one month each</t>
  </si>
  <si>
    <t>Payables</t>
  </si>
  <si>
    <t>end of month</t>
  </si>
  <si>
    <t>Year</t>
  </si>
  <si>
    <t>thereafter..</t>
  </si>
  <si>
    <t># of stores</t>
  </si>
  <si>
    <t xml:space="preserve">cash flow </t>
  </si>
  <si>
    <t>investment</t>
  </si>
  <si>
    <t xml:space="preserve">Per Unit </t>
  </si>
  <si>
    <t xml:space="preserve">ENT 101 : Session 2 Entrepreneurship : Basics of Business &amp; Finance </t>
  </si>
  <si>
    <t>Depreciation@ 20%</t>
  </si>
  <si>
    <t>INR 20,000; 10% interest p.a, 4 year repayment</t>
  </si>
  <si>
    <t xml:space="preserve">Total </t>
  </si>
  <si>
    <t>Loan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</si>
</sst>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20"/>
      <color rgb="FFC00000"/>
      <name val="Arial (Body)"/>
    </font>
    <font>
      <sz val="20"/>
      <color rgb="FFC00000"/>
      <name val="Arial (Body)"/>
    </font>
    <font>
      <sz val="20"/>
      <color rgb="FF000000"/>
      <name val="Arial (Body)"/>
    </font>
    <font>
      <b/>
      <sz val="20"/>
      <color rgb="FF000000"/>
      <name val="Arial (Body)"/>
    </font>
    <font>
      <b/>
      <sz val="20"/>
      <color theme="1"/>
      <name val="Arial (Body)"/>
    </font>
    <font>
      <sz val="20"/>
      <color theme="1"/>
      <name val="Arial (Body)"/>
    </font>
    <font>
      <b/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i/>
      <sz val="20"/>
      <color rgb="FF000000"/>
      <name val="Arial (Body)"/>
    </font>
    <font>
      <i/>
      <sz val="2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6" xfId="0" applyFont="1" applyBorder="1" applyAlignment="1">
      <alignment horizontal="right" wrapText="1"/>
    </xf>
    <xf numFmtId="0" fontId="1" fillId="0" borderId="14" xfId="0" applyFont="1" applyBorder="1" applyAlignment="1">
      <alignment wrapText="1"/>
    </xf>
    <xf numFmtId="0" fontId="5" fillId="0" borderId="0" xfId="0" applyFont="1"/>
    <xf numFmtId="0" fontId="1" fillId="0" borderId="18" xfId="0" applyFont="1" applyBorder="1" applyAlignment="1">
      <alignment wrapText="1"/>
    </xf>
    <xf numFmtId="0" fontId="5" fillId="0" borderId="3" xfId="0" applyFont="1" applyBorder="1" applyAlignment="1">
      <alignment horizontal="right"/>
    </xf>
    <xf numFmtId="0" fontId="4" fillId="0" borderId="4" xfId="0" applyFont="1" applyBorder="1"/>
    <xf numFmtId="0" fontId="4" fillId="0" borderId="5" xfId="0" applyFont="1" applyBorder="1"/>
    <xf numFmtId="0" fontId="5" fillId="0" borderId="6" xfId="0" applyFont="1" applyBorder="1" applyAlignment="1">
      <alignment horizontal="right"/>
    </xf>
    <xf numFmtId="0" fontId="4" fillId="0" borderId="1" xfId="0" applyFont="1" applyBorder="1"/>
    <xf numFmtId="0" fontId="4" fillId="0" borderId="7" xfId="0" applyFont="1" applyBorder="1"/>
    <xf numFmtId="0" fontId="5" fillId="0" borderId="11" xfId="0" applyFont="1" applyBorder="1" applyAlignment="1">
      <alignment horizontal="right"/>
    </xf>
    <xf numFmtId="0" fontId="4" fillId="0" borderId="12" xfId="0" applyFont="1" applyBorder="1"/>
    <xf numFmtId="0" fontId="4" fillId="0" borderId="13" xfId="0" applyFont="1" applyBorder="1"/>
    <xf numFmtId="0" fontId="1" fillId="0" borderId="15" xfId="0" applyFont="1" applyBorder="1" applyAlignment="1">
      <alignment horizontal="left"/>
    </xf>
    <xf numFmtId="0" fontId="4" fillId="0" borderId="16" xfId="0" applyFont="1" applyBorder="1"/>
    <xf numFmtId="0" fontId="4" fillId="0" borderId="17" xfId="0" applyFont="1" applyBorder="1"/>
    <xf numFmtId="0" fontId="1" fillId="0" borderId="0" xfId="0" applyFont="1" applyAlignment="1">
      <alignment horizontal="left"/>
    </xf>
    <xf numFmtId="0" fontId="3" fillId="0" borderId="4" xfId="0" applyFont="1" applyBorder="1"/>
    <xf numFmtId="0" fontId="3" fillId="0" borderId="5" xfId="0" applyFont="1" applyBorder="1"/>
    <xf numFmtId="0" fontId="3" fillId="0" borderId="1" xfId="0" applyFont="1" applyBorder="1"/>
    <xf numFmtId="0" fontId="3" fillId="0" borderId="7" xfId="0" applyFont="1" applyBorder="1"/>
    <xf numFmtId="0" fontId="1" fillId="0" borderId="8" xfId="0" applyFont="1" applyBorder="1" applyAlignment="1">
      <alignment wrapText="1"/>
    </xf>
    <xf numFmtId="0" fontId="4" fillId="0" borderId="9" xfId="0" applyFont="1" applyBorder="1"/>
    <xf numFmtId="0" fontId="4" fillId="0" borderId="10" xfId="0" applyFont="1" applyBorder="1"/>
    <xf numFmtId="0" fontId="1" fillId="0" borderId="15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1" xfId="0" applyFont="1" applyBorder="1"/>
    <xf numFmtId="0" fontId="6" fillId="0" borderId="7" xfId="0" applyFont="1" applyBorder="1"/>
    <xf numFmtId="0" fontId="1" fillId="0" borderId="8" xfId="0" applyFont="1" applyBorder="1"/>
    <xf numFmtId="0" fontId="1" fillId="0" borderId="2" xfId="0" applyFont="1" applyBorder="1"/>
    <xf numFmtId="0" fontId="4" fillId="0" borderId="2" xfId="0" applyFont="1" applyBorder="1"/>
    <xf numFmtId="0" fontId="7" fillId="0" borderId="0" xfId="0" applyFont="1"/>
    <xf numFmtId="0" fontId="8" fillId="0" borderId="0" xfId="0" applyFont="1"/>
    <xf numFmtId="0" fontId="6" fillId="0" borderId="0" xfId="0" applyFont="1"/>
    <xf numFmtId="3" fontId="4" fillId="0" borderId="0" xfId="0" applyNumberFormat="1" applyFont="1"/>
    <xf numFmtId="0" fontId="9" fillId="0" borderId="0" xfId="0" applyFont="1"/>
    <xf numFmtId="0" fontId="10" fillId="0" borderId="0" xfId="0" applyFont="1"/>
    <xf numFmtId="0" fontId="5" fillId="0" borderId="0" xfId="0" applyFont="1" applyAlignment="1">
      <alignment horizontal="right"/>
    </xf>
    <xf numFmtId="3" fontId="3" fillId="0" borderId="0" xfId="0" applyNumberFormat="1" applyFont="1"/>
    <xf numFmtId="3" fontId="3" fillId="2" borderId="0" xfId="0" applyNumberFormat="1" applyFont="1" applyFill="1"/>
    <xf numFmtId="3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preciation@%2020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6"/>
  <sheetViews>
    <sheetView tabSelected="1" topLeftCell="A13" zoomScale="70" zoomScaleNormal="70" workbookViewId="0">
      <selection activeCell="E25" sqref="E25"/>
    </sheetView>
  </sheetViews>
  <sheetFormatPr defaultColWidth="12.6328125" defaultRowHeight="15" customHeight="1"/>
  <cols>
    <col min="1" max="1" width="46.1796875" style="4" customWidth="1"/>
    <col min="2" max="5" width="20.1796875" style="3" customWidth="1"/>
    <col min="6" max="6" width="12.6328125" style="3" customWidth="1"/>
    <col min="7" max="16384" width="12.6328125" style="3"/>
  </cols>
  <sheetData>
    <row r="1" spans="1:26" ht="28" customHeight="1">
      <c r="A1" s="1" t="s">
        <v>45</v>
      </c>
      <c r="B1" s="2"/>
    </row>
    <row r="2" spans="1:26" ht="15" customHeight="1">
      <c r="A2" s="1"/>
      <c r="B2" s="2"/>
    </row>
    <row r="3" spans="1:26" ht="15" customHeight="1" thickBot="1"/>
    <row r="4" spans="1:26" ht="32" customHeight="1" thickBot="1">
      <c r="A4" s="5"/>
      <c r="B4" s="6"/>
      <c r="C4" s="6" t="s">
        <v>0</v>
      </c>
      <c r="D4" s="6" t="s">
        <v>1</v>
      </c>
      <c r="E4" s="7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2" customHeight="1" thickBot="1">
      <c r="A5" s="8" t="s">
        <v>3</v>
      </c>
      <c r="B5" s="6">
        <v>40</v>
      </c>
      <c r="C5" s="6">
        <v>30</v>
      </c>
      <c r="D5" s="6"/>
      <c r="E5" s="7"/>
    </row>
    <row r="6" spans="1:26" ht="24.75" customHeight="1" thickBot="1">
      <c r="A6" s="8" t="s">
        <v>4</v>
      </c>
      <c r="B6" s="6">
        <v>15</v>
      </c>
      <c r="C6" s="6"/>
      <c r="D6" s="6"/>
      <c r="E6" s="7"/>
    </row>
    <row r="7" spans="1:26" ht="36.75" customHeight="1" thickBot="1">
      <c r="A7" s="9" t="s">
        <v>5</v>
      </c>
      <c r="B7" s="6"/>
      <c r="C7" s="6">
        <f>B5*B6</f>
        <v>600</v>
      </c>
      <c r="D7" s="6">
        <f>C7*30</f>
        <v>18000</v>
      </c>
      <c r="E7" s="7">
        <f>D7*12</f>
        <v>216000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6.75" customHeight="1" thickTop="1" thickBot="1">
      <c r="A8" s="10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6.75" customHeight="1" thickBot="1">
      <c r="A9" s="11"/>
      <c r="B9" s="6" t="s">
        <v>44</v>
      </c>
      <c r="C9" s="6" t="s">
        <v>0</v>
      </c>
      <c r="D9" s="6" t="s">
        <v>1</v>
      </c>
      <c r="E9" s="7" t="s">
        <v>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5.5" customHeight="1" thickTop="1">
      <c r="A10" s="12" t="s">
        <v>6</v>
      </c>
      <c r="B10" s="13"/>
      <c r="C10" s="13">
        <f>120</f>
        <v>120</v>
      </c>
      <c r="D10" s="13"/>
      <c r="E10" s="1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3.25" customHeight="1">
      <c r="A11" s="15" t="s">
        <v>7</v>
      </c>
      <c r="B11" s="16"/>
      <c r="C11" s="16">
        <f>80</f>
        <v>80</v>
      </c>
      <c r="D11" s="16"/>
      <c r="E11" s="17"/>
      <c r="F11" s="4"/>
      <c r="G11" s="4"/>
      <c r="H11" s="4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4" customHeight="1" thickBot="1">
      <c r="A12" s="18" t="s">
        <v>8</v>
      </c>
      <c r="B12" s="19">
        <v>1</v>
      </c>
      <c r="C12" s="19">
        <f>B12*B5</f>
        <v>40</v>
      </c>
      <c r="D12" s="19"/>
      <c r="E12" s="2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45" customHeight="1" thickBot="1">
      <c r="A13" s="21" t="s">
        <v>9</v>
      </c>
      <c r="B13" s="22"/>
      <c r="C13" s="22">
        <f>SUM(C10:C12)</f>
        <v>240</v>
      </c>
      <c r="D13" s="22">
        <f>C13*30</f>
        <v>7200</v>
      </c>
      <c r="E13" s="23">
        <f>D13*12</f>
        <v>86400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45" customHeight="1" thickBot="1">
      <c r="A14" s="21" t="s">
        <v>10</v>
      </c>
      <c r="B14" s="22"/>
      <c r="C14" s="22">
        <f>C7-C13</f>
        <v>360</v>
      </c>
      <c r="D14" s="22">
        <f>C14*30</f>
        <v>10800</v>
      </c>
      <c r="E14" s="23">
        <f>D14*12</f>
        <v>129600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45" customHeight="1" thickBot="1">
      <c r="A15" s="2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7" customHeight="1">
      <c r="A16" s="12" t="s">
        <v>11</v>
      </c>
      <c r="B16" s="25"/>
      <c r="C16" s="25"/>
      <c r="D16" s="25">
        <f>3000</f>
        <v>3000</v>
      </c>
      <c r="E16" s="26"/>
    </row>
    <row r="17" spans="1:26" ht="24.75" customHeight="1">
      <c r="A17" s="15" t="s">
        <v>12</v>
      </c>
      <c r="B17" s="27"/>
      <c r="C17" s="27"/>
      <c r="D17" s="27">
        <v>500</v>
      </c>
      <c r="E17" s="28"/>
    </row>
    <row r="18" spans="1:26" ht="24" customHeight="1">
      <c r="A18" s="15" t="s">
        <v>13</v>
      </c>
      <c r="B18" s="27"/>
      <c r="C18" s="27"/>
      <c r="D18" s="27">
        <v>1000</v>
      </c>
      <c r="E18" s="28"/>
    </row>
    <row r="19" spans="1:26" ht="37.5" customHeight="1" thickBot="1">
      <c r="A19" s="29" t="s">
        <v>14</v>
      </c>
      <c r="B19" s="30"/>
      <c r="C19" s="30"/>
      <c r="D19" s="30">
        <f>SUM(D16:D18)</f>
        <v>4500</v>
      </c>
      <c r="E19" s="31">
        <f>D19*12</f>
        <v>54000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7.5" customHeight="1" thickBot="1">
      <c r="A20" s="32" t="s">
        <v>15</v>
      </c>
      <c r="B20" s="22"/>
      <c r="C20" s="22"/>
      <c r="D20" s="22">
        <f>D14-D19</f>
        <v>6300</v>
      </c>
      <c r="E20" s="23">
        <f>D20*12</f>
        <v>75600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7.5" customHeight="1" thickBot="1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43" customHeight="1">
      <c r="A22" s="15" t="s">
        <v>46</v>
      </c>
      <c r="B22" s="33"/>
      <c r="C22" s="33"/>
      <c r="D22" s="33"/>
      <c r="E22" s="34">
        <f>50000*0.2</f>
        <v>10000</v>
      </c>
    </row>
    <row r="23" spans="1:26" ht="27" customHeight="1">
      <c r="A23" s="15" t="s">
        <v>16</v>
      </c>
      <c r="B23" s="35"/>
      <c r="C23" s="35"/>
      <c r="D23" s="35"/>
      <c r="E23" s="36">
        <f>2000</f>
        <v>2000</v>
      </c>
    </row>
    <row r="24" spans="1:26" ht="34.5" customHeight="1" thickBot="1">
      <c r="A24" s="37" t="s">
        <v>17</v>
      </c>
      <c r="B24" s="30"/>
      <c r="C24" s="30"/>
      <c r="D24" s="30"/>
      <c r="E24" s="31">
        <f>E20-E22-E23</f>
        <v>63600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0.75" customHeight="1">
      <c r="A25" s="38" t="s">
        <v>18</v>
      </c>
      <c r="B25" s="39"/>
      <c r="C25" s="39"/>
      <c r="D25" s="39"/>
      <c r="E25" s="39">
        <f>E24+E22</f>
        <v>73600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/>
    <row r="27" spans="1:26" ht="15.75" customHeight="1"/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hyperlinks>
    <hyperlink ref="A22" r:id="rId1" xr:uid="{F9214830-BDAB-784F-9BD7-DF6B1CD62A30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8" zoomScale="60" zoomScaleNormal="60" workbookViewId="0">
      <selection activeCell="D15" sqref="D15"/>
    </sheetView>
  </sheetViews>
  <sheetFormatPr defaultColWidth="12.6328125" defaultRowHeight="15" customHeight="1"/>
  <cols>
    <col min="1" max="1" width="31.36328125" style="41" customWidth="1"/>
    <col min="2" max="2" width="16.6328125" style="41" customWidth="1"/>
    <col min="3" max="3" width="10.6328125" style="41" customWidth="1"/>
    <col min="4" max="4" width="34.7265625" style="41" customWidth="1"/>
    <col min="5" max="5" width="22" style="41" bestFit="1" customWidth="1"/>
    <col min="6" max="6" width="12.6328125" style="41" customWidth="1"/>
    <col min="7" max="16384" width="12.6328125" style="41"/>
  </cols>
  <sheetData>
    <row r="1" spans="1:26" ht="27" customHeight="1">
      <c r="A1" s="4" t="s">
        <v>19</v>
      </c>
      <c r="B1" s="4"/>
      <c r="C1" s="4"/>
      <c r="D1" s="4"/>
      <c r="E1" s="4" t="s">
        <v>20</v>
      </c>
      <c r="F1" s="4"/>
      <c r="G1" s="4"/>
      <c r="H1" s="4"/>
      <c r="I1" s="4"/>
      <c r="J1" s="4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35.25" customHeight="1">
      <c r="A2" s="10" t="s">
        <v>21</v>
      </c>
      <c r="B2" s="3"/>
      <c r="C2" s="3"/>
      <c r="D2" s="10" t="s">
        <v>22</v>
      </c>
      <c r="E2" s="3"/>
      <c r="F2" s="3"/>
      <c r="G2" s="3"/>
      <c r="H2" s="3"/>
      <c r="I2" s="3"/>
      <c r="J2" s="3"/>
    </row>
    <row r="3" spans="1:26" ht="42" customHeight="1">
      <c r="A3" s="42" t="s">
        <v>23</v>
      </c>
      <c r="B3" s="3">
        <f>40000</f>
        <v>40000</v>
      </c>
      <c r="C3" s="3"/>
      <c r="D3" s="42" t="s">
        <v>24</v>
      </c>
      <c r="E3" s="3">
        <f>50000</f>
        <v>50000</v>
      </c>
      <c r="F3" s="3"/>
      <c r="G3" s="3"/>
      <c r="H3" s="3"/>
      <c r="I3" s="3"/>
      <c r="J3" s="3"/>
    </row>
    <row r="4" spans="1:26" ht="48.75" customHeight="1">
      <c r="A4" s="42" t="s">
        <v>25</v>
      </c>
      <c r="B4" s="3">
        <f>20000</f>
        <v>20000</v>
      </c>
      <c r="C4" s="3"/>
      <c r="D4" s="42" t="s">
        <v>26</v>
      </c>
      <c r="E4" s="3">
        <f>10000</f>
        <v>10000</v>
      </c>
      <c r="F4" s="3"/>
      <c r="G4" s="3"/>
      <c r="H4" s="3"/>
      <c r="I4" s="3"/>
      <c r="J4" s="3"/>
    </row>
    <row r="5" spans="1:26" ht="45" customHeight="1">
      <c r="A5" s="42" t="s">
        <v>27</v>
      </c>
      <c r="B5" s="3"/>
      <c r="C5" s="3"/>
      <c r="D5" s="42"/>
      <c r="E5" s="3"/>
      <c r="F5" s="3"/>
      <c r="G5" s="3"/>
      <c r="H5" s="3"/>
      <c r="I5" s="3"/>
      <c r="J5" s="3"/>
    </row>
    <row r="6" spans="1:26" ht="43.5" customHeight="1">
      <c r="A6" s="10" t="s">
        <v>28</v>
      </c>
      <c r="B6" s="43">
        <f>SUM(B3:B5)</f>
        <v>60000</v>
      </c>
      <c r="C6" s="4"/>
      <c r="D6" s="10"/>
      <c r="E6" s="43">
        <f>SUM(E3:E5)</f>
        <v>60000</v>
      </c>
      <c r="F6" s="4"/>
      <c r="G6" s="4"/>
      <c r="H6" s="4"/>
      <c r="I6" s="4"/>
      <c r="J6" s="4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43.5" customHeight="1">
      <c r="A7" s="10"/>
      <c r="B7" s="4"/>
      <c r="C7" s="4"/>
      <c r="D7" s="10"/>
      <c r="E7" s="4"/>
      <c r="F7" s="4"/>
      <c r="G7" s="4"/>
      <c r="H7" s="4"/>
      <c r="I7" s="4"/>
      <c r="J7" s="4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5.7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spans="1:26" ht="25" customHeight="1">
      <c r="A9" s="10" t="s">
        <v>29</v>
      </c>
      <c r="B9" s="4"/>
      <c r="C9" s="4"/>
      <c r="D9" s="10"/>
      <c r="E9" s="4" t="s">
        <v>30</v>
      </c>
      <c r="F9" s="4"/>
      <c r="G9" s="4"/>
      <c r="H9" s="4"/>
      <c r="I9" s="4"/>
      <c r="J9" s="4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26" ht="34" customHeight="1">
      <c r="A11" s="10" t="s">
        <v>21</v>
      </c>
      <c r="B11" s="3"/>
      <c r="C11" s="3"/>
      <c r="D11" s="10" t="s">
        <v>22</v>
      </c>
      <c r="E11" s="3"/>
      <c r="F11" s="3"/>
      <c r="G11" s="3"/>
      <c r="H11" s="3"/>
      <c r="I11" s="3"/>
      <c r="J11" s="3"/>
    </row>
    <row r="12" spans="1:26" ht="34" customHeight="1">
      <c r="A12" s="42" t="s">
        <v>23</v>
      </c>
      <c r="B12" s="3">
        <f>10000</f>
        <v>10000</v>
      </c>
      <c r="C12" s="3"/>
      <c r="D12" s="42" t="s">
        <v>24</v>
      </c>
      <c r="E12" s="3">
        <f>20000</f>
        <v>20000</v>
      </c>
      <c r="F12" s="3"/>
      <c r="G12" s="3"/>
      <c r="H12" s="3"/>
      <c r="I12" s="3"/>
      <c r="J12" s="3"/>
    </row>
    <row r="13" spans="1:26" ht="34" customHeight="1">
      <c r="A13" s="42" t="s">
        <v>25</v>
      </c>
      <c r="B13" s="3">
        <f>20000</f>
        <v>20000</v>
      </c>
      <c r="C13" s="3"/>
      <c r="D13" s="42" t="s">
        <v>26</v>
      </c>
      <c r="E13" s="3">
        <f>9700+115600</f>
        <v>125300</v>
      </c>
      <c r="F13" s="3"/>
      <c r="G13" s="3"/>
      <c r="H13" s="3"/>
      <c r="I13" s="3"/>
      <c r="J13" s="3"/>
    </row>
    <row r="14" spans="1:26" ht="34" customHeight="1">
      <c r="A14" s="42" t="s">
        <v>27</v>
      </c>
      <c r="B14" s="3">
        <f>115600</f>
        <v>115600</v>
      </c>
      <c r="C14" s="3"/>
      <c r="D14" s="42"/>
      <c r="E14" s="3"/>
      <c r="F14" s="3"/>
      <c r="G14" s="3"/>
      <c r="H14" s="3"/>
      <c r="I14" s="3"/>
      <c r="J14" s="3"/>
    </row>
    <row r="15" spans="1:26" ht="34" customHeight="1">
      <c r="A15" s="42" t="s">
        <v>31</v>
      </c>
      <c r="B15" s="3">
        <f>5700</f>
        <v>5700</v>
      </c>
      <c r="C15" s="3"/>
      <c r="D15" s="42" t="s">
        <v>32</v>
      </c>
      <c r="E15" s="3">
        <f>6000</f>
        <v>6000</v>
      </c>
      <c r="F15" s="3"/>
      <c r="G15" s="3"/>
      <c r="H15" s="3"/>
      <c r="I15" s="3"/>
      <c r="J15" s="3"/>
    </row>
    <row r="16" spans="1:26" ht="34" customHeight="1">
      <c r="A16" s="42"/>
      <c r="B16" s="3"/>
      <c r="C16" s="3"/>
      <c r="D16" s="42"/>
      <c r="E16" s="3"/>
      <c r="F16" s="3"/>
      <c r="G16" s="3"/>
      <c r="H16" s="3"/>
      <c r="I16" s="3"/>
      <c r="J16" s="3"/>
    </row>
    <row r="17" spans="1:26" ht="34" customHeight="1">
      <c r="A17" s="10" t="s">
        <v>28</v>
      </c>
      <c r="B17" s="43">
        <f>SUM(B12:B15)</f>
        <v>151300</v>
      </c>
      <c r="C17" s="4"/>
      <c r="D17" s="10"/>
      <c r="E17" s="43">
        <f>SUM(E12:E15)</f>
        <v>151300</v>
      </c>
      <c r="F17" s="3"/>
      <c r="G17" s="3"/>
      <c r="H17" s="3"/>
      <c r="I17" s="3"/>
      <c r="J17" s="3"/>
    </row>
    <row r="18" spans="1:26" ht="34" customHeight="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26" ht="34" customHeight="1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26" ht="34" customHeight="1">
      <c r="A20" s="44" t="s">
        <v>33</v>
      </c>
      <c r="B20" s="44" t="s">
        <v>47</v>
      </c>
      <c r="C20" s="44"/>
      <c r="D20" s="44"/>
      <c r="E20" s="44"/>
      <c r="F20" s="44"/>
      <c r="G20" s="44"/>
      <c r="H20" s="44"/>
      <c r="I20" s="44"/>
      <c r="J20" s="44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 ht="34" customHeight="1">
      <c r="A21" s="44" t="s">
        <v>24</v>
      </c>
      <c r="B21" s="44" t="s">
        <v>34</v>
      </c>
      <c r="C21" s="44"/>
      <c r="D21" s="44"/>
      <c r="E21" s="44"/>
      <c r="F21" s="44"/>
      <c r="G21" s="44"/>
      <c r="H21" s="44"/>
      <c r="I21" s="44"/>
      <c r="J21" s="44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 ht="34" customHeight="1">
      <c r="A22" s="44" t="s">
        <v>35</v>
      </c>
      <c r="B22" s="44" t="s">
        <v>36</v>
      </c>
      <c r="C22" s="44"/>
      <c r="D22" s="44"/>
      <c r="E22" s="44"/>
      <c r="F22" s="44"/>
      <c r="G22" s="44"/>
      <c r="H22" s="44"/>
      <c r="I22" s="44"/>
      <c r="J22" s="44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ht="34" customHeight="1">
      <c r="A23" s="44" t="s">
        <v>37</v>
      </c>
      <c r="B23" s="44" t="s">
        <v>38</v>
      </c>
      <c r="C23" s="44"/>
      <c r="D23" s="44"/>
      <c r="E23" s="44"/>
      <c r="F23" s="44"/>
      <c r="G23" s="44"/>
      <c r="H23" s="44"/>
      <c r="I23" s="44"/>
      <c r="J23" s="44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ht="15.75" customHeight="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ht="15.75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="41" customFormat="1" ht="15.75" customHeight="1"/>
    <row r="34" s="41" customFormat="1" ht="15.75" customHeight="1"/>
    <row r="35" s="41" customFormat="1" ht="15.75" customHeight="1"/>
    <row r="36" s="41" customFormat="1" ht="15.75" customHeight="1"/>
    <row r="37" s="41" customFormat="1" ht="15.75" customHeight="1"/>
    <row r="38" s="41" customFormat="1" ht="15.75" customHeight="1"/>
    <row r="39" s="41" customFormat="1" ht="15.75" customHeight="1"/>
    <row r="40" s="41" customFormat="1" ht="15.75" customHeight="1"/>
    <row r="41" s="41" customFormat="1" ht="15.75" customHeight="1"/>
    <row r="42" s="41" customFormat="1" ht="15.75" customHeight="1"/>
    <row r="43" s="41" customFormat="1" ht="15.75" customHeight="1"/>
    <row r="44" s="41" customFormat="1" ht="15.75" customHeight="1"/>
    <row r="45" s="41" customFormat="1" ht="15.75" customHeight="1"/>
    <row r="46" s="41" customFormat="1" ht="15.75" customHeight="1"/>
    <row r="47" s="41" customFormat="1" ht="15.75" customHeight="1"/>
    <row r="48" s="41" customFormat="1" ht="15.75" customHeight="1"/>
    <row r="49" s="41" customFormat="1" ht="15.75" customHeight="1"/>
    <row r="50" s="41" customFormat="1" ht="15.75" customHeight="1"/>
    <row r="51" s="41" customFormat="1" ht="15.75" customHeight="1"/>
    <row r="52" s="41" customFormat="1" ht="15.75" customHeight="1"/>
    <row r="53" s="41" customFormat="1" ht="15.75" customHeight="1"/>
    <row r="54" s="41" customFormat="1" ht="15.75" customHeight="1"/>
    <row r="55" s="41" customFormat="1" ht="15.75" customHeight="1"/>
    <row r="56" s="41" customFormat="1" ht="15.75" customHeight="1"/>
    <row r="57" s="41" customFormat="1" ht="15.75" customHeight="1"/>
    <row r="58" s="41" customFormat="1" ht="15.75" customHeight="1"/>
    <row r="59" s="41" customFormat="1" ht="15.75" customHeight="1"/>
    <row r="60" s="41" customFormat="1" ht="15.75" customHeight="1"/>
    <row r="61" s="41" customFormat="1" ht="15.75" customHeight="1"/>
    <row r="62" s="41" customFormat="1" ht="15.75" customHeight="1"/>
    <row r="63" s="41" customFormat="1" ht="15.75" customHeight="1"/>
    <row r="64" s="41" customFormat="1" ht="15.75" customHeight="1"/>
    <row r="65" s="41" customFormat="1" ht="15.75" customHeight="1"/>
    <row r="66" s="41" customFormat="1" ht="15.75" customHeight="1"/>
    <row r="67" s="41" customFormat="1" ht="15.75" customHeight="1"/>
    <row r="68" s="41" customFormat="1" ht="15.75" customHeight="1"/>
    <row r="69" s="41" customFormat="1" ht="15.75" customHeight="1"/>
    <row r="70" s="41" customFormat="1" ht="15.75" customHeight="1"/>
    <row r="71" s="41" customFormat="1" ht="15.75" customHeight="1"/>
    <row r="72" s="41" customFormat="1" ht="15.75" customHeight="1"/>
    <row r="73" s="41" customFormat="1" ht="15.75" customHeight="1"/>
    <row r="74" s="41" customFormat="1" ht="15.75" customHeight="1"/>
    <row r="75" s="41" customFormat="1" ht="15.75" customHeight="1"/>
    <row r="76" s="41" customFormat="1" ht="15.75" customHeight="1"/>
    <row r="77" s="41" customFormat="1" ht="15.75" customHeight="1"/>
    <row r="78" s="41" customFormat="1" ht="15.75" customHeight="1"/>
    <row r="79" s="41" customFormat="1" ht="15.75" customHeight="1"/>
    <row r="80" s="41" customFormat="1" ht="15.75" customHeight="1"/>
    <row r="81" s="41" customFormat="1" ht="15.75" customHeight="1"/>
    <row r="82" s="41" customFormat="1" ht="15.75" customHeight="1"/>
    <row r="83" s="41" customFormat="1" ht="15.75" customHeight="1"/>
    <row r="84" s="41" customFormat="1" ht="15.75" customHeight="1"/>
    <row r="85" s="41" customFormat="1" ht="15.75" customHeight="1"/>
    <row r="86" s="41" customFormat="1" ht="15.75" customHeight="1"/>
    <row r="87" s="41" customFormat="1" ht="15.75" customHeight="1"/>
    <row r="88" s="41" customFormat="1" ht="15.75" customHeight="1"/>
    <row r="89" s="41" customFormat="1" ht="15.75" customHeight="1"/>
    <row r="90" s="41" customFormat="1" ht="15.75" customHeight="1"/>
    <row r="91" s="41" customFormat="1" ht="15.75" customHeight="1"/>
    <row r="92" s="41" customFormat="1" ht="15.75" customHeight="1"/>
    <row r="93" s="41" customFormat="1" ht="15.75" customHeight="1"/>
    <row r="94" s="41" customFormat="1" ht="15.75" customHeight="1"/>
    <row r="95" s="41" customFormat="1" ht="15.75" customHeight="1"/>
    <row r="96" s="41" customFormat="1" ht="15.75" customHeight="1"/>
    <row r="97" s="41" customFormat="1" ht="15.75" customHeight="1"/>
    <row r="98" s="41" customFormat="1" ht="15.75" customHeight="1"/>
    <row r="99" s="41" customFormat="1" ht="15.75" customHeight="1"/>
    <row r="100" s="41" customFormat="1" ht="15.75" customHeight="1"/>
    <row r="101" s="41" customFormat="1" ht="15.75" customHeight="1"/>
    <row r="102" s="41" customFormat="1" ht="15.75" customHeight="1"/>
    <row r="103" s="41" customFormat="1" ht="15.75" customHeight="1"/>
    <row r="104" s="41" customFormat="1" ht="15.75" customHeight="1"/>
    <row r="105" s="41" customFormat="1" ht="15.75" customHeight="1"/>
    <row r="106" s="41" customFormat="1" ht="15.75" customHeight="1"/>
    <row r="107" s="41" customFormat="1" ht="15.75" customHeight="1"/>
    <row r="108" s="41" customFormat="1" ht="15.75" customHeight="1"/>
    <row r="109" s="41" customFormat="1" ht="15.75" customHeight="1"/>
    <row r="110" s="41" customFormat="1" ht="15.75" customHeight="1"/>
    <row r="111" s="41" customFormat="1" ht="15.75" customHeight="1"/>
    <row r="112" s="41" customFormat="1" ht="15.75" customHeight="1"/>
    <row r="113" s="41" customFormat="1" ht="15.75" customHeight="1"/>
    <row r="114" s="41" customFormat="1" ht="15.75" customHeight="1"/>
    <row r="115" s="41" customFormat="1" ht="15.75" customHeight="1"/>
    <row r="116" s="41" customFormat="1" ht="15.75" customHeight="1"/>
    <row r="117" s="41" customFormat="1" ht="15.75" customHeight="1"/>
    <row r="118" s="41" customFormat="1" ht="15.75" customHeight="1"/>
    <row r="119" s="41" customFormat="1" ht="15.75" customHeight="1"/>
    <row r="120" s="41" customFormat="1" ht="15.75" customHeight="1"/>
    <row r="121" s="41" customFormat="1" ht="15.75" customHeight="1"/>
    <row r="122" s="41" customFormat="1" ht="15.75" customHeight="1"/>
    <row r="123" s="41" customFormat="1" ht="15.75" customHeight="1"/>
    <row r="124" s="41" customFormat="1" ht="15.75" customHeight="1"/>
    <row r="125" s="41" customFormat="1" ht="15.75" customHeight="1"/>
    <row r="126" s="41" customFormat="1" ht="15.75" customHeight="1"/>
    <row r="127" s="41" customFormat="1" ht="15.75" customHeight="1"/>
    <row r="128" s="41" customFormat="1" ht="15.75" customHeight="1"/>
    <row r="129" s="41" customFormat="1" ht="15.75" customHeight="1"/>
    <row r="130" s="41" customFormat="1" ht="15.75" customHeight="1"/>
    <row r="131" s="41" customFormat="1" ht="15.75" customHeight="1"/>
    <row r="132" s="41" customFormat="1" ht="15.75" customHeight="1"/>
    <row r="133" s="41" customFormat="1" ht="15.75" customHeight="1"/>
    <row r="134" s="41" customFormat="1" ht="15.75" customHeight="1"/>
    <row r="135" s="41" customFormat="1" ht="15.75" customHeight="1"/>
    <row r="136" s="41" customFormat="1" ht="15.75" customHeight="1"/>
    <row r="137" s="41" customFormat="1" ht="15.75" customHeight="1"/>
    <row r="138" s="41" customFormat="1" ht="15.75" customHeight="1"/>
    <row r="139" s="41" customFormat="1" ht="15.75" customHeight="1"/>
    <row r="140" s="41" customFormat="1" ht="15.75" customHeight="1"/>
    <row r="141" s="41" customFormat="1" ht="15.75" customHeight="1"/>
    <row r="142" s="41" customFormat="1" ht="15.75" customHeight="1"/>
    <row r="143" s="41" customFormat="1" ht="15.75" customHeight="1"/>
    <row r="144" s="41" customFormat="1" ht="15.75" customHeight="1"/>
    <row r="145" s="41" customFormat="1" ht="15.75" customHeight="1"/>
    <row r="146" s="41" customFormat="1" ht="15.75" customHeight="1"/>
    <row r="147" s="41" customFormat="1" ht="15.75" customHeight="1"/>
    <row r="148" s="41" customFormat="1" ht="15.75" customHeight="1"/>
    <row r="149" s="41" customFormat="1" ht="15.75" customHeight="1"/>
    <row r="150" s="41" customFormat="1" ht="15.75" customHeight="1"/>
    <row r="151" s="41" customFormat="1" ht="15.75" customHeight="1"/>
    <row r="152" s="41" customFormat="1" ht="15.75" customHeight="1"/>
    <row r="153" s="41" customFormat="1" ht="15.75" customHeight="1"/>
    <row r="154" s="41" customFormat="1" ht="15.75" customHeight="1"/>
    <row r="155" s="41" customFormat="1" ht="15.75" customHeight="1"/>
    <row r="156" s="41" customFormat="1" ht="15.75" customHeight="1"/>
    <row r="157" s="41" customFormat="1" ht="15.75" customHeight="1"/>
    <row r="158" s="41" customFormat="1" ht="15.75" customHeight="1"/>
    <row r="159" s="41" customFormat="1" ht="15.75" customHeight="1"/>
    <row r="160" s="41" customFormat="1" ht="15.75" customHeight="1"/>
    <row r="161" s="41" customFormat="1" ht="15.75" customHeight="1"/>
    <row r="162" s="41" customFormat="1" ht="15.75" customHeight="1"/>
    <row r="163" s="41" customFormat="1" ht="15.75" customHeight="1"/>
    <row r="164" s="41" customFormat="1" ht="15.75" customHeight="1"/>
    <row r="165" s="41" customFormat="1" ht="15.75" customHeight="1"/>
    <row r="166" s="41" customFormat="1" ht="15.75" customHeight="1"/>
    <row r="167" s="41" customFormat="1" ht="15.75" customHeight="1"/>
    <row r="168" s="41" customFormat="1" ht="15.75" customHeight="1"/>
    <row r="169" s="41" customFormat="1" ht="15.75" customHeight="1"/>
    <row r="170" s="41" customFormat="1" ht="15.75" customHeight="1"/>
    <row r="171" s="41" customFormat="1" ht="15.75" customHeight="1"/>
    <row r="172" s="41" customFormat="1" ht="15.75" customHeight="1"/>
    <row r="173" s="41" customFormat="1" ht="15.75" customHeight="1"/>
    <row r="174" s="41" customFormat="1" ht="15.75" customHeight="1"/>
    <row r="175" s="41" customFormat="1" ht="15.75" customHeight="1"/>
    <row r="176" s="41" customFormat="1" ht="15.75" customHeight="1"/>
    <row r="177" s="41" customFormat="1" ht="15.75" customHeight="1"/>
    <row r="178" s="41" customFormat="1" ht="15.75" customHeight="1"/>
    <row r="179" s="41" customFormat="1" ht="15.75" customHeight="1"/>
    <row r="180" s="41" customFormat="1" ht="15.75" customHeight="1"/>
    <row r="181" s="41" customFormat="1" ht="15.75" customHeight="1"/>
    <row r="182" s="41" customFormat="1" ht="15.75" customHeight="1"/>
    <row r="183" s="41" customFormat="1" ht="15.75" customHeight="1"/>
    <row r="184" s="41" customFormat="1" ht="15.75" customHeight="1"/>
    <row r="185" s="41" customFormat="1" ht="15.75" customHeight="1"/>
    <row r="186" s="41" customFormat="1" ht="15.75" customHeight="1"/>
    <row r="187" s="41" customFormat="1" ht="15.75" customHeight="1"/>
    <row r="188" s="41" customFormat="1" ht="15.75" customHeight="1"/>
    <row r="189" s="41" customFormat="1" ht="15.75" customHeight="1"/>
    <row r="190" s="41" customFormat="1" ht="15.75" customHeight="1"/>
    <row r="191" s="41" customFormat="1" ht="15.75" customHeight="1"/>
    <row r="192" s="41" customFormat="1" ht="15.75" customHeight="1"/>
    <row r="193" s="41" customFormat="1" ht="15.75" customHeight="1"/>
    <row r="194" s="41" customFormat="1" ht="15.75" customHeight="1"/>
    <row r="195" s="41" customFormat="1" ht="15.75" customHeight="1"/>
    <row r="196" s="41" customFormat="1" ht="15.75" customHeight="1"/>
    <row r="197" s="41" customFormat="1" ht="15.75" customHeight="1"/>
    <row r="198" s="41" customFormat="1" ht="15.75" customHeight="1"/>
    <row r="199" s="41" customFormat="1" ht="15.75" customHeight="1"/>
    <row r="200" s="41" customFormat="1" ht="15.75" customHeight="1"/>
    <row r="201" s="41" customFormat="1" ht="15.75" customHeight="1"/>
    <row r="202" s="41" customFormat="1" ht="15.75" customHeight="1"/>
    <row r="203" s="41" customFormat="1" ht="15.75" customHeight="1"/>
    <row r="204" s="41" customFormat="1" ht="15.75" customHeight="1"/>
    <row r="205" s="41" customFormat="1" ht="15.75" customHeight="1"/>
    <row r="206" s="41" customFormat="1" ht="15.75" customHeight="1"/>
    <row r="207" s="41" customFormat="1" ht="15.75" customHeight="1"/>
    <row r="208" s="41" customFormat="1" ht="15.75" customHeight="1"/>
    <row r="209" s="41" customFormat="1" ht="15.75" customHeight="1"/>
    <row r="210" s="41" customFormat="1" ht="15.75" customHeight="1"/>
    <row r="211" s="41" customFormat="1" ht="15.75" customHeight="1"/>
    <row r="212" s="41" customFormat="1" ht="15.75" customHeight="1"/>
    <row r="213" s="41" customFormat="1" ht="15.75" customHeight="1"/>
    <row r="214" s="41" customFormat="1" ht="15.75" customHeight="1"/>
    <row r="215" s="41" customFormat="1" ht="15.75" customHeight="1"/>
    <row r="216" s="41" customFormat="1" ht="15.75" customHeight="1"/>
    <row r="217" s="41" customFormat="1" ht="15.75" customHeight="1"/>
    <row r="218" s="41" customFormat="1" ht="15.75" customHeight="1"/>
    <row r="219" s="41" customFormat="1" ht="15.75" customHeight="1"/>
    <row r="220" s="41" customFormat="1" ht="15.75" customHeight="1"/>
    <row r="221" s="41" customFormat="1" ht="15.75" customHeight="1"/>
    <row r="222" s="41" customFormat="1" ht="15.75" customHeight="1"/>
    <row r="223" s="41" customFormat="1" ht="15.75" customHeight="1"/>
    <row r="224" s="41" customFormat="1" ht="15.75" customHeight="1"/>
    <row r="225" s="41" customFormat="1" ht="15.75" customHeight="1"/>
    <row r="226" s="41" customFormat="1" ht="15.75" customHeight="1"/>
    <row r="227" s="41" customFormat="1" ht="15.75" customHeight="1"/>
    <row r="228" s="41" customFormat="1" ht="15.75" customHeight="1"/>
    <row r="229" s="41" customFormat="1" ht="15.75" customHeight="1"/>
    <row r="230" s="41" customFormat="1" ht="15.75" customHeight="1"/>
    <row r="231" s="41" customFormat="1" ht="15.75" customHeight="1"/>
    <row r="232" s="41" customFormat="1" ht="15.75" customHeight="1"/>
    <row r="233" s="41" customFormat="1" ht="15.75" customHeight="1"/>
    <row r="234" s="41" customFormat="1" ht="15.75" customHeight="1"/>
    <row r="235" s="41" customFormat="1" ht="15.75" customHeight="1"/>
    <row r="236" s="41" customFormat="1" ht="15.75" customHeight="1"/>
    <row r="237" s="41" customFormat="1" ht="15.75" customHeight="1"/>
    <row r="238" s="41" customFormat="1" ht="15.75" customHeight="1"/>
    <row r="239" s="41" customFormat="1" ht="15.75" customHeight="1"/>
    <row r="240" s="41" customFormat="1" ht="15.75" customHeight="1"/>
    <row r="241" s="41" customFormat="1" ht="15.75" customHeight="1"/>
    <row r="242" s="41" customFormat="1" ht="15.75" customHeight="1"/>
    <row r="243" s="41" customFormat="1" ht="15.75" customHeight="1"/>
    <row r="244" s="41" customFormat="1" ht="15.75" customHeight="1"/>
    <row r="245" s="41" customFormat="1" ht="15.75" customHeight="1"/>
    <row r="246" s="41" customFormat="1" ht="15.75" customHeight="1"/>
    <row r="247" s="41" customFormat="1" ht="15.75" customHeight="1"/>
    <row r="248" s="41" customFormat="1" ht="15.75" customHeight="1"/>
    <row r="249" s="41" customFormat="1" ht="15.75" customHeight="1"/>
    <row r="250" s="41" customFormat="1" ht="15.75" customHeight="1"/>
    <row r="251" s="41" customFormat="1" ht="15.75" customHeight="1"/>
    <row r="252" s="41" customFormat="1" ht="15.75" customHeight="1"/>
    <row r="253" s="41" customFormat="1" ht="15.75" customHeight="1"/>
    <row r="254" s="41" customFormat="1" ht="15.75" customHeight="1"/>
    <row r="255" s="41" customFormat="1" ht="15.75" customHeight="1"/>
    <row r="256" s="41" customFormat="1" ht="15.75" customHeight="1"/>
    <row r="257" s="41" customFormat="1" ht="15.75" customHeight="1"/>
    <row r="258" s="41" customFormat="1" ht="15.75" customHeight="1"/>
    <row r="259" s="41" customFormat="1" ht="15.75" customHeight="1"/>
    <row r="260" s="41" customFormat="1" ht="15.75" customHeight="1"/>
    <row r="261" s="41" customFormat="1" ht="15.75" customHeight="1"/>
    <row r="262" s="41" customFormat="1" ht="15.75" customHeight="1"/>
    <row r="263" s="41" customFormat="1" ht="15.75" customHeight="1"/>
    <row r="264" s="41" customFormat="1" ht="15.75" customHeight="1"/>
    <row r="265" s="41" customFormat="1" ht="15.75" customHeight="1"/>
    <row r="266" s="41" customFormat="1" ht="15.75" customHeight="1"/>
    <row r="267" s="41" customFormat="1" ht="15.75" customHeight="1"/>
    <row r="268" s="41" customFormat="1" ht="15.75" customHeight="1"/>
    <row r="269" s="41" customFormat="1" ht="15.75" customHeight="1"/>
    <row r="270" s="41" customFormat="1" ht="15.75" customHeight="1"/>
    <row r="271" s="41" customFormat="1" ht="15.75" customHeight="1"/>
    <row r="272" s="41" customFormat="1" ht="15.75" customHeight="1"/>
    <row r="273" s="41" customFormat="1" ht="15.75" customHeight="1"/>
    <row r="274" s="41" customFormat="1" ht="15.75" customHeight="1"/>
    <row r="275" s="41" customFormat="1" ht="15.75" customHeight="1"/>
    <row r="276" s="41" customFormat="1" ht="15.75" customHeight="1"/>
    <row r="277" s="41" customFormat="1" ht="15.75" customHeight="1"/>
    <row r="278" s="41" customFormat="1" ht="15.75" customHeight="1"/>
    <row r="279" s="41" customFormat="1" ht="15.75" customHeight="1"/>
    <row r="280" s="41" customFormat="1" ht="15.75" customHeight="1"/>
    <row r="281" s="41" customFormat="1" ht="15.75" customHeight="1"/>
    <row r="282" s="41" customFormat="1" ht="15.75" customHeight="1"/>
    <row r="283" s="41" customFormat="1" ht="15.75" customHeight="1"/>
    <row r="284" s="41" customFormat="1" ht="15.75" customHeight="1"/>
    <row r="285" s="41" customFormat="1" ht="15.75" customHeight="1"/>
    <row r="286" s="41" customFormat="1" ht="15.75" customHeight="1"/>
    <row r="287" s="41" customFormat="1" ht="15.75" customHeight="1"/>
    <row r="288" s="41" customFormat="1" ht="15.75" customHeight="1"/>
    <row r="289" s="41" customFormat="1" ht="15.75" customHeight="1"/>
    <row r="290" s="41" customFormat="1" ht="15.75" customHeight="1"/>
    <row r="291" s="41" customFormat="1" ht="15.75" customHeight="1"/>
    <row r="292" s="41" customFormat="1" ht="15.75" customHeight="1"/>
    <row r="293" s="41" customFormat="1" ht="15.75" customHeight="1"/>
    <row r="294" s="41" customFormat="1" ht="15.75" customHeight="1"/>
    <row r="295" s="41" customFormat="1" ht="15.75" customHeight="1"/>
    <row r="296" s="41" customFormat="1" ht="15.75" customHeight="1"/>
    <row r="297" s="41" customFormat="1" ht="15.75" customHeight="1"/>
    <row r="298" s="41" customFormat="1" ht="15.75" customHeight="1"/>
    <row r="299" s="41" customFormat="1" ht="15.75" customHeight="1"/>
    <row r="300" s="41" customFormat="1" ht="15.75" customHeight="1"/>
    <row r="301" s="41" customFormat="1" ht="15.75" customHeight="1"/>
    <row r="302" s="41" customFormat="1" ht="15.75" customHeight="1"/>
    <row r="303" s="41" customFormat="1" ht="15.75" customHeight="1"/>
    <row r="304" s="41" customFormat="1" ht="15.75" customHeight="1"/>
    <row r="305" s="41" customFormat="1" ht="15.75" customHeight="1"/>
    <row r="306" s="41" customFormat="1" ht="15.75" customHeight="1"/>
    <row r="307" s="41" customFormat="1" ht="15.75" customHeight="1"/>
    <row r="308" s="41" customFormat="1" ht="15.75" customHeight="1"/>
    <row r="309" s="41" customFormat="1" ht="15.75" customHeight="1"/>
    <row r="310" s="41" customFormat="1" ht="15.75" customHeight="1"/>
    <row r="311" s="41" customFormat="1" ht="15.75" customHeight="1"/>
    <row r="312" s="41" customFormat="1" ht="15.75" customHeight="1"/>
    <row r="313" s="41" customFormat="1" ht="15.75" customHeight="1"/>
    <row r="314" s="41" customFormat="1" ht="15.75" customHeight="1"/>
    <row r="315" s="41" customFormat="1" ht="15.75" customHeight="1"/>
    <row r="316" s="41" customFormat="1" ht="15.75" customHeight="1"/>
    <row r="317" s="41" customFormat="1" ht="15.75" customHeight="1"/>
    <row r="318" s="41" customFormat="1" ht="15.75" customHeight="1"/>
    <row r="319" s="41" customFormat="1" ht="15.75" customHeight="1"/>
    <row r="320" s="41" customFormat="1" ht="15.75" customHeight="1"/>
    <row r="321" s="41" customFormat="1" ht="15.75" customHeight="1"/>
    <row r="322" s="41" customFormat="1" ht="15.75" customHeight="1"/>
    <row r="323" s="41" customFormat="1" ht="15.75" customHeight="1"/>
    <row r="324" s="41" customFormat="1" ht="15.75" customHeight="1"/>
    <row r="325" s="41" customFormat="1" ht="15.75" customHeight="1"/>
    <row r="326" s="41" customFormat="1" ht="15.75" customHeight="1"/>
    <row r="327" s="41" customFormat="1" ht="15.75" customHeight="1"/>
    <row r="328" s="41" customFormat="1" ht="15.75" customHeight="1"/>
    <row r="329" s="41" customFormat="1" ht="15.75" customHeight="1"/>
    <row r="330" s="41" customFormat="1" ht="15.75" customHeight="1"/>
    <row r="331" s="41" customFormat="1" ht="15.75" customHeight="1"/>
    <row r="332" s="41" customFormat="1" ht="15.75" customHeight="1"/>
    <row r="333" s="41" customFormat="1" ht="15.75" customHeight="1"/>
    <row r="334" s="41" customFormat="1" ht="15.75" customHeight="1"/>
    <row r="335" s="41" customFormat="1" ht="15.75" customHeight="1"/>
    <row r="336" s="41" customFormat="1" ht="15.75" customHeight="1"/>
    <row r="337" s="41" customFormat="1" ht="15.75" customHeight="1"/>
    <row r="338" s="41" customFormat="1" ht="15.75" customHeight="1"/>
    <row r="339" s="41" customFormat="1" ht="15.75" customHeight="1"/>
    <row r="340" s="41" customFormat="1" ht="15.75" customHeight="1"/>
    <row r="341" s="41" customFormat="1" ht="15.75" customHeight="1"/>
    <row r="342" s="41" customFormat="1" ht="15.75" customHeight="1"/>
    <row r="343" s="41" customFormat="1" ht="15.75" customHeight="1"/>
    <row r="344" s="41" customFormat="1" ht="15.75" customHeight="1"/>
    <row r="345" s="41" customFormat="1" ht="15.75" customHeight="1"/>
    <row r="346" s="41" customFormat="1" ht="15.75" customHeight="1"/>
    <row r="347" s="41" customFormat="1" ht="15.75" customHeight="1"/>
    <row r="348" s="41" customFormat="1" ht="15.75" customHeight="1"/>
    <row r="349" s="41" customFormat="1" ht="15.75" customHeight="1"/>
    <row r="350" s="41" customFormat="1" ht="15.75" customHeight="1"/>
    <row r="351" s="41" customFormat="1" ht="15.75" customHeight="1"/>
    <row r="352" s="41" customFormat="1" ht="15.75" customHeight="1"/>
    <row r="353" s="41" customFormat="1" ht="15.75" customHeight="1"/>
    <row r="354" s="41" customFormat="1" ht="15.75" customHeight="1"/>
    <row r="355" s="41" customFormat="1" ht="15.75" customHeight="1"/>
    <row r="356" s="41" customFormat="1" ht="15.75" customHeight="1"/>
    <row r="357" s="41" customFormat="1" ht="15.75" customHeight="1"/>
    <row r="358" s="41" customFormat="1" ht="15.75" customHeight="1"/>
    <row r="359" s="41" customFormat="1" ht="15.75" customHeight="1"/>
    <row r="360" s="41" customFormat="1" ht="15.75" customHeight="1"/>
    <row r="361" s="41" customFormat="1" ht="15.75" customHeight="1"/>
    <row r="362" s="41" customFormat="1" ht="15.75" customHeight="1"/>
    <row r="363" s="41" customFormat="1" ht="15.75" customHeight="1"/>
    <row r="364" s="41" customFormat="1" ht="15.75" customHeight="1"/>
    <row r="365" s="41" customFormat="1" ht="15.75" customHeight="1"/>
    <row r="366" s="41" customFormat="1" ht="15.75" customHeight="1"/>
    <row r="367" s="41" customFormat="1" ht="15.75" customHeight="1"/>
    <row r="368" s="41" customFormat="1" ht="15.75" customHeight="1"/>
    <row r="369" s="41" customFormat="1" ht="15.75" customHeight="1"/>
    <row r="370" s="41" customFormat="1" ht="15.75" customHeight="1"/>
    <row r="371" s="41" customFormat="1" ht="15.75" customHeight="1"/>
    <row r="372" s="41" customFormat="1" ht="15.75" customHeight="1"/>
    <row r="373" s="41" customFormat="1" ht="15.75" customHeight="1"/>
    <row r="374" s="41" customFormat="1" ht="15.75" customHeight="1"/>
    <row r="375" s="41" customFormat="1" ht="15.75" customHeight="1"/>
    <row r="376" s="41" customFormat="1" ht="15.75" customHeight="1"/>
    <row r="377" s="41" customFormat="1" ht="15.75" customHeight="1"/>
    <row r="378" s="41" customFormat="1" ht="15.75" customHeight="1"/>
    <row r="379" s="41" customFormat="1" ht="15.75" customHeight="1"/>
    <row r="380" s="41" customFormat="1" ht="15.75" customHeight="1"/>
    <row r="381" s="41" customFormat="1" ht="15.75" customHeight="1"/>
    <row r="382" s="41" customFormat="1" ht="15.75" customHeight="1"/>
    <row r="383" s="41" customFormat="1" ht="15.75" customHeight="1"/>
    <row r="384" s="41" customFormat="1" ht="15.75" customHeight="1"/>
    <row r="385" s="41" customFormat="1" ht="15.75" customHeight="1"/>
    <row r="386" s="41" customFormat="1" ht="15.75" customHeight="1"/>
    <row r="387" s="41" customFormat="1" ht="15.75" customHeight="1"/>
    <row r="388" s="41" customFormat="1" ht="15.75" customHeight="1"/>
    <row r="389" s="41" customFormat="1" ht="15.75" customHeight="1"/>
    <row r="390" s="41" customFormat="1" ht="15.75" customHeight="1"/>
    <row r="391" s="41" customFormat="1" ht="15.75" customHeight="1"/>
    <row r="392" s="41" customFormat="1" ht="15.75" customHeight="1"/>
    <row r="393" s="41" customFormat="1" ht="15.75" customHeight="1"/>
    <row r="394" s="41" customFormat="1" ht="15.75" customHeight="1"/>
    <row r="395" s="41" customFormat="1" ht="15.75" customHeight="1"/>
    <row r="396" s="41" customFormat="1" ht="15.75" customHeight="1"/>
    <row r="397" s="41" customFormat="1" ht="15.75" customHeight="1"/>
    <row r="398" s="41" customFormat="1" ht="15.75" customHeight="1"/>
    <row r="399" s="41" customFormat="1" ht="15.75" customHeight="1"/>
    <row r="400" s="41" customFormat="1" ht="15.75" customHeight="1"/>
    <row r="401" s="41" customFormat="1" ht="15.75" customHeight="1"/>
    <row r="402" s="41" customFormat="1" ht="15.75" customHeight="1"/>
    <row r="403" s="41" customFormat="1" ht="15.75" customHeight="1"/>
    <row r="404" s="41" customFormat="1" ht="15.75" customHeight="1"/>
    <row r="405" s="41" customFormat="1" ht="15.75" customHeight="1"/>
    <row r="406" s="41" customFormat="1" ht="15.75" customHeight="1"/>
    <row r="407" s="41" customFormat="1" ht="15.75" customHeight="1"/>
    <row r="408" s="41" customFormat="1" ht="15.75" customHeight="1"/>
    <row r="409" s="41" customFormat="1" ht="15.75" customHeight="1"/>
    <row r="410" s="41" customFormat="1" ht="15.75" customHeight="1"/>
    <row r="411" s="41" customFormat="1" ht="15.75" customHeight="1"/>
    <row r="412" s="41" customFormat="1" ht="15.75" customHeight="1"/>
    <row r="413" s="41" customFormat="1" ht="15.75" customHeight="1"/>
    <row r="414" s="41" customFormat="1" ht="15.75" customHeight="1"/>
    <row r="415" s="41" customFormat="1" ht="15.75" customHeight="1"/>
    <row r="416" s="41" customFormat="1" ht="15.75" customHeight="1"/>
    <row r="417" s="41" customFormat="1" ht="15.75" customHeight="1"/>
    <row r="418" s="41" customFormat="1" ht="15.75" customHeight="1"/>
    <row r="419" s="41" customFormat="1" ht="15.75" customHeight="1"/>
    <row r="420" s="41" customFormat="1" ht="15.75" customHeight="1"/>
    <row r="421" s="41" customFormat="1" ht="15.75" customHeight="1"/>
    <row r="422" s="41" customFormat="1" ht="15.75" customHeight="1"/>
    <row r="423" s="41" customFormat="1" ht="15.75" customHeight="1"/>
    <row r="424" s="41" customFormat="1" ht="15.75" customHeight="1"/>
    <row r="425" s="41" customFormat="1" ht="15.75" customHeight="1"/>
    <row r="426" s="41" customFormat="1" ht="15.75" customHeight="1"/>
    <row r="427" s="41" customFormat="1" ht="15.75" customHeight="1"/>
    <row r="428" s="41" customFormat="1" ht="15.75" customHeight="1"/>
    <row r="429" s="41" customFormat="1" ht="15.75" customHeight="1"/>
    <row r="430" s="41" customFormat="1" ht="15.75" customHeight="1"/>
    <row r="431" s="41" customFormat="1" ht="15.75" customHeight="1"/>
    <row r="432" s="41" customFormat="1" ht="15.75" customHeight="1"/>
    <row r="433" s="41" customFormat="1" ht="15.75" customHeight="1"/>
    <row r="434" s="41" customFormat="1" ht="15.75" customHeight="1"/>
    <row r="435" s="41" customFormat="1" ht="15.75" customHeight="1"/>
    <row r="436" s="41" customFormat="1" ht="15.75" customHeight="1"/>
    <row r="437" s="41" customFormat="1" ht="15.75" customHeight="1"/>
    <row r="438" s="41" customFormat="1" ht="15.75" customHeight="1"/>
    <row r="439" s="41" customFormat="1" ht="15.75" customHeight="1"/>
    <row r="440" s="41" customFormat="1" ht="15.75" customHeight="1"/>
    <row r="441" s="41" customFormat="1" ht="15.75" customHeight="1"/>
    <row r="442" s="41" customFormat="1" ht="15.75" customHeight="1"/>
    <row r="443" s="41" customFormat="1" ht="15.75" customHeight="1"/>
    <row r="444" s="41" customFormat="1" ht="15.75" customHeight="1"/>
    <row r="445" s="41" customFormat="1" ht="15.75" customHeight="1"/>
    <row r="446" s="41" customFormat="1" ht="15.75" customHeight="1"/>
    <row r="447" s="41" customFormat="1" ht="15.75" customHeight="1"/>
    <row r="448" s="41" customFormat="1" ht="15.75" customHeight="1"/>
    <row r="449" s="41" customFormat="1" ht="15.75" customHeight="1"/>
    <row r="450" s="41" customFormat="1" ht="15.75" customHeight="1"/>
    <row r="451" s="41" customFormat="1" ht="15.75" customHeight="1"/>
    <row r="452" s="41" customFormat="1" ht="15.75" customHeight="1"/>
    <row r="453" s="41" customFormat="1" ht="15.75" customHeight="1"/>
    <row r="454" s="41" customFormat="1" ht="15.75" customHeight="1"/>
    <row r="455" s="41" customFormat="1" ht="15.75" customHeight="1"/>
    <row r="456" s="41" customFormat="1" ht="15.75" customHeight="1"/>
    <row r="457" s="41" customFormat="1" ht="15.75" customHeight="1"/>
    <row r="458" s="41" customFormat="1" ht="15.75" customHeight="1"/>
    <row r="459" s="41" customFormat="1" ht="15.75" customHeight="1"/>
    <row r="460" s="41" customFormat="1" ht="15.75" customHeight="1"/>
    <row r="461" s="41" customFormat="1" ht="15.75" customHeight="1"/>
    <row r="462" s="41" customFormat="1" ht="15.75" customHeight="1"/>
    <row r="463" s="41" customFormat="1" ht="15.75" customHeight="1"/>
    <row r="464" s="41" customFormat="1" ht="15.75" customHeight="1"/>
    <row r="465" s="41" customFormat="1" ht="15.75" customHeight="1"/>
    <row r="466" s="41" customFormat="1" ht="15.75" customHeight="1"/>
    <row r="467" s="41" customFormat="1" ht="15.75" customHeight="1"/>
    <row r="468" s="41" customFormat="1" ht="15.75" customHeight="1"/>
    <row r="469" s="41" customFormat="1" ht="15.75" customHeight="1"/>
    <row r="470" s="41" customFormat="1" ht="15.75" customHeight="1"/>
    <row r="471" s="41" customFormat="1" ht="15.75" customHeight="1"/>
    <row r="472" s="41" customFormat="1" ht="15.75" customHeight="1"/>
    <row r="473" s="41" customFormat="1" ht="15.75" customHeight="1"/>
    <row r="474" s="41" customFormat="1" ht="15.75" customHeight="1"/>
    <row r="475" s="41" customFormat="1" ht="15.75" customHeight="1"/>
    <row r="476" s="41" customFormat="1" ht="15.75" customHeight="1"/>
    <row r="477" s="41" customFormat="1" ht="15.75" customHeight="1"/>
    <row r="478" s="41" customFormat="1" ht="15.75" customHeight="1"/>
    <row r="479" s="41" customFormat="1" ht="15.75" customHeight="1"/>
    <row r="480" s="41" customFormat="1" ht="15.75" customHeight="1"/>
    <row r="481" s="41" customFormat="1" ht="15.75" customHeight="1"/>
    <row r="482" s="41" customFormat="1" ht="15.75" customHeight="1"/>
    <row r="483" s="41" customFormat="1" ht="15.75" customHeight="1"/>
    <row r="484" s="41" customFormat="1" ht="15.75" customHeight="1"/>
    <row r="485" s="41" customFormat="1" ht="15.75" customHeight="1"/>
    <row r="486" s="41" customFormat="1" ht="15.75" customHeight="1"/>
    <row r="487" s="41" customFormat="1" ht="15.75" customHeight="1"/>
    <row r="488" s="41" customFormat="1" ht="15.75" customHeight="1"/>
    <row r="489" s="41" customFormat="1" ht="15.75" customHeight="1"/>
    <row r="490" s="41" customFormat="1" ht="15.75" customHeight="1"/>
    <row r="491" s="41" customFormat="1" ht="15.75" customHeight="1"/>
    <row r="492" s="41" customFormat="1" ht="15.75" customHeight="1"/>
    <row r="493" s="41" customFormat="1" ht="15.75" customHeight="1"/>
    <row r="494" s="41" customFormat="1" ht="15.75" customHeight="1"/>
    <row r="495" s="41" customFormat="1" ht="15.75" customHeight="1"/>
    <row r="496" s="41" customFormat="1" ht="15.75" customHeight="1"/>
    <row r="497" s="41" customFormat="1" ht="15.75" customHeight="1"/>
    <row r="498" s="41" customFormat="1" ht="15.75" customHeight="1"/>
    <row r="499" s="41" customFormat="1" ht="15.75" customHeight="1"/>
    <row r="500" s="41" customFormat="1" ht="15.75" customHeight="1"/>
    <row r="501" s="41" customFormat="1" ht="15.75" customHeight="1"/>
    <row r="502" s="41" customFormat="1" ht="15.75" customHeight="1"/>
    <row r="503" s="41" customFormat="1" ht="15.75" customHeight="1"/>
    <row r="504" s="41" customFormat="1" ht="15.75" customHeight="1"/>
    <row r="505" s="41" customFormat="1" ht="15.75" customHeight="1"/>
    <row r="506" s="41" customFormat="1" ht="15.75" customHeight="1"/>
    <row r="507" s="41" customFormat="1" ht="15.75" customHeight="1"/>
    <row r="508" s="41" customFormat="1" ht="15.75" customHeight="1"/>
    <row r="509" s="41" customFormat="1" ht="15.75" customHeight="1"/>
    <row r="510" s="41" customFormat="1" ht="15.75" customHeight="1"/>
    <row r="511" s="41" customFormat="1" ht="15.75" customHeight="1"/>
    <row r="512" s="41" customFormat="1" ht="15.75" customHeight="1"/>
    <row r="513" s="41" customFormat="1" ht="15.75" customHeight="1"/>
    <row r="514" s="41" customFormat="1" ht="15.75" customHeight="1"/>
    <row r="515" s="41" customFormat="1" ht="15.75" customHeight="1"/>
    <row r="516" s="41" customFormat="1" ht="15.75" customHeight="1"/>
    <row r="517" s="41" customFormat="1" ht="15.75" customHeight="1"/>
    <row r="518" s="41" customFormat="1" ht="15.75" customHeight="1"/>
    <row r="519" s="41" customFormat="1" ht="15.75" customHeight="1"/>
    <row r="520" s="41" customFormat="1" ht="15.75" customHeight="1"/>
    <row r="521" s="41" customFormat="1" ht="15.75" customHeight="1"/>
    <row r="522" s="41" customFormat="1" ht="15.75" customHeight="1"/>
    <row r="523" s="41" customFormat="1" ht="15.75" customHeight="1"/>
    <row r="524" s="41" customFormat="1" ht="15.75" customHeight="1"/>
    <row r="525" s="41" customFormat="1" ht="15.75" customHeight="1"/>
    <row r="526" s="41" customFormat="1" ht="15.75" customHeight="1"/>
    <row r="527" s="41" customFormat="1" ht="15.75" customHeight="1"/>
    <row r="528" s="41" customFormat="1" ht="15.75" customHeight="1"/>
    <row r="529" s="41" customFormat="1" ht="15.75" customHeight="1"/>
    <row r="530" s="41" customFormat="1" ht="15.75" customHeight="1"/>
    <row r="531" s="41" customFormat="1" ht="15.75" customHeight="1"/>
    <row r="532" s="41" customFormat="1" ht="15.75" customHeight="1"/>
    <row r="533" s="41" customFormat="1" ht="15.75" customHeight="1"/>
    <row r="534" s="41" customFormat="1" ht="15.75" customHeight="1"/>
    <row r="535" s="41" customFormat="1" ht="15.75" customHeight="1"/>
    <row r="536" s="41" customFormat="1" ht="15.75" customHeight="1"/>
    <row r="537" s="41" customFormat="1" ht="15.75" customHeight="1"/>
    <row r="538" s="41" customFormat="1" ht="15.75" customHeight="1"/>
    <row r="539" s="41" customFormat="1" ht="15.75" customHeight="1"/>
    <row r="540" s="41" customFormat="1" ht="15.75" customHeight="1"/>
    <row r="541" s="41" customFormat="1" ht="15.75" customHeight="1"/>
    <row r="542" s="41" customFormat="1" ht="15.75" customHeight="1"/>
    <row r="543" s="41" customFormat="1" ht="15.75" customHeight="1"/>
    <row r="544" s="41" customFormat="1" ht="15.75" customHeight="1"/>
    <row r="545" s="41" customFormat="1" ht="15.75" customHeight="1"/>
    <row r="546" s="41" customFormat="1" ht="15.75" customHeight="1"/>
    <row r="547" s="41" customFormat="1" ht="15.75" customHeight="1"/>
    <row r="548" s="41" customFormat="1" ht="15.75" customHeight="1"/>
    <row r="549" s="41" customFormat="1" ht="15.75" customHeight="1"/>
    <row r="550" s="41" customFormat="1" ht="15.75" customHeight="1"/>
    <row r="551" s="41" customFormat="1" ht="15.75" customHeight="1"/>
    <row r="552" s="41" customFormat="1" ht="15.75" customHeight="1"/>
    <row r="553" s="41" customFormat="1" ht="15.75" customHeight="1"/>
    <row r="554" s="41" customFormat="1" ht="15.75" customHeight="1"/>
    <row r="555" s="41" customFormat="1" ht="15.75" customHeight="1"/>
    <row r="556" s="41" customFormat="1" ht="15.75" customHeight="1"/>
    <row r="557" s="41" customFormat="1" ht="15.75" customHeight="1"/>
    <row r="558" s="41" customFormat="1" ht="15.75" customHeight="1"/>
    <row r="559" s="41" customFormat="1" ht="15.75" customHeight="1"/>
    <row r="560" s="41" customFormat="1" ht="15.75" customHeight="1"/>
    <row r="561" s="41" customFormat="1" ht="15.75" customHeight="1"/>
    <row r="562" s="41" customFormat="1" ht="15.75" customHeight="1"/>
    <row r="563" s="41" customFormat="1" ht="15.75" customHeight="1"/>
    <row r="564" s="41" customFormat="1" ht="15.75" customHeight="1"/>
    <row r="565" s="41" customFormat="1" ht="15.75" customHeight="1"/>
    <row r="566" s="41" customFormat="1" ht="15.75" customHeight="1"/>
    <row r="567" s="41" customFormat="1" ht="15.75" customHeight="1"/>
    <row r="568" s="41" customFormat="1" ht="15.75" customHeight="1"/>
    <row r="569" s="41" customFormat="1" ht="15.75" customHeight="1"/>
    <row r="570" s="41" customFormat="1" ht="15.75" customHeight="1"/>
    <row r="571" s="41" customFormat="1" ht="15.75" customHeight="1"/>
    <row r="572" s="41" customFormat="1" ht="15.75" customHeight="1"/>
    <row r="573" s="41" customFormat="1" ht="15.75" customHeight="1"/>
    <row r="574" s="41" customFormat="1" ht="15.75" customHeight="1"/>
    <row r="575" s="41" customFormat="1" ht="15.75" customHeight="1"/>
    <row r="576" s="41" customFormat="1" ht="15.75" customHeight="1"/>
    <row r="577" s="41" customFormat="1" ht="15.75" customHeight="1"/>
    <row r="578" s="41" customFormat="1" ht="15.75" customHeight="1"/>
    <row r="579" s="41" customFormat="1" ht="15.75" customHeight="1"/>
    <row r="580" s="41" customFormat="1" ht="15.75" customHeight="1"/>
    <row r="581" s="41" customFormat="1" ht="15.75" customHeight="1"/>
    <row r="582" s="41" customFormat="1" ht="15.75" customHeight="1"/>
    <row r="583" s="41" customFormat="1" ht="15.75" customHeight="1"/>
    <row r="584" s="41" customFormat="1" ht="15.75" customHeight="1"/>
    <row r="585" s="41" customFormat="1" ht="15.75" customHeight="1"/>
    <row r="586" s="41" customFormat="1" ht="15.75" customHeight="1"/>
    <row r="587" s="41" customFormat="1" ht="15.75" customHeight="1"/>
    <row r="588" s="41" customFormat="1" ht="15.75" customHeight="1"/>
    <row r="589" s="41" customFormat="1" ht="15.75" customHeight="1"/>
    <row r="590" s="41" customFormat="1" ht="15.75" customHeight="1"/>
    <row r="591" s="41" customFormat="1" ht="15.75" customHeight="1"/>
    <row r="592" s="41" customFormat="1" ht="15.75" customHeight="1"/>
    <row r="593" s="41" customFormat="1" ht="15.75" customHeight="1"/>
    <row r="594" s="41" customFormat="1" ht="15.75" customHeight="1"/>
    <row r="595" s="41" customFormat="1" ht="15.75" customHeight="1"/>
    <row r="596" s="41" customFormat="1" ht="15.75" customHeight="1"/>
    <row r="597" s="41" customFormat="1" ht="15.75" customHeight="1"/>
    <row r="598" s="41" customFormat="1" ht="15.75" customHeight="1"/>
    <row r="599" s="41" customFormat="1" ht="15.75" customHeight="1"/>
    <row r="600" s="41" customFormat="1" ht="15.75" customHeight="1"/>
    <row r="601" s="41" customFormat="1" ht="15.75" customHeight="1"/>
    <row r="602" s="41" customFormat="1" ht="15.75" customHeight="1"/>
    <row r="603" s="41" customFormat="1" ht="15.75" customHeight="1"/>
    <row r="604" s="41" customFormat="1" ht="15.75" customHeight="1"/>
    <row r="605" s="41" customFormat="1" ht="15.75" customHeight="1"/>
    <row r="606" s="41" customFormat="1" ht="15.75" customHeight="1"/>
    <row r="607" s="41" customFormat="1" ht="15.75" customHeight="1"/>
    <row r="608" s="41" customFormat="1" ht="15.75" customHeight="1"/>
    <row r="609" s="41" customFormat="1" ht="15.75" customHeight="1"/>
    <row r="610" s="41" customFormat="1" ht="15.75" customHeight="1"/>
    <row r="611" s="41" customFormat="1" ht="15.75" customHeight="1"/>
    <row r="612" s="41" customFormat="1" ht="15.75" customHeight="1"/>
    <row r="613" s="41" customFormat="1" ht="15.75" customHeight="1"/>
    <row r="614" s="41" customFormat="1" ht="15.75" customHeight="1"/>
    <row r="615" s="41" customFormat="1" ht="15.75" customHeight="1"/>
    <row r="616" s="41" customFormat="1" ht="15.75" customHeight="1"/>
    <row r="617" s="41" customFormat="1" ht="15.75" customHeight="1"/>
    <row r="618" s="41" customFormat="1" ht="15.75" customHeight="1"/>
    <row r="619" s="41" customFormat="1" ht="15.75" customHeight="1"/>
    <row r="620" s="41" customFormat="1" ht="15.75" customHeight="1"/>
    <row r="621" s="41" customFormat="1" ht="15.75" customHeight="1"/>
    <row r="622" s="41" customFormat="1" ht="15.75" customHeight="1"/>
    <row r="623" s="41" customFormat="1" ht="15.75" customHeight="1"/>
    <row r="624" s="41" customFormat="1" ht="15.75" customHeight="1"/>
    <row r="625" s="41" customFormat="1" ht="15.75" customHeight="1"/>
    <row r="626" s="41" customFormat="1" ht="15.75" customHeight="1"/>
    <row r="627" s="41" customFormat="1" ht="15.75" customHeight="1"/>
    <row r="628" s="41" customFormat="1" ht="15.75" customHeight="1"/>
    <row r="629" s="41" customFormat="1" ht="15.75" customHeight="1"/>
    <row r="630" s="41" customFormat="1" ht="15.75" customHeight="1"/>
    <row r="631" s="41" customFormat="1" ht="15.75" customHeight="1"/>
    <row r="632" s="41" customFormat="1" ht="15.75" customHeight="1"/>
    <row r="633" s="41" customFormat="1" ht="15.75" customHeight="1"/>
    <row r="634" s="41" customFormat="1" ht="15.75" customHeight="1"/>
    <row r="635" s="41" customFormat="1" ht="15.75" customHeight="1"/>
    <row r="636" s="41" customFormat="1" ht="15.75" customHeight="1"/>
    <row r="637" s="41" customFormat="1" ht="15.75" customHeight="1"/>
    <row r="638" s="41" customFormat="1" ht="15.75" customHeight="1"/>
    <row r="639" s="41" customFormat="1" ht="15.75" customHeight="1"/>
    <row r="640" s="41" customFormat="1" ht="15.75" customHeight="1"/>
    <row r="641" s="41" customFormat="1" ht="15.75" customHeight="1"/>
    <row r="642" s="41" customFormat="1" ht="15.75" customHeight="1"/>
    <row r="643" s="41" customFormat="1" ht="15.75" customHeight="1"/>
    <row r="644" s="41" customFormat="1" ht="15.75" customHeight="1"/>
    <row r="645" s="41" customFormat="1" ht="15.75" customHeight="1"/>
    <row r="646" s="41" customFormat="1" ht="15.75" customHeight="1"/>
    <row r="647" s="41" customFormat="1" ht="15.75" customHeight="1"/>
    <row r="648" s="41" customFormat="1" ht="15.75" customHeight="1"/>
    <row r="649" s="41" customFormat="1" ht="15.75" customHeight="1"/>
    <row r="650" s="41" customFormat="1" ht="15.75" customHeight="1"/>
    <row r="651" s="41" customFormat="1" ht="15.75" customHeight="1"/>
    <row r="652" s="41" customFormat="1" ht="15.75" customHeight="1"/>
    <row r="653" s="41" customFormat="1" ht="15.75" customHeight="1"/>
    <row r="654" s="41" customFormat="1" ht="15.75" customHeight="1"/>
    <row r="655" s="41" customFormat="1" ht="15.75" customHeight="1"/>
    <row r="656" s="41" customFormat="1" ht="15.75" customHeight="1"/>
    <row r="657" s="41" customFormat="1" ht="15.75" customHeight="1"/>
    <row r="658" s="41" customFormat="1" ht="15.75" customHeight="1"/>
    <row r="659" s="41" customFormat="1" ht="15.75" customHeight="1"/>
    <row r="660" s="41" customFormat="1" ht="15.75" customHeight="1"/>
    <row r="661" s="41" customFormat="1" ht="15.75" customHeight="1"/>
    <row r="662" s="41" customFormat="1" ht="15.75" customHeight="1"/>
    <row r="663" s="41" customFormat="1" ht="15.75" customHeight="1"/>
    <row r="664" s="41" customFormat="1" ht="15.75" customHeight="1"/>
    <row r="665" s="41" customFormat="1" ht="15.75" customHeight="1"/>
    <row r="666" s="41" customFormat="1" ht="15.75" customHeight="1"/>
    <row r="667" s="41" customFormat="1" ht="15.75" customHeight="1"/>
    <row r="668" s="41" customFormat="1" ht="15.75" customHeight="1"/>
    <row r="669" s="41" customFormat="1" ht="15.75" customHeight="1"/>
    <row r="670" s="41" customFormat="1" ht="15.75" customHeight="1"/>
    <row r="671" s="41" customFormat="1" ht="15.75" customHeight="1"/>
    <row r="672" s="41" customFormat="1" ht="15.75" customHeight="1"/>
    <row r="673" s="41" customFormat="1" ht="15.75" customHeight="1"/>
    <row r="674" s="41" customFormat="1" ht="15.75" customHeight="1"/>
    <row r="675" s="41" customFormat="1" ht="15.75" customHeight="1"/>
    <row r="676" s="41" customFormat="1" ht="15.75" customHeight="1"/>
    <row r="677" s="41" customFormat="1" ht="15.75" customHeight="1"/>
    <row r="678" s="41" customFormat="1" ht="15.75" customHeight="1"/>
    <row r="679" s="41" customFormat="1" ht="15.75" customHeight="1"/>
    <row r="680" s="41" customFormat="1" ht="15.75" customHeight="1"/>
    <row r="681" s="41" customFormat="1" ht="15.75" customHeight="1"/>
    <row r="682" s="41" customFormat="1" ht="15.75" customHeight="1"/>
    <row r="683" s="41" customFormat="1" ht="15.75" customHeight="1"/>
    <row r="684" s="41" customFormat="1" ht="15.75" customHeight="1"/>
    <row r="685" s="41" customFormat="1" ht="15.75" customHeight="1"/>
    <row r="686" s="41" customFormat="1" ht="15.75" customHeight="1"/>
    <row r="687" s="41" customFormat="1" ht="15.75" customHeight="1"/>
    <row r="688" s="41" customFormat="1" ht="15.75" customHeight="1"/>
    <row r="689" s="41" customFormat="1" ht="15.75" customHeight="1"/>
    <row r="690" s="41" customFormat="1" ht="15.75" customHeight="1"/>
    <row r="691" s="41" customFormat="1" ht="15.75" customHeight="1"/>
    <row r="692" s="41" customFormat="1" ht="15.75" customHeight="1"/>
    <row r="693" s="41" customFormat="1" ht="15.75" customHeight="1"/>
    <row r="694" s="41" customFormat="1" ht="15.75" customHeight="1"/>
    <row r="695" s="41" customFormat="1" ht="15.75" customHeight="1"/>
    <row r="696" s="41" customFormat="1" ht="15.75" customHeight="1"/>
    <row r="697" s="41" customFormat="1" ht="15.75" customHeight="1"/>
    <row r="698" s="41" customFormat="1" ht="15.75" customHeight="1"/>
    <row r="699" s="41" customFormat="1" ht="15.75" customHeight="1"/>
    <row r="700" s="41" customFormat="1" ht="15.75" customHeight="1"/>
    <row r="701" s="41" customFormat="1" ht="15.75" customHeight="1"/>
    <row r="702" s="41" customFormat="1" ht="15.75" customHeight="1"/>
    <row r="703" s="41" customFormat="1" ht="15.75" customHeight="1"/>
    <row r="704" s="41" customFormat="1" ht="15.75" customHeight="1"/>
    <row r="705" s="41" customFormat="1" ht="15.75" customHeight="1"/>
    <row r="706" s="41" customFormat="1" ht="15.75" customHeight="1"/>
    <row r="707" s="41" customFormat="1" ht="15.75" customHeight="1"/>
    <row r="708" s="41" customFormat="1" ht="15.75" customHeight="1"/>
    <row r="709" s="41" customFormat="1" ht="15.75" customHeight="1"/>
    <row r="710" s="41" customFormat="1" ht="15.75" customHeight="1"/>
    <row r="711" s="41" customFormat="1" ht="15.75" customHeight="1"/>
    <row r="712" s="41" customFormat="1" ht="15.75" customHeight="1"/>
    <row r="713" s="41" customFormat="1" ht="15.75" customHeight="1"/>
    <row r="714" s="41" customFormat="1" ht="15.75" customHeight="1"/>
    <row r="715" s="41" customFormat="1" ht="15.75" customHeight="1"/>
    <row r="716" s="41" customFormat="1" ht="15.75" customHeight="1"/>
    <row r="717" s="41" customFormat="1" ht="15.75" customHeight="1"/>
    <row r="718" s="41" customFormat="1" ht="15.75" customHeight="1"/>
    <row r="719" s="41" customFormat="1" ht="15.75" customHeight="1"/>
    <row r="720" s="41" customFormat="1" ht="15.75" customHeight="1"/>
    <row r="721" s="41" customFormat="1" ht="15.75" customHeight="1"/>
    <row r="722" s="41" customFormat="1" ht="15.75" customHeight="1"/>
    <row r="723" s="41" customFormat="1" ht="15.75" customHeight="1"/>
    <row r="724" s="41" customFormat="1" ht="15.75" customHeight="1"/>
    <row r="725" s="41" customFormat="1" ht="15.75" customHeight="1"/>
    <row r="726" s="41" customFormat="1" ht="15.75" customHeight="1"/>
    <row r="727" s="41" customFormat="1" ht="15.75" customHeight="1"/>
    <row r="728" s="41" customFormat="1" ht="15.75" customHeight="1"/>
    <row r="729" s="41" customFormat="1" ht="15.75" customHeight="1"/>
    <row r="730" s="41" customFormat="1" ht="15.75" customHeight="1"/>
    <row r="731" s="41" customFormat="1" ht="15.75" customHeight="1"/>
    <row r="732" s="41" customFormat="1" ht="15.75" customHeight="1"/>
    <row r="733" s="41" customFormat="1" ht="15.75" customHeight="1"/>
    <row r="734" s="41" customFormat="1" ht="15.75" customHeight="1"/>
    <row r="735" s="41" customFormat="1" ht="15.75" customHeight="1"/>
    <row r="736" s="41" customFormat="1" ht="15.75" customHeight="1"/>
    <row r="737" s="41" customFormat="1" ht="15.75" customHeight="1"/>
    <row r="738" s="41" customFormat="1" ht="15.75" customHeight="1"/>
    <row r="739" s="41" customFormat="1" ht="15.75" customHeight="1"/>
    <row r="740" s="41" customFormat="1" ht="15.75" customHeight="1"/>
    <row r="741" s="41" customFormat="1" ht="15.75" customHeight="1"/>
    <row r="742" s="41" customFormat="1" ht="15.75" customHeight="1"/>
    <row r="743" s="41" customFormat="1" ht="15.75" customHeight="1"/>
    <row r="744" s="41" customFormat="1" ht="15.75" customHeight="1"/>
    <row r="745" s="41" customFormat="1" ht="15.75" customHeight="1"/>
    <row r="746" s="41" customFormat="1" ht="15.75" customHeight="1"/>
    <row r="747" s="41" customFormat="1" ht="15.75" customHeight="1"/>
    <row r="748" s="41" customFormat="1" ht="15.75" customHeight="1"/>
    <row r="749" s="41" customFormat="1" ht="15.75" customHeight="1"/>
    <row r="750" s="41" customFormat="1" ht="15.75" customHeight="1"/>
    <row r="751" s="41" customFormat="1" ht="15.75" customHeight="1"/>
    <row r="752" s="41" customFormat="1" ht="15.75" customHeight="1"/>
    <row r="753" s="41" customFormat="1" ht="15.75" customHeight="1"/>
    <row r="754" s="41" customFormat="1" ht="15.75" customHeight="1"/>
    <row r="755" s="41" customFormat="1" ht="15.75" customHeight="1"/>
    <row r="756" s="41" customFormat="1" ht="15.75" customHeight="1"/>
    <row r="757" s="41" customFormat="1" ht="15.75" customHeight="1"/>
    <row r="758" s="41" customFormat="1" ht="15.75" customHeight="1"/>
    <row r="759" s="41" customFormat="1" ht="15.75" customHeight="1"/>
    <row r="760" s="41" customFormat="1" ht="15.75" customHeight="1"/>
    <row r="761" s="41" customFormat="1" ht="15.75" customHeight="1"/>
    <row r="762" s="41" customFormat="1" ht="15.75" customHeight="1"/>
    <row r="763" s="41" customFormat="1" ht="15.75" customHeight="1"/>
    <row r="764" s="41" customFormat="1" ht="15.75" customHeight="1"/>
    <row r="765" s="41" customFormat="1" ht="15.75" customHeight="1"/>
    <row r="766" s="41" customFormat="1" ht="15.75" customHeight="1"/>
    <row r="767" s="41" customFormat="1" ht="15.75" customHeight="1"/>
    <row r="768" s="41" customFormat="1" ht="15.75" customHeight="1"/>
    <row r="769" s="41" customFormat="1" ht="15.75" customHeight="1"/>
    <row r="770" s="41" customFormat="1" ht="15.75" customHeight="1"/>
    <row r="771" s="41" customFormat="1" ht="15.75" customHeight="1"/>
    <row r="772" s="41" customFormat="1" ht="15.75" customHeight="1"/>
    <row r="773" s="41" customFormat="1" ht="15.75" customHeight="1"/>
    <row r="774" s="41" customFormat="1" ht="15.75" customHeight="1"/>
    <row r="775" s="41" customFormat="1" ht="15.75" customHeight="1"/>
    <row r="776" s="41" customFormat="1" ht="15.75" customHeight="1"/>
    <row r="777" s="41" customFormat="1" ht="15.75" customHeight="1"/>
    <row r="778" s="41" customFormat="1" ht="15.75" customHeight="1"/>
    <row r="779" s="41" customFormat="1" ht="15.75" customHeight="1"/>
    <row r="780" s="41" customFormat="1" ht="15.75" customHeight="1"/>
    <row r="781" s="41" customFormat="1" ht="15.75" customHeight="1"/>
    <row r="782" s="41" customFormat="1" ht="15.75" customHeight="1"/>
    <row r="783" s="41" customFormat="1" ht="15.75" customHeight="1"/>
    <row r="784" s="41" customFormat="1" ht="15.75" customHeight="1"/>
    <row r="785" s="41" customFormat="1" ht="15.75" customHeight="1"/>
    <row r="786" s="41" customFormat="1" ht="15.75" customHeight="1"/>
    <row r="787" s="41" customFormat="1" ht="15.75" customHeight="1"/>
    <row r="788" s="41" customFormat="1" ht="15.75" customHeight="1"/>
    <row r="789" s="41" customFormat="1" ht="15.75" customHeight="1"/>
    <row r="790" s="41" customFormat="1" ht="15.75" customHeight="1"/>
    <row r="791" s="41" customFormat="1" ht="15.75" customHeight="1"/>
    <row r="792" s="41" customFormat="1" ht="15.75" customHeight="1"/>
    <row r="793" s="41" customFormat="1" ht="15.75" customHeight="1"/>
    <row r="794" s="41" customFormat="1" ht="15.75" customHeight="1"/>
    <row r="795" s="41" customFormat="1" ht="15.75" customHeight="1"/>
    <row r="796" s="41" customFormat="1" ht="15.75" customHeight="1"/>
    <row r="797" s="41" customFormat="1" ht="15.75" customHeight="1"/>
    <row r="798" s="41" customFormat="1" ht="15.75" customHeight="1"/>
    <row r="799" s="41" customFormat="1" ht="15.75" customHeight="1"/>
    <row r="800" s="41" customFormat="1" ht="15.75" customHeight="1"/>
    <row r="801" s="41" customFormat="1" ht="15.75" customHeight="1"/>
    <row r="802" s="41" customFormat="1" ht="15.75" customHeight="1"/>
    <row r="803" s="41" customFormat="1" ht="15.75" customHeight="1"/>
    <row r="804" s="41" customFormat="1" ht="15.75" customHeight="1"/>
    <row r="805" s="41" customFormat="1" ht="15.75" customHeight="1"/>
    <row r="806" s="41" customFormat="1" ht="15.75" customHeight="1"/>
    <row r="807" s="41" customFormat="1" ht="15.75" customHeight="1"/>
    <row r="808" s="41" customFormat="1" ht="15.75" customHeight="1"/>
    <row r="809" s="41" customFormat="1" ht="15.75" customHeight="1"/>
    <row r="810" s="41" customFormat="1" ht="15.75" customHeight="1"/>
    <row r="811" s="41" customFormat="1" ht="15.75" customHeight="1"/>
    <row r="812" s="41" customFormat="1" ht="15.75" customHeight="1"/>
    <row r="813" s="41" customFormat="1" ht="15.75" customHeight="1"/>
    <row r="814" s="41" customFormat="1" ht="15.75" customHeight="1"/>
    <row r="815" s="41" customFormat="1" ht="15.75" customHeight="1"/>
    <row r="816" s="41" customFormat="1" ht="15.75" customHeight="1"/>
    <row r="817" s="41" customFormat="1" ht="15.75" customHeight="1"/>
    <row r="818" s="41" customFormat="1" ht="15.75" customHeight="1"/>
    <row r="819" s="41" customFormat="1" ht="15.75" customHeight="1"/>
    <row r="820" s="41" customFormat="1" ht="15.75" customHeight="1"/>
    <row r="821" s="41" customFormat="1" ht="15.75" customHeight="1"/>
    <row r="822" s="41" customFormat="1" ht="15.75" customHeight="1"/>
    <row r="823" s="41" customFormat="1" ht="15.75" customHeight="1"/>
    <row r="824" s="41" customFormat="1" ht="15.75" customHeight="1"/>
    <row r="825" s="41" customFormat="1" ht="15.75" customHeight="1"/>
    <row r="826" s="41" customFormat="1" ht="15.75" customHeight="1"/>
    <row r="827" s="41" customFormat="1" ht="15.75" customHeight="1"/>
    <row r="828" s="41" customFormat="1" ht="15.75" customHeight="1"/>
    <row r="829" s="41" customFormat="1" ht="15.75" customHeight="1"/>
    <row r="830" s="41" customFormat="1" ht="15.75" customHeight="1"/>
    <row r="831" s="41" customFormat="1" ht="15.75" customHeight="1"/>
    <row r="832" s="41" customFormat="1" ht="15.75" customHeight="1"/>
    <row r="833" s="41" customFormat="1" ht="15.75" customHeight="1"/>
    <row r="834" s="41" customFormat="1" ht="15.75" customHeight="1"/>
    <row r="835" s="41" customFormat="1" ht="15.75" customHeight="1"/>
    <row r="836" s="41" customFormat="1" ht="15.75" customHeight="1"/>
    <row r="837" s="41" customFormat="1" ht="15.75" customHeight="1"/>
    <row r="838" s="41" customFormat="1" ht="15.75" customHeight="1"/>
    <row r="839" s="41" customFormat="1" ht="15.75" customHeight="1"/>
    <row r="840" s="41" customFormat="1" ht="15.75" customHeight="1"/>
    <row r="841" s="41" customFormat="1" ht="15.75" customHeight="1"/>
    <row r="842" s="41" customFormat="1" ht="15.75" customHeight="1"/>
    <row r="843" s="41" customFormat="1" ht="15.75" customHeight="1"/>
    <row r="844" s="41" customFormat="1" ht="15.75" customHeight="1"/>
    <row r="845" s="41" customFormat="1" ht="15.75" customHeight="1"/>
    <row r="846" s="41" customFormat="1" ht="15.75" customHeight="1"/>
    <row r="847" s="41" customFormat="1" ht="15.75" customHeight="1"/>
    <row r="848" s="41" customFormat="1" ht="15.75" customHeight="1"/>
    <row r="849" s="41" customFormat="1" ht="15.75" customHeight="1"/>
    <row r="850" s="41" customFormat="1" ht="15.75" customHeight="1"/>
    <row r="851" s="41" customFormat="1" ht="15.75" customHeight="1"/>
    <row r="852" s="41" customFormat="1" ht="15.75" customHeight="1"/>
    <row r="853" s="41" customFormat="1" ht="15.75" customHeight="1"/>
    <row r="854" s="41" customFormat="1" ht="15.75" customHeight="1"/>
    <row r="855" s="41" customFormat="1" ht="15.75" customHeight="1"/>
    <row r="856" s="41" customFormat="1" ht="15.75" customHeight="1"/>
    <row r="857" s="41" customFormat="1" ht="15.75" customHeight="1"/>
    <row r="858" s="41" customFormat="1" ht="15.75" customHeight="1"/>
    <row r="859" s="41" customFormat="1" ht="15.75" customHeight="1"/>
    <row r="860" s="41" customFormat="1" ht="15.75" customHeight="1"/>
    <row r="861" s="41" customFormat="1" ht="15.75" customHeight="1"/>
    <row r="862" s="41" customFormat="1" ht="15.75" customHeight="1"/>
    <row r="863" s="41" customFormat="1" ht="15.75" customHeight="1"/>
    <row r="864" s="41" customFormat="1" ht="15.75" customHeight="1"/>
    <row r="865" s="41" customFormat="1" ht="15.75" customHeight="1"/>
    <row r="866" s="41" customFormat="1" ht="15.75" customHeight="1"/>
    <row r="867" s="41" customFormat="1" ht="15.75" customHeight="1"/>
    <row r="868" s="41" customFormat="1" ht="15.75" customHeight="1"/>
    <row r="869" s="41" customFormat="1" ht="15.75" customHeight="1"/>
    <row r="870" s="41" customFormat="1" ht="15.75" customHeight="1"/>
    <row r="871" s="41" customFormat="1" ht="15.75" customHeight="1"/>
    <row r="872" s="41" customFormat="1" ht="15.75" customHeight="1"/>
    <row r="873" s="41" customFormat="1" ht="15.75" customHeight="1"/>
    <row r="874" s="41" customFormat="1" ht="15.75" customHeight="1"/>
    <row r="875" s="41" customFormat="1" ht="15.75" customHeight="1"/>
    <row r="876" s="41" customFormat="1" ht="15.75" customHeight="1"/>
    <row r="877" s="41" customFormat="1" ht="15.75" customHeight="1"/>
    <row r="878" s="41" customFormat="1" ht="15.75" customHeight="1"/>
    <row r="879" s="41" customFormat="1" ht="15.75" customHeight="1"/>
    <row r="880" s="41" customFormat="1" ht="15.75" customHeight="1"/>
    <row r="881" s="41" customFormat="1" ht="15.75" customHeight="1"/>
    <row r="882" s="41" customFormat="1" ht="15.75" customHeight="1"/>
    <row r="883" s="41" customFormat="1" ht="15.75" customHeight="1"/>
    <row r="884" s="41" customFormat="1" ht="15.75" customHeight="1"/>
    <row r="885" s="41" customFormat="1" ht="15.75" customHeight="1"/>
    <row r="886" s="41" customFormat="1" ht="15.75" customHeight="1"/>
    <row r="887" s="41" customFormat="1" ht="15.75" customHeight="1"/>
    <row r="888" s="41" customFormat="1" ht="15.75" customHeight="1"/>
    <row r="889" s="41" customFormat="1" ht="15.75" customHeight="1"/>
    <row r="890" s="41" customFormat="1" ht="15.75" customHeight="1"/>
    <row r="891" s="41" customFormat="1" ht="15.75" customHeight="1"/>
    <row r="892" s="41" customFormat="1" ht="15.75" customHeight="1"/>
    <row r="893" s="41" customFormat="1" ht="15.75" customHeight="1"/>
    <row r="894" s="41" customFormat="1" ht="15.75" customHeight="1"/>
    <row r="895" s="41" customFormat="1" ht="15.75" customHeight="1"/>
    <row r="896" s="41" customFormat="1" ht="15.75" customHeight="1"/>
    <row r="897" s="41" customFormat="1" ht="15.75" customHeight="1"/>
    <row r="898" s="41" customFormat="1" ht="15.75" customHeight="1"/>
    <row r="899" s="41" customFormat="1" ht="15.75" customHeight="1"/>
    <row r="900" s="41" customFormat="1" ht="15.75" customHeight="1"/>
    <row r="901" s="41" customFormat="1" ht="15.75" customHeight="1"/>
    <row r="902" s="41" customFormat="1" ht="15.75" customHeight="1"/>
    <row r="903" s="41" customFormat="1" ht="15.75" customHeight="1"/>
    <row r="904" s="41" customFormat="1" ht="15.75" customHeight="1"/>
    <row r="905" s="41" customFormat="1" ht="15.75" customHeight="1"/>
    <row r="906" s="41" customFormat="1" ht="15.75" customHeight="1"/>
    <row r="907" s="41" customFormat="1" ht="15.75" customHeight="1"/>
    <row r="908" s="41" customFormat="1" ht="15.75" customHeight="1"/>
    <row r="909" s="41" customFormat="1" ht="15.75" customHeight="1"/>
    <row r="910" s="41" customFormat="1" ht="15.75" customHeight="1"/>
    <row r="911" s="41" customFormat="1" ht="15.75" customHeight="1"/>
    <row r="912" s="41" customFormat="1" ht="15.75" customHeight="1"/>
    <row r="913" s="41" customFormat="1" ht="15.75" customHeight="1"/>
    <row r="914" s="41" customFormat="1" ht="15.75" customHeight="1"/>
    <row r="915" s="41" customFormat="1" ht="15.75" customHeight="1"/>
    <row r="916" s="41" customFormat="1" ht="15.75" customHeight="1"/>
    <row r="917" s="41" customFormat="1" ht="15.75" customHeight="1"/>
    <row r="918" s="41" customFormat="1" ht="15.75" customHeight="1"/>
    <row r="919" s="41" customFormat="1" ht="15.75" customHeight="1"/>
    <row r="920" s="41" customFormat="1" ht="15.75" customHeight="1"/>
    <row r="921" s="41" customFormat="1" ht="15.75" customHeight="1"/>
    <row r="922" s="41" customFormat="1" ht="15.75" customHeight="1"/>
    <row r="923" s="41" customFormat="1" ht="15.75" customHeight="1"/>
    <row r="924" s="41" customFormat="1" ht="15.75" customHeight="1"/>
    <row r="925" s="41" customFormat="1" ht="15.75" customHeight="1"/>
    <row r="926" s="41" customFormat="1" ht="15.75" customHeight="1"/>
    <row r="927" s="41" customFormat="1" ht="15.75" customHeight="1"/>
    <row r="928" s="41" customFormat="1" ht="15.75" customHeight="1"/>
    <row r="929" s="41" customFormat="1" ht="15.75" customHeight="1"/>
    <row r="930" s="41" customFormat="1" ht="15.75" customHeight="1"/>
    <row r="931" s="41" customFormat="1" ht="15.75" customHeight="1"/>
    <row r="932" s="41" customFormat="1" ht="15.75" customHeight="1"/>
    <row r="933" s="41" customFormat="1" ht="15.75" customHeight="1"/>
    <row r="934" s="41" customFormat="1" ht="15.75" customHeight="1"/>
    <row r="935" s="41" customFormat="1" ht="15.75" customHeight="1"/>
    <row r="936" s="41" customFormat="1" ht="15.75" customHeight="1"/>
    <row r="937" s="41" customFormat="1" ht="15.75" customHeight="1"/>
    <row r="938" s="41" customFormat="1" ht="15.75" customHeight="1"/>
    <row r="939" s="41" customFormat="1" ht="15.75" customHeight="1"/>
    <row r="940" s="41" customFormat="1" ht="15.75" customHeight="1"/>
    <row r="941" s="41" customFormat="1" ht="15.75" customHeight="1"/>
    <row r="942" s="41" customFormat="1" ht="15.75" customHeight="1"/>
    <row r="943" s="41" customFormat="1" ht="15.75" customHeight="1"/>
    <row r="944" s="41" customFormat="1" ht="15.75" customHeight="1"/>
    <row r="945" s="41" customFormat="1" ht="15.75" customHeight="1"/>
    <row r="946" s="41" customFormat="1" ht="15.75" customHeight="1"/>
    <row r="947" s="41" customFormat="1" ht="15.75" customHeight="1"/>
    <row r="948" s="41" customFormat="1" ht="15.75" customHeight="1"/>
    <row r="949" s="41" customFormat="1" ht="15.75" customHeight="1"/>
    <row r="950" s="41" customFormat="1" ht="15.75" customHeight="1"/>
    <row r="951" s="41" customFormat="1" ht="15.75" customHeight="1"/>
    <row r="952" s="41" customFormat="1" ht="15.75" customHeight="1"/>
    <row r="953" s="41" customFormat="1" ht="15.75" customHeight="1"/>
    <row r="954" s="41" customFormat="1" ht="15.75" customHeight="1"/>
    <row r="955" s="41" customFormat="1" ht="15.75" customHeight="1"/>
    <row r="956" s="41" customFormat="1" ht="15.75" customHeight="1"/>
    <row r="957" s="41" customFormat="1" ht="15.75" customHeight="1"/>
    <row r="958" s="41" customFormat="1" ht="15.75" customHeight="1"/>
    <row r="959" s="41" customFormat="1" ht="15.75" customHeight="1"/>
    <row r="960" s="41" customFormat="1" ht="15.75" customHeight="1"/>
    <row r="961" s="41" customFormat="1" ht="15.75" customHeight="1"/>
    <row r="962" s="41" customFormat="1" ht="15.75" customHeight="1"/>
    <row r="963" s="41" customFormat="1" ht="15.75" customHeight="1"/>
    <row r="964" s="41" customFormat="1" ht="15.75" customHeight="1"/>
    <row r="965" s="41" customFormat="1" ht="15.75" customHeight="1"/>
    <row r="966" s="41" customFormat="1" ht="15.75" customHeight="1"/>
    <row r="967" s="41" customFormat="1" ht="15.75" customHeight="1"/>
    <row r="968" s="41" customFormat="1" ht="15.75" customHeight="1"/>
    <row r="969" s="41" customFormat="1" ht="15.75" customHeight="1"/>
    <row r="970" s="41" customFormat="1" ht="15.75" customHeight="1"/>
    <row r="971" s="41" customFormat="1" ht="15.75" customHeight="1"/>
    <row r="972" s="41" customFormat="1" ht="15.75" customHeight="1"/>
    <row r="973" s="41" customFormat="1" ht="15.75" customHeight="1"/>
    <row r="974" s="41" customFormat="1" ht="15.75" customHeight="1"/>
    <row r="975" s="41" customFormat="1" ht="15.75" customHeight="1"/>
    <row r="976" s="41" customFormat="1" ht="15.75" customHeight="1"/>
    <row r="977" s="41" customFormat="1" ht="15.75" customHeight="1"/>
    <row r="978" s="41" customFormat="1" ht="15.75" customHeight="1"/>
    <row r="979" s="41" customFormat="1" ht="15.75" customHeight="1"/>
    <row r="980" s="41" customFormat="1" ht="15.75" customHeight="1"/>
    <row r="981" s="41" customFormat="1" ht="15.75" customHeight="1"/>
    <row r="982" s="41" customFormat="1" ht="15.75" customHeight="1"/>
    <row r="983" s="41" customFormat="1" ht="15.75" customHeight="1"/>
    <row r="984" s="41" customFormat="1" ht="15.75" customHeight="1"/>
    <row r="985" s="41" customFormat="1" ht="15.75" customHeight="1"/>
    <row r="986" s="41" customFormat="1" ht="15.75" customHeight="1"/>
    <row r="987" s="41" customFormat="1" ht="15.75" customHeight="1"/>
    <row r="988" s="41" customFormat="1" ht="15.75" customHeight="1"/>
    <row r="989" s="41" customFormat="1" ht="15.75" customHeight="1"/>
    <row r="990" s="41" customFormat="1" ht="15.75" customHeight="1"/>
    <row r="991" s="41" customFormat="1" ht="15.75" customHeight="1"/>
    <row r="992" s="41" customFormat="1" ht="15.75" customHeight="1"/>
    <row r="993" s="41" customFormat="1" ht="15.75" customHeight="1"/>
    <row r="994" s="41" customFormat="1" ht="15.75" customHeight="1"/>
    <row r="995" s="41" customFormat="1" ht="15.75" customHeight="1"/>
    <row r="996" s="41" customFormat="1" ht="15.75" customHeight="1"/>
    <row r="997" s="41" customFormat="1" ht="15.75" customHeight="1"/>
    <row r="998" s="41" customFormat="1" ht="15.75" customHeight="1"/>
    <row r="999" s="41" customFormat="1" ht="15.75" customHeight="1"/>
    <row r="1000" s="41" customFormat="1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6"/>
  <sheetViews>
    <sheetView topLeftCell="A2" zoomScale="110" zoomScaleNormal="110" workbookViewId="0">
      <selection activeCell="C3" sqref="C3"/>
    </sheetView>
  </sheetViews>
  <sheetFormatPr defaultColWidth="12.6328125" defaultRowHeight="15" customHeight="1"/>
  <cols>
    <col min="1" max="1" width="27.36328125" style="3" bestFit="1" customWidth="1"/>
    <col min="2" max="2" width="12.81640625" style="3" bestFit="1" customWidth="1"/>
    <col min="3" max="6" width="15.6328125" style="3" bestFit="1" customWidth="1"/>
    <col min="7" max="7" width="17" style="3" customWidth="1"/>
    <col min="8" max="8" width="19.1796875" style="3" bestFit="1" customWidth="1"/>
    <col min="9" max="16384" width="12.6328125" style="3"/>
  </cols>
  <sheetData>
    <row r="1" spans="1:26" ht="42" customHeight="1">
      <c r="A1" s="10" t="s">
        <v>39</v>
      </c>
      <c r="B1" s="10">
        <v>2023</v>
      </c>
      <c r="C1" s="10">
        <v>2024</v>
      </c>
      <c r="D1" s="10">
        <v>2025</v>
      </c>
      <c r="E1" s="10">
        <v>2026</v>
      </c>
      <c r="F1" s="10">
        <v>2027</v>
      </c>
      <c r="G1" s="10">
        <v>2028</v>
      </c>
      <c r="H1" s="4" t="s">
        <v>40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2" customHeight="1">
      <c r="A2" s="3" t="s">
        <v>41</v>
      </c>
      <c r="B2" s="3">
        <v>1</v>
      </c>
      <c r="C2" s="3">
        <v>2</v>
      </c>
      <c r="D2" s="3">
        <v>4</v>
      </c>
      <c r="E2" s="3">
        <v>8</v>
      </c>
      <c r="F2" s="3">
        <v>12</v>
      </c>
      <c r="G2" s="3">
        <v>40</v>
      </c>
    </row>
    <row r="3" spans="1:26" ht="42" customHeight="1">
      <c r="A3" s="3" t="s">
        <v>42</v>
      </c>
      <c r="B3" s="47">
        <f>'Revenue and PnL'!$E$25*'Cash flow'!B2</f>
        <v>73600</v>
      </c>
      <c r="C3" s="47">
        <f>'Revenue and PnL'!$E$25*'Cash flow'!C2</f>
        <v>147200</v>
      </c>
      <c r="D3" s="47">
        <f>'Revenue and PnL'!$E$25*'Cash flow'!D2</f>
        <v>294400</v>
      </c>
      <c r="E3" s="47">
        <f>'Revenue and PnL'!$E$25*'Cash flow'!E2</f>
        <v>588800</v>
      </c>
      <c r="F3" s="47">
        <f>'Revenue and PnL'!$E$25*'Cash flow'!F2</f>
        <v>883200</v>
      </c>
      <c r="G3" s="47">
        <f>'Revenue and PnL'!$E$25*'Cash flow'!G2</f>
        <v>2944000</v>
      </c>
    </row>
    <row r="4" spans="1:26" ht="42" customHeight="1">
      <c r="A4" s="3" t="s">
        <v>43</v>
      </c>
      <c r="B4" s="47">
        <f>'Cash flow'!B2*'Balance sheet'!$E$3</f>
        <v>50000</v>
      </c>
      <c r="C4" s="47">
        <f>'Cash flow'!C2*'Balance sheet'!$E$3</f>
        <v>100000</v>
      </c>
      <c r="D4" s="47">
        <f>'Cash flow'!D2*'Balance sheet'!$E$3</f>
        <v>200000</v>
      </c>
      <c r="E4" s="47">
        <f>'Cash flow'!E2*'Balance sheet'!$E$3</f>
        <v>400000</v>
      </c>
      <c r="F4" s="47">
        <f>'Cash flow'!F2*'Balance sheet'!$E$3</f>
        <v>600000</v>
      </c>
      <c r="G4" s="47">
        <f>'Cash flow'!G2*'Balance sheet'!$E$3</f>
        <v>2000000</v>
      </c>
    </row>
    <row r="5" spans="1:26" ht="42" customHeight="1">
      <c r="A5" s="3" t="s">
        <v>49</v>
      </c>
      <c r="B5" s="47"/>
      <c r="C5" s="47"/>
      <c r="D5" s="47"/>
      <c r="E5" s="47"/>
      <c r="F5" s="47"/>
      <c r="G5" s="47"/>
    </row>
    <row r="6" spans="1:26" ht="30" customHeight="1">
      <c r="A6" s="3" t="s">
        <v>48</v>
      </c>
      <c r="B6" s="48">
        <f>B3-B4</f>
        <v>23600</v>
      </c>
      <c r="C6" s="48">
        <f t="shared" ref="C6:G6" si="0">C3-C4</f>
        <v>47200</v>
      </c>
      <c r="D6" s="48">
        <f t="shared" si="0"/>
        <v>94400</v>
      </c>
      <c r="E6" s="48">
        <f t="shared" si="0"/>
        <v>188800</v>
      </c>
      <c r="F6" s="48">
        <f t="shared" si="0"/>
        <v>283200</v>
      </c>
      <c r="G6" s="48">
        <f t="shared" si="0"/>
        <v>944000</v>
      </c>
    </row>
    <row r="7" spans="1:26" ht="37" customHeight="1">
      <c r="H7" s="49">
        <f>SUM(B6:G6)</f>
        <v>1581200</v>
      </c>
    </row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 and PnL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Anuradha Narasimhan</cp:lastModifiedBy>
  <dcterms:created xsi:type="dcterms:W3CDTF">2023-10-31T07:07:05Z</dcterms:created>
  <dcterms:modified xsi:type="dcterms:W3CDTF">2023-11-07T12:40:20Z</dcterms:modified>
</cp:coreProperties>
</file>