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uro Misino\Desktop\CFO TOOLS\DEMO\"/>
    </mc:Choice>
  </mc:AlternateContent>
  <xr:revisionPtr revIDLastSave="0" documentId="8_{94D6161E-F393-4EB1-9D5C-0EA58625C6FE}" xr6:coauthVersionLast="47" xr6:coauthVersionMax="47" xr10:uidLastSave="{00000000-0000-0000-0000-000000000000}"/>
  <bookViews>
    <workbookView xWindow="-110" yWindow="-110" windowWidth="19420" windowHeight="11500" activeTab="1" xr2:uid="{89739666-A0AC-409E-981A-3BD98F60CEF1}"/>
  </bookViews>
  <sheets>
    <sheet name="CE" sheetId="2" r:id="rId1"/>
    <sheet name="SP" sheetId="3" r:id="rId2"/>
    <sheet name="DEMO" sheetId="4" r:id="rId3"/>
  </sheets>
  <externalReferences>
    <externalReference r:id="rId4"/>
    <externalReference r:id="rId5"/>
    <externalReference r:id="rId6"/>
    <externalReference r:id="rId7"/>
  </externalReferences>
  <definedNames>
    <definedName name="__DCF2">'[1]#RIF'!$A$1:$L$35</definedName>
    <definedName name="_DCF2">'[1]#RIF'!$A$1:$L$35</definedName>
    <definedName name="_Fill" hidden="1">'[1]#RIF'!$T$32</definedName>
    <definedName name="Amort">[1]FixAss!$C$25:$AR$25</definedName>
    <definedName name="anno_Prec">[2]Configurazione!$M$1</definedName>
    <definedName name="anno_Rif">[2]Configurazione!$K$1</definedName>
    <definedName name="_xlnm.Print_Area">#REF!</definedName>
    <definedName name="areastampa">'[1]#RIF'!$A$1:$E$118</definedName>
    <definedName name="ASS">'[1]#RIF'!$B$6:$C$11</definedName>
    <definedName name="ASSUMPTIONS" hidden="1">{#N/A,#N/A,TRUE,"Proposal";#N/A,#N/A,TRUE,"Assumptions";#N/A,#N/A,TRUE,"Net Income";#N/A,#N/A,TRUE,"Balsheet";#N/A,#N/A,TRUE,"Capex";#N/A,#N/A,TRUE,"Volumes";#N/A,#N/A,TRUE,"Revenues";#N/A,#N/A,TRUE,"Var.Costs";#N/A,#N/A,TRUE,"Personnel";#N/A,#N/A,TRUE,"Other costs";#N/A,#N/A,TRUE,"MKTG and G&amp;A"}</definedName>
    <definedName name="ASSUNZIONI_CE">[1]Assumptions!$W$13:$AL$57</definedName>
    <definedName name="ASSUNZIONISP">[1]Assumptions!$W$75:$AL$114</definedName>
    <definedName name="Attivo">[1]Baan!#REF!</definedName>
    <definedName name="AVG">'[1]#RIF'!$A$11:$IV$11</definedName>
    <definedName name="ba">[1]CDC!#REF!</definedName>
    <definedName name="bca">[1]CDC!#REF!</definedName>
    <definedName name="bu">[1]CDC!#REF!</definedName>
    <definedName name="Calcoli_SP">'[1]#RIF'!$A$39:$O$112</definedName>
    <definedName name="cap">'[1]#RIF'!$H$6:$H$44</definedName>
    <definedName name="CapexInt">[1]FixAss!$C$22:$AR$22</definedName>
    <definedName name="CapexSh">[1]FixAss!$C$38:$AR$38</definedName>
    <definedName name="CapexT">[1]FixAss!$C$6:$AR$6</definedName>
    <definedName name="Capitale_circolante">[1]Assumptions!#REF!</definedName>
    <definedName name="ccp">'[1]#RIF'!#REF!</definedName>
    <definedName name="CDA">[1]CDC!#REF!</definedName>
    <definedName name="CDA7020VCA670040">[1]CDC!#REF!</definedName>
    <definedName name="CDC">[1]CDC!#REF!</definedName>
    <definedName name="CDC7020VC670010">'[1]#RIF'!#REF!</definedName>
    <definedName name="CDC7020VC670020">'[1]#RIF'!#REF!</definedName>
    <definedName name="CDC7020VC670040">'[1]#RIF'!#REF!</definedName>
    <definedName name="CDP">[1]CDC!#REF!</definedName>
    <definedName name="CDP7020VCP670010">'[1]#RIF'!#REF!</definedName>
    <definedName name="CDP7020VCP670020">'[1]#RIF'!#REF!</definedName>
    <definedName name="CDP7020VCP670040">'[1]#RIF'!#REF!</definedName>
    <definedName name="CDP7030VCP670010">'[1]#RIF'!#REF!</definedName>
    <definedName name="CDP7030VCP670020">'[1]#RIF'!#REF!</definedName>
    <definedName name="CDP7035VCP670010">'[1]#RIF'!#REF!</definedName>
    <definedName name="CDP7035VCP670020">'[1]#RIF'!#REF!</definedName>
    <definedName name="CDP7040VCP670010">'[1]#RIF'!#REF!</definedName>
    <definedName name="CDP7040VCP670020">'[1]#RIF'!#REF!</definedName>
    <definedName name="CDP7045VCP670010">'[1]#RIF'!#REF!</definedName>
    <definedName name="CDP7045VCP670020">'[1]#RIF'!#REF!</definedName>
    <definedName name="Conto_Econ.In_dollari">[1]Foglio2!#REF!</definedName>
    <definedName name="COP">'[1]#RIF'!$A$1:$G$32</definedName>
    <definedName name="Costidiretti">'[1]#RIF'!$A$1:$H$22</definedName>
    <definedName name="cs">'[1]#RIF'!#REF!</definedName>
    <definedName name="DA">'[1]#RIF'!$E$3</definedName>
    <definedName name="_xlnm.Database">'[1]#RIF'!#REF!</definedName>
    <definedName name="DB">'[1]#RIF'!$E$4</definedName>
    <definedName name="DC">'[1]#RIF'!$E$5</definedName>
    <definedName name="DCF">'[1]#RIF'!$A$1:$O$40</definedName>
    <definedName name="decrasing">[1]Foglio2!#REF!</definedName>
    <definedName name="Deprec">[1]FixAss!$C$9:$AR$9</definedName>
    <definedName name="DisposalInt">[1]FixAss!$C$29:$AR$29</definedName>
    <definedName name="DisposalSh">[1]FixAss!$C$42:$AR$42</definedName>
    <definedName name="DisposalT">[1]FixAss!$C$13:$AR$13</definedName>
    <definedName name="dklfh">[1]Foglio2!#REF!</definedName>
    <definedName name="EBIT">'[1]#RIF'!$B$42:$AP$42</definedName>
    <definedName name="EBITDA">'[1]#RIF'!$B$38:$AP$38</definedName>
    <definedName name="EBT">'[1]#RIF'!$B$46:$AP$46</definedName>
    <definedName name="EURO">'[1]#RIF'!$D$34</definedName>
    <definedName name="FCA">'[1]Free Cash Flow'!#REF!</definedName>
    <definedName name="FCF">'[1]Conto economico'!#REF!</definedName>
    <definedName name="firstItemRow" localSheetId="0">CE!#REF!</definedName>
    <definedName name="Fixed">[1]Foglio2!#REF!</definedName>
    <definedName name="gas">'[1]#RIF'!#REF!</definedName>
    <definedName name="GOTO_Clienti_e_Fornitori">'[1]#RIF'!$A$1:$L$20</definedName>
    <definedName name="GOTO_Conto_Economico">'[1]#RIF'!$A$1:$K$21</definedName>
    <definedName name="GOTO_Control_Panel">'[1]#RIF'!$A$1:$L$22</definedName>
    <definedName name="GOTO_Costi_di_funzionamento">'[1]#RIF'!$A$1:$N$29</definedName>
    <definedName name="GOTO_Costidiretti_WIP_Magazzino">'[1]#RIF'!$M$1:$Y$22</definedName>
    <definedName name="GOTO_Interessi_e_Tasse">'[1]#RIF'!$A$1:$K$22</definedName>
    <definedName name="GOTO_Investimenti_Cespiti">'[1]#RIF'!$A$1:$L$48</definedName>
    <definedName name="GOTO_Margini">'[1]#RIF'!$A$1:$H$24</definedName>
    <definedName name="GOTO_Ore_Materiale">'[1]#RIF'!$A$1:$H$23</definedName>
    <definedName name="GOTO_Personale">'[1]#RIF'!$A$1:$L$21</definedName>
    <definedName name="GOTO_Rendiconto_Finanziario">'[1]#RIF'!$A$1:$M$22</definedName>
    <definedName name="GOTO_Stato_Patrimoniale">'[1]#RIF'!$A$1:$K$22</definedName>
    <definedName name="GOTO_Vendite">'[1]#RIF'!$A$1:$H$24</definedName>
    <definedName name="GROSS">'[1]#RIF'!$A$8:$IV$8</definedName>
    <definedName name="H_1">[1]Menù!#REF!</definedName>
    <definedName name="H_2">[1]Menù!#REF!</definedName>
    <definedName name="H_3">[1]Menù!#REF!</definedName>
    <definedName name="HELP">[1]Menù!#REF!</definedName>
    <definedName name="HTML_CodePage" hidden="1">1252</definedName>
    <definedName name="HTML_Control" hidden="1">{"'Sheet1'!$A$1:$H$145"}</definedName>
    <definedName name="HTML_Description" hidden="1">""</definedName>
    <definedName name="HTML_Email" hidden="1">""</definedName>
    <definedName name="HTML_Header" hidden="1">"Country Risk Premiums"</definedName>
    <definedName name="HTML_LastUpdate" hidden="1">"2/19/99"</definedName>
    <definedName name="HTML_LineAfter" hidden="1">TRUE</definedName>
    <definedName name="HTML_LineBefore" hidden="1">TRUE</definedName>
    <definedName name="HTML_Name" hidden="1">"Aswath Damodaran"</definedName>
    <definedName name="HTML_OBDlg2" hidden="1">TRUE</definedName>
    <definedName name="HTML_OBDlg4" hidden="1">TRUE</definedName>
    <definedName name="HTML_OS" hidden="1">1</definedName>
    <definedName name="HTML_PathFileMac" hidden="1">"Macintosh HD:HomePageStuff:New_Home_Page:datafile:ctryprem.html"</definedName>
    <definedName name="HTML_Title" hidden="1">"Country Risk Premiums"</definedName>
    <definedName name="IA">'[1]#RIF'!$C$3</definedName>
    <definedName name="IB">'[1]#RIF'!$C$4</definedName>
    <definedName name="IC">'[1]#RIF'!$C$5</definedName>
    <definedName name="In_dollari">[1]Foglio2!#REF!</definedName>
    <definedName name="IncTax">[1]WorkCap!$C$72:$AR$72</definedName>
    <definedName name="IND">'[1]#RIF'!$A$1:$H$244</definedName>
    <definedName name="INDICATORI____Tassi_di_sviluppo">[1]Assumptions!$A$312</definedName>
    <definedName name="INDICATORI_DI_REDDITIVITA">[1]Assumptions!$A$225</definedName>
    <definedName name="INDICATORI_ECONOMICI">[1]Assumptions!$A$282</definedName>
    <definedName name="INT">'[1]#RIF'!$A$1:$F$175</definedName>
    <definedName name="InvChg">[1]Newco!#REF!</definedName>
    <definedName name="InvFinal">[1]WorkCap!$C$16:$AR$16</definedName>
    <definedName name="Macro4">[3]!Macro4</definedName>
    <definedName name="me">'[1]#RIF'!#REF!</definedName>
    <definedName name="mil">'[1]#RIF'!$E$50</definedName>
    <definedName name="MULTIPLI">'[1]#RIF'!$A$1:$N$95</definedName>
    <definedName name="nomeFoglio" localSheetId="0">CE!#REF!</definedName>
    <definedName name="OpEx">[1]Newco!$E$30:$AN$30</definedName>
    <definedName name="PAT">'[1]#RIF'!$B$52:$AP$52</definedName>
    <definedName name="PayFinal">[1]WorkCap!$C$46:$AR$46</definedName>
    <definedName name="PFI">'[1]Conto economico'!#REF!</definedName>
    <definedName name="PIPPO">'[1]#RIF'!$B$3:$L$42</definedName>
    <definedName name="prefix" localSheetId="1">[4]CE!#REF!</definedName>
    <definedName name="prefix">CE!#REF!</definedName>
    <definedName name="prospettiRng">[2]Impostazioni!$A$20:$J$52</definedName>
    <definedName name="PROSPETTO_DEI_FLUSSI_DI_CASSA">[1]Assumptions!$A$120</definedName>
    <definedName name="PROSPETTO_DI_ANDAMENTO_DELLE_VENDITE">[1]Assumptions!#REF!</definedName>
    <definedName name="pwoefu" hidden="1">{#N/A,#N/A,TRUE,"Proposal";#N/A,#N/A,TRUE,"Assumptions";#N/A,#N/A,TRUE,"Net Income";#N/A,#N/A,TRUE,"Balsheet";#N/A,#N/A,TRUE,"Capex";#N/A,#N/A,TRUE,"Volumes";#N/A,#N/A,TRUE,"Revenues";#N/A,#N/A,TRUE,"Var.Costs";#N/A,#N/A,TRUE,"Personnel";#N/A,#N/A,TRUE,"Other costs";#N/A,#N/A,TRUE,"MKTG and G&amp;A"}</definedName>
    <definedName name="pwoefù" hidden="1">{#N/A,#N/A,TRUE,"Proposal";#N/A,#N/A,TRUE,"Assumptions";#N/A,#N/A,TRUE,"Net Income";#N/A,#N/A,TRUE,"Balsheet";#N/A,#N/A,TRUE,"Capex";#N/A,#N/A,TRUE,"Volumes";#N/A,#N/A,TRUE,"Revenues";#N/A,#N/A,TRUE,"Var.Costs";#N/A,#N/A,TRUE,"Personnel";#N/A,#N/A,TRUE,"Other costs";#N/A,#N/A,TRUE,"MKTG and G&amp;A"}</definedName>
    <definedName name="pwoefu_1" hidden="1">{#N/A,#N/A,TRUE,"Proposal";#N/A,#N/A,TRUE,"Assumptions";#N/A,#N/A,TRUE,"Net Income";#N/A,#N/A,TRUE,"Balsheet";#N/A,#N/A,TRUE,"Capex";#N/A,#N/A,TRUE,"Volumes";#N/A,#N/A,TRUE,"Revenues";#N/A,#N/A,TRUE,"Var.Costs";#N/A,#N/A,TRUE,"Personnel";#N/A,#N/A,TRUE,"Other costs";#N/A,#N/A,TRUE,"MKTG and G&amp;A"}</definedName>
    <definedName name="pwoefù_1" hidden="1">{#N/A,#N/A,TRUE,"Proposal";#N/A,#N/A,TRUE,"Assumptions";#N/A,#N/A,TRUE,"Net Income";#N/A,#N/A,TRUE,"Balsheet";#N/A,#N/A,TRUE,"Capex";#N/A,#N/A,TRUE,"Volumes";#N/A,#N/A,TRUE,"Revenues";#N/A,#N/A,TRUE,"Var.Costs";#N/A,#N/A,TRUE,"Personnel";#N/A,#N/A,TRUE,"Other costs";#N/A,#N/A,TRUE,"MKTG and G&amp;A"}</definedName>
    <definedName name="QUOTATE">'[1]#RIF'!$B$1:$AB$124</definedName>
    <definedName name="RA308_VS170010">'[1]#RIF'!#REF!</definedName>
    <definedName name="RA308_VS310010">'[1]#RIF'!#REF!</definedName>
    <definedName name="RA308_VS310900">'[1]#RIF'!#REF!</definedName>
    <definedName name="RA308_VS330040">'[1]#RIF'!#REF!</definedName>
    <definedName name="RA308_VS330900">'[1]#RIF'!#REF!</definedName>
    <definedName name="RA308_VS410020">'[1]#RIF'!#REF!</definedName>
    <definedName name="RA308_VS410050">'[1]#RIF'!#REF!</definedName>
    <definedName name="RA308_VS430020">'[1]#RIF'!#REF!</definedName>
    <definedName name="RA308_VS510010">'[1]#RIF'!#REF!</definedName>
    <definedName name="RA308_VS610010">'[1]#RIF'!#REF!</definedName>
    <definedName name="RA308_VS610020">'[1]#RIF'!#REF!</definedName>
    <definedName name="RA308_VS610030">'[1]#RIF'!#REF!</definedName>
    <definedName name="RA308_VS610040">'[1]#RIF'!#REF!</definedName>
    <definedName name="RA308_VS610050">'[1]#RIF'!#REF!</definedName>
    <definedName name="RA308_VS610070">'[1]#RIF'!#REF!</definedName>
    <definedName name="RA308_VS610080">'[1]#RIF'!#REF!</definedName>
    <definedName name="RA308_VS610090">'[1]#RIF'!#REF!</definedName>
    <definedName name="RA308_VS610110">'[1]#RIF'!#REF!</definedName>
    <definedName name="RA308_VS610120">'[1]#RIF'!#REF!</definedName>
    <definedName name="RA308_VS610140">'[1]#RIF'!#REF!</definedName>
    <definedName name="RA308_VS610150">'[1]#RIF'!#REF!</definedName>
    <definedName name="RA308_VS620010">'[1]#RIF'!#REF!</definedName>
    <definedName name="RA308_VS630010">'[1]#RIF'!#REF!</definedName>
    <definedName name="RA308_VS650010">'[1]#RIF'!#REF!</definedName>
    <definedName name="RA308_VS650020">'[1]#RIF'!#REF!</definedName>
    <definedName name="RA308_VS690010">'[1]#RIF'!#REF!</definedName>
    <definedName name="RB">[1]CDC!#REF!</definedName>
    <definedName name="RB308_VA170010">[1]CDC!#REF!</definedName>
    <definedName name="RB308_VA310010">[1]CDC!#REF!</definedName>
    <definedName name="RB308_VA310900">[1]CDC!#REF!</definedName>
    <definedName name="RB308_VA330040">[1]CDC!#REF!</definedName>
    <definedName name="RB308_VA330800">[1]CDC!#REF!</definedName>
    <definedName name="RB308_VA330900">[1]CDC!#REF!</definedName>
    <definedName name="RB308_VA410020">[1]CDC!#REF!</definedName>
    <definedName name="RB308_VA410030">[1]CDC!#REF!</definedName>
    <definedName name="RB308_VA430010">[1]CDC!#REF!</definedName>
    <definedName name="RB308_VA430020">[1]CDC!#REF!</definedName>
    <definedName name="RB308_VA510010">[1]CDC!#REF!</definedName>
    <definedName name="RB308_VA610010">[1]CDC!#REF!</definedName>
    <definedName name="RB308_VA610020">[1]CDC!#REF!</definedName>
    <definedName name="RB308_VA610030">[1]CDC!#REF!</definedName>
    <definedName name="RB308_VA610040">[1]CDC!#REF!</definedName>
    <definedName name="RB308_VA610050">[1]CDC!#REF!</definedName>
    <definedName name="RB308_VA610070">[1]CDC!#REF!</definedName>
    <definedName name="RB308_VA610080">[1]CDC!#REF!</definedName>
    <definedName name="RB308_VA610090">[1]CDC!#REF!</definedName>
    <definedName name="RB308_VA610110">[1]CDC!#REF!</definedName>
    <definedName name="RB308_VA610120">[1]CDC!#REF!</definedName>
    <definedName name="RB308_VA610140">[1]CDC!#REF!</definedName>
    <definedName name="RB308_VA610150">[1]CDC!#REF!</definedName>
    <definedName name="RB308_VA620010">[1]CDC!#REF!</definedName>
    <definedName name="RB308_VA630010">[1]CDC!#REF!</definedName>
    <definedName name="RB308_VA650010">[1]CDC!#REF!</definedName>
    <definedName name="RB308_VA650020">[1]CDC!#REF!</definedName>
    <definedName name="RB308_VA660010">[1]CDC!#REF!</definedName>
    <definedName name="RB308_VA680030">[1]CDC!#REF!</definedName>
    <definedName name="RB308_VA690010">[1]CDC!#REF!</definedName>
    <definedName name="RB308_VA710010">[1]CDC!#REF!</definedName>
    <definedName name="RB308_VA710020">[1]CDC!#REF!</definedName>
    <definedName name="RB308_VA710080">[1]CDC!#REF!</definedName>
    <definedName name="RB370_VA170010">[1]CDC!#REF!</definedName>
    <definedName name="RB370_VA330040">[1]CDC!#REF!</definedName>
    <definedName name="RB370_VA330060">[1]CDC!#REF!</definedName>
    <definedName name="RB370_VA330900">[1]CDC!#REF!</definedName>
    <definedName name="RB370_VA330950">[1]CDC!#REF!</definedName>
    <definedName name="RB370_VA610070">[1]CDC!#REF!</definedName>
    <definedName name="RB370_VA610080">[1]CDC!#REF!</definedName>
    <definedName name="RB370_VA610090">[1]CDC!#REF!</definedName>
    <definedName name="RB370_VA610130">[1]CDC!#REF!</definedName>
    <definedName name="RB370_VA620040">[1]CDC!#REF!</definedName>
    <definedName name="RB370_VA650010">[1]CDC!#REF!</definedName>
    <definedName name="RB370_VA650020">[1]CDC!#REF!</definedName>
    <definedName name="RB370_VA670040">[1]CDC!#REF!</definedName>
    <definedName name="RecFinal">[1]WorkCap!$C$31:$AR$31</definedName>
    <definedName name="rev">'[1]#RIF'!$C$2</definedName>
    <definedName name="Revenues">[1]Newco!$E$8:$AN$8</definedName>
    <definedName name="RP">[1]CDC!#REF!</definedName>
    <definedName name="RP308_VP170010">'[1]#RIF'!$H$6:$J$6</definedName>
    <definedName name="RP308_VP310010">'[1]#RIF'!$H$8:$J$8</definedName>
    <definedName name="RP308_VP310900">'[1]#RIF'!$H$9:$J$9</definedName>
    <definedName name="RP308_VP330040">'[1]#RIF'!$H$12:$J$12</definedName>
    <definedName name="RP308_VP330800">[1]CDC!#REF!</definedName>
    <definedName name="RP308_VP330900">'[1]#RIF'!$H$15:$J$15</definedName>
    <definedName name="RP308_VP410020">'[1]#RIF'!$H$17:$J$17</definedName>
    <definedName name="RP308_VP410030">'[1]#RIF'!$H$18:$J$18</definedName>
    <definedName name="RP308_VP410050">'[1]#RIF'!$H$19:$J$19</definedName>
    <definedName name="RP308_VP430010">'[1]#RIF'!$H$20:$J$20</definedName>
    <definedName name="RP308_VP430020">'[1]#RIF'!$H$21:$J$21</definedName>
    <definedName name="RP308_VP510010">'[1]#RIF'!$H$22:$J$22</definedName>
    <definedName name="RP308_VP610010">'[1]#RIF'!$H$23:$J$23</definedName>
    <definedName name="RP308_VP610020">'[1]#RIF'!$H$25:$J$25</definedName>
    <definedName name="RP308_VP610030">'[1]#RIF'!$H$26:$J$26</definedName>
    <definedName name="RP308_VP610040">'[1]#RIF'!$H$27:$J$27</definedName>
    <definedName name="RP308_VP610050">'[1]#RIF'!$H$28:$J$28</definedName>
    <definedName name="RP308_VP610070">'[1]#RIF'!$H$29:$J$29</definedName>
    <definedName name="RP308_VP610080">'[1]#RIF'!$H$31:$J$31</definedName>
    <definedName name="RP308_VP610090">'[1]#RIF'!$H$32:$J$32</definedName>
    <definedName name="RP308_VP610110">'[1]#RIF'!#REF!</definedName>
    <definedName name="RP308_VP610120">'[1]#RIF'!$H$34:$J$34</definedName>
    <definedName name="RP308_VP610140">'[1]#RIF'!$H$38:$J$38</definedName>
    <definedName name="RP308_VP610150">'[1]#RIF'!#REF!</definedName>
    <definedName name="RP308_VP620010">'[1]#RIF'!#REF!</definedName>
    <definedName name="RP308_VP630010">'[1]#RIF'!$H$40:$J$40</definedName>
    <definedName name="RP308_VP650010">'[1]#RIF'!$H$41:$J$41</definedName>
    <definedName name="RP308_VP650020">'[1]#RIF'!#REF!</definedName>
    <definedName name="RP308_VP660010">'[1]#RIF'!#REF!</definedName>
    <definedName name="RP308_VP690010">'[1]#RIF'!#REF!</definedName>
    <definedName name="RP308_VP710010">'[1]#RIF'!#REF!</definedName>
    <definedName name="RP308_VP710020">'[1]#RIF'!$H$43:$J$43</definedName>
    <definedName name="RP308_VP710080">[1]CDC!#REF!</definedName>
    <definedName name="RP370_VP170010">'[1]#RIF'!$H$7:$J$7</definedName>
    <definedName name="RP370_VP330040">'[1]#RIF'!$H$13:$J$13</definedName>
    <definedName name="RP370_VP330060">'[1]#RIF'!$H$14:$J$14</definedName>
    <definedName name="RP370_VP330900">'[1]#RIF'!$H$16:$J$16</definedName>
    <definedName name="RP370_VP330950">[1]CDC!#REF!</definedName>
    <definedName name="RP370_VP610010">'[1]#RIF'!$H$24:$J$24</definedName>
    <definedName name="RP370_VP610060">[1]CDC!#REF!</definedName>
    <definedName name="RP370_VP610070">'[1]#RIF'!$H$30:$J$30</definedName>
    <definedName name="RP370_VP610080">[1]CDC!#REF!</definedName>
    <definedName name="RP370_VP610090">'[1]#RIF'!$H$33:$J$33</definedName>
    <definedName name="RP370_VP610130">'[1]#RIF'!$H$37:$J$37</definedName>
    <definedName name="RP370_VP610150">[1]CDC!#REF!</definedName>
    <definedName name="RP370_VP620040">'[1]#RIF'!$H$39:$J$39</definedName>
    <definedName name="RP370_VP650010">'[1]#RIF'!$H$42:$J$42</definedName>
    <definedName name="RP370_VP650020">'[1]#RIF'!#REF!</definedName>
    <definedName name="RP370_VP670010">[1]CDC!#REF!</definedName>
    <definedName name="RP370_VP670020">[1]CDC!#REF!</definedName>
    <definedName name="RP370_VP670040">[1]CDC!#REF!</definedName>
    <definedName name="RP370_VP690010">[1]CDC!#REF!</definedName>
    <definedName name="RV">[1]CDC!#REF!</definedName>
    <definedName name="RV150_VV210010">[1]CDC!#REF!</definedName>
    <definedName name="RV150_VV210020">[1]CDC!#REF!</definedName>
    <definedName name="RV150_VV210030">[1]CDC!#REF!</definedName>
    <definedName name="RV150_VV210040">[1]CDC!#REF!</definedName>
    <definedName name="RV150_VV670010">[1]CDC!#REF!</definedName>
    <definedName name="RV150_VV670020">[1]CDC!#REF!</definedName>
    <definedName name="RV150_VV670030">[1]CDC!#REF!</definedName>
    <definedName name="RV180_VV210010">[1]CDC!#REF!</definedName>
    <definedName name="RV180_VV210020">[1]CDC!#REF!</definedName>
    <definedName name="RV180_VV210030">[1]CDC!#REF!</definedName>
    <definedName name="RV180_VV210040">[1]CDC!#REF!</definedName>
    <definedName name="RV180_VV670010">[1]CDC!#REF!</definedName>
    <definedName name="RV180_VV670020">[1]CDC!#REF!</definedName>
    <definedName name="RV180_VV670030">[1]CDC!#REF!</definedName>
    <definedName name="RVA">[1]CDC!#REF!</definedName>
    <definedName name="RVA150_VVA210010">[1]CDC!#REF!</definedName>
    <definedName name="RVA150_VVA210020">[1]CDC!#REF!</definedName>
    <definedName name="RVA150_VVA210030">[1]CDC!#REF!</definedName>
    <definedName name="RVA150_VVA210040">[1]CDC!#REF!</definedName>
    <definedName name="RVA150_VVA670010">[1]CDC!#REF!</definedName>
    <definedName name="RVA150_VVA670020">[1]CDC!#REF!</definedName>
    <definedName name="RVA150_VVA670030">[1]CDC!#REF!</definedName>
    <definedName name="RVA180_VVA210010">[1]CDC!#REF!</definedName>
    <definedName name="RVA180_VVA210020">[1]CDC!#REF!</definedName>
    <definedName name="RVA180_VVA210030">[1]CDC!#REF!</definedName>
    <definedName name="RVA180_VVA210040">[1]CDC!#REF!</definedName>
    <definedName name="RVA180_VVA670010">[1]CDC!#REF!</definedName>
    <definedName name="RVA180_VVA670020">[1]CDC!#REF!</definedName>
    <definedName name="RVA180_VVA670030">[1]CDC!#REF!</definedName>
    <definedName name="RVP">[1]CDC!#REF!</definedName>
    <definedName name="RVP150_VVP210010">'[1]#RIF'!#REF!</definedName>
    <definedName name="RVP150_VVP210020">'[1]#RIF'!#REF!</definedName>
    <definedName name="RVP180_VVP210010">'[1]#RIF'!#REF!</definedName>
    <definedName name="RVP180_VVP210020">'[1]#RIF'!#REF!</definedName>
    <definedName name="S_01">[1]Menù!#REF!</definedName>
    <definedName name="S_02">[1]Menù!#REF!</definedName>
    <definedName name="S_03">[1]Menù!#REF!</definedName>
    <definedName name="S_04">[1]Menù!#REF!</definedName>
    <definedName name="S_05">[1]Menù!#REF!</definedName>
    <definedName name="S_06">[1]Menù!#REF!</definedName>
    <definedName name="S_07">[1]Menù!#REF!</definedName>
    <definedName name="S_08">[1]Menù!#REF!</definedName>
    <definedName name="S_09">[1]Menù!#REF!</definedName>
    <definedName name="S_10">[1]Menù!#REF!</definedName>
    <definedName name="S_11">[1]Menù!#REF!</definedName>
    <definedName name="S_12">[1]Menù!#REF!</definedName>
    <definedName name="S_13">[1]Menù!#REF!</definedName>
    <definedName name="S_14">[1]Menù!#REF!</definedName>
    <definedName name="SCQ">'[1]#RIF'!$A$1:$Q$40</definedName>
    <definedName name="SP_storici">[1]Assumptions!$A$79</definedName>
    <definedName name="StatoPatrimoniale">'[1]#RIF'!$A$1:$O$33</definedName>
    <definedName name="TRD">'[1]#RIF'!$A$1:$K$151</definedName>
    <definedName name="TRNR_84be1f6278984696af55474caf2ba9d2_259_1" hidden="1">#REF!</definedName>
    <definedName name="TRNR_cd8cb4f5ebf147c2a0c42e99de5dc1d7_525_1" hidden="1">#REF!</definedName>
    <definedName name="VA">[1]CDC!#REF!</definedName>
    <definedName name="VAL">'[1]#RIF'!$B$3:$L$79</definedName>
    <definedName name="vap">'[1]#RIF'!#REF!</definedName>
    <definedName name="VARIABILI_DI_INPUT">[1]Assumptions!#REF!</definedName>
    <definedName name="VatCredit">'[1]Cash flow inv'!$D$71:$L$71</definedName>
    <definedName name="vba">[1]CDC!#REF!</definedName>
    <definedName name="VC">[1]CDC!#REF!</definedName>
    <definedName name="VCA">[1]CDC!#REF!</definedName>
    <definedName name="VCP">[1]CDC!#REF!</definedName>
    <definedName name="vm">[1]CDC!#REF!</definedName>
    <definedName name="VP">[1]CDC!#REF!</definedName>
    <definedName name="VV">[1]CDC!#REF!</definedName>
    <definedName name="VVA">[1]CDC!#REF!</definedName>
    <definedName name="VVP">[1]CDC!#REF!</definedName>
    <definedName name="WAC">'[1]#RIF'!$A$2:$R$40</definedName>
    <definedName name="Wages">[1]Newco!$E$18:$AN$18</definedName>
    <definedName name="wrn.Danilo." hidden="1">{#N/A,#N/A,TRUE,"Main Issues";#N/A,#N/A,TRUE,"Income statement ($)"}</definedName>
    <definedName name="wrn.Danilo._1" hidden="1">{#N/A,#N/A,TRUE,"Main Issues";#N/A,#N/A,TRUE,"Income statement ($)"}</definedName>
    <definedName name="wrn.Modello." hidden="1">{#N/A,#N/A,TRUE,"Proposal";#N/A,#N/A,TRUE,"Assumptions";#N/A,#N/A,TRUE,"Net Income";#N/A,#N/A,TRUE,"Balsheet";#N/A,#N/A,TRUE,"Capex";#N/A,#N/A,TRUE,"Volumes";#N/A,#N/A,TRUE,"Revenues";#N/A,#N/A,TRUE,"Var.Costs";#N/A,#N/A,TRUE,"Personnel";#N/A,#N/A,TRUE,"Other costs";#N/A,#N/A,TRUE,"MKTG and G&amp;A"}</definedName>
    <definedName name="wrn.Modello._1" hidden="1">{#N/A,#N/A,TRUE,"Proposal";#N/A,#N/A,TRUE,"Assumptions";#N/A,#N/A,TRUE,"Net Income";#N/A,#N/A,TRUE,"Balsheet";#N/A,#N/A,TRUE,"Capex";#N/A,#N/A,TRUE,"Volumes";#N/A,#N/A,TRUE,"Revenues";#N/A,#N/A,TRUE,"Var.Costs";#N/A,#N/A,TRUE,"Personnel";#N/A,#N/A,TRUE,"Other costs";#N/A,#N/A,TRUE,"MKTG and G&amp;A"}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9" i="3" l="1"/>
  <c r="H58" i="3"/>
  <c r="H98" i="3"/>
  <c r="G235" i="3"/>
  <c r="H194" i="3"/>
  <c r="H218" i="3"/>
  <c r="H222" i="3"/>
  <c r="H226" i="3"/>
  <c r="H126" i="3"/>
  <c r="H90" i="3"/>
  <c r="H94" i="3"/>
  <c r="H70" i="3"/>
  <c r="H56" i="3"/>
  <c r="H25" i="3"/>
  <c r="G25" i="3"/>
  <c r="H22" i="3"/>
  <c r="H21" i="3"/>
  <c r="G18" i="3"/>
  <c r="H18" i="3"/>
  <c r="H17" i="3"/>
  <c r="H233" i="3" l="1"/>
  <c r="G233" i="3"/>
  <c r="H228" i="3"/>
  <c r="G228" i="3"/>
  <c r="H224" i="3"/>
  <c r="G224" i="3"/>
  <c r="H220" i="3"/>
  <c r="G220" i="3"/>
  <c r="H216" i="3"/>
  <c r="G216" i="3"/>
  <c r="H212" i="3"/>
  <c r="G212" i="3"/>
  <c r="H208" i="3"/>
  <c r="G208" i="3"/>
  <c r="H204" i="3"/>
  <c r="G204" i="3"/>
  <c r="H200" i="3"/>
  <c r="G200" i="3"/>
  <c r="H196" i="3"/>
  <c r="G196" i="3"/>
  <c r="H192" i="3"/>
  <c r="G192" i="3"/>
  <c r="H188" i="3"/>
  <c r="G188" i="3"/>
  <c r="H184" i="3"/>
  <c r="G184" i="3"/>
  <c r="H180" i="3"/>
  <c r="G180" i="3"/>
  <c r="H176" i="3"/>
  <c r="G176" i="3"/>
  <c r="H172" i="3"/>
  <c r="G172" i="3"/>
  <c r="H166" i="3"/>
  <c r="G166" i="3"/>
  <c r="G159" i="3"/>
  <c r="H150" i="3"/>
  <c r="H152" i="3" s="1"/>
  <c r="H161" i="3" s="1"/>
  <c r="G150" i="3"/>
  <c r="G152" i="3" s="1"/>
  <c r="G161" i="3" s="1"/>
  <c r="H120" i="3"/>
  <c r="G120" i="3"/>
  <c r="H115" i="3"/>
  <c r="G115" i="3"/>
  <c r="H110" i="3"/>
  <c r="G110" i="3"/>
  <c r="H100" i="3"/>
  <c r="G100" i="3"/>
  <c r="H96" i="3"/>
  <c r="G96" i="3"/>
  <c r="H92" i="3"/>
  <c r="G92" i="3"/>
  <c r="H88" i="3"/>
  <c r="G88" i="3"/>
  <c r="H84" i="3"/>
  <c r="G84" i="3"/>
  <c r="H80" i="3"/>
  <c r="G80" i="3"/>
  <c r="H76" i="3"/>
  <c r="G76" i="3"/>
  <c r="H72" i="3"/>
  <c r="G72" i="3"/>
  <c r="H67" i="3"/>
  <c r="G67" i="3"/>
  <c r="H54" i="3"/>
  <c r="G54" i="3"/>
  <c r="H50" i="3"/>
  <c r="G50" i="3"/>
  <c r="H46" i="3"/>
  <c r="G46" i="3"/>
  <c r="H42" i="3"/>
  <c r="G42" i="3"/>
  <c r="H38" i="3"/>
  <c r="G38" i="3"/>
  <c r="H33" i="3"/>
  <c r="G33" i="3"/>
  <c r="H8" i="3"/>
  <c r="G8" i="3"/>
  <c r="H2" i="3"/>
  <c r="G2" i="3"/>
  <c r="C92" i="2"/>
  <c r="B92" i="2"/>
  <c r="C84" i="2"/>
  <c r="B84" i="2"/>
  <c r="C78" i="2"/>
  <c r="B78" i="2"/>
  <c r="C69" i="2"/>
  <c r="B69" i="2"/>
  <c r="C62" i="2"/>
  <c r="B62" i="2"/>
  <c r="C54" i="2"/>
  <c r="B54" i="2"/>
  <c r="C46" i="2"/>
  <c r="B46" i="2"/>
  <c r="C33" i="2"/>
  <c r="B33" i="2"/>
  <c r="C27" i="2"/>
  <c r="B27" i="2"/>
  <c r="C16" i="2"/>
  <c r="B16" i="2"/>
  <c r="C15" i="2"/>
  <c r="B15" i="2"/>
  <c r="B2" i="2"/>
  <c r="B38" i="2" l="1"/>
  <c r="B39" i="2" s="1"/>
  <c r="C38" i="2"/>
  <c r="C39" i="2" s="1"/>
  <c r="C63" i="2"/>
  <c r="C71" i="2" s="1"/>
  <c r="C85" i="2"/>
  <c r="B63" i="2"/>
  <c r="B71" i="2" s="1"/>
  <c r="B85" i="2"/>
  <c r="H55" i="3"/>
  <c r="H59" i="3" s="1"/>
  <c r="H101" i="3"/>
  <c r="H116" i="3" s="1"/>
  <c r="G101" i="3"/>
  <c r="G116" i="3" s="1"/>
  <c r="G55" i="3"/>
  <c r="G229" i="3"/>
  <c r="G234" i="3" s="1"/>
  <c r="H229" i="3"/>
  <c r="H234" i="3" s="1"/>
  <c r="C86" i="2" l="1"/>
  <c r="C93" i="2" s="1"/>
  <c r="B86" i="2"/>
  <c r="B93" i="2" s="1"/>
  <c r="G58" i="3"/>
  <c r="G59" i="3" s="1"/>
  <c r="G121" i="3" s="1"/>
  <c r="H121" i="3"/>
  <c r="H235" i="3" s="1"/>
</calcChain>
</file>

<file path=xl/sharedStrings.xml><?xml version="1.0" encoding="utf-8"?>
<sst xmlns="http://schemas.openxmlformats.org/spreadsheetml/2006/main" count="1097" uniqueCount="631">
  <si>
    <t>LabelIT</t>
  </si>
  <si>
    <t>firstItemRowIstanza</t>
  </si>
  <si>
    <t>Conto economico a valore e costo della produzione (schema civilistico)</t>
  </si>
  <si>
    <t>INPUT</t>
  </si>
  <si>
    <t>input</t>
  </si>
  <si>
    <t>Conto economico</t>
  </si>
  <si>
    <t/>
  </si>
  <si>
    <t>A) Valore della produzione:</t>
  </si>
  <si>
    <t>1) ricavi delle vendite e delle prestazioni</t>
  </si>
  <si>
    <t>2) variazioni delle rimanenze di prodotti in corso di lavorazione, semilavorati e finiti</t>
  </si>
  <si>
    <t>3) variazioni dei lavori in corso su ordinazione</t>
  </si>
  <si>
    <t>4) incrementi di immobilizzazioni per lavori interni</t>
  </si>
  <si>
    <t>5) altri ricavi e proventi</t>
  </si>
  <si>
    <t>contributi in conto esercizio</t>
  </si>
  <si>
    <t>altri</t>
  </si>
  <si>
    <t>Totale altri ricavi e proventi</t>
  </si>
  <si>
    <t>Totale valore della produzione</t>
  </si>
  <si>
    <t>B) Costi della produzione:</t>
  </si>
  <si>
    <t>6) per materie prime, sussidiarie, di consumo e di merci</t>
  </si>
  <si>
    <t>7) per servizi</t>
  </si>
  <si>
    <t>8) per godimento di beni di terzi</t>
  </si>
  <si>
    <t>9) per il personale:</t>
  </si>
  <si>
    <t>a) salari e stipendi</t>
  </si>
  <si>
    <t>b) oneri sociali</t>
  </si>
  <si>
    <t>c) trattamento di fine rapporto</t>
  </si>
  <si>
    <t>d) trattamento di quiescenza e simili</t>
  </si>
  <si>
    <t>e) altri costi</t>
  </si>
  <si>
    <t>Totale costi per il personale</t>
  </si>
  <si>
    <t>10) ammortamenti e svalutazioni:</t>
  </si>
  <si>
    <t>a) ammortamento delle immobilizzazioni immateriali</t>
  </si>
  <si>
    <t>b) ammortamento delle immobilizzazioni materiali</t>
  </si>
  <si>
    <t>c) altre svalutazioni delle immobilizzazioni</t>
  </si>
  <si>
    <t>d) svalutazioni dei crediti compresi nell'attivo circolante e delle disponibilità liquide</t>
  </si>
  <si>
    <t>Totale ammortamenti e svalutazioni</t>
  </si>
  <si>
    <t>11) variazioni delle rimanenze di materie prime, sussidiarie, di consumo e merci</t>
  </si>
  <si>
    <t>12) accantonamenti per rischi</t>
  </si>
  <si>
    <t>13) altri accantonamenti</t>
  </si>
  <si>
    <t>14) oneri diversi di gestione</t>
  </si>
  <si>
    <t>Totale costi della produzione</t>
  </si>
  <si>
    <t>Differenza tra valore e costi della produzione (A - B)</t>
  </si>
  <si>
    <t>C) Proventi e oneri finanziari:</t>
  </si>
  <si>
    <t>15) proventi da partecipazioni</t>
  </si>
  <si>
    <t>da imprese controllate</t>
  </si>
  <si>
    <t>da imprese collegate</t>
  </si>
  <si>
    <t>da controllanti</t>
  </si>
  <si>
    <t>da sottoposte al controllo delle controllanti</t>
  </si>
  <si>
    <t>Totale proventi da partecipazioni</t>
  </si>
  <si>
    <t>16) altri proventi finanziari:</t>
  </si>
  <si>
    <t>a) da crediti iscritti nelle immobilizzazioni</t>
  </si>
  <si>
    <t>da imprese controllanti</t>
  </si>
  <si>
    <t>Totale proventi finanziari da crediti iscritti nelle immobilizzazioni</t>
  </si>
  <si>
    <t>b) da titoli iscritti nelle immobilizzazioni che non costituiscono partecipazioni</t>
  </si>
  <si>
    <t>c) da titoli iscritti nell'attivo circolante che non costituiscono partecipazioni</t>
  </si>
  <si>
    <t>d) proventi diversi dai precedenti</t>
  </si>
  <si>
    <t>Totale proventi diversi dai precedenti</t>
  </si>
  <si>
    <t>Totale altri proventi finanziari</t>
  </si>
  <si>
    <t>17) interessi e altri oneri finanziari</t>
  </si>
  <si>
    <t>a imprese controllate</t>
  </si>
  <si>
    <t>a imprese collegate</t>
  </si>
  <si>
    <t>a imprese controllanti</t>
  </si>
  <si>
    <t>Totale interessi e altri oneri finanziari</t>
  </si>
  <si>
    <t>17-bis) utili e perdite su cambi</t>
  </si>
  <si>
    <t>Totale proventi e oneri finanziari (15 + 16 - 17 + - 17-bis)</t>
  </si>
  <si>
    <t>D) Rettifiche di valore di attività finanziarie:</t>
  </si>
  <si>
    <t>18) rivalutazioni:</t>
  </si>
  <si>
    <t>a) di partecipazioni</t>
  </si>
  <si>
    <t>b) di immobilizzazioni finanziarie che non costituiscono partecipazioni</t>
  </si>
  <si>
    <t>c) di titoli iscritti all'attivo circolante che non costituiscono partecipazioni</t>
  </si>
  <si>
    <t>d) di strumenti finanziari derivati</t>
  </si>
  <si>
    <t>Totale rivalutazioni</t>
  </si>
  <si>
    <t>19) svalutazioni:</t>
  </si>
  <si>
    <t>c) di titoli iscritti nell'attivo circolante che non costituiscono partecipazioni</t>
  </si>
  <si>
    <t>Totale svalutazioni</t>
  </si>
  <si>
    <t>Totale delle rettifiche di valore di attività finanziarie (18 - 19)</t>
  </si>
  <si>
    <t>Risultato prima delle imposte (A - B + - C + - D + - E)</t>
  </si>
  <si>
    <t>20) imposte sul reddito dell'esercizio, correnti, differite e anticipate</t>
  </si>
  <si>
    <t>Imposte correnti</t>
  </si>
  <si>
    <t>Imposte differite</t>
  </si>
  <si>
    <t>Imposte anticipate</t>
  </si>
  <si>
    <t>proventi (oneri) da adesione al regime di consolidato fiscale / trasparenza fiscale</t>
  </si>
  <si>
    <t>Totale delle imposte sul reddito dell'esercizio, correnti, differite e anticipate</t>
  </si>
  <si>
    <t>21) Utile (perdita) dell'esercizio</t>
  </si>
  <si>
    <t>formula</t>
  </si>
  <si>
    <t>formula_1</t>
  </si>
  <si>
    <t>livello</t>
  </si>
  <si>
    <t>Label - Standard (en)</t>
  </si>
  <si>
    <t>Name</t>
  </si>
  <si>
    <t>Stato patrimoniale</t>
  </si>
  <si>
    <t>Balance sheet (mandatory scheme)</t>
  </si>
  <si>
    <t>StatoPatrimoniale</t>
  </si>
  <si>
    <t>Attivo</t>
  </si>
  <si>
    <t>Assets</t>
  </si>
  <si>
    <t>A) Crediti verso soci per versamenti ancora dovuti</t>
  </si>
  <si>
    <t>A) Receivables from shareholders</t>
  </si>
  <si>
    <t>CreditiVersoSociVersamentiAncoraDovuti</t>
  </si>
  <si>
    <t>Parte richiamata</t>
  </si>
  <si>
    <t>Called</t>
  </si>
  <si>
    <t>CreditiVersoSociVersamentiAncoraDovutiParteRichiamata</t>
  </si>
  <si>
    <t>Parte da richiamare</t>
  </si>
  <si>
    <t>To be called</t>
  </si>
  <si>
    <t>CreditiVersoSociVersamentiAncoraDovutiParteRichiamare</t>
  </si>
  <si>
    <t>Totale crediti verso soci per versamenti ancora dovuti (A)</t>
  </si>
  <si>
    <t>Total receivables from shareholders (A)</t>
  </si>
  <si>
    <t>TotaleCreditiVersoSociVersamentiAncoraDovuti</t>
  </si>
  <si>
    <t>B) Immobilizzazioni</t>
  </si>
  <si>
    <t>B) Fixed assets</t>
  </si>
  <si>
    <t>Immobilizzazioni</t>
  </si>
  <si>
    <t>I - Immobilizzazioni immateriali</t>
  </si>
  <si>
    <t>I - Intangible fixed assets</t>
  </si>
  <si>
    <t>ImmobilizzazioniImmateriali</t>
  </si>
  <si>
    <t>1) costi di impianto e di ampliamento</t>
  </si>
  <si>
    <t>1) start-up and expansion costs</t>
  </si>
  <si>
    <t>ImmobilizzazioniImmaterialiCostiImpiantoAmpliamento</t>
  </si>
  <si>
    <t>2) costi di ricerca, di sviluppo e di pubblicità</t>
  </si>
  <si>
    <t>2) research, development and adverstising costs</t>
  </si>
  <si>
    <t>ImmobilizzazioniImmaterialiCostiRicercaSviluppoPubblicita</t>
  </si>
  <si>
    <t>3) diritti di brevetto industriale e diritti di utilizzazione delle opere dell'ingegno</t>
  </si>
  <si>
    <t>3) industrial patents and intellectual property rights</t>
  </si>
  <si>
    <t>ImmobilizzazioniImmaterialiDirittiBrevettoIndustrialeDirittiUtilizzazioneOpereIngegno</t>
  </si>
  <si>
    <t>4) concessioni, licenze, marchi e diritti simili</t>
  </si>
  <si>
    <t>4) concessions, licenses, trademarks and similar rights</t>
  </si>
  <si>
    <t>ImmobilizzazioniImmaterialiConcessioniLicenzeMarchiDirittiSimili</t>
  </si>
  <si>
    <t>5) avviamento</t>
  </si>
  <si>
    <t>5) goodwill</t>
  </si>
  <si>
    <t>ImmobilizzazioniImmaterialiAvviamento</t>
  </si>
  <si>
    <t>6) immobilizzazioni in corso e acconti</t>
  </si>
  <si>
    <t>6) assets in process of formation and advances</t>
  </si>
  <si>
    <t>ImmobilizzazioniImmaterialiImmobilizzazioniCorsoAcconti</t>
  </si>
  <si>
    <t>7) altre.</t>
  </si>
  <si>
    <t>7) other</t>
  </si>
  <si>
    <t>ImmobilizzazioniImmaterialiAltre</t>
  </si>
  <si>
    <t>Totale immobilizzazioni immateriali</t>
  </si>
  <si>
    <t>Total intangible fixed assets</t>
  </si>
  <si>
    <t>TotaleImmobilizzazioniImmateriali</t>
  </si>
  <si>
    <t>II - Immobilizzazioni materiali</t>
  </si>
  <si>
    <t>II - Tangible fixed assets</t>
  </si>
  <si>
    <t>ImmobilizzazioniMateriali</t>
  </si>
  <si>
    <t>1) terreni e fabbricati</t>
  </si>
  <si>
    <t>1) land and buildings</t>
  </si>
  <si>
    <t>ImmobilizzazioniMaterialiTerreniFabbricati</t>
  </si>
  <si>
    <t>2) impianti e macchinario</t>
  </si>
  <si>
    <t>2) plant and machinery</t>
  </si>
  <si>
    <t>ImmobilizzazioniMaterialiImpiantiMacchinario</t>
  </si>
  <si>
    <t>3) attrezzature industriali e commerciali</t>
  </si>
  <si>
    <t>3) industrial and commercial equipment</t>
  </si>
  <si>
    <t>ImmobilizzazioniMaterialiAttrezzatureIndustrialiCommerciali</t>
  </si>
  <si>
    <t>4) altri beni</t>
  </si>
  <si>
    <t>4) other assets</t>
  </si>
  <si>
    <t>ImmobilizzazioniMaterialiAltriBeni</t>
  </si>
  <si>
    <t>5) immobilizzazioni in corso e acconti.</t>
  </si>
  <si>
    <t>5) assets in process of formation and advances</t>
  </si>
  <si>
    <t>ImmobilizzazioniMaterialiImmobilizzazioniCorsoAcconti</t>
  </si>
  <si>
    <t>Totale immobilizzazioni materiali</t>
  </si>
  <si>
    <t>Total tangible fixed assets</t>
  </si>
  <si>
    <t>TotaleImmobilizzazioniMateriali</t>
  </si>
  <si>
    <t>III - Immobilizzazioni finanziarie</t>
  </si>
  <si>
    <t>III - Financial fixed assets</t>
  </si>
  <si>
    <t>ImmobilizzazioniFinanziarie</t>
  </si>
  <si>
    <t>1) partecipazioni in</t>
  </si>
  <si>
    <t>1) equity investments in</t>
  </si>
  <si>
    <t>ImmobilizzazioniFinanziariePartecipazioni</t>
  </si>
  <si>
    <t>a) imprese controllate</t>
  </si>
  <si>
    <t>a) subsidiary companies</t>
  </si>
  <si>
    <t>ImmobilizzazioniFinanziariePartecipazioniImpreseControllate</t>
  </si>
  <si>
    <t>b) imprese collegate</t>
  </si>
  <si>
    <t>b) associated companies</t>
  </si>
  <si>
    <t>ImmobilizzazioniFinanziariePartecipazioniImpreseCollegate</t>
  </si>
  <si>
    <t>c) imprese controllanti</t>
  </si>
  <si>
    <t>c) parent companies</t>
  </si>
  <si>
    <t>ImmobilizzazioniFinanziariePartecipazioniImpreseControllanti</t>
  </si>
  <si>
    <t>d) imprese sottoposte al controllo delle controllanti</t>
  </si>
  <si>
    <t>d) third parties</t>
  </si>
  <si>
    <t>ImmobilizzazioniFinanziariePartecipazioniAltreImprese</t>
  </si>
  <si>
    <t>d-bis) altre imprese</t>
  </si>
  <si>
    <t>Totale partecipazioni</t>
  </si>
  <si>
    <t>Total equity investments</t>
  </si>
  <si>
    <t>ImmobilizzazioniFinanziariePartecipazioniTotalePartecipazioni</t>
  </si>
  <si>
    <t>2) crediti</t>
  </si>
  <si>
    <t>2) receivables due from</t>
  </si>
  <si>
    <t>ImmobilizzazioniFinanziarieCrediti</t>
  </si>
  <si>
    <t>a) verso imprese controllate</t>
  </si>
  <si>
    <t>ImmobilizzazioniFinanziarieCreditiVersoImpreseControllate</t>
  </si>
  <si>
    <t>esigibili entro l'esercizio successivo</t>
  </si>
  <si>
    <t>due within the following year</t>
  </si>
  <si>
    <t>ImmobilizzazioniFinanziarieCreditiVersoImpreseControllateEsigibiliEntroEsercizioSuccessivo</t>
  </si>
  <si>
    <t>esigibili oltre l'esercizio successivo</t>
  </si>
  <si>
    <t>due beyond the following year</t>
  </si>
  <si>
    <t>ImmobilizzazioniFinanziarieCreditiVersoImpreseControllateEsigibiliOltreEsercizioSuccessivo</t>
  </si>
  <si>
    <t>Totale crediti verso imprese controllate</t>
  </si>
  <si>
    <t>Total receivables due from subsidiary companies</t>
  </si>
  <si>
    <t>ImmobilizzazioniFinanziarieCreditiVersoImpreseControllateTotaleCreditiVersoImpreseControllate</t>
  </si>
  <si>
    <t>b) verso imprese collegate</t>
  </si>
  <si>
    <t>ImmobilizzazioniFinanziarieCreditiVersoImpreseCollegate</t>
  </si>
  <si>
    <t>ImmobilizzazioniFinanziarieCreditiVersoImpreseCollegateEsigibiliEntroEsercizioSuccessivo</t>
  </si>
  <si>
    <t>ImmobilizzazioniFinanziarieCreditiVersoImpreseCollegateEsigibiliOltreEsercizioSuccessivo</t>
  </si>
  <si>
    <t>Totale crediti verso imprese collegate</t>
  </si>
  <si>
    <t>Total receivables due from associated companies</t>
  </si>
  <si>
    <t>ImmobilizzazioniFinanziarieCreditiVersoImpreseCollegateTotaleCreditiVersoImpreseCollegate</t>
  </si>
  <si>
    <t>c) verso controllanti</t>
  </si>
  <si>
    <t>ImmobilizzazioniFinanziarieCreditiVersoControllanti</t>
  </si>
  <si>
    <t>ImmobilizzazioniFinanziarieCreditiVersoControllantiEsigibiliEntroEsercizioSuccessivo</t>
  </si>
  <si>
    <t>ImmobilizzazioniFinanziarieCreditiVersoControllantiEsigibiliOltreEsercizioSuccessivo</t>
  </si>
  <si>
    <t>Totale crediti verso controllanti</t>
  </si>
  <si>
    <t>Total receivables due from parent companies</t>
  </si>
  <si>
    <t>ImmobilizzazioniFinanziarieCreditiVersoControllantiTotaleCreditiVersoControllanti</t>
  </si>
  <si>
    <t>d) verso imprese sottoposte al controllo delle controllanti</t>
  </si>
  <si>
    <t>ImmobilizzazioniFinanziarieCreditiVersoAltri</t>
  </si>
  <si>
    <t>ImmobilizzazioniFinanziarieCreditiVersoAltriEsigibiliEntroEsercizioSuccessivo</t>
  </si>
  <si>
    <t>ImmobilizzazioniFinanziarieCreditiVersoAltriEsigibiliOltreEsercizioSuccessivo</t>
  </si>
  <si>
    <t>Totale crediti verso imprese sottoposte al controllo delle controllanti</t>
  </si>
  <si>
    <t>d-bis) verso altri</t>
  </si>
  <si>
    <t>Totale crediti verso altri</t>
  </si>
  <si>
    <t>Total receivables due from third parties</t>
  </si>
  <si>
    <t>ImmobilizzazioniFinanziarieCreditiVersoAltriTotaleCreditiVersoAltri</t>
  </si>
  <si>
    <t>Totale crediti</t>
  </si>
  <si>
    <t>Total receivables</t>
  </si>
  <si>
    <t>ImmobilizzazioniFinanziarieCreditiTotaleCrediti</t>
  </si>
  <si>
    <t>3) altri titoli</t>
  </si>
  <si>
    <t>3) other securities</t>
  </si>
  <si>
    <t>ImmobilizzazioniFinanziarieAltriTitoli</t>
  </si>
  <si>
    <t>4) strumenti finanziari derivati attivi</t>
  </si>
  <si>
    <t>4) own shares</t>
  </si>
  <si>
    <t>ImmobilizzazioniFinanziarieAzioniProprie</t>
  </si>
  <si>
    <t>Totale immobilizzazioni finanziarie</t>
  </si>
  <si>
    <t>Total financial fixed assets</t>
  </si>
  <si>
    <t>TotaleImmobilizzazioniFinanziarie</t>
  </si>
  <si>
    <t>Totale immobilizzazioni (B)</t>
  </si>
  <si>
    <t>Total fixed assets (B)</t>
  </si>
  <si>
    <t>TotaleImmobilizzazioni</t>
  </si>
  <si>
    <t>C) Attivo circolante</t>
  </si>
  <si>
    <t>C) Current assets</t>
  </si>
  <si>
    <t>AttivoCircolante</t>
  </si>
  <si>
    <t>I - Rimanenze</t>
  </si>
  <si>
    <t>I - Inventories</t>
  </si>
  <si>
    <t>Rimanenze</t>
  </si>
  <si>
    <t>1) materie prime, sussidiarie e di consumo</t>
  </si>
  <si>
    <t>1) raw, ancillary and consumable materials</t>
  </si>
  <si>
    <t>RimanenzeMateriePrimeSussidiarieConsumo</t>
  </si>
  <si>
    <t>2) prodotti in corso di lavorazione e semilavorati</t>
  </si>
  <si>
    <t>2) work in progress and semi-finished products</t>
  </si>
  <si>
    <t>RimanenzeProdottiCorsoLavorazioneSemilavorati</t>
  </si>
  <si>
    <t>3) lavori in corso su ordinazione</t>
  </si>
  <si>
    <t>3) contract work in progress</t>
  </si>
  <si>
    <t>RimanenzeLavoriCorsoOrdinazione</t>
  </si>
  <si>
    <t>4) prodotti finiti e merci</t>
  </si>
  <si>
    <t>4) finished products and goods for resale</t>
  </si>
  <si>
    <t>RimanenzeProdottiFinitiMerci</t>
  </si>
  <si>
    <t>5) acconti</t>
  </si>
  <si>
    <t>5) advances</t>
  </si>
  <si>
    <t>RimanenzeAcconti</t>
  </si>
  <si>
    <t>Totale rimanenze</t>
  </si>
  <si>
    <t>Total inventories</t>
  </si>
  <si>
    <t>TotaleRimanenze</t>
  </si>
  <si>
    <t>II - Crediti</t>
  </si>
  <si>
    <t>II - Receivables</t>
  </si>
  <si>
    <t>Crediti</t>
  </si>
  <si>
    <t>1) verso clienti</t>
  </si>
  <si>
    <t>1) trade accounts</t>
  </si>
  <si>
    <t>CreditiVersoClienti</t>
  </si>
  <si>
    <t>CreditiVersoClientiEsigibiliEntroEsercizioSuccessivo</t>
  </si>
  <si>
    <t>CreditiVersoClientiEsigibiliOltreEsercizioSuccessivo</t>
  </si>
  <si>
    <t>Totale crediti verso clienti</t>
  </si>
  <si>
    <t>Total trade accounts</t>
  </si>
  <si>
    <t>CreditiVersoClientiTotaleCreditiVersoClienti</t>
  </si>
  <si>
    <t>2) verso imprese controllate</t>
  </si>
  <si>
    <t>2) due from subsidiary companies</t>
  </si>
  <si>
    <t>CreditiVersoImpreseControllate</t>
  </si>
  <si>
    <t>CreditiVersoImpreseControllateEsigibiliEntroEsercizioSuccessivo</t>
  </si>
  <si>
    <t>CreditiVersoImpreseControllateEsigibiliOltreEsercizioSuccessivo</t>
  </si>
  <si>
    <t>CreditiVersoImpreseControllateTotaleCreditiVersoImpreseControllate</t>
  </si>
  <si>
    <t>3) verso imprese collegate</t>
  </si>
  <si>
    <t>3) due from associated companies</t>
  </si>
  <si>
    <t>CreditiVersoImpreseCollegate</t>
  </si>
  <si>
    <t>CreditiVersoImpreseCollegateEsigibiliEntroEsercizioSuccessivo</t>
  </si>
  <si>
    <t>CreditiVersoImpreseCollegateEsigibiliOltreEsercizioSuccessivo</t>
  </si>
  <si>
    <t>CreditiVersoImpreseCollegateTotaleCreditiVersoImpreseCollegate</t>
  </si>
  <si>
    <t>4) verso controllanti</t>
  </si>
  <si>
    <t>4) due from parent companies</t>
  </si>
  <si>
    <t>CreditiVersoControllanti</t>
  </si>
  <si>
    <t>CreditiVersoControllantiEsigibiliEntroEsercizioSuccessivo</t>
  </si>
  <si>
    <t>CreditiVersoControllantiEsigibiliOltreEsercizioSuccessivo</t>
  </si>
  <si>
    <t>CreditiVersoControllantiTotaleCreditiVersoControllanti</t>
  </si>
  <si>
    <t>5) verso imprese sottoposte al controllo delle controllanti</t>
  </si>
  <si>
    <t>5-bis) crediti tributari</t>
  </si>
  <si>
    <t>4-bis) due from tax authorities</t>
  </si>
  <si>
    <t>CreditiCreditiTributari</t>
  </si>
  <si>
    <t>CreditiCreditiTributariEsigibiliEntroEsercizioSuccessivo</t>
  </si>
  <si>
    <t>CreditiCreditiTributariEsigibiliOltreEsercizioSuccessivo</t>
  </si>
  <si>
    <t>Totale crediti tributari</t>
  </si>
  <si>
    <t>Total receivables due from tax authorities</t>
  </si>
  <si>
    <t>CreditiCreditiTributariTotaleCreditiTributari</t>
  </si>
  <si>
    <t>5-ter) imposte anticipate</t>
  </si>
  <si>
    <t>4-ter) advances on tax payments</t>
  </si>
  <si>
    <t>CreditiImposteAnticipate</t>
  </si>
  <si>
    <t>CreditiImposteAnticipateEsigibiliEntroEsercizioSuccessivo</t>
  </si>
  <si>
    <t>CreditiImposteAnticipateEsigibiliOltreEsercizioSuccessivo</t>
  </si>
  <si>
    <t>Totale imposte anticipate</t>
  </si>
  <si>
    <t>Total advances on tax payments</t>
  </si>
  <si>
    <t>CreditiImposteAnticipateTotaleImposteAnticipate</t>
  </si>
  <si>
    <t>5 quater) verso altri</t>
  </si>
  <si>
    <t>5) due from third parties</t>
  </si>
  <si>
    <t>CreditiVersoAltri</t>
  </si>
  <si>
    <t>CreditiVersoAltriEsigibiliEntroEsercizioSuccessivo</t>
  </si>
  <si>
    <t>CreditiVersoAltriEsigibiliOltreEsercizioSuccessivo</t>
  </si>
  <si>
    <t>CreditiVersoAltriTotaleCreditiVersoAltri</t>
  </si>
  <si>
    <t>TotaleCrediti</t>
  </si>
  <si>
    <t>III - Attività finanziarie che non costituiscono immobilizzazioni</t>
  </si>
  <si>
    <t>III - Current financial assets</t>
  </si>
  <si>
    <t>AttivitaFinanziarieNonCostituisconoImmobilizzazioni</t>
  </si>
  <si>
    <t>1) partecipazioni in imprese controllate</t>
  </si>
  <si>
    <t>1) investments in subsidiary companies</t>
  </si>
  <si>
    <t>AttivitaFinanziarieNonCostituisconoImmobilizzazioniPartecipazioniImpreseControllate</t>
  </si>
  <si>
    <t>2) partecipazioni in imprese collegate</t>
  </si>
  <si>
    <t>2) investments in associated companies</t>
  </si>
  <si>
    <t>AttivitaFinanziarieNonCostituisconoImmobilizzazioniPartecipazioniImpreseCollegate</t>
  </si>
  <si>
    <t>3) partecipazioni in imprese controllanti</t>
  </si>
  <si>
    <t>3) investments in parent companies</t>
  </si>
  <si>
    <t>AttivitaFinanziarieNonCostituisconoImmobilizzazioniPartecipazioniImpreseControllanti</t>
  </si>
  <si>
    <t>3-bis) partecipazioni in imprese sottoposte al controllo delle controllanti</t>
  </si>
  <si>
    <t>4) altre partecipazioni</t>
  </si>
  <si>
    <t>4) investments in other companies</t>
  </si>
  <si>
    <t>AttivitaFinanziarieNonCostituisconoImmobilizzazioniAltrePartecipazioni</t>
  </si>
  <si>
    <t>5) strumenti finanziari derivati attivi</t>
  </si>
  <si>
    <t>5) own shares</t>
  </si>
  <si>
    <t>AttivitaFinanziarieNonCostituisconoImmobilizzazioniAzioniProprie</t>
  </si>
  <si>
    <t>6) altri titoli.</t>
  </si>
  <si>
    <t>6) other securities</t>
  </si>
  <si>
    <t>AttivitaFinanziarieNonCostituisconoImmobilizzazioniAltriTitoli</t>
  </si>
  <si>
    <t>Totale attività finanziarie che non costituiscono immobilizzazioni</t>
  </si>
  <si>
    <t>Total financial current assets</t>
  </si>
  <si>
    <t>TotaleAttivitaFinanziarieNonCostituisconoImmobilizzazioni</t>
  </si>
  <si>
    <t>IV - Disponibilità liquide</t>
  </si>
  <si>
    <t>IV - Liquid funds</t>
  </si>
  <si>
    <t>DisponibilitaLiquide</t>
  </si>
  <si>
    <t>1) depositi bancari e postali</t>
  </si>
  <si>
    <t>1) bank and post office deposits</t>
  </si>
  <si>
    <t>DisponibilitaLiquideDepositiBancariPostali</t>
  </si>
  <si>
    <t>2) assegni</t>
  </si>
  <si>
    <t>2) cheques</t>
  </si>
  <si>
    <t>DisponibilitaLiquideAssegni</t>
  </si>
  <si>
    <t>3) danaro e valori in cassa.</t>
  </si>
  <si>
    <t>3) cash and equivalents on hand</t>
  </si>
  <si>
    <t>DisponibilitaLiquideDanaroValoriCassa</t>
  </si>
  <si>
    <t>Totale disponibilità liquide</t>
  </si>
  <si>
    <t>Total liquid funds</t>
  </si>
  <si>
    <t>TotaleDisponibilitaLiquide</t>
  </si>
  <si>
    <t>Totale attivo circolante (C)</t>
  </si>
  <si>
    <t>Total current assets (C)</t>
  </si>
  <si>
    <t>TotaleAttivoCircolante</t>
  </si>
  <si>
    <t>D) Ratei e risconti</t>
  </si>
  <si>
    <t>D) Accrued income and prepayments</t>
  </si>
  <si>
    <t>AttivoRateiRisconti</t>
  </si>
  <si>
    <t>Ratei e risconti attivi</t>
  </si>
  <si>
    <t>accrued income and prepayments</t>
  </si>
  <si>
    <t>AttivoRateiRiscontiRateiRiscontiAttivi</t>
  </si>
  <si>
    <t>Disaggio su prestiti emessi</t>
  </si>
  <si>
    <t>amortisable discount on issued debt</t>
  </si>
  <si>
    <t>AttivoRateiRiscontiDisaggioPrestitiEmessi</t>
  </si>
  <si>
    <t>Totale ratei e risconti (D)</t>
  </si>
  <si>
    <t>Total accrued income and prepayments (D)</t>
  </si>
  <si>
    <t>AttivoRateiRiscontiTotaleRateiRisconti</t>
  </si>
  <si>
    <t>Totale attivo</t>
  </si>
  <si>
    <t>Total assets</t>
  </si>
  <si>
    <t>TotaleAttivo</t>
  </si>
  <si>
    <t>Passivo</t>
  </si>
  <si>
    <t>Liabilities and shareholders' equity</t>
  </si>
  <si>
    <t>A) Patrimonio netto</t>
  </si>
  <si>
    <t>A) Shareholders' equity</t>
  </si>
  <si>
    <t>PatrimonioNetto</t>
  </si>
  <si>
    <t>I - Capitale.</t>
  </si>
  <si>
    <t>I - Share capital</t>
  </si>
  <si>
    <t>PatrimonioNettoCapitale</t>
  </si>
  <si>
    <t>II - Riserva da soprapprezzo delle azioni.</t>
  </si>
  <si>
    <t>II - Share premium reserve</t>
  </si>
  <si>
    <t>PatrimonioNettoRiservaSoprapprezzoAzioni</t>
  </si>
  <si>
    <t>III - Riserve di rivalutazione.</t>
  </si>
  <si>
    <t>III - Revaluation reserves</t>
  </si>
  <si>
    <t>PatrimonioNettoRiserveRivalutazione</t>
  </si>
  <si>
    <t>IV - Riserva legale.</t>
  </si>
  <si>
    <t>IV - Legal reserve</t>
  </si>
  <si>
    <t>PatrimonioNettoRiservaLegale</t>
  </si>
  <si>
    <t>V - Riserve statutarie</t>
  </si>
  <si>
    <t>V - Reserve for own shares in portfolio</t>
  </si>
  <si>
    <t>PatrimonioNettoRiserveStatutarie</t>
  </si>
  <si>
    <t>VI - Altre riserve, distintamente indicate</t>
  </si>
  <si>
    <t>VI - Statutory reserves</t>
  </si>
  <si>
    <t>PatrimonioNettoRiservaAzioniPropriePortafoglio</t>
  </si>
  <si>
    <t>Riserva straordinaria o facoltativa</t>
  </si>
  <si>
    <t>Special reserve</t>
  </si>
  <si>
    <t>PatrimonioNettoAltreRiserveDistintamenteIndicateRiservaStraordinariaFacoltativa</t>
  </si>
  <si>
    <t>Riserva per rinnovamento impianti e macchinari</t>
  </si>
  <si>
    <t>Plant and equipment renewal reserve</t>
  </si>
  <si>
    <t>PatrimonioNettoAltreRiserveDistintamenteIndicateRiservaRinnovamentoImpiantiMacchinari</t>
  </si>
  <si>
    <t>Riserva ammortamento anticipato</t>
  </si>
  <si>
    <t>Advance depreciation/amortization reserve</t>
  </si>
  <si>
    <t>PatrimonioNettoAltreRiserveDistintamenteIndicateRiservaAmmortamentoAnticipato</t>
  </si>
  <si>
    <t>Riserva per acquisto azioni proprie.</t>
  </si>
  <si>
    <t>Reserve for the purchase of own shares</t>
  </si>
  <si>
    <t>PatrimonioNettoAltreRiserveDistintamenteIndicateRiservaAcquistoAzioniProprie</t>
  </si>
  <si>
    <t>Riserva da deroghe ex art. 2423 Cod. Civ</t>
  </si>
  <si>
    <t>Reserve related to exemption as per art. 2423 of the Civil Code</t>
  </si>
  <si>
    <t>PatrimonioNettoAltreRiserveDistintamenteIndicateRiservaDerogheExArt2423CodCiv</t>
  </si>
  <si>
    <t>Riserva azioni (quote) della società controllante</t>
  </si>
  <si>
    <t>Shares reserve of the parent entity</t>
  </si>
  <si>
    <t>PatrimonioNettoAltreRiserveDistintamenteIndicateRiservaAzioniQuoteSocietaControllante</t>
  </si>
  <si>
    <t>Riserva non distribuibile da rivalutazione delle partecipazioni</t>
  </si>
  <si>
    <t>Non distributable revaluation reserve</t>
  </si>
  <si>
    <t>PatrimonioNettoAltreRiserveDistintamenteIndicateRiservaNonDistribuibileRivalutazionePartecipazioni</t>
  </si>
  <si>
    <t>Versamenti in conto aumento di capitale</t>
  </si>
  <si>
    <t>Contributions for capital increase</t>
  </si>
  <si>
    <t>PatrimonioNettoAltreRiserveDistintamenteIndicateVersamentiContoAumentoCapitale</t>
  </si>
  <si>
    <t>Versamenti in conto futuro aumento di capitale</t>
  </si>
  <si>
    <t>Contributions for future capital increase</t>
  </si>
  <si>
    <t>PatrimonioNettoAltreRiserveDistintamenteIndicateVersamentiContoFuturoAumentoCapitale</t>
  </si>
  <si>
    <t>Versamenti in conto capitale</t>
  </si>
  <si>
    <t>PatrimonioNettoAltreRiserveDistintamenteIndicateVersamentiContoCapitale</t>
  </si>
  <si>
    <t>Versamenti a copertura perdite</t>
  </si>
  <si>
    <t>PatrimonioNettoAltreRiserveDistintamenteIndicateVersamentiCoperturaPerdite</t>
  </si>
  <si>
    <t>Riserva da riduzione capitale sociale</t>
  </si>
  <si>
    <t>Capital reduction reserve</t>
  </si>
  <si>
    <t>PatrimonioNettoAltreRiserveDistintamenteIndicateRiservaRiduzioneCapitaleSociale</t>
  </si>
  <si>
    <t>Riserva avanzo di fusione</t>
  </si>
  <si>
    <t>Merger surplus reserve</t>
  </si>
  <si>
    <t>PatrimonioNettoAltreRiserveDistintamenteIndicateRiservaAvanzoFusione</t>
  </si>
  <si>
    <t>Riserva per utili su cambi</t>
  </si>
  <si>
    <t>Reserve for returns on exchange rate</t>
  </si>
  <si>
    <t>PatrimonioNettoAltreRiserveDistintamenteIndicateRiservaUtiliCambi</t>
  </si>
  <si>
    <t>Differenza da arrotondamento all'unità di Euro</t>
  </si>
  <si>
    <t>Differences arising from rounding to the Euro unit</t>
  </si>
  <si>
    <t>PatrimonioNettoAltreRiserveDistintamenteIndicateDifferenzaArrotondamentoUnitaEuro</t>
  </si>
  <si>
    <t>Riserve da condono fiscale:</t>
  </si>
  <si>
    <t>Reserve from tax amnesty</t>
  </si>
  <si>
    <t>PatrimonioNettoAltreRiserveDistintamenteIndicateRiserveCondonoFiscale</t>
  </si>
  <si>
    <t>Riserva da condono ex L. 19 dicembre 1973, n. 823;</t>
  </si>
  <si>
    <t>Reserve from tax amnesty as per Law 823 of 19 December 1973;</t>
  </si>
  <si>
    <t>PatrimonioNettoAltreRiserveDistintamenteIndicateRiserveCondonoFiscaleRiservaCondonoExL19Dicembre1973N823</t>
  </si>
  <si>
    <t>Riserva da condono ex L. 7 agosto 1982, n. 516;</t>
  </si>
  <si>
    <t>Reserve from tax amnesty as per Law 516 of 7 August 1982;</t>
  </si>
  <si>
    <t>PatrimonioNettoAltreRiserveDistintamenteIndicateRiserveCondonoFiscaleRiservaCondonoExL7Agosto1982N516</t>
  </si>
  <si>
    <t>Riserva da condono ex L. 30 dicembre 1991, n. 413.</t>
  </si>
  <si>
    <t>Reserve from tax amnesty as per Law 413 of 30 December 1991;</t>
  </si>
  <si>
    <t>PatrimonioNettoAltreRiserveDistintamenteIndicateRiserveCondonoFiscaleRiservaCondonoExL30Dicembre1991N413</t>
  </si>
  <si>
    <t>Riserva da condono ex L. 27 dicembre 2002, n. 289.</t>
  </si>
  <si>
    <t>PatrimonioNettoAltreRiserveDistintamenteIndicateRiserveCondonoFiscaleRiservaCondonoExL27Dicembre2002N289</t>
  </si>
  <si>
    <t>Totale riserve da condono fiscale</t>
  </si>
  <si>
    <t>Total reserves from tax amnesty</t>
  </si>
  <si>
    <t>PatrimonioNettoAltreRiserveDistintamenteIndicateRiserveCondonoFiscaleTotaleRiserveCondonoFiscale</t>
  </si>
  <si>
    <t>Varie altre riserve</t>
  </si>
  <si>
    <t>Miscellaneous other reserves</t>
  </si>
  <si>
    <t>PatrimonioNettoAltreRiserveDistintamenteIndicateVarieAltreRiserve</t>
  </si>
  <si>
    <t>Totale altre riserve</t>
  </si>
  <si>
    <t>Total other reserves</t>
  </si>
  <si>
    <t>PatrimonioNettoAltreRiserveDistintamenteIndicateTotaleAltreRiserve</t>
  </si>
  <si>
    <t>VII - Riserve per operazioni di copertura dei flussi finanziari attesi</t>
  </si>
  <si>
    <t>VIII - Utili (perdite) portati a nuovo.</t>
  </si>
  <si>
    <t>VIII - Retained earnings (accumulated losses)</t>
  </si>
  <si>
    <t>PatrimonioNettoUtiliPerditePortatiNuovo</t>
  </si>
  <si>
    <t>IX - Utile (perdita) dell'esercizio.</t>
  </si>
  <si>
    <t>IX - Net profit (loss) for the year</t>
  </si>
  <si>
    <t>PatrimonioNettoUtilePerditaEsercizio</t>
  </si>
  <si>
    <t>Utile (perdita) dell'esercizio.</t>
  </si>
  <si>
    <t>Net profit (loss) for the year</t>
  </si>
  <si>
    <t>PatrimonioNettoUtilePerditaEsercizioUtilePerditaEsercizio</t>
  </si>
  <si>
    <t>Acconti su dividendi</t>
  </si>
  <si>
    <t>Accounts on dividends</t>
  </si>
  <si>
    <t>PatrimonioNettoUtilePerditaEsercizioAccontiDividendi</t>
  </si>
  <si>
    <t>Copertura parziale perdita d'esercizio</t>
  </si>
  <si>
    <t>Partial coverage of losses for the period</t>
  </si>
  <si>
    <t>PatrimonioNettoUtilePerditaEsercizioCoperturaParzialePerditaEsercizio</t>
  </si>
  <si>
    <t>Utile (perdita) residua</t>
  </si>
  <si>
    <t>Residual net profit (loss) for the year</t>
  </si>
  <si>
    <t>PatrimonioNettoUtilePerditaEsercizioUtilePerditaResidua</t>
  </si>
  <si>
    <t>X - Riserva negativa per azioni in portafoglio</t>
  </si>
  <si>
    <t>Totale patrimonio netto</t>
  </si>
  <si>
    <t>Total shareholders' equity</t>
  </si>
  <si>
    <t>TotalePatrimonioNetto</t>
  </si>
  <si>
    <t>B) Fondi per rischi e oneri</t>
  </si>
  <si>
    <t>B) Reserves for contingencies and other charges</t>
  </si>
  <si>
    <t>FondiRischiOneri</t>
  </si>
  <si>
    <t>1) per trattamento di quiescenza e obblighi simili</t>
  </si>
  <si>
    <t>1) pension and similar commitments</t>
  </si>
  <si>
    <t>FondiRischiOneriTrattamentoQuiescenzaObblighiSimili</t>
  </si>
  <si>
    <t>2) per imposte, anche differite</t>
  </si>
  <si>
    <t>2) taxation</t>
  </si>
  <si>
    <t>FondiRischiOneriImposteAncheDifferite</t>
  </si>
  <si>
    <t>3) altri</t>
  </si>
  <si>
    <t>3) other</t>
  </si>
  <si>
    <t>FondiRischiOneriAltri</t>
  </si>
  <si>
    <t>Totale fondi per rischi ed oneri</t>
  </si>
  <si>
    <t xml:space="preserve">Total reserves for contingencies and other charges </t>
  </si>
  <si>
    <t>TotaleFondiRischiOneri</t>
  </si>
  <si>
    <t>C) Trattamento di fine rapporto di lavoro subordinato.</t>
  </si>
  <si>
    <t>C) Reserve for severance indemnities (TFR)</t>
  </si>
  <si>
    <t>TrattamentoFineRapportoLavoroSubordinato</t>
  </si>
  <si>
    <t>D) Debiti</t>
  </si>
  <si>
    <t>D) Payables</t>
  </si>
  <si>
    <t>Debiti</t>
  </si>
  <si>
    <t>1) obbligazioni</t>
  </si>
  <si>
    <t>1) bonds</t>
  </si>
  <si>
    <t>DebitiObbligazioni</t>
  </si>
  <si>
    <t>DebitiObbligazioniEsigibiliEntroEsercizioSuccessivo</t>
  </si>
  <si>
    <t>DebitiObbligazioniEsigibiliOltreEsercizioSuccessivo</t>
  </si>
  <si>
    <t>Totale obbligazioni</t>
  </si>
  <si>
    <t>Total bonds</t>
  </si>
  <si>
    <t>DebitiObbligazioniTotaleObbligazioni</t>
  </si>
  <si>
    <t>2) obbligazioni convertibili</t>
  </si>
  <si>
    <t>2) convertible bonds</t>
  </si>
  <si>
    <t>DebitiObbligazioniConvertibili</t>
  </si>
  <si>
    <t>DebitiObbligazioniConvertibiliEsigibiliEntroEsercizioSuccessivo</t>
  </si>
  <si>
    <t>DebitiObbligazioniConvertibiliEsigibiliOltreEsercizioSuccessivo</t>
  </si>
  <si>
    <t>Totale obbligazioni convertibili</t>
  </si>
  <si>
    <t>Total convertible bonds</t>
  </si>
  <si>
    <t>DebitiObbligazioniConvertibiliTotaleObbligazioniConvertibili</t>
  </si>
  <si>
    <t>3) debiti verso soci per finanziamenti</t>
  </si>
  <si>
    <t>3) due to partners for financing</t>
  </si>
  <si>
    <t>DebitiDebitiVersoSociFinanziamenti</t>
  </si>
  <si>
    <t>DebitiDebitiVersoSociFinanziamentiEsigibiliEntroEsercizioSuccessivo</t>
  </si>
  <si>
    <t>DebitiDebitiVersoSociFinanziamentiEsigibiliOltreEsercizioSuccessivo</t>
  </si>
  <si>
    <t>Totale debiti verso soci per finanziamenti</t>
  </si>
  <si>
    <t>Total payables due to partners for financing</t>
  </si>
  <si>
    <t>DebitiDebitiVersoSociFinanziamentiTotaleDebitiVersoSociFinanziamenti</t>
  </si>
  <si>
    <t>4) debiti verso banche</t>
  </si>
  <si>
    <t>4) due to banks</t>
  </si>
  <si>
    <t>DebitiDebitiVersoBanche</t>
  </si>
  <si>
    <t>DebitiDebitiVersoBancheEsigibiliEntroEsercizioSuccessivo</t>
  </si>
  <si>
    <t>DebitiDebitiVersoBancheEsigibiliOltreEsercizioSuccessivo</t>
  </si>
  <si>
    <t>Totale debiti verso banche</t>
  </si>
  <si>
    <t>Total payables due to banks</t>
  </si>
  <si>
    <t>DebitiDebitiVersoBancheTotaleDebitiVersoBanche</t>
  </si>
  <si>
    <t>5) debiti verso altri finanziatori</t>
  </si>
  <si>
    <t>5) due to other providers of finance</t>
  </si>
  <si>
    <t>DebitiDebitiVersoAltriFinanziatori</t>
  </si>
  <si>
    <t>DebitiDebitiVersoAltriFinanziatoriEsigibiliEntroEsercizioSuccessivo</t>
  </si>
  <si>
    <t>DebitiDebitiVersoAltriFinanziatoriEsigibiliOltreEsercizioSuccessivo</t>
  </si>
  <si>
    <t>Totale debiti verso altri finanziatori</t>
  </si>
  <si>
    <t>Total payables due to other providers of finance</t>
  </si>
  <si>
    <t>DebitiDebitiVersoAltriFinanziatoriTotaleDebitiVersoAltriFinanziatori</t>
  </si>
  <si>
    <t>6) acconti</t>
  </si>
  <si>
    <t>6) advances</t>
  </si>
  <si>
    <t>DebitiAcconti</t>
  </si>
  <si>
    <t>DebitiAccontiEsigibiliEntroEsercizioSuccessivo</t>
  </si>
  <si>
    <t>DebitiAccontiEsigibiliOltreEsercizioSuccessivo</t>
  </si>
  <si>
    <t>Totale  acconti</t>
  </si>
  <si>
    <t>Total advances</t>
  </si>
  <si>
    <t>DebitiAccontiTotaleAcconti</t>
  </si>
  <si>
    <t>7) debiti verso fornitori</t>
  </si>
  <si>
    <t>7) trade accounts</t>
  </si>
  <si>
    <t>DebitiDebitiVersoFornitori</t>
  </si>
  <si>
    <t>DebitiDebitiVersoFornitoriEsigibiliEntroEsercizioSuccessivo</t>
  </si>
  <si>
    <t>DebitiDebitiVersoFornitoriEsigibiliOltreEsercizioSuccessivo</t>
  </si>
  <si>
    <t>Totale debiti verso fornitori</t>
  </si>
  <si>
    <t>DebitiDebitiVersoFornitoriTotaleDebitiVersoFornitori</t>
  </si>
  <si>
    <t>8) debiti rappresentati da titoli di credito</t>
  </si>
  <si>
    <t>8) payables represented by credit instruments</t>
  </si>
  <si>
    <t>DebitiDebitiRappresentatiTitoliCredito</t>
  </si>
  <si>
    <t>DebitiDebitiRappresentatiTitoliCreditoEsigibiliEntroEsercizioSuccessivo</t>
  </si>
  <si>
    <t>DebitiDebitiRappresentatiTitoliCreditoEsigibiliOltreEsercizioSuccessivo</t>
  </si>
  <si>
    <t>Totale debiti rappresentati da titoli di credito</t>
  </si>
  <si>
    <t>Total payables represented by credit instruments</t>
  </si>
  <si>
    <t>DebitiDebitiRappresentatiTitoliCreditoTotaleDebitiRappresentatiTitoliCredito</t>
  </si>
  <si>
    <t>9) debiti verso imprese controllate</t>
  </si>
  <si>
    <t>9) due to subsidiary companies</t>
  </si>
  <si>
    <t>DebitiDebitiVersoImpreseControllate</t>
  </si>
  <si>
    <t>DebitiDebitiVersoImpreseControllateEsigibiliEntroEsercizioSuccessivo</t>
  </si>
  <si>
    <t>DebitiDebitiVersoImpreseControllateEsigibiliOltreEsercizioSuccessivo</t>
  </si>
  <si>
    <t>Totale debiti verso imprese controllate</t>
  </si>
  <si>
    <t>Total payables due to subsidiary companies</t>
  </si>
  <si>
    <t>DebitiDebitiVersoImpreseControllateTotaleDebitiVersoImpreseControllate</t>
  </si>
  <si>
    <t>10) debiti verso imprese collegate</t>
  </si>
  <si>
    <t>10) due to associated companies</t>
  </si>
  <si>
    <t>DebitiDebitiVersoImpreseCollegate</t>
  </si>
  <si>
    <t>DebitiDebitiVersoImpreseCollegateEsigibiliEntroEsercizioSuccessivo</t>
  </si>
  <si>
    <t>DebitiDebitiVersoImpreseCollegateEsigibiliOltreEsercizioSuccessivo</t>
  </si>
  <si>
    <t>Totale debiti verso imprese collegate</t>
  </si>
  <si>
    <t>Total payables due to associated companies</t>
  </si>
  <si>
    <t>DebitiDebitiVersoImpreseCollegateTotaleDebitiVersoImpreseCollegate</t>
  </si>
  <si>
    <t>11) debiti verso controllanti</t>
  </si>
  <si>
    <t>11) due to parent companies</t>
  </si>
  <si>
    <t>DebitiDebitiVersoControllanti</t>
  </si>
  <si>
    <t>DebitiDebitiVersoControllantiEsigibiliEntroEsercizioSuccessivo</t>
  </si>
  <si>
    <t>DebitiDebitiVersoControllantiEsigibiliOltreEsercizioSuccessivo</t>
  </si>
  <si>
    <t>Totale debiti verso controllanti</t>
  </si>
  <si>
    <t>Total payables due to parent companies</t>
  </si>
  <si>
    <t>DebitiDebitiVersoControllantiTotaleDebitiVersoControllanti</t>
  </si>
  <si>
    <t>11-bis) debiti verso imprese sottopostoe al controllo delle controllanti</t>
  </si>
  <si>
    <t>Totale debiti verso imprese sottoposte al controllo delle controllanti</t>
  </si>
  <si>
    <t>12) debiti tributari</t>
  </si>
  <si>
    <t>12) due to tax authorities</t>
  </si>
  <si>
    <t>DebitiDebitiTributari</t>
  </si>
  <si>
    <t>DebitiDebitiTributariEsigibiliEntroEsercizioSuccessivo</t>
  </si>
  <si>
    <t>DebitiDebitiTributariEsigibiliOltreEsercizioSuccessivo</t>
  </si>
  <si>
    <t>Totale debiti tributari</t>
  </si>
  <si>
    <t>Total payables due to tax authorities</t>
  </si>
  <si>
    <t>DebitiDebitiTributariTotaleDebitiTributari</t>
  </si>
  <si>
    <t>13) debiti verso istituti di previdenza e di sicurezza sociale</t>
  </si>
  <si>
    <t>13) due to social security and welfare institutions</t>
  </si>
  <si>
    <t>DebitiDebitiVersoIstitutiPrevidenzaSicurezzaSociale</t>
  </si>
  <si>
    <t>DebitiDebitiVersoIstitutiPrevidenzaSicurezzaSocialeEsigibiliEntroEsercizioSuccessivo</t>
  </si>
  <si>
    <t>DebitiDebitiVersoIstitutiPrevidenzaSicurezzaSocialeEsigibiliOltreEsercizioSuccessivo</t>
  </si>
  <si>
    <t>Totale debiti verso istituti di previdenza e di sicurezza sociale</t>
  </si>
  <si>
    <t>Total payables due to social security and welfare institutions</t>
  </si>
  <si>
    <t>DebitiDebitiVersoIstitutiPrevidenzaSicurezzaSocialeTotaleDebitiVersoIstitutiPrevidenzaSicurezzaSociale</t>
  </si>
  <si>
    <t>14) altri debiti</t>
  </si>
  <si>
    <t>14) other payables</t>
  </si>
  <si>
    <t>DebitiAltriDebiti</t>
  </si>
  <si>
    <t>DebitiAltriDebitiEsigibiliEntroEsercizioSuccessivo</t>
  </si>
  <si>
    <t>DebitiAltriDebitiEsigibiliOltreEsercizioSuccessivo</t>
  </si>
  <si>
    <t>Totale altri debiti</t>
  </si>
  <si>
    <t>Total other payables</t>
  </si>
  <si>
    <t>DebitiAltriDebitiTotaleAltriDebiti</t>
  </si>
  <si>
    <t>Totale debiti</t>
  </si>
  <si>
    <t>Total payables (D)</t>
  </si>
  <si>
    <t>TotaleDebiti</t>
  </si>
  <si>
    <t>E) Ratei e risconti</t>
  </si>
  <si>
    <t>E) Accrued liabilities and deferred income</t>
  </si>
  <si>
    <t>PassivoRateiRisconti</t>
  </si>
  <si>
    <t>Ratei e risconti passivi</t>
  </si>
  <si>
    <t>accrued liabilities and deferred income</t>
  </si>
  <si>
    <t>PassivoRateiRiscontiRateiRiscontiPassivi</t>
  </si>
  <si>
    <t>Aggio su prestiti emessi</t>
  </si>
  <si>
    <t>premium on issued debt</t>
  </si>
  <si>
    <t>PassivoRateiRiscontiAggioPrestitiEmessi</t>
  </si>
  <si>
    <t>Totale ratei e risconti</t>
  </si>
  <si>
    <t>Total accrued liabilities and deferred income</t>
  </si>
  <si>
    <t>PassivoRateiRiscontiTotaleRateiRisconti</t>
  </si>
  <si>
    <t>Totale passivo</t>
  </si>
  <si>
    <t>Total liabilities and shareholders' equity</t>
  </si>
  <si>
    <t>TotalePassivo</t>
  </si>
  <si>
    <t>check</t>
  </si>
  <si>
    <t>minus f.do ammortamento immobilizzazioni immateriali</t>
  </si>
  <si>
    <t>minus f.do ammortamento immobilizzazioni materiali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</si>
</sst>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€&quot;\ #,##0"/>
    <numFmt numFmtId="165" formatCode="#,##0\ &quot;€&quot;"/>
    <numFmt numFmtId="166" formatCode="#,##0.00\ &quot;€&quot;"/>
    <numFmt numFmtId="167" formatCode="&quot;€&quot;\ #,##0.0"/>
    <numFmt numFmtId="168" formatCode="#,##0.0\ &quot;€&quot;"/>
  </numFmts>
  <fonts count="23" x14ac:knownFonts="1">
    <font>
      <sz val="11"/>
      <color theme="1"/>
      <name val="Aptos Narrow"/>
      <family val="2"/>
      <scheme val="minor"/>
    </font>
    <font>
      <i/>
      <sz val="10"/>
      <name val="Arial"/>
      <family val="2"/>
    </font>
    <font>
      <b/>
      <sz val="10"/>
      <name val="Arial"/>
      <family val="2"/>
    </font>
    <font>
      <b/>
      <sz val="9"/>
      <name val="Aptos Display"/>
      <family val="2"/>
      <scheme val="major"/>
    </font>
    <font>
      <b/>
      <sz val="10"/>
      <name val="Aptos Display"/>
      <family val="2"/>
      <scheme val="major"/>
    </font>
    <font>
      <b/>
      <sz val="12"/>
      <name val="Aptos Display"/>
      <family val="2"/>
      <scheme val="major"/>
    </font>
    <font>
      <sz val="11"/>
      <color theme="1"/>
      <name val="Aptos Display"/>
      <family val="2"/>
      <scheme val="major"/>
    </font>
    <font>
      <sz val="9"/>
      <name val="Aptos Display"/>
      <family val="2"/>
      <scheme val="major"/>
    </font>
    <font>
      <sz val="8"/>
      <name val="Aptos Display"/>
      <family val="2"/>
      <scheme val="major"/>
    </font>
    <font>
      <sz val="9"/>
      <color theme="1"/>
      <name val="Aptos Display"/>
      <family val="2"/>
      <scheme val="major"/>
    </font>
    <font>
      <sz val="10"/>
      <name val="Aptos Display"/>
      <family val="2"/>
      <scheme val="major"/>
    </font>
    <font>
      <i/>
      <sz val="8"/>
      <name val="Aptos Display"/>
      <family val="2"/>
      <scheme val="major"/>
    </font>
    <font>
      <b/>
      <sz val="8"/>
      <name val="Aptos Display"/>
      <family val="2"/>
      <scheme val="major"/>
    </font>
    <font>
      <b/>
      <sz val="11"/>
      <name val="Aptos Display"/>
      <family val="2"/>
      <scheme val="major"/>
    </font>
    <font>
      <i/>
      <sz val="9"/>
      <name val="Aptos Display"/>
      <family val="2"/>
      <scheme val="major"/>
    </font>
    <font>
      <sz val="11"/>
      <name val="Aptos Display"/>
      <family val="2"/>
      <scheme val="major"/>
    </font>
    <font>
      <sz val="8"/>
      <color indexed="8"/>
      <name val="Aptos Display"/>
      <family val="2"/>
      <scheme val="major"/>
    </font>
    <font>
      <i/>
      <sz val="8"/>
      <color rgb="FFFF0000"/>
      <name val="Aptos Display"/>
      <family val="2"/>
      <scheme val="major"/>
    </font>
    <font>
      <u/>
      <sz val="10"/>
      <color indexed="12"/>
      <name val="Arial"/>
      <family val="2"/>
    </font>
    <font>
      <u/>
      <sz val="8"/>
      <color indexed="12"/>
      <name val="Aptos Display"/>
      <family val="2"/>
      <scheme val="major"/>
    </font>
    <font>
      <b/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1" fillId="0" borderId="0" xfId="0" applyFont="1"/>
    <xf numFmtId="0" fontId="0" fillId="0" borderId="0" xfId="0" applyProtection="1">
      <protection hidden="1"/>
    </xf>
    <xf numFmtId="0" fontId="2" fillId="0" borderId="0" xfId="0" applyFont="1"/>
    <xf numFmtId="164" fontId="3" fillId="2" borderId="0" xfId="0" applyNumberFormat="1" applyFont="1" applyFill="1" applyProtection="1">
      <protection locked="0"/>
    </xf>
    <xf numFmtId="0" fontId="4" fillId="3" borderId="0" xfId="0" applyFont="1" applyFill="1" applyAlignment="1" applyProtection="1">
      <alignment horizontal="right"/>
      <protection hidden="1"/>
    </xf>
    <xf numFmtId="0" fontId="4" fillId="3" borderId="0" xfId="0" applyFont="1" applyFill="1" applyProtection="1">
      <protection hidden="1"/>
    </xf>
    <xf numFmtId="0" fontId="2" fillId="0" borderId="0" xfId="0" applyFont="1" applyProtection="1">
      <protection hidden="1"/>
    </xf>
    <xf numFmtId="0" fontId="4" fillId="0" borderId="0" xfId="0" applyFont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5" fillId="3" borderId="0" xfId="0" applyFont="1" applyFill="1" applyProtection="1">
      <protection hidden="1"/>
    </xf>
    <xf numFmtId="3" fontId="6" fillId="0" borderId="0" xfId="0" applyNumberFormat="1" applyFont="1"/>
    <xf numFmtId="0" fontId="6" fillId="0" borderId="0" xfId="0" applyFont="1" applyProtection="1">
      <protection hidden="1"/>
    </xf>
    <xf numFmtId="0" fontId="4" fillId="0" borderId="0" xfId="0" applyFont="1" applyAlignment="1" applyProtection="1">
      <alignment horizontal="left" indent="1"/>
      <protection hidden="1"/>
    </xf>
    <xf numFmtId="0" fontId="7" fillId="0" borderId="0" xfId="0" applyFont="1" applyAlignment="1" applyProtection="1">
      <alignment horizontal="left" indent="3"/>
      <protection hidden="1"/>
    </xf>
    <xf numFmtId="164" fontId="7" fillId="3" borderId="0" xfId="0" applyNumberFormat="1" applyFont="1" applyFill="1" applyProtection="1">
      <protection locked="0"/>
    </xf>
    <xf numFmtId="0" fontId="8" fillId="0" borderId="0" xfId="0" applyFont="1" applyAlignment="1" applyProtection="1">
      <alignment horizontal="left" indent="7"/>
      <protection hidden="1"/>
    </xf>
    <xf numFmtId="0" fontId="8" fillId="0" borderId="0" xfId="0" applyFont="1" applyAlignment="1" applyProtection="1">
      <alignment horizontal="right" indent="2"/>
      <protection hidden="1"/>
    </xf>
    <xf numFmtId="165" fontId="9" fillId="2" borderId="0" xfId="0" applyNumberFormat="1" applyFont="1" applyFill="1" applyProtection="1">
      <protection hidden="1"/>
    </xf>
    <xf numFmtId="0" fontId="3" fillId="0" borderId="0" xfId="0" applyFont="1" applyAlignment="1" applyProtection="1">
      <alignment horizontal="left" indent="2"/>
      <protection hidden="1"/>
    </xf>
    <xf numFmtId="164" fontId="3" fillId="0" borderId="0" xfId="0" applyNumberFormat="1" applyFont="1" applyProtection="1">
      <protection locked="0"/>
    </xf>
    <xf numFmtId="0" fontId="8" fillId="0" borderId="0" xfId="0" applyFont="1" applyAlignment="1" applyProtection="1">
      <alignment horizontal="left" indent="5"/>
      <protection hidden="1"/>
    </xf>
    <xf numFmtId="0" fontId="7" fillId="0" borderId="0" xfId="0" applyFont="1" applyAlignment="1" applyProtection="1">
      <alignment horizontal="left" indent="2"/>
      <protection hidden="1"/>
    </xf>
    <xf numFmtId="3" fontId="8" fillId="0" borderId="0" xfId="0" applyNumberFormat="1" applyFont="1"/>
    <xf numFmtId="164" fontId="0" fillId="0" borderId="0" xfId="0" applyNumberFormat="1" applyProtection="1">
      <protection hidden="1"/>
    </xf>
    <xf numFmtId="165" fontId="3" fillId="2" borderId="0" xfId="0" applyNumberFormat="1" applyFont="1" applyFill="1" applyProtection="1">
      <protection locked="0"/>
    </xf>
    <xf numFmtId="0" fontId="10" fillId="0" borderId="0" xfId="0" applyFont="1" applyAlignment="1" applyProtection="1">
      <alignment horizontal="left" indent="2"/>
      <protection hidden="1"/>
    </xf>
    <xf numFmtId="0" fontId="11" fillId="0" borderId="0" xfId="0" applyFont="1" applyProtection="1">
      <protection hidden="1"/>
    </xf>
    <xf numFmtId="164" fontId="3" fillId="3" borderId="0" xfId="0" applyNumberFormat="1" applyFont="1" applyFill="1" applyProtection="1">
      <protection locked="0"/>
    </xf>
    <xf numFmtId="0" fontId="12" fillId="0" borderId="0" xfId="0" applyFont="1" applyProtection="1">
      <protection hidden="1"/>
    </xf>
    <xf numFmtId="0" fontId="5" fillId="0" borderId="0" xfId="0" applyFont="1" applyProtection="1">
      <protection hidden="1"/>
    </xf>
    <xf numFmtId="0" fontId="8" fillId="0" borderId="0" xfId="0" applyFont="1" applyProtection="1">
      <protection hidden="1"/>
    </xf>
    <xf numFmtId="3" fontId="6" fillId="0" borderId="0" xfId="0" applyNumberFormat="1" applyFont="1" applyProtection="1">
      <protection hidden="1"/>
    </xf>
    <xf numFmtId="0" fontId="13" fillId="0" borderId="0" xfId="0" applyFont="1" applyAlignment="1" applyProtection="1">
      <alignment horizontal="left"/>
      <protection hidden="1"/>
    </xf>
    <xf numFmtId="0" fontId="13" fillId="0" borderId="0" xfId="0" applyFont="1" applyAlignment="1" applyProtection="1">
      <alignment horizontal="left" indent="1"/>
      <protection hidden="1"/>
    </xf>
    <xf numFmtId="0" fontId="4" fillId="0" borderId="0" xfId="0" applyFont="1" applyAlignment="1" applyProtection="1">
      <alignment horizontal="left" indent="2"/>
      <protection hidden="1"/>
    </xf>
    <xf numFmtId="0" fontId="7" fillId="0" borderId="0" xfId="0" applyFont="1" applyAlignment="1" applyProtection="1">
      <alignment horizontal="left" indent="5"/>
      <protection hidden="1"/>
    </xf>
    <xf numFmtId="0" fontId="3" fillId="0" borderId="0" xfId="0" applyFont="1" applyAlignment="1" applyProtection="1">
      <alignment horizontal="left" indent="3"/>
      <protection hidden="1"/>
    </xf>
    <xf numFmtId="0" fontId="14" fillId="0" borderId="0" xfId="0" applyFont="1" applyAlignment="1" applyProtection="1">
      <alignment horizontal="left" indent="3"/>
      <protection hidden="1"/>
    </xf>
    <xf numFmtId="3" fontId="8" fillId="0" borderId="0" xfId="0" applyNumberFormat="1" applyFont="1" applyProtection="1">
      <protection hidden="1"/>
    </xf>
    <xf numFmtId="0" fontId="8" fillId="0" borderId="0" xfId="0" applyFont="1" applyAlignment="1" applyProtection="1">
      <alignment horizontal="left" indent="4"/>
      <protection hidden="1"/>
    </xf>
    <xf numFmtId="0" fontId="10" fillId="0" borderId="0" xfId="0" applyFont="1" applyProtection="1">
      <protection hidden="1"/>
    </xf>
    <xf numFmtId="0" fontId="11" fillId="0" borderId="0" xfId="0" applyFont="1" applyAlignment="1" applyProtection="1">
      <alignment horizontal="left" indent="4"/>
      <protection hidden="1"/>
    </xf>
    <xf numFmtId="0" fontId="8" fillId="0" borderId="0" xfId="0" applyFont="1" applyAlignment="1" applyProtection="1">
      <alignment horizontal="left" indent="9"/>
      <protection hidden="1"/>
    </xf>
    <xf numFmtId="0" fontId="8" fillId="0" borderId="0" xfId="0" applyFont="1" applyAlignment="1" applyProtection="1">
      <alignment horizontal="left" indent="13"/>
      <protection hidden="1"/>
    </xf>
    <xf numFmtId="0" fontId="8" fillId="0" borderId="0" xfId="0" applyFont="1" applyAlignment="1" applyProtection="1">
      <alignment horizontal="left" indent="6"/>
      <protection hidden="1"/>
    </xf>
    <xf numFmtId="0" fontId="8" fillId="0" borderId="0" xfId="0" applyFont="1" applyAlignment="1" applyProtection="1">
      <alignment horizontal="right"/>
      <protection hidden="1"/>
    </xf>
    <xf numFmtId="164" fontId="3" fillId="4" borderId="0" xfId="0" applyNumberFormat="1" applyFont="1" applyFill="1" applyProtection="1">
      <protection locked="0"/>
    </xf>
    <xf numFmtId="0" fontId="8" fillId="0" borderId="0" xfId="0" applyFont="1" applyAlignment="1" applyProtection="1">
      <alignment horizontal="left" indent="11"/>
      <protection hidden="1"/>
    </xf>
    <xf numFmtId="0" fontId="3" fillId="0" borderId="0" xfId="0" applyFont="1" applyAlignment="1" applyProtection="1">
      <alignment horizontal="right" indent="2"/>
      <protection hidden="1"/>
    </xf>
    <xf numFmtId="3" fontId="3" fillId="4" borderId="0" xfId="0" applyNumberFormat="1" applyFont="1" applyFill="1" applyProtection="1">
      <protection locked="0"/>
    </xf>
    <xf numFmtId="3" fontId="3" fillId="2" borderId="0" xfId="0" applyNumberFormat="1" applyFont="1" applyFill="1" applyProtection="1">
      <protection locked="0"/>
    </xf>
    <xf numFmtId="0" fontId="13" fillId="4" borderId="0" xfId="0" applyFont="1" applyFill="1" applyAlignment="1" applyProtection="1">
      <alignment horizontal="left" indent="1"/>
      <protection hidden="1"/>
    </xf>
    <xf numFmtId="0" fontId="15" fillId="4" borderId="0" xfId="0" applyFont="1" applyFill="1" applyProtection="1">
      <protection hidden="1"/>
    </xf>
    <xf numFmtId="0" fontId="13" fillId="4" borderId="0" xfId="0" applyFont="1" applyFill="1" applyAlignment="1" applyProtection="1">
      <alignment horizontal="left" indent="2"/>
      <protection hidden="1"/>
    </xf>
    <xf numFmtId="164" fontId="13" fillId="4" borderId="0" xfId="0" applyNumberFormat="1" applyFont="1" applyFill="1" applyProtection="1">
      <protection locked="0"/>
    </xf>
    <xf numFmtId="0" fontId="16" fillId="0" borderId="0" xfId="0" applyFont="1" applyAlignment="1" applyProtection="1">
      <alignment horizontal="left" indent="7"/>
      <protection hidden="1"/>
    </xf>
    <xf numFmtId="164" fontId="13" fillId="0" borderId="0" xfId="0" applyNumberFormat="1" applyFont="1" applyProtection="1">
      <protection locked="0"/>
    </xf>
    <xf numFmtId="0" fontId="6" fillId="4" borderId="0" xfId="0" applyFont="1" applyFill="1" applyProtection="1">
      <protection hidden="1"/>
    </xf>
    <xf numFmtId="0" fontId="13" fillId="4" borderId="0" xfId="0" applyFont="1" applyFill="1" applyAlignment="1" applyProtection="1">
      <alignment horizontal="left" indent="3"/>
      <protection hidden="1"/>
    </xf>
    <xf numFmtId="166" fontId="13" fillId="4" borderId="0" xfId="0" applyNumberFormat="1" applyFont="1" applyFill="1" applyProtection="1">
      <protection locked="0"/>
    </xf>
    <xf numFmtId="166" fontId="4" fillId="4" borderId="0" xfId="0" applyNumberFormat="1" applyFont="1" applyFill="1" applyProtection="1">
      <protection locked="0"/>
    </xf>
    <xf numFmtId="0" fontId="17" fillId="0" borderId="0" xfId="0" applyFont="1" applyAlignment="1" applyProtection="1">
      <alignment horizontal="right"/>
      <protection hidden="1"/>
    </xf>
    <xf numFmtId="164" fontId="17" fillId="0" borderId="0" xfId="0" applyNumberFormat="1" applyFont="1" applyAlignment="1" applyProtection="1">
      <alignment horizontal="right"/>
      <protection hidden="1"/>
    </xf>
    <xf numFmtId="0" fontId="19" fillId="0" borderId="0" xfId="1" applyFont="1" applyFill="1" applyBorder="1" applyAlignment="1" applyProtection="1">
      <alignment horizontal="center"/>
      <protection hidden="1"/>
    </xf>
    <xf numFmtId="167" fontId="13" fillId="4" borderId="0" xfId="0" applyNumberFormat="1" applyFont="1" applyFill="1" applyProtection="1">
      <protection locked="0"/>
    </xf>
    <xf numFmtId="166" fontId="0" fillId="0" borderId="0" xfId="0" applyNumberFormat="1" applyProtection="1">
      <protection hidden="1"/>
    </xf>
    <xf numFmtId="168" fontId="13" fillId="4" borderId="0" xfId="0" applyNumberFormat="1" applyFont="1" applyFill="1" applyProtection="1">
      <protection locked="0"/>
    </xf>
    <xf numFmtId="0" fontId="20" fillId="0" borderId="1" xfId="0" applyFont="1" applyBorder="1" applyAlignment="1">
      <alignment horizontal="center" vertical="top"/>
    </xf>
    <xf numFmtId="166" fontId="21" fillId="0" borderId="0" xfId="0" applyNumberFormat="1" applyFont="1" applyAlignment="1">
      <alignment horizontal="center"/>
    </xf>
    <xf numFmtId="0" fontId="0" fillId="5" borderId="0" xfId="0" applyFill="1"/>
    <xf numFmtId="166" fontId="21" fillId="5" borderId="0" xfId="0" applyNumberFormat="1" applyFont="1" applyFill="1" applyAlignment="1">
      <alignment horizontal="center"/>
    </xf>
    <xf numFmtId="0" fontId="20" fillId="5" borderId="0" xfId="0" applyFont="1" applyFill="1"/>
    <xf numFmtId="166" fontId="22" fillId="5" borderId="0" xfId="0" applyNumberFormat="1" applyFont="1" applyFill="1" applyAlignment="1">
      <alignment horizontal="center"/>
    </xf>
    <xf numFmtId="0" fontId="0" fillId="6" borderId="0" xfId="0" applyFill="1"/>
    <xf numFmtId="166" fontId="21" fillId="6" borderId="0" xfId="0" applyNumberFormat="1" applyFont="1" applyFill="1" applyAlignment="1">
      <alignment horizontal="center"/>
    </xf>
  </cellXfs>
  <cellStyles count="2">
    <cellStyle name="Collegamento ipertestuale 2" xfId="1" xr:uid="{153FA38F-CE9B-4231-A1D6-B27CDAD8CEFC}"/>
    <cellStyle name="Normale" xfId="0" builtinId="0"/>
  </cellStyles>
  <dxfs count="21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fabbate.MEDINV/Desktop/prov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anluca.imperiale/Documents/Gianluca/Progetto%20Blog/rendiconto%20Finanziario/IstanzaXBRL_win7/istanzaXBR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MULTIPLI%20TIRAPELLE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uro%20Misino\Desktop\CFO%20TOOLS\TOOL%20CFO.xlsx" TargetMode="External"/><Relationship Id="rId1" Type="http://schemas.openxmlformats.org/officeDocument/2006/relationships/externalLinkPath" Target="/Users/Mauro%20Misino/Desktop/CFO%20TOOLS/TOOL%20C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va"/>
      <sheetName val="CDC"/>
      <sheetName val="#RIF"/>
      <sheetName val="Menù"/>
      <sheetName val="Conto economico"/>
      <sheetName val="Free Cash Flow"/>
      <sheetName val="Newco"/>
      <sheetName val="WorkCap"/>
      <sheetName val="FixAss"/>
      <sheetName val="Cash flow inv"/>
      <sheetName val="Baan"/>
      <sheetName val="Foglio2"/>
      <sheetName val="Assumptions"/>
      <sheetName val="S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edits"/>
      <sheetName val="Indice"/>
      <sheetName val="Impostazioni"/>
      <sheetName val="Estensione"/>
      <sheetName val="Anagrafica"/>
      <sheetName val="Info"/>
      <sheetName val="Info_istanza"/>
      <sheetName val="DatiNormalizzati"/>
      <sheetName val="DatiGestionale"/>
      <sheetName val="ValoriRimappati"/>
      <sheetName val="SP"/>
      <sheetName val="SP_istanza"/>
      <sheetName val="SPAbb"/>
      <sheetName val="SPAbb_istanza"/>
      <sheetName val="SPAbbSemp"/>
      <sheetName val="SPAbbSemp_istanza"/>
      <sheetName val="SPCons"/>
      <sheetName val="SPCons_istanza"/>
      <sheetName val="CO"/>
      <sheetName val="CO_istanza"/>
      <sheetName val="CE"/>
      <sheetName val="CE_istanza"/>
      <sheetName val="CEAbb"/>
      <sheetName val="CEAbb_istanza"/>
      <sheetName val="CECons"/>
      <sheetName val="CECons_istanza"/>
      <sheetName val="BAK"/>
      <sheetName val="BAK_istanza"/>
      <sheetName val="Ext_SPAbb"/>
      <sheetName val="Configurazione"/>
      <sheetName val="Import"/>
      <sheetName val="InstanceTemplate"/>
      <sheetName val="Stylesheet"/>
    </sheetNames>
    <sheetDataSet>
      <sheetData sheetId="0" refreshError="1"/>
      <sheetData sheetId="1" refreshError="1"/>
      <sheetData sheetId="2">
        <row r="20">
          <cell r="A20" t="str">
            <v>Ce</v>
          </cell>
          <cell r="B20" t="str">
            <v>Conto economico a valore e costo della produzione (schema civilistico)</v>
          </cell>
          <cell r="C20" t="str">
            <v>CEValProduzioneCodCivile</v>
          </cell>
          <cell r="D20" t="str">
            <v>Income statement (value and cost of production)</v>
          </cell>
          <cell r="E20" t="b">
            <v>1</v>
          </cell>
          <cell r="F20" t="b">
            <v>1</v>
          </cell>
          <cell r="G20" t="b">
            <v>0</v>
          </cell>
          <cell r="H20" t="b">
            <v>0</v>
          </cell>
          <cell r="I20" t="str">
            <v>ese</v>
          </cell>
          <cell r="J20" t="str">
            <v>itcc-ci-ese-2011-01-04</v>
          </cell>
        </row>
        <row r="21">
          <cell r="A21" t="str">
            <v>Co</v>
          </cell>
          <cell r="B21" t="str">
            <v>Conti d'ordine</v>
          </cell>
          <cell r="C21" t="str">
            <v>ContiOrdine</v>
          </cell>
          <cell r="D21" t="str">
            <v>Memo Accounts</v>
          </cell>
          <cell r="E21" t="b">
            <v>1</v>
          </cell>
          <cell r="F21" t="b">
            <v>1</v>
          </cell>
          <cell r="G21" t="b">
            <v>0</v>
          </cell>
          <cell r="H21" t="b">
            <v>0</v>
          </cell>
          <cell r="I21" t="str">
            <v>ese</v>
          </cell>
          <cell r="J21" t="str">
            <v>itcc-ci-ese-2011-01-04</v>
          </cell>
        </row>
        <row r="22">
          <cell r="E22" t="b">
            <v>1</v>
          </cell>
          <cell r="F22" t="b">
            <v>1</v>
          </cell>
          <cell r="G22" t="b">
            <v>0</v>
          </cell>
          <cell r="H22" t="b">
            <v>0</v>
          </cell>
          <cell r="I22" t="str">
            <v>cons</v>
          </cell>
          <cell r="J22" t="str">
            <v>itcc-ci-cons-2011-01-04</v>
          </cell>
        </row>
        <row r="23">
          <cell r="E23" t="b">
            <v>1</v>
          </cell>
          <cell r="F23" t="b">
            <v>1</v>
          </cell>
          <cell r="G23" t="b">
            <v>0</v>
          </cell>
          <cell r="H23" t="b">
            <v>0</v>
          </cell>
          <cell r="I23" t="str">
            <v>abb</v>
          </cell>
          <cell r="J23" t="str">
            <v>itcc-ci-abb-2011-01-04</v>
          </cell>
        </row>
        <row r="24">
          <cell r="E24" t="b">
            <v>1</v>
          </cell>
          <cell r="F24" t="b">
            <v>1</v>
          </cell>
          <cell r="G24" t="b">
            <v>0</v>
          </cell>
          <cell r="H24" t="b">
            <v>0</v>
          </cell>
          <cell r="I24" t="str">
            <v>abbsemp</v>
          </cell>
          <cell r="J24" t="str">
            <v>itcc-ci-abbsemp-2011-01-04</v>
          </cell>
        </row>
        <row r="25">
          <cell r="A25" t="str">
            <v>Info</v>
          </cell>
          <cell r="B25" t="str">
            <v>Informazioni generali sull'azienda</v>
          </cell>
          <cell r="C25" t="str">
            <v>InfoGenerali</v>
          </cell>
          <cell r="D25" t="str">
            <v>General information about the firm</v>
          </cell>
          <cell r="E25" t="b">
            <v>1</v>
          </cell>
          <cell r="F25" t="b">
            <v>0</v>
          </cell>
          <cell r="G25" t="b">
            <v>0</v>
          </cell>
          <cell r="H25" t="b">
            <v>0</v>
          </cell>
          <cell r="I25" t="str">
            <v>ese</v>
          </cell>
          <cell r="J25" t="str">
            <v>itcc-ci-ese-2011-01-04</v>
          </cell>
        </row>
        <row r="26">
          <cell r="E26" t="b">
            <v>1</v>
          </cell>
          <cell r="F26" t="b">
            <v>0</v>
          </cell>
          <cell r="G26" t="b">
            <v>0</v>
          </cell>
          <cell r="H26" t="b">
            <v>0</v>
          </cell>
          <cell r="I26" t="str">
            <v>cons</v>
          </cell>
          <cell r="J26" t="str">
            <v>itcc-ci-cons-2011-01-04</v>
          </cell>
        </row>
        <row r="27">
          <cell r="E27" t="b">
            <v>1</v>
          </cell>
          <cell r="F27" t="b">
            <v>0</v>
          </cell>
          <cell r="G27" t="b">
            <v>0</v>
          </cell>
          <cell r="H27" t="b">
            <v>0</v>
          </cell>
          <cell r="I27" t="str">
            <v>abb</v>
          </cell>
          <cell r="J27" t="str">
            <v>itcc-ci-abb-2011-01-04</v>
          </cell>
        </row>
        <row r="28">
          <cell r="E28" t="b">
            <v>1</v>
          </cell>
          <cell r="F28" t="b">
            <v>0</v>
          </cell>
          <cell r="G28" t="b">
            <v>0</v>
          </cell>
          <cell r="H28" t="b">
            <v>0</v>
          </cell>
          <cell r="I28" t="str">
            <v>abbsemp</v>
          </cell>
          <cell r="J28" t="str">
            <v>itcc-ci-abbsemp-2011-01-04</v>
          </cell>
        </row>
        <row r="29">
          <cell r="A29" t="str">
            <v>Sp</v>
          </cell>
          <cell r="B29" t="str">
            <v>Stato patrimoniale (schema civilistico)</v>
          </cell>
          <cell r="C29" t="str">
            <v>SpCodCivile</v>
          </cell>
          <cell r="D29" t="str">
            <v>Balance sheet (mandatory scheme)</v>
          </cell>
          <cell r="E29" t="b">
            <v>1</v>
          </cell>
          <cell r="F29" t="b">
            <v>1</v>
          </cell>
          <cell r="G29" t="b">
            <v>0</v>
          </cell>
          <cell r="H29" t="b">
            <v>0</v>
          </cell>
          <cell r="I29" t="str">
            <v>ese</v>
          </cell>
          <cell r="J29" t="str">
            <v>itcc-ci-ese-2011-01-04</v>
          </cell>
        </row>
        <row r="30">
          <cell r="A30" t="str">
            <v>CeAbb</v>
          </cell>
          <cell r="B30" t="str">
            <v>Conto Economico in forma abbreviata</v>
          </cell>
          <cell r="C30" t="str">
            <v>CEAbbreviata</v>
          </cell>
          <cell r="D30" t="str">
            <v>Income statement (short form)</v>
          </cell>
          <cell r="E30" t="b">
            <v>1</v>
          </cell>
          <cell r="F30" t="b">
            <v>1</v>
          </cell>
          <cell r="G30" t="b">
            <v>0</v>
          </cell>
          <cell r="H30" t="b">
            <v>0</v>
          </cell>
          <cell r="I30" t="str">
            <v>abb</v>
          </cell>
          <cell r="J30" t="str">
            <v>itcc-ci-abb-2011-01-04</v>
          </cell>
        </row>
        <row r="31">
          <cell r="E31" t="b">
            <v>1</v>
          </cell>
          <cell r="F31" t="b">
            <v>1</v>
          </cell>
          <cell r="G31" t="b">
            <v>0</v>
          </cell>
          <cell r="H31" t="b">
            <v>0</v>
          </cell>
          <cell r="I31" t="str">
            <v>abbsemp</v>
          </cell>
          <cell r="J31" t="str">
            <v>itcc-ci-abbsemp-2011-01-04</v>
          </cell>
        </row>
        <row r="32">
          <cell r="A32" t="str">
            <v>SpAbb</v>
          </cell>
          <cell r="B32" t="str">
            <v>Stato patrimoniale in forma abbreviata</v>
          </cell>
          <cell r="C32" t="str">
            <v>SPAbbreviata</v>
          </cell>
          <cell r="D32" t="str">
            <v>Balance sheet (short form)</v>
          </cell>
          <cell r="E32" t="b">
            <v>1</v>
          </cell>
          <cell r="F32" t="b">
            <v>1</v>
          </cell>
          <cell r="G32" t="b">
            <v>0</v>
          </cell>
          <cell r="H32" t="b">
            <v>0</v>
          </cell>
          <cell r="I32" t="str">
            <v>abb</v>
          </cell>
          <cell r="J32" t="str">
            <v>itcc-ci-abb-2011-01-04</v>
          </cell>
        </row>
        <row r="33">
          <cell r="A33" t="str">
            <v>SpAbbSemp</v>
          </cell>
          <cell r="B33" t="str">
            <v>Stato patrimoniale in forma abbr. Semplificata</v>
          </cell>
          <cell r="C33" t="str">
            <v>SPAbbreviataSemplificata</v>
          </cell>
          <cell r="D33" t="str">
            <v>Balance sheet (simplified form)</v>
          </cell>
          <cell r="E33" t="b">
            <v>1</v>
          </cell>
          <cell r="F33" t="b">
            <v>1</v>
          </cell>
          <cell r="G33" t="b">
            <v>0</v>
          </cell>
          <cell r="H33" t="b">
            <v>0</v>
          </cell>
          <cell r="I33" t="str">
            <v>abbsemp</v>
          </cell>
          <cell r="J33" t="str">
            <v>itcc-ci-abbsemp-2011-01-04</v>
          </cell>
        </row>
        <row r="34">
          <cell r="A34" t="str">
            <v>CECons</v>
          </cell>
          <cell r="B34" t="str">
            <v>Conto economico consolidato</v>
          </cell>
          <cell r="C34" t="str">
            <v>CEConsolidato</v>
          </cell>
          <cell r="D34" t="str">
            <v>Income statement (consolidated form)</v>
          </cell>
          <cell r="E34" t="b">
            <v>1</v>
          </cell>
          <cell r="F34" t="b">
            <v>1</v>
          </cell>
          <cell r="G34" t="b">
            <v>0</v>
          </cell>
          <cell r="H34" t="b">
            <v>0</v>
          </cell>
          <cell r="I34" t="str">
            <v>cons</v>
          </cell>
          <cell r="J34" t="str">
            <v>itcc-ci-cons-2011-01-04</v>
          </cell>
        </row>
        <row r="35">
          <cell r="A35" t="str">
            <v>CECons_1</v>
          </cell>
          <cell r="B35" t="str">
            <v>Conto economico consolidato, altre relazioni</v>
          </cell>
          <cell r="C35" t="str">
            <v>CEConsolidatoAltro</v>
          </cell>
          <cell r="D35" t="str">
            <v>Income statement, other (consolidated form)</v>
          </cell>
          <cell r="E35" t="b">
            <v>0</v>
          </cell>
          <cell r="F35" t="b">
            <v>1</v>
          </cell>
          <cell r="G35" t="b">
            <v>0</v>
          </cell>
          <cell r="H35" t="b">
            <v>0</v>
          </cell>
          <cell r="I35" t="str">
            <v>cons</v>
          </cell>
          <cell r="J35" t="str">
            <v>itcc-ci-cons-2011-01-04</v>
          </cell>
        </row>
        <row r="36">
          <cell r="A36" t="str">
            <v>SPCons</v>
          </cell>
          <cell r="B36" t="str">
            <v>Stato patrimoniale consolidato</v>
          </cell>
          <cell r="C36" t="str">
            <v>SPConsolidato</v>
          </cell>
          <cell r="D36" t="str">
            <v>Balance sheet (consolidated form)</v>
          </cell>
          <cell r="E36" t="b">
            <v>1</v>
          </cell>
          <cell r="F36" t="b">
            <v>1</v>
          </cell>
          <cell r="G36" t="b">
            <v>0</v>
          </cell>
          <cell r="H36" t="b">
            <v>0</v>
          </cell>
          <cell r="I36" t="str">
            <v>cons</v>
          </cell>
          <cell r="J36" t="str">
            <v>itcc-ci-cons-2011-01-04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1">
          <cell r="K1" t="str">
            <v>31-12-2011</v>
          </cell>
          <cell r="M1" t="str">
            <v>31-12-2010</v>
          </cell>
        </row>
      </sheetData>
      <sheetData sheetId="30" refreshError="1"/>
      <sheetData sheetId="31" refreshError="1"/>
      <sheetData sheetId="3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LUATION"/>
      <sheetName val="Foglio1"/>
      <sheetName val="MULTIPLI TIRAPELLE"/>
    </sheetNames>
    <definedNames>
      <definedName name="Macro4" refersTo="#RIF!"/>
    </definedNames>
    <sheetDataSet>
      <sheetData sheetId="0">
        <row r="137">
          <cell r="B137">
            <v>154045.75180217813</v>
          </cell>
        </row>
      </sheetData>
      <sheetData sheetId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E"/>
      <sheetName val="SP"/>
      <sheetName val="Rendiconto Finanziario"/>
      <sheetName val="Shareholder's Equity"/>
      <sheetName val="Capital Structure"/>
      <sheetName val="Economic Structure"/>
      <sheetName val="Ratios Analysis"/>
      <sheetName val="Advanced Analysis"/>
      <sheetName val="WACC "/>
      <sheetName val="Industry Averages"/>
      <sheetName val="Sheet1"/>
      <sheetName val="Analisi Bilancio"/>
      <sheetName val="Ratios"/>
    </sheetNames>
    <sheetDataSet>
      <sheetData sheetId="0">
        <row r="24">
          <cell r="C24">
            <v>594938</v>
          </cell>
        </row>
      </sheetData>
      <sheetData sheetId="1">
        <row r="8">
          <cell r="G8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8BA5B-9685-4AF8-8384-26DDDF9DE597}">
  <dimension ref="A1:C93"/>
  <sheetViews>
    <sheetView showGridLines="0" topLeftCell="A3" workbookViewId="0">
      <selection activeCell="C4" sqref="C4"/>
    </sheetView>
  </sheetViews>
  <sheetFormatPr defaultColWidth="8.81640625" defaultRowHeight="14.5" x14ac:dyDescent="0.35"/>
  <cols>
    <col min="1" max="1" width="65.81640625" style="2" customWidth="1"/>
    <col min="2" max="3" width="13.6328125" style="2" customWidth="1"/>
    <col min="4" max="237" width="8.81640625" style="2"/>
    <col min="238" max="238" width="84.7265625" style="2" customWidth="1"/>
    <col min="239" max="243" width="0" style="2" hidden="1" customWidth="1"/>
    <col min="244" max="247" width="16.7265625" style="2" customWidth="1"/>
    <col min="248" max="493" width="8.81640625" style="2"/>
    <col min="494" max="494" width="84.7265625" style="2" customWidth="1"/>
    <col min="495" max="499" width="0" style="2" hidden="1" customWidth="1"/>
    <col min="500" max="503" width="16.7265625" style="2" customWidth="1"/>
    <col min="504" max="749" width="8.81640625" style="2"/>
    <col min="750" max="750" width="84.7265625" style="2" customWidth="1"/>
    <col min="751" max="755" width="0" style="2" hidden="1" customWidth="1"/>
    <col min="756" max="759" width="16.7265625" style="2" customWidth="1"/>
    <col min="760" max="1005" width="8.81640625" style="2"/>
    <col min="1006" max="1006" width="84.7265625" style="2" customWidth="1"/>
    <col min="1007" max="1011" width="0" style="2" hidden="1" customWidth="1"/>
    <col min="1012" max="1015" width="16.7265625" style="2" customWidth="1"/>
    <col min="1016" max="1261" width="8.81640625" style="2"/>
    <col min="1262" max="1262" width="84.7265625" style="2" customWidth="1"/>
    <col min="1263" max="1267" width="0" style="2" hidden="1" customWidth="1"/>
    <col min="1268" max="1271" width="16.7265625" style="2" customWidth="1"/>
    <col min="1272" max="1517" width="8.81640625" style="2"/>
    <col min="1518" max="1518" width="84.7265625" style="2" customWidth="1"/>
    <col min="1519" max="1523" width="0" style="2" hidden="1" customWidth="1"/>
    <col min="1524" max="1527" width="16.7265625" style="2" customWidth="1"/>
    <col min="1528" max="1773" width="8.81640625" style="2"/>
    <col min="1774" max="1774" width="84.7265625" style="2" customWidth="1"/>
    <col min="1775" max="1779" width="0" style="2" hidden="1" customWidth="1"/>
    <col min="1780" max="1783" width="16.7265625" style="2" customWidth="1"/>
    <col min="1784" max="2029" width="8.81640625" style="2"/>
    <col min="2030" max="2030" width="84.7265625" style="2" customWidth="1"/>
    <col min="2031" max="2035" width="0" style="2" hidden="1" customWidth="1"/>
    <col min="2036" max="2039" width="16.7265625" style="2" customWidth="1"/>
    <col min="2040" max="2285" width="8.81640625" style="2"/>
    <col min="2286" max="2286" width="84.7265625" style="2" customWidth="1"/>
    <col min="2287" max="2291" width="0" style="2" hidden="1" customWidth="1"/>
    <col min="2292" max="2295" width="16.7265625" style="2" customWidth="1"/>
    <col min="2296" max="2541" width="8.81640625" style="2"/>
    <col min="2542" max="2542" width="84.7265625" style="2" customWidth="1"/>
    <col min="2543" max="2547" width="0" style="2" hidden="1" customWidth="1"/>
    <col min="2548" max="2551" width="16.7265625" style="2" customWidth="1"/>
    <col min="2552" max="2797" width="8.81640625" style="2"/>
    <col min="2798" max="2798" width="84.7265625" style="2" customWidth="1"/>
    <col min="2799" max="2803" width="0" style="2" hidden="1" customWidth="1"/>
    <col min="2804" max="2807" width="16.7265625" style="2" customWidth="1"/>
    <col min="2808" max="3053" width="8.81640625" style="2"/>
    <col min="3054" max="3054" width="84.7265625" style="2" customWidth="1"/>
    <col min="3055" max="3059" width="0" style="2" hidden="1" customWidth="1"/>
    <col min="3060" max="3063" width="16.7265625" style="2" customWidth="1"/>
    <col min="3064" max="3309" width="8.81640625" style="2"/>
    <col min="3310" max="3310" width="84.7265625" style="2" customWidth="1"/>
    <col min="3311" max="3315" width="0" style="2" hidden="1" customWidth="1"/>
    <col min="3316" max="3319" width="16.7265625" style="2" customWidth="1"/>
    <col min="3320" max="3565" width="8.81640625" style="2"/>
    <col min="3566" max="3566" width="84.7265625" style="2" customWidth="1"/>
    <col min="3567" max="3571" width="0" style="2" hidden="1" customWidth="1"/>
    <col min="3572" max="3575" width="16.7265625" style="2" customWidth="1"/>
    <col min="3576" max="3821" width="8.81640625" style="2"/>
    <col min="3822" max="3822" width="84.7265625" style="2" customWidth="1"/>
    <col min="3823" max="3827" width="0" style="2" hidden="1" customWidth="1"/>
    <col min="3828" max="3831" width="16.7265625" style="2" customWidth="1"/>
    <col min="3832" max="4077" width="8.81640625" style="2"/>
    <col min="4078" max="4078" width="84.7265625" style="2" customWidth="1"/>
    <col min="4079" max="4083" width="0" style="2" hidden="1" customWidth="1"/>
    <col min="4084" max="4087" width="16.7265625" style="2" customWidth="1"/>
    <col min="4088" max="4333" width="8.81640625" style="2"/>
    <col min="4334" max="4334" width="84.7265625" style="2" customWidth="1"/>
    <col min="4335" max="4339" width="0" style="2" hidden="1" customWidth="1"/>
    <col min="4340" max="4343" width="16.7265625" style="2" customWidth="1"/>
    <col min="4344" max="4589" width="8.81640625" style="2"/>
    <col min="4590" max="4590" width="84.7265625" style="2" customWidth="1"/>
    <col min="4591" max="4595" width="0" style="2" hidden="1" customWidth="1"/>
    <col min="4596" max="4599" width="16.7265625" style="2" customWidth="1"/>
    <col min="4600" max="4845" width="8.81640625" style="2"/>
    <col min="4846" max="4846" width="84.7265625" style="2" customWidth="1"/>
    <col min="4847" max="4851" width="0" style="2" hidden="1" customWidth="1"/>
    <col min="4852" max="4855" width="16.7265625" style="2" customWidth="1"/>
    <col min="4856" max="5101" width="8.81640625" style="2"/>
    <col min="5102" max="5102" width="84.7265625" style="2" customWidth="1"/>
    <col min="5103" max="5107" width="0" style="2" hidden="1" customWidth="1"/>
    <col min="5108" max="5111" width="16.7265625" style="2" customWidth="1"/>
    <col min="5112" max="5357" width="8.81640625" style="2"/>
    <col min="5358" max="5358" width="84.7265625" style="2" customWidth="1"/>
    <col min="5359" max="5363" width="0" style="2" hidden="1" customWidth="1"/>
    <col min="5364" max="5367" width="16.7265625" style="2" customWidth="1"/>
    <col min="5368" max="5613" width="8.81640625" style="2"/>
    <col min="5614" max="5614" width="84.7265625" style="2" customWidth="1"/>
    <col min="5615" max="5619" width="0" style="2" hidden="1" customWidth="1"/>
    <col min="5620" max="5623" width="16.7265625" style="2" customWidth="1"/>
    <col min="5624" max="5869" width="8.81640625" style="2"/>
    <col min="5870" max="5870" width="84.7265625" style="2" customWidth="1"/>
    <col min="5871" max="5875" width="0" style="2" hidden="1" customWidth="1"/>
    <col min="5876" max="5879" width="16.7265625" style="2" customWidth="1"/>
    <col min="5880" max="6125" width="8.81640625" style="2"/>
    <col min="6126" max="6126" width="84.7265625" style="2" customWidth="1"/>
    <col min="6127" max="6131" width="0" style="2" hidden="1" customWidth="1"/>
    <col min="6132" max="6135" width="16.7265625" style="2" customWidth="1"/>
    <col min="6136" max="6381" width="8.81640625" style="2"/>
    <col min="6382" max="6382" width="84.7265625" style="2" customWidth="1"/>
    <col min="6383" max="6387" width="0" style="2" hidden="1" customWidth="1"/>
    <col min="6388" max="6391" width="16.7265625" style="2" customWidth="1"/>
    <col min="6392" max="6637" width="8.81640625" style="2"/>
    <col min="6638" max="6638" width="84.7265625" style="2" customWidth="1"/>
    <col min="6639" max="6643" width="0" style="2" hidden="1" customWidth="1"/>
    <col min="6644" max="6647" width="16.7265625" style="2" customWidth="1"/>
    <col min="6648" max="6893" width="8.81640625" style="2"/>
    <col min="6894" max="6894" width="84.7265625" style="2" customWidth="1"/>
    <col min="6895" max="6899" width="0" style="2" hidden="1" customWidth="1"/>
    <col min="6900" max="6903" width="16.7265625" style="2" customWidth="1"/>
    <col min="6904" max="7149" width="8.81640625" style="2"/>
    <col min="7150" max="7150" width="84.7265625" style="2" customWidth="1"/>
    <col min="7151" max="7155" width="0" style="2" hidden="1" customWidth="1"/>
    <col min="7156" max="7159" width="16.7265625" style="2" customWidth="1"/>
    <col min="7160" max="7405" width="8.81640625" style="2"/>
    <col min="7406" max="7406" width="84.7265625" style="2" customWidth="1"/>
    <col min="7407" max="7411" width="0" style="2" hidden="1" customWidth="1"/>
    <col min="7412" max="7415" width="16.7265625" style="2" customWidth="1"/>
    <col min="7416" max="7661" width="8.81640625" style="2"/>
    <col min="7662" max="7662" width="84.7265625" style="2" customWidth="1"/>
    <col min="7663" max="7667" width="0" style="2" hidden="1" customWidth="1"/>
    <col min="7668" max="7671" width="16.7265625" style="2" customWidth="1"/>
    <col min="7672" max="7917" width="8.81640625" style="2"/>
    <col min="7918" max="7918" width="84.7265625" style="2" customWidth="1"/>
    <col min="7919" max="7923" width="0" style="2" hidden="1" customWidth="1"/>
    <col min="7924" max="7927" width="16.7265625" style="2" customWidth="1"/>
    <col min="7928" max="8173" width="8.81640625" style="2"/>
    <col min="8174" max="8174" width="84.7265625" style="2" customWidth="1"/>
    <col min="8175" max="8179" width="0" style="2" hidden="1" customWidth="1"/>
    <col min="8180" max="8183" width="16.7265625" style="2" customWidth="1"/>
    <col min="8184" max="8429" width="8.81640625" style="2"/>
    <col min="8430" max="8430" width="84.7265625" style="2" customWidth="1"/>
    <col min="8431" max="8435" width="0" style="2" hidden="1" customWidth="1"/>
    <col min="8436" max="8439" width="16.7265625" style="2" customWidth="1"/>
    <col min="8440" max="8685" width="8.81640625" style="2"/>
    <col min="8686" max="8686" width="84.7265625" style="2" customWidth="1"/>
    <col min="8687" max="8691" width="0" style="2" hidden="1" customWidth="1"/>
    <col min="8692" max="8695" width="16.7265625" style="2" customWidth="1"/>
    <col min="8696" max="8941" width="8.81640625" style="2"/>
    <col min="8942" max="8942" width="84.7265625" style="2" customWidth="1"/>
    <col min="8943" max="8947" width="0" style="2" hidden="1" customWidth="1"/>
    <col min="8948" max="8951" width="16.7265625" style="2" customWidth="1"/>
    <col min="8952" max="9197" width="8.81640625" style="2"/>
    <col min="9198" max="9198" width="84.7265625" style="2" customWidth="1"/>
    <col min="9199" max="9203" width="0" style="2" hidden="1" customWidth="1"/>
    <col min="9204" max="9207" width="16.7265625" style="2" customWidth="1"/>
    <col min="9208" max="9453" width="8.81640625" style="2"/>
    <col min="9454" max="9454" width="84.7265625" style="2" customWidth="1"/>
    <col min="9455" max="9459" width="0" style="2" hidden="1" customWidth="1"/>
    <col min="9460" max="9463" width="16.7265625" style="2" customWidth="1"/>
    <col min="9464" max="9709" width="8.81640625" style="2"/>
    <col min="9710" max="9710" width="84.7265625" style="2" customWidth="1"/>
    <col min="9711" max="9715" width="0" style="2" hidden="1" customWidth="1"/>
    <col min="9716" max="9719" width="16.7265625" style="2" customWidth="1"/>
    <col min="9720" max="9965" width="8.81640625" style="2"/>
    <col min="9966" max="9966" width="84.7265625" style="2" customWidth="1"/>
    <col min="9967" max="9971" width="0" style="2" hidden="1" customWidth="1"/>
    <col min="9972" max="9975" width="16.7265625" style="2" customWidth="1"/>
    <col min="9976" max="10221" width="8.81640625" style="2"/>
    <col min="10222" max="10222" width="84.7265625" style="2" customWidth="1"/>
    <col min="10223" max="10227" width="0" style="2" hidden="1" customWidth="1"/>
    <col min="10228" max="10231" width="16.7265625" style="2" customWidth="1"/>
    <col min="10232" max="10477" width="8.81640625" style="2"/>
    <col min="10478" max="10478" width="84.7265625" style="2" customWidth="1"/>
    <col min="10479" max="10483" width="0" style="2" hidden="1" customWidth="1"/>
    <col min="10484" max="10487" width="16.7265625" style="2" customWidth="1"/>
    <col min="10488" max="10733" width="8.81640625" style="2"/>
    <col min="10734" max="10734" width="84.7265625" style="2" customWidth="1"/>
    <col min="10735" max="10739" width="0" style="2" hidden="1" customWidth="1"/>
    <col min="10740" max="10743" width="16.7265625" style="2" customWidth="1"/>
    <col min="10744" max="10989" width="8.81640625" style="2"/>
    <col min="10990" max="10990" width="84.7265625" style="2" customWidth="1"/>
    <col min="10991" max="10995" width="0" style="2" hidden="1" customWidth="1"/>
    <col min="10996" max="10999" width="16.7265625" style="2" customWidth="1"/>
    <col min="11000" max="11245" width="8.81640625" style="2"/>
    <col min="11246" max="11246" width="84.7265625" style="2" customWidth="1"/>
    <col min="11247" max="11251" width="0" style="2" hidden="1" customWidth="1"/>
    <col min="11252" max="11255" width="16.7265625" style="2" customWidth="1"/>
    <col min="11256" max="11501" width="8.81640625" style="2"/>
    <col min="11502" max="11502" width="84.7265625" style="2" customWidth="1"/>
    <col min="11503" max="11507" width="0" style="2" hidden="1" customWidth="1"/>
    <col min="11508" max="11511" width="16.7265625" style="2" customWidth="1"/>
    <col min="11512" max="11757" width="8.81640625" style="2"/>
    <col min="11758" max="11758" width="84.7265625" style="2" customWidth="1"/>
    <col min="11759" max="11763" width="0" style="2" hidden="1" customWidth="1"/>
    <col min="11764" max="11767" width="16.7265625" style="2" customWidth="1"/>
    <col min="11768" max="12013" width="8.81640625" style="2"/>
    <col min="12014" max="12014" width="84.7265625" style="2" customWidth="1"/>
    <col min="12015" max="12019" width="0" style="2" hidden="1" customWidth="1"/>
    <col min="12020" max="12023" width="16.7265625" style="2" customWidth="1"/>
    <col min="12024" max="12269" width="8.81640625" style="2"/>
    <col min="12270" max="12270" width="84.7265625" style="2" customWidth="1"/>
    <col min="12271" max="12275" width="0" style="2" hidden="1" customWidth="1"/>
    <col min="12276" max="12279" width="16.7265625" style="2" customWidth="1"/>
    <col min="12280" max="12525" width="8.81640625" style="2"/>
    <col min="12526" max="12526" width="84.7265625" style="2" customWidth="1"/>
    <col min="12527" max="12531" width="0" style="2" hidden="1" customWidth="1"/>
    <col min="12532" max="12535" width="16.7265625" style="2" customWidth="1"/>
    <col min="12536" max="12781" width="8.81640625" style="2"/>
    <col min="12782" max="12782" width="84.7265625" style="2" customWidth="1"/>
    <col min="12783" max="12787" width="0" style="2" hidden="1" customWidth="1"/>
    <col min="12788" max="12791" width="16.7265625" style="2" customWidth="1"/>
    <col min="12792" max="13037" width="8.81640625" style="2"/>
    <col min="13038" max="13038" width="84.7265625" style="2" customWidth="1"/>
    <col min="13039" max="13043" width="0" style="2" hidden="1" customWidth="1"/>
    <col min="13044" max="13047" width="16.7265625" style="2" customWidth="1"/>
    <col min="13048" max="13293" width="8.81640625" style="2"/>
    <col min="13294" max="13294" width="84.7265625" style="2" customWidth="1"/>
    <col min="13295" max="13299" width="0" style="2" hidden="1" customWidth="1"/>
    <col min="13300" max="13303" width="16.7265625" style="2" customWidth="1"/>
    <col min="13304" max="13549" width="8.81640625" style="2"/>
    <col min="13550" max="13550" width="84.7265625" style="2" customWidth="1"/>
    <col min="13551" max="13555" width="0" style="2" hidden="1" customWidth="1"/>
    <col min="13556" max="13559" width="16.7265625" style="2" customWidth="1"/>
    <col min="13560" max="13805" width="8.81640625" style="2"/>
    <col min="13806" max="13806" width="84.7265625" style="2" customWidth="1"/>
    <col min="13807" max="13811" width="0" style="2" hidden="1" customWidth="1"/>
    <col min="13812" max="13815" width="16.7265625" style="2" customWidth="1"/>
    <col min="13816" max="14061" width="8.81640625" style="2"/>
    <col min="14062" max="14062" width="84.7265625" style="2" customWidth="1"/>
    <col min="14063" max="14067" width="0" style="2" hidden="1" customWidth="1"/>
    <col min="14068" max="14071" width="16.7265625" style="2" customWidth="1"/>
    <col min="14072" max="14317" width="8.81640625" style="2"/>
    <col min="14318" max="14318" width="84.7265625" style="2" customWidth="1"/>
    <col min="14319" max="14323" width="0" style="2" hidden="1" customWidth="1"/>
    <col min="14324" max="14327" width="16.7265625" style="2" customWidth="1"/>
    <col min="14328" max="14573" width="8.81640625" style="2"/>
    <col min="14574" max="14574" width="84.7265625" style="2" customWidth="1"/>
    <col min="14575" max="14579" width="0" style="2" hidden="1" customWidth="1"/>
    <col min="14580" max="14583" width="16.7265625" style="2" customWidth="1"/>
    <col min="14584" max="14829" width="8.81640625" style="2"/>
    <col min="14830" max="14830" width="84.7265625" style="2" customWidth="1"/>
    <col min="14831" max="14835" width="0" style="2" hidden="1" customWidth="1"/>
    <col min="14836" max="14839" width="16.7265625" style="2" customWidth="1"/>
    <col min="14840" max="15085" width="8.81640625" style="2"/>
    <col min="15086" max="15086" width="84.7265625" style="2" customWidth="1"/>
    <col min="15087" max="15091" width="0" style="2" hidden="1" customWidth="1"/>
    <col min="15092" max="15095" width="16.7265625" style="2" customWidth="1"/>
    <col min="15096" max="15341" width="8.81640625" style="2"/>
    <col min="15342" max="15342" width="84.7265625" style="2" customWidth="1"/>
    <col min="15343" max="15347" width="0" style="2" hidden="1" customWidth="1"/>
    <col min="15348" max="15351" width="16.7265625" style="2" customWidth="1"/>
    <col min="15352" max="15597" width="8.81640625" style="2"/>
    <col min="15598" max="15598" width="84.7265625" style="2" customWidth="1"/>
    <col min="15599" max="15603" width="0" style="2" hidden="1" customWidth="1"/>
    <col min="15604" max="15607" width="16.7265625" style="2" customWidth="1"/>
    <col min="15608" max="15853" width="8.81640625" style="2"/>
    <col min="15854" max="15854" width="84.7265625" style="2" customWidth="1"/>
    <col min="15855" max="15859" width="0" style="2" hidden="1" customWidth="1"/>
    <col min="15860" max="15863" width="16.7265625" style="2" customWidth="1"/>
    <col min="15864" max="16109" width="8.81640625" style="2"/>
    <col min="16110" max="16110" width="84.7265625" style="2" customWidth="1"/>
    <col min="16111" max="16115" width="0" style="2" hidden="1" customWidth="1"/>
    <col min="16116" max="16119" width="16.7265625" style="2" customWidth="1"/>
    <col min="16120" max="16384" width="8.81640625" style="2"/>
  </cols>
  <sheetData>
    <row r="1" spans="1:3" ht="13.15" hidden="1" customHeight="1" x14ac:dyDescent="0.35">
      <c r="A1" s="1" t="s">
        <v>0</v>
      </c>
      <c r="B1" s="2" t="s">
        <v>1</v>
      </c>
    </row>
    <row r="2" spans="1:3" ht="13.15" hidden="1" customHeight="1" x14ac:dyDescent="0.35">
      <c r="A2" s="3" t="s">
        <v>2</v>
      </c>
      <c r="B2" s="2" t="e">
        <f ca="1">INDIRECT(nomeFoglio&amp;"_istanza!firstItemRow")</f>
        <v>#REF!</v>
      </c>
    </row>
    <row r="3" spans="1:3" ht="25.5" customHeight="1" x14ac:dyDescent="0.35">
      <c r="A3" s="4" t="s">
        <v>3</v>
      </c>
      <c r="B3" s="5">
        <v>2023</v>
      </c>
      <c r="C3" s="5">
        <v>2024</v>
      </c>
    </row>
    <row r="4" spans="1:3" s="7" customFormat="1" ht="13" x14ac:dyDescent="0.3">
      <c r="A4" s="6"/>
      <c r="B4" s="5" t="s">
        <v>4</v>
      </c>
      <c r="C4" s="5" t="s">
        <v>4</v>
      </c>
    </row>
    <row r="5" spans="1:3" s="7" customFormat="1" ht="13" x14ac:dyDescent="0.3">
      <c r="A5" s="8"/>
      <c r="B5" s="9"/>
      <c r="C5" s="9"/>
    </row>
    <row r="6" spans="1:3" ht="16" x14ac:dyDescent="0.4">
      <c r="A6" s="10" t="s">
        <v>5</v>
      </c>
      <c r="B6" s="11" t="s">
        <v>6</v>
      </c>
      <c r="C6" s="12"/>
    </row>
    <row r="7" spans="1:3" x14ac:dyDescent="0.35">
      <c r="A7" s="13" t="s">
        <v>7</v>
      </c>
      <c r="B7" s="11" t="s">
        <v>6</v>
      </c>
      <c r="C7" s="12"/>
    </row>
    <row r="8" spans="1:3" x14ac:dyDescent="0.35">
      <c r="A8" s="14" t="s">
        <v>8</v>
      </c>
      <c r="B8" s="15">
        <v>0</v>
      </c>
      <c r="C8" s="15">
        <v>0</v>
      </c>
    </row>
    <row r="9" spans="1:3" x14ac:dyDescent="0.35">
      <c r="A9" s="14" t="s">
        <v>9</v>
      </c>
      <c r="B9" s="15">
        <v>0</v>
      </c>
      <c r="C9" s="15">
        <v>0</v>
      </c>
    </row>
    <row r="10" spans="1:3" x14ac:dyDescent="0.35">
      <c r="A10" s="14" t="s">
        <v>10</v>
      </c>
      <c r="B10" s="15">
        <v>0</v>
      </c>
      <c r="C10" s="15">
        <v>0</v>
      </c>
    </row>
    <row r="11" spans="1:3" x14ac:dyDescent="0.35">
      <c r="A11" s="14" t="s">
        <v>11</v>
      </c>
      <c r="B11" s="15">
        <v>0</v>
      </c>
      <c r="C11" s="15">
        <v>0</v>
      </c>
    </row>
    <row r="12" spans="1:3" x14ac:dyDescent="0.35">
      <c r="A12" s="14" t="s">
        <v>12</v>
      </c>
      <c r="B12" s="11"/>
      <c r="C12" s="12"/>
    </row>
    <row r="13" spans="1:3" x14ac:dyDescent="0.35">
      <c r="A13" s="16" t="s">
        <v>13</v>
      </c>
      <c r="B13" s="15">
        <v>0</v>
      </c>
      <c r="C13" s="15">
        <v>0</v>
      </c>
    </row>
    <row r="14" spans="1:3" x14ac:dyDescent="0.35">
      <c r="A14" s="16" t="s">
        <v>14</v>
      </c>
      <c r="B14" s="15">
        <v>0</v>
      </c>
      <c r="C14" s="15">
        <v>0</v>
      </c>
    </row>
    <row r="15" spans="1:3" x14ac:dyDescent="0.35">
      <c r="A15" s="17" t="s">
        <v>15</v>
      </c>
      <c r="B15" s="18">
        <f>+SUM(B13:B14)</f>
        <v>0</v>
      </c>
      <c r="C15" s="18">
        <f t="shared" ref="C15" si="0">+SUM(C13:C14)</f>
        <v>0</v>
      </c>
    </row>
    <row r="16" spans="1:3" x14ac:dyDescent="0.35">
      <c r="A16" s="19" t="s">
        <v>16</v>
      </c>
      <c r="B16" s="4">
        <f>SUM(B8:B14)</f>
        <v>0</v>
      </c>
      <c r="C16" s="4">
        <f t="shared" ref="C16" si="1">SUM(C8:C14)</f>
        <v>0</v>
      </c>
    </row>
    <row r="17" spans="1:3" x14ac:dyDescent="0.35">
      <c r="A17" s="13" t="s">
        <v>17</v>
      </c>
      <c r="B17" s="11" t="s">
        <v>6</v>
      </c>
      <c r="C17" s="12"/>
    </row>
    <row r="18" spans="1:3" x14ac:dyDescent="0.35">
      <c r="A18" s="14" t="s">
        <v>18</v>
      </c>
      <c r="B18" s="15">
        <v>0</v>
      </c>
      <c r="C18" s="15">
        <v>0</v>
      </c>
    </row>
    <row r="19" spans="1:3" x14ac:dyDescent="0.35">
      <c r="A19" s="14" t="s">
        <v>19</v>
      </c>
      <c r="B19" s="15">
        <v>0</v>
      </c>
      <c r="C19" s="15">
        <v>0</v>
      </c>
    </row>
    <row r="20" spans="1:3" x14ac:dyDescent="0.35">
      <c r="A20" s="14" t="s">
        <v>20</v>
      </c>
      <c r="B20" s="15">
        <v>0</v>
      </c>
      <c r="C20" s="15">
        <v>0</v>
      </c>
    </row>
    <row r="21" spans="1:3" x14ac:dyDescent="0.35">
      <c r="A21" s="14" t="s">
        <v>21</v>
      </c>
      <c r="B21" s="20"/>
      <c r="C21" s="12"/>
    </row>
    <row r="22" spans="1:3" x14ac:dyDescent="0.35">
      <c r="A22" s="21" t="s">
        <v>22</v>
      </c>
      <c r="B22" s="15">
        <v>0</v>
      </c>
      <c r="C22" s="15">
        <v>0</v>
      </c>
    </row>
    <row r="23" spans="1:3" x14ac:dyDescent="0.35">
      <c r="A23" s="21" t="s">
        <v>23</v>
      </c>
      <c r="B23" s="15">
        <v>0</v>
      </c>
      <c r="C23" s="15">
        <v>0</v>
      </c>
    </row>
    <row r="24" spans="1:3" x14ac:dyDescent="0.35">
      <c r="A24" s="21" t="s">
        <v>24</v>
      </c>
      <c r="B24" s="15">
        <v>0</v>
      </c>
      <c r="C24" s="15">
        <v>0</v>
      </c>
    </row>
    <row r="25" spans="1:3" x14ac:dyDescent="0.35">
      <c r="A25" s="21" t="s">
        <v>25</v>
      </c>
      <c r="B25" s="15">
        <v>0</v>
      </c>
      <c r="C25" s="15">
        <v>0</v>
      </c>
    </row>
    <row r="26" spans="1:3" x14ac:dyDescent="0.35">
      <c r="A26" s="21" t="s">
        <v>26</v>
      </c>
      <c r="B26" s="15">
        <v>0</v>
      </c>
      <c r="C26" s="15">
        <v>0</v>
      </c>
    </row>
    <row r="27" spans="1:3" x14ac:dyDescent="0.35">
      <c r="A27" s="17" t="s">
        <v>27</v>
      </c>
      <c r="B27" s="4">
        <f>SUM(B22:B26)</f>
        <v>0</v>
      </c>
      <c r="C27" s="4">
        <f t="shared" ref="C27" si="2">SUM(C22:C26)</f>
        <v>0</v>
      </c>
    </row>
    <row r="28" spans="1:3" x14ac:dyDescent="0.35">
      <c r="A28" s="22" t="s">
        <v>28</v>
      </c>
      <c r="B28" s="23" t="s">
        <v>6</v>
      </c>
      <c r="C28" s="12"/>
    </row>
    <row r="29" spans="1:3" x14ac:dyDescent="0.35">
      <c r="A29" s="21" t="s">
        <v>29</v>
      </c>
      <c r="B29" s="15">
        <v>0</v>
      </c>
      <c r="C29" s="15">
        <v>0</v>
      </c>
    </row>
    <row r="30" spans="1:3" x14ac:dyDescent="0.35">
      <c r="A30" s="21" t="s">
        <v>30</v>
      </c>
      <c r="B30" s="15">
        <v>0</v>
      </c>
      <c r="C30" s="15">
        <v>0</v>
      </c>
    </row>
    <row r="31" spans="1:3" x14ac:dyDescent="0.35">
      <c r="A31" s="21" t="s">
        <v>31</v>
      </c>
      <c r="B31" s="15">
        <v>0</v>
      </c>
      <c r="C31" s="15">
        <v>0</v>
      </c>
    </row>
    <row r="32" spans="1:3" x14ac:dyDescent="0.35">
      <c r="A32" s="21" t="s">
        <v>32</v>
      </c>
      <c r="B32" s="15">
        <v>0</v>
      </c>
      <c r="C32" s="15">
        <v>0</v>
      </c>
    </row>
    <row r="33" spans="1:3" x14ac:dyDescent="0.35">
      <c r="A33" s="17" t="s">
        <v>33</v>
      </c>
      <c r="B33" s="4">
        <f>SUM(B29:B32)</f>
        <v>0</v>
      </c>
      <c r="C33" s="4">
        <f t="shared" ref="C33" si="3">SUM(C29:C32)</f>
        <v>0</v>
      </c>
    </row>
    <row r="34" spans="1:3" x14ac:dyDescent="0.35">
      <c r="A34" s="14" t="s">
        <v>34</v>
      </c>
      <c r="B34" s="15">
        <v>0</v>
      </c>
      <c r="C34" s="15">
        <v>0</v>
      </c>
    </row>
    <row r="35" spans="1:3" x14ac:dyDescent="0.35">
      <c r="A35" s="14" t="s">
        <v>35</v>
      </c>
      <c r="B35" s="15">
        <v>0</v>
      </c>
      <c r="C35" s="15">
        <v>0</v>
      </c>
    </row>
    <row r="36" spans="1:3" x14ac:dyDescent="0.35">
      <c r="A36" s="14" t="s">
        <v>36</v>
      </c>
      <c r="B36" s="15">
        <v>0</v>
      </c>
      <c r="C36" s="15">
        <v>0</v>
      </c>
    </row>
    <row r="37" spans="1:3" x14ac:dyDescent="0.35">
      <c r="A37" s="14" t="s">
        <v>37</v>
      </c>
      <c r="B37" s="15">
        <v>0</v>
      </c>
      <c r="C37" s="15">
        <v>0</v>
      </c>
    </row>
    <row r="38" spans="1:3" x14ac:dyDescent="0.35">
      <c r="A38" s="19" t="s">
        <v>38</v>
      </c>
      <c r="B38" s="4">
        <f>+B37+B36+B35+B34+B33+B27+B20+B19+B18</f>
        <v>0</v>
      </c>
      <c r="C38" s="4">
        <f t="shared" ref="C38" si="4">+C37+C36+C35+C34+C33+C27+C20+C19+C18</f>
        <v>0</v>
      </c>
    </row>
    <row r="39" spans="1:3" x14ac:dyDescent="0.35">
      <c r="A39" s="13" t="s">
        <v>39</v>
      </c>
      <c r="B39" s="4">
        <f>+B16-B38</f>
        <v>0</v>
      </c>
      <c r="C39" s="4">
        <f t="shared" ref="C39" si="5">+C16-C38</f>
        <v>0</v>
      </c>
    </row>
    <row r="40" spans="1:3" x14ac:dyDescent="0.35">
      <c r="A40" s="13" t="s">
        <v>40</v>
      </c>
      <c r="B40" s="11" t="s">
        <v>6</v>
      </c>
      <c r="C40" s="12"/>
    </row>
    <row r="41" spans="1:3" x14ac:dyDescent="0.35">
      <c r="A41" s="14" t="s">
        <v>41</v>
      </c>
      <c r="B41" s="23" t="s">
        <v>6</v>
      </c>
      <c r="C41" s="12"/>
    </row>
    <row r="42" spans="1:3" x14ac:dyDescent="0.35">
      <c r="A42" s="16" t="s">
        <v>42</v>
      </c>
      <c r="B42" s="15">
        <v>0</v>
      </c>
      <c r="C42" s="15">
        <v>0</v>
      </c>
    </row>
    <row r="43" spans="1:3" x14ac:dyDescent="0.35">
      <c r="A43" s="16" t="s">
        <v>43</v>
      </c>
      <c r="B43" s="15">
        <v>0</v>
      </c>
      <c r="C43" s="15">
        <v>0</v>
      </c>
    </row>
    <row r="44" spans="1:3" x14ac:dyDescent="0.35">
      <c r="A44" s="16" t="s">
        <v>44</v>
      </c>
      <c r="B44" s="15">
        <v>0</v>
      </c>
      <c r="C44" s="15">
        <v>0</v>
      </c>
    </row>
    <row r="45" spans="1:3" x14ac:dyDescent="0.35">
      <c r="A45" s="16" t="s">
        <v>45</v>
      </c>
      <c r="B45" s="15">
        <v>0</v>
      </c>
      <c r="C45" s="15">
        <v>0</v>
      </c>
    </row>
    <row r="46" spans="1:3" x14ac:dyDescent="0.35">
      <c r="A46" s="17" t="s">
        <v>46</v>
      </c>
      <c r="B46" s="4">
        <f>SUM(B42:B45)</f>
        <v>0</v>
      </c>
      <c r="C46" s="4">
        <f t="shared" ref="C46" si="6">SUM(C42:C45)</f>
        <v>0</v>
      </c>
    </row>
    <row r="47" spans="1:3" x14ac:dyDescent="0.35">
      <c r="A47" s="14" t="s">
        <v>47</v>
      </c>
      <c r="B47" s="11" t="s">
        <v>6</v>
      </c>
      <c r="C47" s="12"/>
    </row>
    <row r="48" spans="1:3" x14ac:dyDescent="0.35">
      <c r="A48" s="21" t="s">
        <v>48</v>
      </c>
      <c r="B48" s="23" t="s">
        <v>6</v>
      </c>
      <c r="C48" s="12"/>
    </row>
    <row r="49" spans="1:3" x14ac:dyDescent="0.35">
      <c r="A49" s="16" t="s">
        <v>42</v>
      </c>
      <c r="B49" s="15">
        <v>0</v>
      </c>
      <c r="C49" s="15">
        <v>0</v>
      </c>
    </row>
    <row r="50" spans="1:3" x14ac:dyDescent="0.35">
      <c r="A50" s="16" t="s">
        <v>43</v>
      </c>
      <c r="B50" s="15">
        <v>0</v>
      </c>
      <c r="C50" s="15">
        <v>0</v>
      </c>
    </row>
    <row r="51" spans="1:3" x14ac:dyDescent="0.35">
      <c r="A51" s="16" t="s">
        <v>49</v>
      </c>
      <c r="B51" s="15">
        <v>0</v>
      </c>
      <c r="C51" s="15">
        <v>0</v>
      </c>
    </row>
    <row r="52" spans="1:3" x14ac:dyDescent="0.35">
      <c r="A52" s="16" t="s">
        <v>44</v>
      </c>
      <c r="B52" s="15">
        <v>0</v>
      </c>
      <c r="C52" s="15">
        <v>0</v>
      </c>
    </row>
    <row r="53" spans="1:3" x14ac:dyDescent="0.35">
      <c r="A53" s="16" t="s">
        <v>45</v>
      </c>
      <c r="B53" s="15">
        <v>0</v>
      </c>
      <c r="C53" s="15">
        <v>0</v>
      </c>
    </row>
    <row r="54" spans="1:3" x14ac:dyDescent="0.35">
      <c r="A54" s="17" t="s">
        <v>50</v>
      </c>
      <c r="B54" s="4">
        <f>SUM(B49:B53)</f>
        <v>0</v>
      </c>
      <c r="C54" s="4">
        <f t="shared" ref="C54" si="7">SUM(C49:C53)</f>
        <v>0</v>
      </c>
    </row>
    <row r="55" spans="1:3" x14ac:dyDescent="0.35">
      <c r="A55" s="21" t="s">
        <v>51</v>
      </c>
      <c r="B55" s="15">
        <v>0</v>
      </c>
      <c r="C55" s="15">
        <v>0</v>
      </c>
    </row>
    <row r="56" spans="1:3" x14ac:dyDescent="0.35">
      <c r="A56" s="21" t="s">
        <v>52</v>
      </c>
      <c r="B56" s="15">
        <v>0</v>
      </c>
      <c r="C56" s="15">
        <v>0</v>
      </c>
    </row>
    <row r="57" spans="1:3" x14ac:dyDescent="0.35">
      <c r="A57" s="21" t="s">
        <v>53</v>
      </c>
      <c r="B57" s="11" t="s">
        <v>6</v>
      </c>
      <c r="C57" s="12"/>
    </row>
    <row r="58" spans="1:3" x14ac:dyDescent="0.35">
      <c r="A58" s="16" t="s">
        <v>42</v>
      </c>
      <c r="B58" s="15">
        <v>0</v>
      </c>
      <c r="C58" s="15">
        <v>0</v>
      </c>
    </row>
    <row r="59" spans="1:3" x14ac:dyDescent="0.35">
      <c r="A59" s="16" t="s">
        <v>43</v>
      </c>
      <c r="B59" s="15">
        <v>0</v>
      </c>
      <c r="C59" s="15">
        <v>0</v>
      </c>
    </row>
    <row r="60" spans="1:3" x14ac:dyDescent="0.35">
      <c r="A60" s="16" t="s">
        <v>49</v>
      </c>
      <c r="B60" s="15">
        <v>0</v>
      </c>
      <c r="C60" s="15">
        <v>0</v>
      </c>
    </row>
    <row r="61" spans="1:3" x14ac:dyDescent="0.35">
      <c r="A61" s="16" t="s">
        <v>45</v>
      </c>
      <c r="B61" s="15">
        <v>0</v>
      </c>
      <c r="C61" s="15">
        <v>0</v>
      </c>
    </row>
    <row r="62" spans="1:3" x14ac:dyDescent="0.35">
      <c r="A62" s="17" t="s">
        <v>54</v>
      </c>
      <c r="B62" s="4">
        <f>SUM(B58:B61)</f>
        <v>0</v>
      </c>
      <c r="C62" s="4">
        <f t="shared" ref="C62" si="8">SUM(C58:C61)</f>
        <v>0</v>
      </c>
    </row>
    <row r="63" spans="1:3" x14ac:dyDescent="0.35">
      <c r="A63" s="17" t="s">
        <v>55</v>
      </c>
      <c r="B63" s="4">
        <f>+B62+B56+B55+B54</f>
        <v>0</v>
      </c>
      <c r="C63" s="4">
        <f t="shared" ref="C63" si="9">+C62+C56+C55+C54</f>
        <v>0</v>
      </c>
    </row>
    <row r="64" spans="1:3" x14ac:dyDescent="0.35">
      <c r="A64" s="14" t="s">
        <v>56</v>
      </c>
      <c r="B64" s="11" t="s">
        <v>6</v>
      </c>
      <c r="C64" s="12"/>
    </row>
    <row r="65" spans="1:3" x14ac:dyDescent="0.35">
      <c r="A65" s="16" t="s">
        <v>57</v>
      </c>
      <c r="B65" s="15">
        <v>0</v>
      </c>
      <c r="C65" s="15">
        <v>0</v>
      </c>
    </row>
    <row r="66" spans="1:3" x14ac:dyDescent="0.35">
      <c r="A66" s="16" t="s">
        <v>58</v>
      </c>
      <c r="B66" s="15">
        <v>0</v>
      </c>
      <c r="C66" s="15">
        <v>0</v>
      </c>
    </row>
    <row r="67" spans="1:3" x14ac:dyDescent="0.35">
      <c r="A67" s="16" t="s">
        <v>59</v>
      </c>
      <c r="B67" s="15">
        <v>0</v>
      </c>
      <c r="C67" s="15">
        <v>0</v>
      </c>
    </row>
    <row r="68" spans="1:3" x14ac:dyDescent="0.35">
      <c r="A68" s="16" t="s">
        <v>14</v>
      </c>
      <c r="B68" s="15">
        <v>0</v>
      </c>
      <c r="C68" s="15">
        <v>0</v>
      </c>
    </row>
    <row r="69" spans="1:3" x14ac:dyDescent="0.35">
      <c r="A69" s="17" t="s">
        <v>60</v>
      </c>
      <c r="B69" s="4">
        <f>SUM(B65:B68)</f>
        <v>0</v>
      </c>
      <c r="C69" s="4">
        <f t="shared" ref="C69" si="10">SUM(C65:C68)</f>
        <v>0</v>
      </c>
    </row>
    <row r="70" spans="1:3" x14ac:dyDescent="0.35">
      <c r="A70" s="14" t="s">
        <v>61</v>
      </c>
      <c r="B70" s="15">
        <v>0</v>
      </c>
      <c r="C70" s="15">
        <v>0</v>
      </c>
    </row>
    <row r="71" spans="1:3" x14ac:dyDescent="0.35">
      <c r="A71" s="19" t="s">
        <v>62</v>
      </c>
      <c r="B71" s="4">
        <f>+B46+B63-B69+B70</f>
        <v>0</v>
      </c>
      <c r="C71" s="4">
        <f t="shared" ref="C71" si="11">+C46+C63-C69+C70</f>
        <v>0</v>
      </c>
    </row>
    <row r="72" spans="1:3" x14ac:dyDescent="0.35">
      <c r="A72" s="13" t="s">
        <v>63</v>
      </c>
      <c r="B72" s="11" t="s">
        <v>6</v>
      </c>
      <c r="C72" s="12"/>
    </row>
    <row r="73" spans="1:3" x14ac:dyDescent="0.35">
      <c r="A73" s="14" t="s">
        <v>64</v>
      </c>
      <c r="B73" s="11" t="s">
        <v>6</v>
      </c>
      <c r="C73" s="12"/>
    </row>
    <row r="74" spans="1:3" x14ac:dyDescent="0.35">
      <c r="A74" s="21" t="s">
        <v>65</v>
      </c>
      <c r="B74" s="15">
        <v>0</v>
      </c>
      <c r="C74" s="15">
        <v>0</v>
      </c>
    </row>
    <row r="75" spans="1:3" x14ac:dyDescent="0.35">
      <c r="A75" s="21" t="s">
        <v>66</v>
      </c>
      <c r="B75" s="15">
        <v>0</v>
      </c>
      <c r="C75" s="15">
        <v>0</v>
      </c>
    </row>
    <row r="76" spans="1:3" x14ac:dyDescent="0.35">
      <c r="A76" s="21" t="s">
        <v>67</v>
      </c>
      <c r="B76" s="15">
        <v>0</v>
      </c>
      <c r="C76" s="15">
        <v>0</v>
      </c>
    </row>
    <row r="77" spans="1:3" x14ac:dyDescent="0.35">
      <c r="A77" s="21" t="s">
        <v>68</v>
      </c>
      <c r="B77" s="15">
        <v>0</v>
      </c>
      <c r="C77" s="15">
        <v>0</v>
      </c>
    </row>
    <row r="78" spans="1:3" x14ac:dyDescent="0.35">
      <c r="A78" s="17" t="s">
        <v>69</v>
      </c>
      <c r="B78" s="4">
        <f>SUM(B74:B77)</f>
        <v>0</v>
      </c>
      <c r="C78" s="4">
        <f t="shared" ref="C78" si="12">SUM(C74:C77)</f>
        <v>0</v>
      </c>
    </row>
    <row r="79" spans="1:3" x14ac:dyDescent="0.35">
      <c r="A79" s="14" t="s">
        <v>70</v>
      </c>
      <c r="B79" s="11" t="s">
        <v>6</v>
      </c>
      <c r="C79" s="12"/>
    </row>
    <row r="80" spans="1:3" x14ac:dyDescent="0.35">
      <c r="A80" s="21" t="s">
        <v>65</v>
      </c>
      <c r="B80" s="15">
        <v>0</v>
      </c>
      <c r="C80" s="15">
        <v>0</v>
      </c>
    </row>
    <row r="81" spans="1:3" x14ac:dyDescent="0.35">
      <c r="A81" s="21" t="s">
        <v>66</v>
      </c>
      <c r="B81" s="15">
        <v>0</v>
      </c>
      <c r="C81" s="15">
        <v>0</v>
      </c>
    </row>
    <row r="82" spans="1:3" x14ac:dyDescent="0.35">
      <c r="A82" s="21" t="s">
        <v>71</v>
      </c>
      <c r="B82" s="15">
        <v>0</v>
      </c>
      <c r="C82" s="15">
        <v>0</v>
      </c>
    </row>
    <row r="83" spans="1:3" x14ac:dyDescent="0.35">
      <c r="A83" s="21" t="s">
        <v>68</v>
      </c>
      <c r="B83" s="15">
        <v>0</v>
      </c>
      <c r="C83" s="15">
        <v>0</v>
      </c>
    </row>
    <row r="84" spans="1:3" x14ac:dyDescent="0.35">
      <c r="A84" s="17" t="s">
        <v>72</v>
      </c>
      <c r="B84" s="4">
        <f>SUM(B80:B83)</f>
        <v>0</v>
      </c>
      <c r="C84" s="4">
        <f t="shared" ref="C84" si="13">SUM(C80:C83)</f>
        <v>0</v>
      </c>
    </row>
    <row r="85" spans="1:3" x14ac:dyDescent="0.35">
      <c r="A85" s="19" t="s">
        <v>73</v>
      </c>
      <c r="B85" s="25">
        <f>+B78-B84</f>
        <v>0</v>
      </c>
      <c r="C85" s="25">
        <f>+C78-C84</f>
        <v>0</v>
      </c>
    </row>
    <row r="86" spans="1:3" x14ac:dyDescent="0.35">
      <c r="A86" s="13" t="s">
        <v>74</v>
      </c>
      <c r="B86" s="4">
        <f>+B39+B71+B85</f>
        <v>0</v>
      </c>
      <c r="C86" s="4">
        <f t="shared" ref="C86" si="14">+C39+C71+C85</f>
        <v>0</v>
      </c>
    </row>
    <row r="87" spans="1:3" x14ac:dyDescent="0.35">
      <c r="A87" s="26" t="s">
        <v>75</v>
      </c>
      <c r="B87" s="11" t="s">
        <v>6</v>
      </c>
      <c r="C87" s="12"/>
    </row>
    <row r="88" spans="1:3" x14ac:dyDescent="0.35">
      <c r="A88" s="14" t="s">
        <v>76</v>
      </c>
      <c r="B88" s="15">
        <v>0</v>
      </c>
      <c r="C88" s="15">
        <v>0</v>
      </c>
    </row>
    <row r="89" spans="1:3" x14ac:dyDescent="0.35">
      <c r="A89" s="14" t="s">
        <v>77</v>
      </c>
      <c r="B89" s="15">
        <v>0</v>
      </c>
      <c r="C89" s="15">
        <v>0</v>
      </c>
    </row>
    <row r="90" spans="1:3" x14ac:dyDescent="0.35">
      <c r="A90" s="14" t="s">
        <v>78</v>
      </c>
      <c r="B90" s="15">
        <v>0</v>
      </c>
      <c r="C90" s="15">
        <v>0</v>
      </c>
    </row>
    <row r="91" spans="1:3" x14ac:dyDescent="0.35">
      <c r="A91" s="14" t="s">
        <v>79</v>
      </c>
      <c r="B91" s="15">
        <v>0</v>
      </c>
      <c r="C91" s="15">
        <v>0</v>
      </c>
    </row>
    <row r="92" spans="1:3" x14ac:dyDescent="0.35">
      <c r="A92" s="22" t="s">
        <v>80</v>
      </c>
      <c r="B92" s="4">
        <f>+B88+B89+B90-B91</f>
        <v>0</v>
      </c>
      <c r="C92" s="4">
        <f t="shared" ref="C92" si="15">+C88+C89+C90-C91</f>
        <v>0</v>
      </c>
    </row>
    <row r="93" spans="1:3" x14ac:dyDescent="0.35">
      <c r="A93" s="13" t="s">
        <v>81</v>
      </c>
      <c r="B93" s="4">
        <f>+B86-B92</f>
        <v>0</v>
      </c>
      <c r="C93" s="4">
        <f t="shared" ref="C93" si="16">+C86-C92</f>
        <v>0</v>
      </c>
    </row>
  </sheetData>
  <conditionalFormatting sqref="A3">
    <cfRule type="expression" dxfId="20" priority="18" stopIfTrue="1">
      <formula>ABS(SUM(A3)-SUM(#REF!))&gt;=1</formula>
    </cfRule>
  </conditionalFormatting>
  <conditionalFormatting sqref="B6:B7">
    <cfRule type="expression" dxfId="19" priority="16" stopIfTrue="1">
      <formula>ABS(SUM(B6)-SUM(#REF!))&gt;=10</formula>
    </cfRule>
  </conditionalFormatting>
  <conditionalFormatting sqref="B12">
    <cfRule type="expression" dxfId="18" priority="13" stopIfTrue="1">
      <formula>ABS(SUM(B12)-SUM(#REF!))&gt;=1</formula>
    </cfRule>
  </conditionalFormatting>
  <conditionalFormatting sqref="B17 B28 B40:B41 B47:B48 B57 B64 B72:B73 B79 B87">
    <cfRule type="expression" dxfId="17" priority="17" stopIfTrue="1">
      <formula>ABS(SUM(B17)-SUM(#REF!))&gt;=1</formula>
    </cfRule>
  </conditionalFormatting>
  <conditionalFormatting sqref="B21">
    <cfRule type="expression" dxfId="16" priority="14" stopIfTrue="1">
      <formula>ABS(SUM(B21)-SUM(#REF!))&gt;=1</formula>
    </cfRule>
  </conditionalFormatting>
  <conditionalFormatting sqref="B8:C11">
    <cfRule type="expression" dxfId="15" priority="12" stopIfTrue="1">
      <formula>ABS(SUM(B8)-SUM(#REF!))&gt;=1</formula>
    </cfRule>
  </conditionalFormatting>
  <conditionalFormatting sqref="B13:C14">
    <cfRule type="expression" dxfId="14" priority="1" stopIfTrue="1">
      <formula>ABS(SUM(B13)-SUM(#REF!))&gt;=1</formula>
    </cfRule>
  </conditionalFormatting>
  <conditionalFormatting sqref="B16:C16">
    <cfRule type="expression" dxfId="13" priority="15" stopIfTrue="1">
      <formula>ABS(SUM(B16)-SUM(#REF!))&gt;=1</formula>
    </cfRule>
  </conditionalFormatting>
  <conditionalFormatting sqref="B18:C20">
    <cfRule type="expression" dxfId="12" priority="11" stopIfTrue="1">
      <formula>ABS(SUM(B18)-SUM(#REF!))&gt;=1</formula>
    </cfRule>
  </conditionalFormatting>
  <conditionalFormatting sqref="B22:C27">
    <cfRule type="expression" dxfId="11" priority="10" stopIfTrue="1">
      <formula>ABS(SUM(B22)-SUM(#REF!))&gt;=1</formula>
    </cfRule>
  </conditionalFormatting>
  <conditionalFormatting sqref="B29:C39">
    <cfRule type="expression" dxfId="10" priority="9" stopIfTrue="1">
      <formula>ABS(SUM(B29)-SUM(#REF!))&gt;=1</formula>
    </cfRule>
  </conditionalFormatting>
  <conditionalFormatting sqref="B42:C46">
    <cfRule type="expression" dxfId="9" priority="8" stopIfTrue="1">
      <formula>ABS(SUM(B42)-SUM(#REF!))&gt;=1</formula>
    </cfRule>
  </conditionalFormatting>
  <conditionalFormatting sqref="B49:C56">
    <cfRule type="expression" dxfId="8" priority="7" stopIfTrue="1">
      <formula>ABS(SUM(B49)-SUM(#REF!))&gt;=1</formula>
    </cfRule>
  </conditionalFormatting>
  <conditionalFormatting sqref="B58:C63">
    <cfRule type="expression" dxfId="7" priority="6" stopIfTrue="1">
      <formula>ABS(SUM(B58)-SUM(#REF!))&gt;=1</formula>
    </cfRule>
  </conditionalFormatting>
  <conditionalFormatting sqref="B65:C71">
    <cfRule type="expression" dxfId="6" priority="5" stopIfTrue="1">
      <formula>ABS(SUM(B65)-SUM(#REF!))&gt;=1</formula>
    </cfRule>
  </conditionalFormatting>
  <conditionalFormatting sqref="B74:C78">
    <cfRule type="expression" dxfId="5" priority="4" stopIfTrue="1">
      <formula>ABS(SUM(B74)-SUM(#REF!))&gt;=1</formula>
    </cfRule>
  </conditionalFormatting>
  <conditionalFormatting sqref="B80:C86">
    <cfRule type="expression" dxfId="4" priority="3" stopIfTrue="1">
      <formula>ABS(SUM(B80)-SUM(#REF!))&gt;=1</formula>
    </cfRule>
  </conditionalFormatting>
  <conditionalFormatting sqref="B88:C93">
    <cfRule type="expression" dxfId="3" priority="2" stopIfTrue="1">
      <formula>ABS(SUM(B88)-SUM(#REF!))&gt;=1</formula>
    </cfRule>
  </conditionalFormatting>
  <dataValidations count="2">
    <dataValidation type="whole" allowBlank="1" showInputMessage="1" showErrorMessage="1" sqref="WUV983039:WUV983133 RDD983039:RDD983133 IJ65535:IJ65629 SF65535:SF65629 ACB65535:ACB65629 ALX65535:ALX65629 AVT65535:AVT65629 BFP65535:BFP65629 BPL65535:BPL65629 BZH65535:BZH65629 CJD65535:CJD65629 CSZ65535:CSZ65629 DCV65535:DCV65629 DMR65535:DMR65629 DWN65535:DWN65629 EGJ65535:EGJ65629 EQF65535:EQF65629 FAB65535:FAB65629 FJX65535:FJX65629 FTT65535:FTT65629 GDP65535:GDP65629 GNL65535:GNL65629 GXH65535:GXH65629 HHD65535:HHD65629 HQZ65535:HQZ65629 IAV65535:IAV65629 IKR65535:IKR65629 IUN65535:IUN65629 JEJ65535:JEJ65629 JOF65535:JOF65629 JYB65535:JYB65629 KHX65535:KHX65629 KRT65535:KRT65629 LBP65535:LBP65629 LLL65535:LLL65629 LVH65535:LVH65629 MFD65535:MFD65629 MOZ65535:MOZ65629 MYV65535:MYV65629 NIR65535:NIR65629 NSN65535:NSN65629 OCJ65535:OCJ65629 OMF65535:OMF65629 OWB65535:OWB65629 PFX65535:PFX65629 PPT65535:PPT65629 PZP65535:PZP65629 QJL65535:QJL65629 QTH65535:QTH65629 RDD65535:RDD65629 RMZ65535:RMZ65629 RWV65535:RWV65629 SGR65535:SGR65629 SQN65535:SQN65629 TAJ65535:TAJ65629 TKF65535:TKF65629 TUB65535:TUB65629 UDX65535:UDX65629 UNT65535:UNT65629 UXP65535:UXP65629 VHL65535:VHL65629 VRH65535:VRH65629 WBD65535:WBD65629 WKZ65535:WKZ65629 WUV65535:WUV65629 RMZ983039:RMZ983133 IJ131071:IJ131165 SF131071:SF131165 ACB131071:ACB131165 ALX131071:ALX131165 AVT131071:AVT131165 BFP131071:BFP131165 BPL131071:BPL131165 BZH131071:BZH131165 CJD131071:CJD131165 CSZ131071:CSZ131165 DCV131071:DCV131165 DMR131071:DMR131165 DWN131071:DWN131165 EGJ131071:EGJ131165 EQF131071:EQF131165 FAB131071:FAB131165 FJX131071:FJX131165 FTT131071:FTT131165 GDP131071:GDP131165 GNL131071:GNL131165 GXH131071:GXH131165 HHD131071:HHD131165 HQZ131071:HQZ131165 IAV131071:IAV131165 IKR131071:IKR131165 IUN131071:IUN131165 JEJ131071:JEJ131165 JOF131071:JOF131165 JYB131071:JYB131165 KHX131071:KHX131165 KRT131071:KRT131165 LBP131071:LBP131165 LLL131071:LLL131165 LVH131071:LVH131165 MFD131071:MFD131165 MOZ131071:MOZ131165 MYV131071:MYV131165 NIR131071:NIR131165 NSN131071:NSN131165 OCJ131071:OCJ131165 OMF131071:OMF131165 OWB131071:OWB131165 PFX131071:PFX131165 PPT131071:PPT131165 PZP131071:PZP131165 QJL131071:QJL131165 QTH131071:QTH131165 RDD131071:RDD131165 RMZ131071:RMZ131165 RWV131071:RWV131165 SGR131071:SGR131165 SQN131071:SQN131165 TAJ131071:TAJ131165 TKF131071:TKF131165 TUB131071:TUB131165 UDX131071:UDX131165 UNT131071:UNT131165 UXP131071:UXP131165 VHL131071:VHL131165 VRH131071:VRH131165 WBD131071:WBD131165 WKZ131071:WKZ131165 WUV131071:WUV131165 RWV983039:RWV983133 IJ196607:IJ196701 SF196607:SF196701 ACB196607:ACB196701 ALX196607:ALX196701 AVT196607:AVT196701 BFP196607:BFP196701 BPL196607:BPL196701 BZH196607:BZH196701 CJD196607:CJD196701 CSZ196607:CSZ196701 DCV196607:DCV196701 DMR196607:DMR196701 DWN196607:DWN196701 EGJ196607:EGJ196701 EQF196607:EQF196701 FAB196607:FAB196701 FJX196607:FJX196701 FTT196607:FTT196701 GDP196607:GDP196701 GNL196607:GNL196701 GXH196607:GXH196701 HHD196607:HHD196701 HQZ196607:HQZ196701 IAV196607:IAV196701 IKR196607:IKR196701 IUN196607:IUN196701 JEJ196607:JEJ196701 JOF196607:JOF196701 JYB196607:JYB196701 KHX196607:KHX196701 KRT196607:KRT196701 LBP196607:LBP196701 LLL196607:LLL196701 LVH196607:LVH196701 MFD196607:MFD196701 MOZ196607:MOZ196701 MYV196607:MYV196701 NIR196607:NIR196701 NSN196607:NSN196701 OCJ196607:OCJ196701 OMF196607:OMF196701 OWB196607:OWB196701 PFX196607:PFX196701 PPT196607:PPT196701 PZP196607:PZP196701 QJL196607:QJL196701 QTH196607:QTH196701 RDD196607:RDD196701 RMZ196607:RMZ196701 RWV196607:RWV196701 SGR196607:SGR196701 SQN196607:SQN196701 TAJ196607:TAJ196701 TKF196607:TKF196701 TUB196607:TUB196701 UDX196607:UDX196701 UNT196607:UNT196701 UXP196607:UXP196701 VHL196607:VHL196701 VRH196607:VRH196701 WBD196607:WBD196701 WKZ196607:WKZ196701 WUV196607:WUV196701 SGR983039:SGR983133 IJ262143:IJ262237 SF262143:SF262237 ACB262143:ACB262237 ALX262143:ALX262237 AVT262143:AVT262237 BFP262143:BFP262237 BPL262143:BPL262237 BZH262143:BZH262237 CJD262143:CJD262237 CSZ262143:CSZ262237 DCV262143:DCV262237 DMR262143:DMR262237 DWN262143:DWN262237 EGJ262143:EGJ262237 EQF262143:EQF262237 FAB262143:FAB262237 FJX262143:FJX262237 FTT262143:FTT262237 GDP262143:GDP262237 GNL262143:GNL262237 GXH262143:GXH262237 HHD262143:HHD262237 HQZ262143:HQZ262237 IAV262143:IAV262237 IKR262143:IKR262237 IUN262143:IUN262237 JEJ262143:JEJ262237 JOF262143:JOF262237 JYB262143:JYB262237 KHX262143:KHX262237 KRT262143:KRT262237 LBP262143:LBP262237 LLL262143:LLL262237 LVH262143:LVH262237 MFD262143:MFD262237 MOZ262143:MOZ262237 MYV262143:MYV262237 NIR262143:NIR262237 NSN262143:NSN262237 OCJ262143:OCJ262237 OMF262143:OMF262237 OWB262143:OWB262237 PFX262143:PFX262237 PPT262143:PPT262237 PZP262143:PZP262237 QJL262143:QJL262237 QTH262143:QTH262237 RDD262143:RDD262237 RMZ262143:RMZ262237 RWV262143:RWV262237 SGR262143:SGR262237 SQN262143:SQN262237 TAJ262143:TAJ262237 TKF262143:TKF262237 TUB262143:TUB262237 UDX262143:UDX262237 UNT262143:UNT262237 UXP262143:UXP262237 VHL262143:VHL262237 VRH262143:VRH262237 WBD262143:WBD262237 WKZ262143:WKZ262237 WUV262143:WUV262237 SQN983039:SQN983133 IJ327679:IJ327773 SF327679:SF327773 ACB327679:ACB327773 ALX327679:ALX327773 AVT327679:AVT327773 BFP327679:BFP327773 BPL327679:BPL327773 BZH327679:BZH327773 CJD327679:CJD327773 CSZ327679:CSZ327773 DCV327679:DCV327773 DMR327679:DMR327773 DWN327679:DWN327773 EGJ327679:EGJ327773 EQF327679:EQF327773 FAB327679:FAB327773 FJX327679:FJX327773 FTT327679:FTT327773 GDP327679:GDP327773 GNL327679:GNL327773 GXH327679:GXH327773 HHD327679:HHD327773 HQZ327679:HQZ327773 IAV327679:IAV327773 IKR327679:IKR327773 IUN327679:IUN327773 JEJ327679:JEJ327773 JOF327679:JOF327773 JYB327679:JYB327773 KHX327679:KHX327773 KRT327679:KRT327773 LBP327679:LBP327773 LLL327679:LLL327773 LVH327679:LVH327773 MFD327679:MFD327773 MOZ327679:MOZ327773 MYV327679:MYV327773 NIR327679:NIR327773 NSN327679:NSN327773 OCJ327679:OCJ327773 OMF327679:OMF327773 OWB327679:OWB327773 PFX327679:PFX327773 PPT327679:PPT327773 PZP327679:PZP327773 QJL327679:QJL327773 QTH327679:QTH327773 RDD327679:RDD327773 RMZ327679:RMZ327773 RWV327679:RWV327773 SGR327679:SGR327773 SQN327679:SQN327773 TAJ327679:TAJ327773 TKF327679:TKF327773 TUB327679:TUB327773 UDX327679:UDX327773 UNT327679:UNT327773 UXP327679:UXP327773 VHL327679:VHL327773 VRH327679:VRH327773 WBD327679:WBD327773 WKZ327679:WKZ327773 WUV327679:WUV327773 TAJ983039:TAJ983133 IJ393215:IJ393309 SF393215:SF393309 ACB393215:ACB393309 ALX393215:ALX393309 AVT393215:AVT393309 BFP393215:BFP393309 BPL393215:BPL393309 BZH393215:BZH393309 CJD393215:CJD393309 CSZ393215:CSZ393309 DCV393215:DCV393309 DMR393215:DMR393309 DWN393215:DWN393309 EGJ393215:EGJ393309 EQF393215:EQF393309 FAB393215:FAB393309 FJX393215:FJX393309 FTT393215:FTT393309 GDP393215:GDP393309 GNL393215:GNL393309 GXH393215:GXH393309 HHD393215:HHD393309 HQZ393215:HQZ393309 IAV393215:IAV393309 IKR393215:IKR393309 IUN393215:IUN393309 JEJ393215:JEJ393309 JOF393215:JOF393309 JYB393215:JYB393309 KHX393215:KHX393309 KRT393215:KRT393309 LBP393215:LBP393309 LLL393215:LLL393309 LVH393215:LVH393309 MFD393215:MFD393309 MOZ393215:MOZ393309 MYV393215:MYV393309 NIR393215:NIR393309 NSN393215:NSN393309 OCJ393215:OCJ393309 OMF393215:OMF393309 OWB393215:OWB393309 PFX393215:PFX393309 PPT393215:PPT393309 PZP393215:PZP393309 QJL393215:QJL393309 QTH393215:QTH393309 RDD393215:RDD393309 RMZ393215:RMZ393309 RWV393215:RWV393309 SGR393215:SGR393309 SQN393215:SQN393309 TAJ393215:TAJ393309 TKF393215:TKF393309 TUB393215:TUB393309 UDX393215:UDX393309 UNT393215:UNT393309 UXP393215:UXP393309 VHL393215:VHL393309 VRH393215:VRH393309 WBD393215:WBD393309 WKZ393215:WKZ393309 WUV393215:WUV393309 TKF983039:TKF983133 IJ458751:IJ458845 SF458751:SF458845 ACB458751:ACB458845 ALX458751:ALX458845 AVT458751:AVT458845 BFP458751:BFP458845 BPL458751:BPL458845 BZH458751:BZH458845 CJD458751:CJD458845 CSZ458751:CSZ458845 DCV458751:DCV458845 DMR458751:DMR458845 DWN458751:DWN458845 EGJ458751:EGJ458845 EQF458751:EQF458845 FAB458751:FAB458845 FJX458751:FJX458845 FTT458751:FTT458845 GDP458751:GDP458845 GNL458751:GNL458845 GXH458751:GXH458845 HHD458751:HHD458845 HQZ458751:HQZ458845 IAV458751:IAV458845 IKR458751:IKR458845 IUN458751:IUN458845 JEJ458751:JEJ458845 JOF458751:JOF458845 JYB458751:JYB458845 KHX458751:KHX458845 KRT458751:KRT458845 LBP458751:LBP458845 LLL458751:LLL458845 LVH458751:LVH458845 MFD458751:MFD458845 MOZ458751:MOZ458845 MYV458751:MYV458845 NIR458751:NIR458845 NSN458751:NSN458845 OCJ458751:OCJ458845 OMF458751:OMF458845 OWB458751:OWB458845 PFX458751:PFX458845 PPT458751:PPT458845 PZP458751:PZP458845 QJL458751:QJL458845 QTH458751:QTH458845 RDD458751:RDD458845 RMZ458751:RMZ458845 RWV458751:RWV458845 SGR458751:SGR458845 SQN458751:SQN458845 TAJ458751:TAJ458845 TKF458751:TKF458845 TUB458751:TUB458845 UDX458751:UDX458845 UNT458751:UNT458845 UXP458751:UXP458845 VHL458751:VHL458845 VRH458751:VRH458845 WBD458751:WBD458845 WKZ458751:WKZ458845 WUV458751:WUV458845 TUB983039:TUB983133 IJ524287:IJ524381 SF524287:SF524381 ACB524287:ACB524381 ALX524287:ALX524381 AVT524287:AVT524381 BFP524287:BFP524381 BPL524287:BPL524381 BZH524287:BZH524381 CJD524287:CJD524381 CSZ524287:CSZ524381 DCV524287:DCV524381 DMR524287:DMR524381 DWN524287:DWN524381 EGJ524287:EGJ524381 EQF524287:EQF524381 FAB524287:FAB524381 FJX524287:FJX524381 FTT524287:FTT524381 GDP524287:GDP524381 GNL524287:GNL524381 GXH524287:GXH524381 HHD524287:HHD524381 HQZ524287:HQZ524381 IAV524287:IAV524381 IKR524287:IKR524381 IUN524287:IUN524381 JEJ524287:JEJ524381 JOF524287:JOF524381 JYB524287:JYB524381 KHX524287:KHX524381 KRT524287:KRT524381 LBP524287:LBP524381 LLL524287:LLL524381 LVH524287:LVH524381 MFD524287:MFD524381 MOZ524287:MOZ524381 MYV524287:MYV524381 NIR524287:NIR524381 NSN524287:NSN524381 OCJ524287:OCJ524381 OMF524287:OMF524381 OWB524287:OWB524381 PFX524287:PFX524381 PPT524287:PPT524381 PZP524287:PZP524381 QJL524287:QJL524381 QTH524287:QTH524381 RDD524287:RDD524381 RMZ524287:RMZ524381 RWV524287:RWV524381 SGR524287:SGR524381 SQN524287:SQN524381 TAJ524287:TAJ524381 TKF524287:TKF524381 TUB524287:TUB524381 UDX524287:UDX524381 UNT524287:UNT524381 UXP524287:UXP524381 VHL524287:VHL524381 VRH524287:VRH524381 WBD524287:WBD524381 WKZ524287:WKZ524381 WUV524287:WUV524381 UDX983039:UDX983133 IJ589823:IJ589917 SF589823:SF589917 ACB589823:ACB589917 ALX589823:ALX589917 AVT589823:AVT589917 BFP589823:BFP589917 BPL589823:BPL589917 BZH589823:BZH589917 CJD589823:CJD589917 CSZ589823:CSZ589917 DCV589823:DCV589917 DMR589823:DMR589917 DWN589823:DWN589917 EGJ589823:EGJ589917 EQF589823:EQF589917 FAB589823:FAB589917 FJX589823:FJX589917 FTT589823:FTT589917 GDP589823:GDP589917 GNL589823:GNL589917 GXH589823:GXH589917 HHD589823:HHD589917 HQZ589823:HQZ589917 IAV589823:IAV589917 IKR589823:IKR589917 IUN589823:IUN589917 JEJ589823:JEJ589917 JOF589823:JOF589917 JYB589823:JYB589917 KHX589823:KHX589917 KRT589823:KRT589917 LBP589823:LBP589917 LLL589823:LLL589917 LVH589823:LVH589917 MFD589823:MFD589917 MOZ589823:MOZ589917 MYV589823:MYV589917 NIR589823:NIR589917 NSN589823:NSN589917 OCJ589823:OCJ589917 OMF589823:OMF589917 OWB589823:OWB589917 PFX589823:PFX589917 PPT589823:PPT589917 PZP589823:PZP589917 QJL589823:QJL589917 QTH589823:QTH589917 RDD589823:RDD589917 RMZ589823:RMZ589917 RWV589823:RWV589917 SGR589823:SGR589917 SQN589823:SQN589917 TAJ589823:TAJ589917 TKF589823:TKF589917 TUB589823:TUB589917 UDX589823:UDX589917 UNT589823:UNT589917 UXP589823:UXP589917 VHL589823:VHL589917 VRH589823:VRH589917 WBD589823:WBD589917 WKZ589823:WKZ589917 WUV589823:WUV589917 UNT983039:UNT983133 IJ655359:IJ655453 SF655359:SF655453 ACB655359:ACB655453 ALX655359:ALX655453 AVT655359:AVT655453 BFP655359:BFP655453 BPL655359:BPL655453 BZH655359:BZH655453 CJD655359:CJD655453 CSZ655359:CSZ655453 DCV655359:DCV655453 DMR655359:DMR655453 DWN655359:DWN655453 EGJ655359:EGJ655453 EQF655359:EQF655453 FAB655359:FAB655453 FJX655359:FJX655453 FTT655359:FTT655453 GDP655359:GDP655453 GNL655359:GNL655453 GXH655359:GXH655453 HHD655359:HHD655453 HQZ655359:HQZ655453 IAV655359:IAV655453 IKR655359:IKR655453 IUN655359:IUN655453 JEJ655359:JEJ655453 JOF655359:JOF655453 JYB655359:JYB655453 KHX655359:KHX655453 KRT655359:KRT655453 LBP655359:LBP655453 LLL655359:LLL655453 LVH655359:LVH655453 MFD655359:MFD655453 MOZ655359:MOZ655453 MYV655359:MYV655453 NIR655359:NIR655453 NSN655359:NSN655453 OCJ655359:OCJ655453 OMF655359:OMF655453 OWB655359:OWB655453 PFX655359:PFX655453 PPT655359:PPT655453 PZP655359:PZP655453 QJL655359:QJL655453 QTH655359:QTH655453 RDD655359:RDD655453 RMZ655359:RMZ655453 RWV655359:RWV655453 SGR655359:SGR655453 SQN655359:SQN655453 TAJ655359:TAJ655453 TKF655359:TKF655453 TUB655359:TUB655453 UDX655359:UDX655453 UNT655359:UNT655453 UXP655359:UXP655453 VHL655359:VHL655453 VRH655359:VRH655453 WBD655359:WBD655453 WKZ655359:WKZ655453 WUV655359:WUV655453 UXP983039:UXP983133 IJ720895:IJ720989 SF720895:SF720989 ACB720895:ACB720989 ALX720895:ALX720989 AVT720895:AVT720989 BFP720895:BFP720989 BPL720895:BPL720989 BZH720895:BZH720989 CJD720895:CJD720989 CSZ720895:CSZ720989 DCV720895:DCV720989 DMR720895:DMR720989 DWN720895:DWN720989 EGJ720895:EGJ720989 EQF720895:EQF720989 FAB720895:FAB720989 FJX720895:FJX720989 FTT720895:FTT720989 GDP720895:GDP720989 GNL720895:GNL720989 GXH720895:GXH720989 HHD720895:HHD720989 HQZ720895:HQZ720989 IAV720895:IAV720989 IKR720895:IKR720989 IUN720895:IUN720989 JEJ720895:JEJ720989 JOF720895:JOF720989 JYB720895:JYB720989 KHX720895:KHX720989 KRT720895:KRT720989 LBP720895:LBP720989 LLL720895:LLL720989 LVH720895:LVH720989 MFD720895:MFD720989 MOZ720895:MOZ720989 MYV720895:MYV720989 NIR720895:NIR720989 NSN720895:NSN720989 OCJ720895:OCJ720989 OMF720895:OMF720989 OWB720895:OWB720989 PFX720895:PFX720989 PPT720895:PPT720989 PZP720895:PZP720989 QJL720895:QJL720989 QTH720895:QTH720989 RDD720895:RDD720989 RMZ720895:RMZ720989 RWV720895:RWV720989 SGR720895:SGR720989 SQN720895:SQN720989 TAJ720895:TAJ720989 TKF720895:TKF720989 TUB720895:TUB720989 UDX720895:UDX720989 UNT720895:UNT720989 UXP720895:UXP720989 VHL720895:VHL720989 VRH720895:VRH720989 WBD720895:WBD720989 WKZ720895:WKZ720989 WUV720895:WUV720989 VHL983039:VHL983133 IJ786431:IJ786525 SF786431:SF786525 ACB786431:ACB786525 ALX786431:ALX786525 AVT786431:AVT786525 BFP786431:BFP786525 BPL786431:BPL786525 BZH786431:BZH786525 CJD786431:CJD786525 CSZ786431:CSZ786525 DCV786431:DCV786525 DMR786431:DMR786525 DWN786431:DWN786525 EGJ786431:EGJ786525 EQF786431:EQF786525 FAB786431:FAB786525 FJX786431:FJX786525 FTT786431:FTT786525 GDP786431:GDP786525 GNL786431:GNL786525 GXH786431:GXH786525 HHD786431:HHD786525 HQZ786431:HQZ786525 IAV786431:IAV786525 IKR786431:IKR786525 IUN786431:IUN786525 JEJ786431:JEJ786525 JOF786431:JOF786525 JYB786431:JYB786525 KHX786431:KHX786525 KRT786431:KRT786525 LBP786431:LBP786525 LLL786431:LLL786525 LVH786431:LVH786525 MFD786431:MFD786525 MOZ786431:MOZ786525 MYV786431:MYV786525 NIR786431:NIR786525 NSN786431:NSN786525 OCJ786431:OCJ786525 OMF786431:OMF786525 OWB786431:OWB786525 PFX786431:PFX786525 PPT786431:PPT786525 PZP786431:PZP786525 QJL786431:QJL786525 QTH786431:QTH786525 RDD786431:RDD786525 RMZ786431:RMZ786525 RWV786431:RWV786525 SGR786431:SGR786525 SQN786431:SQN786525 TAJ786431:TAJ786525 TKF786431:TKF786525 TUB786431:TUB786525 UDX786431:UDX786525 UNT786431:UNT786525 UXP786431:UXP786525 VHL786431:VHL786525 VRH786431:VRH786525 WBD786431:WBD786525 WKZ786431:WKZ786525 WUV786431:WUV786525 VRH983039:VRH983133 IJ851967:IJ852061 SF851967:SF852061 ACB851967:ACB852061 ALX851967:ALX852061 AVT851967:AVT852061 BFP851967:BFP852061 BPL851967:BPL852061 BZH851967:BZH852061 CJD851967:CJD852061 CSZ851967:CSZ852061 DCV851967:DCV852061 DMR851967:DMR852061 DWN851967:DWN852061 EGJ851967:EGJ852061 EQF851967:EQF852061 FAB851967:FAB852061 FJX851967:FJX852061 FTT851967:FTT852061 GDP851967:GDP852061 GNL851967:GNL852061 GXH851967:GXH852061 HHD851967:HHD852061 HQZ851967:HQZ852061 IAV851967:IAV852061 IKR851967:IKR852061 IUN851967:IUN852061 JEJ851967:JEJ852061 JOF851967:JOF852061 JYB851967:JYB852061 KHX851967:KHX852061 KRT851967:KRT852061 LBP851967:LBP852061 LLL851967:LLL852061 LVH851967:LVH852061 MFD851967:MFD852061 MOZ851967:MOZ852061 MYV851967:MYV852061 NIR851967:NIR852061 NSN851967:NSN852061 OCJ851967:OCJ852061 OMF851967:OMF852061 OWB851967:OWB852061 PFX851967:PFX852061 PPT851967:PPT852061 PZP851967:PZP852061 QJL851967:QJL852061 QTH851967:QTH852061 RDD851967:RDD852061 RMZ851967:RMZ852061 RWV851967:RWV852061 SGR851967:SGR852061 SQN851967:SQN852061 TAJ851967:TAJ852061 TKF851967:TKF852061 TUB851967:TUB852061 UDX851967:UDX852061 UNT851967:UNT852061 UXP851967:UXP852061 VHL851967:VHL852061 VRH851967:VRH852061 WBD851967:WBD852061 WKZ851967:WKZ852061 WUV851967:WUV852061 WBD983039:WBD983133 IJ917503:IJ917597 SF917503:SF917597 ACB917503:ACB917597 ALX917503:ALX917597 AVT917503:AVT917597 BFP917503:BFP917597 BPL917503:BPL917597 BZH917503:BZH917597 CJD917503:CJD917597 CSZ917503:CSZ917597 DCV917503:DCV917597 DMR917503:DMR917597 DWN917503:DWN917597 EGJ917503:EGJ917597 EQF917503:EQF917597 FAB917503:FAB917597 FJX917503:FJX917597 FTT917503:FTT917597 GDP917503:GDP917597 GNL917503:GNL917597 GXH917503:GXH917597 HHD917503:HHD917597 HQZ917503:HQZ917597 IAV917503:IAV917597 IKR917503:IKR917597 IUN917503:IUN917597 JEJ917503:JEJ917597 JOF917503:JOF917597 JYB917503:JYB917597 KHX917503:KHX917597 KRT917503:KRT917597 LBP917503:LBP917597 LLL917503:LLL917597 LVH917503:LVH917597 MFD917503:MFD917597 MOZ917503:MOZ917597 MYV917503:MYV917597 NIR917503:NIR917597 NSN917503:NSN917597 OCJ917503:OCJ917597 OMF917503:OMF917597 OWB917503:OWB917597 PFX917503:PFX917597 PPT917503:PPT917597 PZP917503:PZP917597 QJL917503:QJL917597 QTH917503:QTH917597 RDD917503:RDD917597 RMZ917503:RMZ917597 RWV917503:RWV917597 SGR917503:SGR917597 SQN917503:SQN917597 TAJ917503:TAJ917597 TKF917503:TKF917597 TUB917503:TUB917597 UDX917503:UDX917597 UNT917503:UNT917597 UXP917503:UXP917597 VHL917503:VHL917597 VRH917503:VRH917597 WBD917503:WBD917597 WKZ917503:WKZ917597 WUV917503:WUV917597 WKZ983039:WKZ983133 IJ983039:IJ983133 SF983039:SF983133 ACB983039:ACB983133 ALX983039:ALX983133 AVT983039:AVT983133 BFP983039:BFP983133 BPL983039:BPL983133 BZH983039:BZH983133 CJD983039:CJD983133 CSZ983039:CSZ983133 DCV983039:DCV983133 DMR983039:DMR983133 DWN983039:DWN983133 EGJ983039:EGJ983133 EQF983039:EQF983133 FAB983039:FAB983133 FJX983039:FJX983133 FTT983039:FTT983133 GDP983039:GDP983133 GNL983039:GNL983133 GXH983039:GXH983133 HHD983039:HHD983133 HQZ983039:HQZ983133 IAV983039:IAV983133 IKR983039:IKR983133 IUN983039:IUN983133 JEJ983039:JEJ983133 JOF983039:JOF983133 JYB983039:JYB983133 KHX983039:KHX983133 KRT983039:KRT983133 LBP983039:LBP983133 LLL983039:LLL983133 LVH983039:LVH983133 MFD983039:MFD983133 MOZ983039:MOZ983133 MYV983039:MYV983133 NIR983039:NIR983133 NSN983039:NSN983133 OCJ983039:OCJ983133 OMF983039:OMF983133 OWB983039:OWB983133 PFX983039:PFX983133 PPT983039:PPT983133 PZP983039:PZP983133 QJL983039:QJL983133 QTH983039:QTH983133 WUV8:WUV93 WKZ8:WKZ93 WBD8:WBD93 VRH8:VRH93 VHL8:VHL93 UXP8:UXP93 UNT8:UNT93 UDX8:UDX93 TUB8:TUB93 TKF8:TKF93 TAJ8:TAJ93 SQN8:SQN93 SGR8:SGR93 RWV8:RWV93 RMZ8:RMZ93 RDD8:RDD93 QTH8:QTH93 QJL8:QJL93 PZP8:PZP93 PPT8:PPT93 PFX8:PFX93 OWB8:OWB93 OMF8:OMF93 OCJ8:OCJ93 NSN8:NSN93 NIR8:NIR93 MYV8:MYV93 MOZ8:MOZ93 MFD8:MFD93 LVH8:LVH93 LLL8:LLL93 LBP8:LBP93 KRT8:KRT93 KHX8:KHX93 JYB8:JYB93 JOF8:JOF93 JEJ8:JEJ93 IUN8:IUN93 IKR8:IKR93 IAV8:IAV93 HQZ8:HQZ93 HHD8:HHD93 GXH8:GXH93 GNL8:GNL93 GDP8:GDP93 FTT8:FTT93 FJX8:FJX93 FAB8:FAB93 EQF8:EQF93 EGJ8:EGJ93 DWN8:DWN93 DMR8:DMR93 DCV8:DCV93 CSZ8:CSZ93 CJD8:CJD93 BZH8:BZH93 BPL8:BPL93 BFP8:BFP93 AVT8:AVT93 ALX8:ALX93 ACB8:ACB93 SF8:SF93 IJ8:IJ93" xr:uid="{8DB1113A-B9F2-49EA-9713-930057B9F6BD}">
      <formula1>-9.99999999999999E+30</formula1>
      <formula2>9.99999999999999E+31</formula2>
    </dataValidation>
    <dataValidation type="whole" allowBlank="1" showInputMessage="1" showErrorMessage="1" sqref="IL65535:IL65629 SH65535:SH65629 ACD65535:ACD65629 ALZ65535:ALZ65629 AVV65535:AVV65629 BFR65535:BFR65629 BPN65535:BPN65629 BZJ65535:BZJ65629 CJF65535:CJF65629 CTB65535:CTB65629 DCX65535:DCX65629 DMT65535:DMT65629 DWP65535:DWP65629 EGL65535:EGL65629 EQH65535:EQH65629 FAD65535:FAD65629 FJZ65535:FJZ65629 FTV65535:FTV65629 GDR65535:GDR65629 GNN65535:GNN65629 GXJ65535:GXJ65629 HHF65535:HHF65629 HRB65535:HRB65629 IAX65535:IAX65629 IKT65535:IKT65629 IUP65535:IUP65629 JEL65535:JEL65629 JOH65535:JOH65629 JYD65535:JYD65629 KHZ65535:KHZ65629 KRV65535:KRV65629 LBR65535:LBR65629 LLN65535:LLN65629 LVJ65535:LVJ65629 MFF65535:MFF65629 MPB65535:MPB65629 MYX65535:MYX65629 NIT65535:NIT65629 NSP65535:NSP65629 OCL65535:OCL65629 OMH65535:OMH65629 OWD65535:OWD65629 PFZ65535:PFZ65629 PPV65535:PPV65629 PZR65535:PZR65629 QJN65535:QJN65629 QTJ65535:QTJ65629 RDF65535:RDF65629 RNB65535:RNB65629 RWX65535:RWX65629 SGT65535:SGT65629 SQP65535:SQP65629 TAL65535:TAL65629 TKH65535:TKH65629 TUD65535:TUD65629 UDZ65535:UDZ65629 UNV65535:UNV65629 UXR65535:UXR65629 VHN65535:VHN65629 VRJ65535:VRJ65629 WBF65535:WBF65629 WLB65535:WLB65629 WUX65535:WUX65629 IL131071:IL131165 SH131071:SH131165 ACD131071:ACD131165 ALZ131071:ALZ131165 AVV131071:AVV131165 BFR131071:BFR131165 BPN131071:BPN131165 BZJ131071:BZJ131165 CJF131071:CJF131165 CTB131071:CTB131165 DCX131071:DCX131165 DMT131071:DMT131165 DWP131071:DWP131165 EGL131071:EGL131165 EQH131071:EQH131165 FAD131071:FAD131165 FJZ131071:FJZ131165 FTV131071:FTV131165 GDR131071:GDR131165 GNN131071:GNN131165 GXJ131071:GXJ131165 HHF131071:HHF131165 HRB131071:HRB131165 IAX131071:IAX131165 IKT131071:IKT131165 IUP131071:IUP131165 JEL131071:JEL131165 JOH131071:JOH131165 JYD131071:JYD131165 KHZ131071:KHZ131165 KRV131071:KRV131165 LBR131071:LBR131165 LLN131071:LLN131165 LVJ131071:LVJ131165 MFF131071:MFF131165 MPB131071:MPB131165 MYX131071:MYX131165 NIT131071:NIT131165 NSP131071:NSP131165 OCL131071:OCL131165 OMH131071:OMH131165 OWD131071:OWD131165 PFZ131071:PFZ131165 PPV131071:PPV131165 PZR131071:PZR131165 QJN131071:QJN131165 QTJ131071:QTJ131165 RDF131071:RDF131165 RNB131071:RNB131165 RWX131071:RWX131165 SGT131071:SGT131165 SQP131071:SQP131165 TAL131071:TAL131165 TKH131071:TKH131165 TUD131071:TUD131165 UDZ131071:UDZ131165 UNV131071:UNV131165 UXR131071:UXR131165 VHN131071:VHN131165 VRJ131071:VRJ131165 WBF131071:WBF131165 WLB131071:WLB131165 WUX131071:WUX131165 IL196607:IL196701 SH196607:SH196701 ACD196607:ACD196701 ALZ196607:ALZ196701 AVV196607:AVV196701 BFR196607:BFR196701 BPN196607:BPN196701 BZJ196607:BZJ196701 CJF196607:CJF196701 CTB196607:CTB196701 DCX196607:DCX196701 DMT196607:DMT196701 DWP196607:DWP196701 EGL196607:EGL196701 EQH196607:EQH196701 FAD196607:FAD196701 FJZ196607:FJZ196701 FTV196607:FTV196701 GDR196607:GDR196701 GNN196607:GNN196701 GXJ196607:GXJ196701 HHF196607:HHF196701 HRB196607:HRB196701 IAX196607:IAX196701 IKT196607:IKT196701 IUP196607:IUP196701 JEL196607:JEL196701 JOH196607:JOH196701 JYD196607:JYD196701 KHZ196607:KHZ196701 KRV196607:KRV196701 LBR196607:LBR196701 LLN196607:LLN196701 LVJ196607:LVJ196701 MFF196607:MFF196701 MPB196607:MPB196701 MYX196607:MYX196701 NIT196607:NIT196701 NSP196607:NSP196701 OCL196607:OCL196701 OMH196607:OMH196701 OWD196607:OWD196701 PFZ196607:PFZ196701 PPV196607:PPV196701 PZR196607:PZR196701 QJN196607:QJN196701 QTJ196607:QTJ196701 RDF196607:RDF196701 RNB196607:RNB196701 RWX196607:RWX196701 SGT196607:SGT196701 SQP196607:SQP196701 TAL196607:TAL196701 TKH196607:TKH196701 TUD196607:TUD196701 UDZ196607:UDZ196701 UNV196607:UNV196701 UXR196607:UXR196701 VHN196607:VHN196701 VRJ196607:VRJ196701 WBF196607:WBF196701 WLB196607:WLB196701 WUX196607:WUX196701 IL262143:IL262237 SH262143:SH262237 ACD262143:ACD262237 ALZ262143:ALZ262237 AVV262143:AVV262237 BFR262143:BFR262237 BPN262143:BPN262237 BZJ262143:BZJ262237 CJF262143:CJF262237 CTB262143:CTB262237 DCX262143:DCX262237 DMT262143:DMT262237 DWP262143:DWP262237 EGL262143:EGL262237 EQH262143:EQH262237 FAD262143:FAD262237 FJZ262143:FJZ262237 FTV262143:FTV262237 GDR262143:GDR262237 GNN262143:GNN262237 GXJ262143:GXJ262237 HHF262143:HHF262237 HRB262143:HRB262237 IAX262143:IAX262237 IKT262143:IKT262237 IUP262143:IUP262237 JEL262143:JEL262237 JOH262143:JOH262237 JYD262143:JYD262237 KHZ262143:KHZ262237 KRV262143:KRV262237 LBR262143:LBR262237 LLN262143:LLN262237 LVJ262143:LVJ262237 MFF262143:MFF262237 MPB262143:MPB262237 MYX262143:MYX262237 NIT262143:NIT262237 NSP262143:NSP262237 OCL262143:OCL262237 OMH262143:OMH262237 OWD262143:OWD262237 PFZ262143:PFZ262237 PPV262143:PPV262237 PZR262143:PZR262237 QJN262143:QJN262237 QTJ262143:QTJ262237 RDF262143:RDF262237 RNB262143:RNB262237 RWX262143:RWX262237 SGT262143:SGT262237 SQP262143:SQP262237 TAL262143:TAL262237 TKH262143:TKH262237 TUD262143:TUD262237 UDZ262143:UDZ262237 UNV262143:UNV262237 UXR262143:UXR262237 VHN262143:VHN262237 VRJ262143:VRJ262237 WBF262143:WBF262237 WLB262143:WLB262237 WUX262143:WUX262237 IL327679:IL327773 SH327679:SH327773 ACD327679:ACD327773 ALZ327679:ALZ327773 AVV327679:AVV327773 BFR327679:BFR327773 BPN327679:BPN327773 BZJ327679:BZJ327773 CJF327679:CJF327773 CTB327679:CTB327773 DCX327679:DCX327773 DMT327679:DMT327773 DWP327679:DWP327773 EGL327679:EGL327773 EQH327679:EQH327773 FAD327679:FAD327773 FJZ327679:FJZ327773 FTV327679:FTV327773 GDR327679:GDR327773 GNN327679:GNN327773 GXJ327679:GXJ327773 HHF327679:HHF327773 HRB327679:HRB327773 IAX327679:IAX327773 IKT327679:IKT327773 IUP327679:IUP327773 JEL327679:JEL327773 JOH327679:JOH327773 JYD327679:JYD327773 KHZ327679:KHZ327773 KRV327679:KRV327773 LBR327679:LBR327773 LLN327679:LLN327773 LVJ327679:LVJ327773 MFF327679:MFF327773 MPB327679:MPB327773 MYX327679:MYX327773 NIT327679:NIT327773 NSP327679:NSP327773 OCL327679:OCL327773 OMH327679:OMH327773 OWD327679:OWD327773 PFZ327679:PFZ327773 PPV327679:PPV327773 PZR327679:PZR327773 QJN327679:QJN327773 QTJ327679:QTJ327773 RDF327679:RDF327773 RNB327679:RNB327773 RWX327679:RWX327773 SGT327679:SGT327773 SQP327679:SQP327773 TAL327679:TAL327773 TKH327679:TKH327773 TUD327679:TUD327773 UDZ327679:UDZ327773 UNV327679:UNV327773 UXR327679:UXR327773 VHN327679:VHN327773 VRJ327679:VRJ327773 WBF327679:WBF327773 WLB327679:WLB327773 WUX327679:WUX327773 IL393215:IL393309 SH393215:SH393309 ACD393215:ACD393309 ALZ393215:ALZ393309 AVV393215:AVV393309 BFR393215:BFR393309 BPN393215:BPN393309 BZJ393215:BZJ393309 CJF393215:CJF393309 CTB393215:CTB393309 DCX393215:DCX393309 DMT393215:DMT393309 DWP393215:DWP393309 EGL393215:EGL393309 EQH393215:EQH393309 FAD393215:FAD393309 FJZ393215:FJZ393309 FTV393215:FTV393309 GDR393215:GDR393309 GNN393215:GNN393309 GXJ393215:GXJ393309 HHF393215:HHF393309 HRB393215:HRB393309 IAX393215:IAX393309 IKT393215:IKT393309 IUP393215:IUP393309 JEL393215:JEL393309 JOH393215:JOH393309 JYD393215:JYD393309 KHZ393215:KHZ393309 KRV393215:KRV393309 LBR393215:LBR393309 LLN393215:LLN393309 LVJ393215:LVJ393309 MFF393215:MFF393309 MPB393215:MPB393309 MYX393215:MYX393309 NIT393215:NIT393309 NSP393215:NSP393309 OCL393215:OCL393309 OMH393215:OMH393309 OWD393215:OWD393309 PFZ393215:PFZ393309 PPV393215:PPV393309 PZR393215:PZR393309 QJN393215:QJN393309 QTJ393215:QTJ393309 RDF393215:RDF393309 RNB393215:RNB393309 RWX393215:RWX393309 SGT393215:SGT393309 SQP393215:SQP393309 TAL393215:TAL393309 TKH393215:TKH393309 TUD393215:TUD393309 UDZ393215:UDZ393309 UNV393215:UNV393309 UXR393215:UXR393309 VHN393215:VHN393309 VRJ393215:VRJ393309 WBF393215:WBF393309 WLB393215:WLB393309 WUX393215:WUX393309 IL458751:IL458845 SH458751:SH458845 ACD458751:ACD458845 ALZ458751:ALZ458845 AVV458751:AVV458845 BFR458751:BFR458845 BPN458751:BPN458845 BZJ458751:BZJ458845 CJF458751:CJF458845 CTB458751:CTB458845 DCX458751:DCX458845 DMT458751:DMT458845 DWP458751:DWP458845 EGL458751:EGL458845 EQH458751:EQH458845 FAD458751:FAD458845 FJZ458751:FJZ458845 FTV458751:FTV458845 GDR458751:GDR458845 GNN458751:GNN458845 GXJ458751:GXJ458845 HHF458751:HHF458845 HRB458751:HRB458845 IAX458751:IAX458845 IKT458751:IKT458845 IUP458751:IUP458845 JEL458751:JEL458845 JOH458751:JOH458845 JYD458751:JYD458845 KHZ458751:KHZ458845 KRV458751:KRV458845 LBR458751:LBR458845 LLN458751:LLN458845 LVJ458751:LVJ458845 MFF458751:MFF458845 MPB458751:MPB458845 MYX458751:MYX458845 NIT458751:NIT458845 NSP458751:NSP458845 OCL458751:OCL458845 OMH458751:OMH458845 OWD458751:OWD458845 PFZ458751:PFZ458845 PPV458751:PPV458845 PZR458751:PZR458845 QJN458751:QJN458845 QTJ458751:QTJ458845 RDF458751:RDF458845 RNB458751:RNB458845 RWX458751:RWX458845 SGT458751:SGT458845 SQP458751:SQP458845 TAL458751:TAL458845 TKH458751:TKH458845 TUD458751:TUD458845 UDZ458751:UDZ458845 UNV458751:UNV458845 UXR458751:UXR458845 VHN458751:VHN458845 VRJ458751:VRJ458845 WBF458751:WBF458845 WLB458751:WLB458845 WUX458751:WUX458845 IL524287:IL524381 SH524287:SH524381 ACD524287:ACD524381 ALZ524287:ALZ524381 AVV524287:AVV524381 BFR524287:BFR524381 BPN524287:BPN524381 BZJ524287:BZJ524381 CJF524287:CJF524381 CTB524287:CTB524381 DCX524287:DCX524381 DMT524287:DMT524381 DWP524287:DWP524381 EGL524287:EGL524381 EQH524287:EQH524381 FAD524287:FAD524381 FJZ524287:FJZ524381 FTV524287:FTV524381 GDR524287:GDR524381 GNN524287:GNN524381 GXJ524287:GXJ524381 HHF524287:HHF524381 HRB524287:HRB524381 IAX524287:IAX524381 IKT524287:IKT524381 IUP524287:IUP524381 JEL524287:JEL524381 JOH524287:JOH524381 JYD524287:JYD524381 KHZ524287:KHZ524381 KRV524287:KRV524381 LBR524287:LBR524381 LLN524287:LLN524381 LVJ524287:LVJ524381 MFF524287:MFF524381 MPB524287:MPB524381 MYX524287:MYX524381 NIT524287:NIT524381 NSP524287:NSP524381 OCL524287:OCL524381 OMH524287:OMH524381 OWD524287:OWD524381 PFZ524287:PFZ524381 PPV524287:PPV524381 PZR524287:PZR524381 QJN524287:QJN524381 QTJ524287:QTJ524381 RDF524287:RDF524381 RNB524287:RNB524381 RWX524287:RWX524381 SGT524287:SGT524381 SQP524287:SQP524381 TAL524287:TAL524381 TKH524287:TKH524381 TUD524287:TUD524381 UDZ524287:UDZ524381 UNV524287:UNV524381 UXR524287:UXR524381 VHN524287:VHN524381 VRJ524287:VRJ524381 WBF524287:WBF524381 WLB524287:WLB524381 WUX524287:WUX524381 IL589823:IL589917 SH589823:SH589917 ACD589823:ACD589917 ALZ589823:ALZ589917 AVV589823:AVV589917 BFR589823:BFR589917 BPN589823:BPN589917 BZJ589823:BZJ589917 CJF589823:CJF589917 CTB589823:CTB589917 DCX589823:DCX589917 DMT589823:DMT589917 DWP589823:DWP589917 EGL589823:EGL589917 EQH589823:EQH589917 FAD589823:FAD589917 FJZ589823:FJZ589917 FTV589823:FTV589917 GDR589823:GDR589917 GNN589823:GNN589917 GXJ589823:GXJ589917 HHF589823:HHF589917 HRB589823:HRB589917 IAX589823:IAX589917 IKT589823:IKT589917 IUP589823:IUP589917 JEL589823:JEL589917 JOH589823:JOH589917 JYD589823:JYD589917 KHZ589823:KHZ589917 KRV589823:KRV589917 LBR589823:LBR589917 LLN589823:LLN589917 LVJ589823:LVJ589917 MFF589823:MFF589917 MPB589823:MPB589917 MYX589823:MYX589917 NIT589823:NIT589917 NSP589823:NSP589917 OCL589823:OCL589917 OMH589823:OMH589917 OWD589823:OWD589917 PFZ589823:PFZ589917 PPV589823:PPV589917 PZR589823:PZR589917 QJN589823:QJN589917 QTJ589823:QTJ589917 RDF589823:RDF589917 RNB589823:RNB589917 RWX589823:RWX589917 SGT589823:SGT589917 SQP589823:SQP589917 TAL589823:TAL589917 TKH589823:TKH589917 TUD589823:TUD589917 UDZ589823:UDZ589917 UNV589823:UNV589917 UXR589823:UXR589917 VHN589823:VHN589917 VRJ589823:VRJ589917 WBF589823:WBF589917 WLB589823:WLB589917 WUX589823:WUX589917 IL655359:IL655453 SH655359:SH655453 ACD655359:ACD655453 ALZ655359:ALZ655453 AVV655359:AVV655453 BFR655359:BFR655453 BPN655359:BPN655453 BZJ655359:BZJ655453 CJF655359:CJF655453 CTB655359:CTB655453 DCX655359:DCX655453 DMT655359:DMT655453 DWP655359:DWP655453 EGL655359:EGL655453 EQH655359:EQH655453 FAD655359:FAD655453 FJZ655359:FJZ655453 FTV655359:FTV655453 GDR655359:GDR655453 GNN655359:GNN655453 GXJ655359:GXJ655453 HHF655359:HHF655453 HRB655359:HRB655453 IAX655359:IAX655453 IKT655359:IKT655453 IUP655359:IUP655453 JEL655359:JEL655453 JOH655359:JOH655453 JYD655359:JYD655453 KHZ655359:KHZ655453 KRV655359:KRV655453 LBR655359:LBR655453 LLN655359:LLN655453 LVJ655359:LVJ655453 MFF655359:MFF655453 MPB655359:MPB655453 MYX655359:MYX655453 NIT655359:NIT655453 NSP655359:NSP655453 OCL655359:OCL655453 OMH655359:OMH655453 OWD655359:OWD655453 PFZ655359:PFZ655453 PPV655359:PPV655453 PZR655359:PZR655453 QJN655359:QJN655453 QTJ655359:QTJ655453 RDF655359:RDF655453 RNB655359:RNB655453 RWX655359:RWX655453 SGT655359:SGT655453 SQP655359:SQP655453 TAL655359:TAL655453 TKH655359:TKH655453 TUD655359:TUD655453 UDZ655359:UDZ655453 UNV655359:UNV655453 UXR655359:UXR655453 VHN655359:VHN655453 VRJ655359:VRJ655453 WBF655359:WBF655453 WLB655359:WLB655453 WUX655359:WUX655453 IL720895:IL720989 SH720895:SH720989 ACD720895:ACD720989 ALZ720895:ALZ720989 AVV720895:AVV720989 BFR720895:BFR720989 BPN720895:BPN720989 BZJ720895:BZJ720989 CJF720895:CJF720989 CTB720895:CTB720989 DCX720895:DCX720989 DMT720895:DMT720989 DWP720895:DWP720989 EGL720895:EGL720989 EQH720895:EQH720989 FAD720895:FAD720989 FJZ720895:FJZ720989 FTV720895:FTV720989 GDR720895:GDR720989 GNN720895:GNN720989 GXJ720895:GXJ720989 HHF720895:HHF720989 HRB720895:HRB720989 IAX720895:IAX720989 IKT720895:IKT720989 IUP720895:IUP720989 JEL720895:JEL720989 JOH720895:JOH720989 JYD720895:JYD720989 KHZ720895:KHZ720989 KRV720895:KRV720989 LBR720895:LBR720989 LLN720895:LLN720989 LVJ720895:LVJ720989 MFF720895:MFF720989 MPB720895:MPB720989 MYX720895:MYX720989 NIT720895:NIT720989 NSP720895:NSP720989 OCL720895:OCL720989 OMH720895:OMH720989 OWD720895:OWD720989 PFZ720895:PFZ720989 PPV720895:PPV720989 PZR720895:PZR720989 QJN720895:QJN720989 QTJ720895:QTJ720989 RDF720895:RDF720989 RNB720895:RNB720989 RWX720895:RWX720989 SGT720895:SGT720989 SQP720895:SQP720989 TAL720895:TAL720989 TKH720895:TKH720989 TUD720895:TUD720989 UDZ720895:UDZ720989 UNV720895:UNV720989 UXR720895:UXR720989 VHN720895:VHN720989 VRJ720895:VRJ720989 WBF720895:WBF720989 WLB720895:WLB720989 WUX720895:WUX720989 IL786431:IL786525 SH786431:SH786525 ACD786431:ACD786525 ALZ786431:ALZ786525 AVV786431:AVV786525 BFR786431:BFR786525 BPN786431:BPN786525 BZJ786431:BZJ786525 CJF786431:CJF786525 CTB786431:CTB786525 DCX786431:DCX786525 DMT786431:DMT786525 DWP786431:DWP786525 EGL786431:EGL786525 EQH786431:EQH786525 FAD786431:FAD786525 FJZ786431:FJZ786525 FTV786431:FTV786525 GDR786431:GDR786525 GNN786431:GNN786525 GXJ786431:GXJ786525 HHF786431:HHF786525 HRB786431:HRB786525 IAX786431:IAX786525 IKT786431:IKT786525 IUP786431:IUP786525 JEL786431:JEL786525 JOH786431:JOH786525 JYD786431:JYD786525 KHZ786431:KHZ786525 KRV786431:KRV786525 LBR786431:LBR786525 LLN786431:LLN786525 LVJ786431:LVJ786525 MFF786431:MFF786525 MPB786431:MPB786525 MYX786431:MYX786525 NIT786431:NIT786525 NSP786431:NSP786525 OCL786431:OCL786525 OMH786431:OMH786525 OWD786431:OWD786525 PFZ786431:PFZ786525 PPV786431:PPV786525 PZR786431:PZR786525 QJN786431:QJN786525 QTJ786431:QTJ786525 RDF786431:RDF786525 RNB786431:RNB786525 RWX786431:RWX786525 SGT786431:SGT786525 SQP786431:SQP786525 TAL786431:TAL786525 TKH786431:TKH786525 TUD786431:TUD786525 UDZ786431:UDZ786525 UNV786431:UNV786525 UXR786431:UXR786525 VHN786431:VHN786525 VRJ786431:VRJ786525 WBF786431:WBF786525 WLB786431:WLB786525 WUX786431:WUX786525 IL851967:IL852061 SH851967:SH852061 ACD851967:ACD852061 ALZ851967:ALZ852061 AVV851967:AVV852061 BFR851967:BFR852061 BPN851967:BPN852061 BZJ851967:BZJ852061 CJF851967:CJF852061 CTB851967:CTB852061 DCX851967:DCX852061 DMT851967:DMT852061 DWP851967:DWP852061 EGL851967:EGL852061 EQH851967:EQH852061 FAD851967:FAD852061 FJZ851967:FJZ852061 FTV851967:FTV852061 GDR851967:GDR852061 GNN851967:GNN852061 GXJ851967:GXJ852061 HHF851967:HHF852061 HRB851967:HRB852061 IAX851967:IAX852061 IKT851967:IKT852061 IUP851967:IUP852061 JEL851967:JEL852061 JOH851967:JOH852061 JYD851967:JYD852061 KHZ851967:KHZ852061 KRV851967:KRV852061 LBR851967:LBR852061 LLN851967:LLN852061 LVJ851967:LVJ852061 MFF851967:MFF852061 MPB851967:MPB852061 MYX851967:MYX852061 NIT851967:NIT852061 NSP851967:NSP852061 OCL851967:OCL852061 OMH851967:OMH852061 OWD851967:OWD852061 PFZ851967:PFZ852061 PPV851967:PPV852061 PZR851967:PZR852061 QJN851967:QJN852061 QTJ851967:QTJ852061 RDF851967:RDF852061 RNB851967:RNB852061 RWX851967:RWX852061 SGT851967:SGT852061 SQP851967:SQP852061 TAL851967:TAL852061 TKH851967:TKH852061 TUD851967:TUD852061 UDZ851967:UDZ852061 UNV851967:UNV852061 UXR851967:UXR852061 VHN851967:VHN852061 VRJ851967:VRJ852061 WBF851967:WBF852061 WLB851967:WLB852061 WUX851967:WUX852061 IL917503:IL917597 SH917503:SH917597 ACD917503:ACD917597 ALZ917503:ALZ917597 AVV917503:AVV917597 BFR917503:BFR917597 BPN917503:BPN917597 BZJ917503:BZJ917597 CJF917503:CJF917597 CTB917503:CTB917597 DCX917503:DCX917597 DMT917503:DMT917597 DWP917503:DWP917597 EGL917503:EGL917597 EQH917503:EQH917597 FAD917503:FAD917597 FJZ917503:FJZ917597 FTV917503:FTV917597 GDR917503:GDR917597 GNN917503:GNN917597 GXJ917503:GXJ917597 HHF917503:HHF917597 HRB917503:HRB917597 IAX917503:IAX917597 IKT917503:IKT917597 IUP917503:IUP917597 JEL917503:JEL917597 JOH917503:JOH917597 JYD917503:JYD917597 KHZ917503:KHZ917597 KRV917503:KRV917597 LBR917503:LBR917597 LLN917503:LLN917597 LVJ917503:LVJ917597 MFF917503:MFF917597 MPB917503:MPB917597 MYX917503:MYX917597 NIT917503:NIT917597 NSP917503:NSP917597 OCL917503:OCL917597 OMH917503:OMH917597 OWD917503:OWD917597 PFZ917503:PFZ917597 PPV917503:PPV917597 PZR917503:PZR917597 QJN917503:QJN917597 QTJ917503:QTJ917597 RDF917503:RDF917597 RNB917503:RNB917597 RWX917503:RWX917597 SGT917503:SGT917597 SQP917503:SQP917597 TAL917503:TAL917597 TKH917503:TKH917597 TUD917503:TUD917597 UDZ917503:UDZ917597 UNV917503:UNV917597 UXR917503:UXR917597 VHN917503:VHN917597 VRJ917503:VRJ917597 WBF917503:WBF917597 WLB917503:WLB917597 WUX917503:WUX917597 IL983039:IL983133 SH983039:SH983133 ACD983039:ACD983133 ALZ983039:ALZ983133 AVV983039:AVV983133 BFR983039:BFR983133 BPN983039:BPN983133 BZJ983039:BZJ983133 CJF983039:CJF983133 CTB983039:CTB983133 DCX983039:DCX983133 DMT983039:DMT983133 DWP983039:DWP983133 EGL983039:EGL983133 EQH983039:EQH983133 FAD983039:FAD983133 FJZ983039:FJZ983133 FTV983039:FTV983133 GDR983039:GDR983133 GNN983039:GNN983133 GXJ983039:GXJ983133 HHF983039:HHF983133 HRB983039:HRB983133 IAX983039:IAX983133 IKT983039:IKT983133 IUP983039:IUP983133 JEL983039:JEL983133 JOH983039:JOH983133 JYD983039:JYD983133 KHZ983039:KHZ983133 KRV983039:KRV983133 LBR983039:LBR983133 LLN983039:LLN983133 LVJ983039:LVJ983133 MFF983039:MFF983133 MPB983039:MPB983133 MYX983039:MYX983133 NIT983039:NIT983133 NSP983039:NSP983133 OCL983039:OCL983133 OMH983039:OMH983133 OWD983039:OWD983133 PFZ983039:PFZ983133 PPV983039:PPV983133 PZR983039:PZR983133 QJN983039:QJN983133 QTJ983039:QTJ983133 RDF983039:RDF983133 RNB983039:RNB983133 RWX983039:RWX983133 SGT983039:SGT983133 SQP983039:SQP983133 TAL983039:TAL983133 TKH983039:TKH983133 TUD983039:TUD983133 UDZ983039:UDZ983133 UNV983039:UNV983133 UXR983039:UXR983133 VHN983039:VHN983133 VRJ983039:VRJ983133 WBF983039:WBF983133 WLB983039:WLB983133 WUX983039:WUX983133 WUX8:WUX93 WLB8:WLB93 WBF8:WBF93 VRJ8:VRJ93 VHN8:VHN93 UXR8:UXR93 UNV8:UNV93 UDZ8:UDZ93 TUD8:TUD93 TKH8:TKH93 TAL8:TAL93 SQP8:SQP93 SGT8:SGT93 RWX8:RWX93 RNB8:RNB93 RDF8:RDF93 QTJ8:QTJ93 QJN8:QJN93 PZR8:PZR93 PPV8:PPV93 PFZ8:PFZ93 OWD8:OWD93 OMH8:OMH93 OCL8:OCL93 NSP8:NSP93 NIT8:NIT93 MYX8:MYX93 MPB8:MPB93 MFF8:MFF93 LVJ8:LVJ93 LLN8:LLN93 LBR8:LBR93 KRV8:KRV93 KHZ8:KHZ93 JYD8:JYD93 JOH8:JOH93 JEL8:JEL93 IUP8:IUP93 IKT8:IKT93 IAX8:IAX93 HRB8:HRB93 HHF8:HHF93 GXJ8:GXJ93 GNN8:GNN93 GDR8:GDR93 FTV8:FTV93 FJZ8:FJZ93 FAD8:FAD93 EQH8:EQH93 EGL8:EGL93 DWP8:DWP93 DMT8:DMT93 DCX8:DCX93 CTB8:CTB93 CJF8:CJF93 BZJ8:BZJ93 BPN8:BPN93 BFR8:BFR93 AVV8:AVV93 ALZ8:ALZ93 ACD8:ACD93 SH8:SH93 IL8:IL93" xr:uid="{A8D2801B-5B23-4717-BF61-19957C6CF20A}">
      <formula1>-9.99999999999999E+30</formula1>
      <formula2>9.99999999999999E+32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EB251-1B1D-4E4F-B2D1-D501059F4C5C}">
  <dimension ref="A1:J236"/>
  <sheetViews>
    <sheetView showGridLines="0" tabSelected="1" workbookViewId="0">
      <pane xSplit="6" ySplit="2" topLeftCell="G3" activePane="bottomRight" state="frozen"/>
      <selection activeCell="A3" sqref="A3"/>
      <selection pane="topRight" activeCell="G1" sqref="G1"/>
      <selection pane="bottomLeft" activeCell="A4" sqref="A4"/>
      <selection pane="bottomRight" activeCell="H159" sqref="H159"/>
    </sheetView>
  </sheetViews>
  <sheetFormatPr defaultColWidth="8.81640625" defaultRowHeight="14.5" x14ac:dyDescent="0.35"/>
  <cols>
    <col min="1" max="1" width="62.26953125" style="12" customWidth="1"/>
    <col min="2" max="2" width="10.26953125" style="12" hidden="1" customWidth="1"/>
    <col min="3" max="3" width="8.81640625" style="12" hidden="1" customWidth="1"/>
    <col min="4" max="4" width="6.7265625" style="12" hidden="1" customWidth="1"/>
    <col min="5" max="5" width="58.81640625" style="12" hidden="1" customWidth="1"/>
    <col min="6" max="6" width="33" style="31" hidden="1" customWidth="1"/>
    <col min="7" max="8" width="17.6328125" style="12" customWidth="1"/>
    <col min="9" max="9" width="12.90625" style="2" customWidth="1"/>
    <col min="10" max="10" width="10.90625" style="2" bestFit="1" customWidth="1"/>
    <col min="11" max="242" width="8.81640625" style="2"/>
    <col min="243" max="243" width="71.54296875" style="2" customWidth="1"/>
    <col min="244" max="248" width="0" style="2" hidden="1" customWidth="1"/>
    <col min="249" max="252" width="16.7265625" style="2" customWidth="1"/>
    <col min="253" max="253" width="50.7265625" style="2" customWidth="1"/>
    <col min="254" max="498" width="8.81640625" style="2"/>
    <col min="499" max="499" width="71.54296875" style="2" customWidth="1"/>
    <col min="500" max="504" width="0" style="2" hidden="1" customWidth="1"/>
    <col min="505" max="508" width="16.7265625" style="2" customWidth="1"/>
    <col min="509" max="509" width="50.7265625" style="2" customWidth="1"/>
    <col min="510" max="754" width="8.81640625" style="2"/>
    <col min="755" max="755" width="71.54296875" style="2" customWidth="1"/>
    <col min="756" max="760" width="0" style="2" hidden="1" customWidth="1"/>
    <col min="761" max="764" width="16.7265625" style="2" customWidth="1"/>
    <col min="765" max="765" width="50.7265625" style="2" customWidth="1"/>
    <col min="766" max="1010" width="8.81640625" style="2"/>
    <col min="1011" max="1011" width="71.54296875" style="2" customWidth="1"/>
    <col min="1012" max="1016" width="0" style="2" hidden="1" customWidth="1"/>
    <col min="1017" max="1020" width="16.7265625" style="2" customWidth="1"/>
    <col min="1021" max="1021" width="50.7265625" style="2" customWidth="1"/>
    <col min="1022" max="1266" width="8.81640625" style="2"/>
    <col min="1267" max="1267" width="71.54296875" style="2" customWidth="1"/>
    <col min="1268" max="1272" width="0" style="2" hidden="1" customWidth="1"/>
    <col min="1273" max="1276" width="16.7265625" style="2" customWidth="1"/>
    <col min="1277" max="1277" width="50.7265625" style="2" customWidth="1"/>
    <col min="1278" max="1522" width="8.81640625" style="2"/>
    <col min="1523" max="1523" width="71.54296875" style="2" customWidth="1"/>
    <col min="1524" max="1528" width="0" style="2" hidden="1" customWidth="1"/>
    <col min="1529" max="1532" width="16.7265625" style="2" customWidth="1"/>
    <col min="1533" max="1533" width="50.7265625" style="2" customWidth="1"/>
    <col min="1534" max="1778" width="8.81640625" style="2"/>
    <col min="1779" max="1779" width="71.54296875" style="2" customWidth="1"/>
    <col min="1780" max="1784" width="0" style="2" hidden="1" customWidth="1"/>
    <col min="1785" max="1788" width="16.7265625" style="2" customWidth="1"/>
    <col min="1789" max="1789" width="50.7265625" style="2" customWidth="1"/>
    <col min="1790" max="2034" width="8.81640625" style="2"/>
    <col min="2035" max="2035" width="71.54296875" style="2" customWidth="1"/>
    <col min="2036" max="2040" width="0" style="2" hidden="1" customWidth="1"/>
    <col min="2041" max="2044" width="16.7265625" style="2" customWidth="1"/>
    <col min="2045" max="2045" width="50.7265625" style="2" customWidth="1"/>
    <col min="2046" max="2290" width="8.81640625" style="2"/>
    <col min="2291" max="2291" width="71.54296875" style="2" customWidth="1"/>
    <col min="2292" max="2296" width="0" style="2" hidden="1" customWidth="1"/>
    <col min="2297" max="2300" width="16.7265625" style="2" customWidth="1"/>
    <col min="2301" max="2301" width="50.7265625" style="2" customWidth="1"/>
    <col min="2302" max="2546" width="8.81640625" style="2"/>
    <col min="2547" max="2547" width="71.54296875" style="2" customWidth="1"/>
    <col min="2548" max="2552" width="0" style="2" hidden="1" customWidth="1"/>
    <col min="2553" max="2556" width="16.7265625" style="2" customWidth="1"/>
    <col min="2557" max="2557" width="50.7265625" style="2" customWidth="1"/>
    <col min="2558" max="2802" width="8.81640625" style="2"/>
    <col min="2803" max="2803" width="71.54296875" style="2" customWidth="1"/>
    <col min="2804" max="2808" width="0" style="2" hidden="1" customWidth="1"/>
    <col min="2809" max="2812" width="16.7265625" style="2" customWidth="1"/>
    <col min="2813" max="2813" width="50.7265625" style="2" customWidth="1"/>
    <col min="2814" max="3058" width="8.81640625" style="2"/>
    <col min="3059" max="3059" width="71.54296875" style="2" customWidth="1"/>
    <col min="3060" max="3064" width="0" style="2" hidden="1" customWidth="1"/>
    <col min="3065" max="3068" width="16.7265625" style="2" customWidth="1"/>
    <col min="3069" max="3069" width="50.7265625" style="2" customWidth="1"/>
    <col min="3070" max="3314" width="8.81640625" style="2"/>
    <col min="3315" max="3315" width="71.54296875" style="2" customWidth="1"/>
    <col min="3316" max="3320" width="0" style="2" hidden="1" customWidth="1"/>
    <col min="3321" max="3324" width="16.7265625" style="2" customWidth="1"/>
    <col min="3325" max="3325" width="50.7265625" style="2" customWidth="1"/>
    <col min="3326" max="3570" width="8.81640625" style="2"/>
    <col min="3571" max="3571" width="71.54296875" style="2" customWidth="1"/>
    <col min="3572" max="3576" width="0" style="2" hidden="1" customWidth="1"/>
    <col min="3577" max="3580" width="16.7265625" style="2" customWidth="1"/>
    <col min="3581" max="3581" width="50.7265625" style="2" customWidth="1"/>
    <col min="3582" max="3826" width="8.81640625" style="2"/>
    <col min="3827" max="3827" width="71.54296875" style="2" customWidth="1"/>
    <col min="3828" max="3832" width="0" style="2" hidden="1" customWidth="1"/>
    <col min="3833" max="3836" width="16.7265625" style="2" customWidth="1"/>
    <col min="3837" max="3837" width="50.7265625" style="2" customWidth="1"/>
    <col min="3838" max="4082" width="8.81640625" style="2"/>
    <col min="4083" max="4083" width="71.54296875" style="2" customWidth="1"/>
    <col min="4084" max="4088" width="0" style="2" hidden="1" customWidth="1"/>
    <col min="4089" max="4092" width="16.7265625" style="2" customWidth="1"/>
    <col min="4093" max="4093" width="50.7265625" style="2" customWidth="1"/>
    <col min="4094" max="4338" width="8.81640625" style="2"/>
    <col min="4339" max="4339" width="71.54296875" style="2" customWidth="1"/>
    <col min="4340" max="4344" width="0" style="2" hidden="1" customWidth="1"/>
    <col min="4345" max="4348" width="16.7265625" style="2" customWidth="1"/>
    <col min="4349" max="4349" width="50.7265625" style="2" customWidth="1"/>
    <col min="4350" max="4594" width="8.81640625" style="2"/>
    <col min="4595" max="4595" width="71.54296875" style="2" customWidth="1"/>
    <col min="4596" max="4600" width="0" style="2" hidden="1" customWidth="1"/>
    <col min="4601" max="4604" width="16.7265625" style="2" customWidth="1"/>
    <col min="4605" max="4605" width="50.7265625" style="2" customWidth="1"/>
    <col min="4606" max="4850" width="8.81640625" style="2"/>
    <col min="4851" max="4851" width="71.54296875" style="2" customWidth="1"/>
    <col min="4852" max="4856" width="0" style="2" hidden="1" customWidth="1"/>
    <col min="4857" max="4860" width="16.7265625" style="2" customWidth="1"/>
    <col min="4861" max="4861" width="50.7265625" style="2" customWidth="1"/>
    <col min="4862" max="5106" width="8.81640625" style="2"/>
    <col min="5107" max="5107" width="71.54296875" style="2" customWidth="1"/>
    <col min="5108" max="5112" width="0" style="2" hidden="1" customWidth="1"/>
    <col min="5113" max="5116" width="16.7265625" style="2" customWidth="1"/>
    <col min="5117" max="5117" width="50.7265625" style="2" customWidth="1"/>
    <col min="5118" max="5362" width="8.81640625" style="2"/>
    <col min="5363" max="5363" width="71.54296875" style="2" customWidth="1"/>
    <col min="5364" max="5368" width="0" style="2" hidden="1" customWidth="1"/>
    <col min="5369" max="5372" width="16.7265625" style="2" customWidth="1"/>
    <col min="5373" max="5373" width="50.7265625" style="2" customWidth="1"/>
    <col min="5374" max="5618" width="8.81640625" style="2"/>
    <col min="5619" max="5619" width="71.54296875" style="2" customWidth="1"/>
    <col min="5620" max="5624" width="0" style="2" hidden="1" customWidth="1"/>
    <col min="5625" max="5628" width="16.7265625" style="2" customWidth="1"/>
    <col min="5629" max="5629" width="50.7265625" style="2" customWidth="1"/>
    <col min="5630" max="5874" width="8.81640625" style="2"/>
    <col min="5875" max="5875" width="71.54296875" style="2" customWidth="1"/>
    <col min="5876" max="5880" width="0" style="2" hidden="1" customWidth="1"/>
    <col min="5881" max="5884" width="16.7265625" style="2" customWidth="1"/>
    <col min="5885" max="5885" width="50.7265625" style="2" customWidth="1"/>
    <col min="5886" max="6130" width="8.81640625" style="2"/>
    <col min="6131" max="6131" width="71.54296875" style="2" customWidth="1"/>
    <col min="6132" max="6136" width="0" style="2" hidden="1" customWidth="1"/>
    <col min="6137" max="6140" width="16.7265625" style="2" customWidth="1"/>
    <col min="6141" max="6141" width="50.7265625" style="2" customWidth="1"/>
    <col min="6142" max="6386" width="8.81640625" style="2"/>
    <col min="6387" max="6387" width="71.54296875" style="2" customWidth="1"/>
    <col min="6388" max="6392" width="0" style="2" hidden="1" customWidth="1"/>
    <col min="6393" max="6396" width="16.7265625" style="2" customWidth="1"/>
    <col min="6397" max="6397" width="50.7265625" style="2" customWidth="1"/>
    <col min="6398" max="6642" width="8.81640625" style="2"/>
    <col min="6643" max="6643" width="71.54296875" style="2" customWidth="1"/>
    <col min="6644" max="6648" width="0" style="2" hidden="1" customWidth="1"/>
    <col min="6649" max="6652" width="16.7265625" style="2" customWidth="1"/>
    <col min="6653" max="6653" width="50.7265625" style="2" customWidth="1"/>
    <col min="6654" max="6898" width="8.81640625" style="2"/>
    <col min="6899" max="6899" width="71.54296875" style="2" customWidth="1"/>
    <col min="6900" max="6904" width="0" style="2" hidden="1" customWidth="1"/>
    <col min="6905" max="6908" width="16.7265625" style="2" customWidth="1"/>
    <col min="6909" max="6909" width="50.7265625" style="2" customWidth="1"/>
    <col min="6910" max="7154" width="8.81640625" style="2"/>
    <col min="7155" max="7155" width="71.54296875" style="2" customWidth="1"/>
    <col min="7156" max="7160" width="0" style="2" hidden="1" customWidth="1"/>
    <col min="7161" max="7164" width="16.7265625" style="2" customWidth="1"/>
    <col min="7165" max="7165" width="50.7265625" style="2" customWidth="1"/>
    <col min="7166" max="7410" width="8.81640625" style="2"/>
    <col min="7411" max="7411" width="71.54296875" style="2" customWidth="1"/>
    <col min="7412" max="7416" width="0" style="2" hidden="1" customWidth="1"/>
    <col min="7417" max="7420" width="16.7265625" style="2" customWidth="1"/>
    <col min="7421" max="7421" width="50.7265625" style="2" customWidth="1"/>
    <col min="7422" max="7666" width="8.81640625" style="2"/>
    <col min="7667" max="7667" width="71.54296875" style="2" customWidth="1"/>
    <col min="7668" max="7672" width="0" style="2" hidden="1" customWidth="1"/>
    <col min="7673" max="7676" width="16.7265625" style="2" customWidth="1"/>
    <col min="7677" max="7677" width="50.7265625" style="2" customWidth="1"/>
    <col min="7678" max="7922" width="8.81640625" style="2"/>
    <col min="7923" max="7923" width="71.54296875" style="2" customWidth="1"/>
    <col min="7924" max="7928" width="0" style="2" hidden="1" customWidth="1"/>
    <col min="7929" max="7932" width="16.7265625" style="2" customWidth="1"/>
    <col min="7933" max="7933" width="50.7265625" style="2" customWidth="1"/>
    <col min="7934" max="8178" width="8.81640625" style="2"/>
    <col min="8179" max="8179" width="71.54296875" style="2" customWidth="1"/>
    <col min="8180" max="8184" width="0" style="2" hidden="1" customWidth="1"/>
    <col min="8185" max="8188" width="16.7265625" style="2" customWidth="1"/>
    <col min="8189" max="8189" width="50.7265625" style="2" customWidth="1"/>
    <col min="8190" max="8434" width="8.81640625" style="2"/>
    <col min="8435" max="8435" width="71.54296875" style="2" customWidth="1"/>
    <col min="8436" max="8440" width="0" style="2" hidden="1" customWidth="1"/>
    <col min="8441" max="8444" width="16.7265625" style="2" customWidth="1"/>
    <col min="8445" max="8445" width="50.7265625" style="2" customWidth="1"/>
    <col min="8446" max="8690" width="8.81640625" style="2"/>
    <col min="8691" max="8691" width="71.54296875" style="2" customWidth="1"/>
    <col min="8692" max="8696" width="0" style="2" hidden="1" customWidth="1"/>
    <col min="8697" max="8700" width="16.7265625" style="2" customWidth="1"/>
    <col min="8701" max="8701" width="50.7265625" style="2" customWidth="1"/>
    <col min="8702" max="8946" width="8.81640625" style="2"/>
    <col min="8947" max="8947" width="71.54296875" style="2" customWidth="1"/>
    <col min="8948" max="8952" width="0" style="2" hidden="1" customWidth="1"/>
    <col min="8953" max="8956" width="16.7265625" style="2" customWidth="1"/>
    <col min="8957" max="8957" width="50.7265625" style="2" customWidth="1"/>
    <col min="8958" max="9202" width="8.81640625" style="2"/>
    <col min="9203" max="9203" width="71.54296875" style="2" customWidth="1"/>
    <col min="9204" max="9208" width="0" style="2" hidden="1" customWidth="1"/>
    <col min="9209" max="9212" width="16.7265625" style="2" customWidth="1"/>
    <col min="9213" max="9213" width="50.7265625" style="2" customWidth="1"/>
    <col min="9214" max="9458" width="8.81640625" style="2"/>
    <col min="9459" max="9459" width="71.54296875" style="2" customWidth="1"/>
    <col min="9460" max="9464" width="0" style="2" hidden="1" customWidth="1"/>
    <col min="9465" max="9468" width="16.7265625" style="2" customWidth="1"/>
    <col min="9469" max="9469" width="50.7265625" style="2" customWidth="1"/>
    <col min="9470" max="9714" width="8.81640625" style="2"/>
    <col min="9715" max="9715" width="71.54296875" style="2" customWidth="1"/>
    <col min="9716" max="9720" width="0" style="2" hidden="1" customWidth="1"/>
    <col min="9721" max="9724" width="16.7265625" style="2" customWidth="1"/>
    <col min="9725" max="9725" width="50.7265625" style="2" customWidth="1"/>
    <col min="9726" max="9970" width="8.81640625" style="2"/>
    <col min="9971" max="9971" width="71.54296875" style="2" customWidth="1"/>
    <col min="9972" max="9976" width="0" style="2" hidden="1" customWidth="1"/>
    <col min="9977" max="9980" width="16.7265625" style="2" customWidth="1"/>
    <col min="9981" max="9981" width="50.7265625" style="2" customWidth="1"/>
    <col min="9982" max="10226" width="8.81640625" style="2"/>
    <col min="10227" max="10227" width="71.54296875" style="2" customWidth="1"/>
    <col min="10228" max="10232" width="0" style="2" hidden="1" customWidth="1"/>
    <col min="10233" max="10236" width="16.7265625" style="2" customWidth="1"/>
    <col min="10237" max="10237" width="50.7265625" style="2" customWidth="1"/>
    <col min="10238" max="10482" width="8.81640625" style="2"/>
    <col min="10483" max="10483" width="71.54296875" style="2" customWidth="1"/>
    <col min="10484" max="10488" width="0" style="2" hidden="1" customWidth="1"/>
    <col min="10489" max="10492" width="16.7265625" style="2" customWidth="1"/>
    <col min="10493" max="10493" width="50.7265625" style="2" customWidth="1"/>
    <col min="10494" max="10738" width="8.81640625" style="2"/>
    <col min="10739" max="10739" width="71.54296875" style="2" customWidth="1"/>
    <col min="10740" max="10744" width="0" style="2" hidden="1" customWidth="1"/>
    <col min="10745" max="10748" width="16.7265625" style="2" customWidth="1"/>
    <col min="10749" max="10749" width="50.7265625" style="2" customWidth="1"/>
    <col min="10750" max="10994" width="8.81640625" style="2"/>
    <col min="10995" max="10995" width="71.54296875" style="2" customWidth="1"/>
    <col min="10996" max="11000" width="0" style="2" hidden="1" customWidth="1"/>
    <col min="11001" max="11004" width="16.7265625" style="2" customWidth="1"/>
    <col min="11005" max="11005" width="50.7265625" style="2" customWidth="1"/>
    <col min="11006" max="11250" width="8.81640625" style="2"/>
    <col min="11251" max="11251" width="71.54296875" style="2" customWidth="1"/>
    <col min="11252" max="11256" width="0" style="2" hidden="1" customWidth="1"/>
    <col min="11257" max="11260" width="16.7265625" style="2" customWidth="1"/>
    <col min="11261" max="11261" width="50.7265625" style="2" customWidth="1"/>
    <col min="11262" max="11506" width="8.81640625" style="2"/>
    <col min="11507" max="11507" width="71.54296875" style="2" customWidth="1"/>
    <col min="11508" max="11512" width="0" style="2" hidden="1" customWidth="1"/>
    <col min="11513" max="11516" width="16.7265625" style="2" customWidth="1"/>
    <col min="11517" max="11517" width="50.7265625" style="2" customWidth="1"/>
    <col min="11518" max="11762" width="8.81640625" style="2"/>
    <col min="11763" max="11763" width="71.54296875" style="2" customWidth="1"/>
    <col min="11764" max="11768" width="0" style="2" hidden="1" customWidth="1"/>
    <col min="11769" max="11772" width="16.7265625" style="2" customWidth="1"/>
    <col min="11773" max="11773" width="50.7265625" style="2" customWidth="1"/>
    <col min="11774" max="12018" width="8.81640625" style="2"/>
    <col min="12019" max="12019" width="71.54296875" style="2" customWidth="1"/>
    <col min="12020" max="12024" width="0" style="2" hidden="1" customWidth="1"/>
    <col min="12025" max="12028" width="16.7265625" style="2" customWidth="1"/>
    <col min="12029" max="12029" width="50.7265625" style="2" customWidth="1"/>
    <col min="12030" max="12274" width="8.81640625" style="2"/>
    <col min="12275" max="12275" width="71.54296875" style="2" customWidth="1"/>
    <col min="12276" max="12280" width="0" style="2" hidden="1" customWidth="1"/>
    <col min="12281" max="12284" width="16.7265625" style="2" customWidth="1"/>
    <col min="12285" max="12285" width="50.7265625" style="2" customWidth="1"/>
    <col min="12286" max="12530" width="8.81640625" style="2"/>
    <col min="12531" max="12531" width="71.54296875" style="2" customWidth="1"/>
    <col min="12532" max="12536" width="0" style="2" hidden="1" customWidth="1"/>
    <col min="12537" max="12540" width="16.7265625" style="2" customWidth="1"/>
    <col min="12541" max="12541" width="50.7265625" style="2" customWidth="1"/>
    <col min="12542" max="12786" width="8.81640625" style="2"/>
    <col min="12787" max="12787" width="71.54296875" style="2" customWidth="1"/>
    <col min="12788" max="12792" width="0" style="2" hidden="1" customWidth="1"/>
    <col min="12793" max="12796" width="16.7265625" style="2" customWidth="1"/>
    <col min="12797" max="12797" width="50.7265625" style="2" customWidth="1"/>
    <col min="12798" max="13042" width="8.81640625" style="2"/>
    <col min="13043" max="13043" width="71.54296875" style="2" customWidth="1"/>
    <col min="13044" max="13048" width="0" style="2" hidden="1" customWidth="1"/>
    <col min="13049" max="13052" width="16.7265625" style="2" customWidth="1"/>
    <col min="13053" max="13053" width="50.7265625" style="2" customWidth="1"/>
    <col min="13054" max="13298" width="8.81640625" style="2"/>
    <col min="13299" max="13299" width="71.54296875" style="2" customWidth="1"/>
    <col min="13300" max="13304" width="0" style="2" hidden="1" customWidth="1"/>
    <col min="13305" max="13308" width="16.7265625" style="2" customWidth="1"/>
    <col min="13309" max="13309" width="50.7265625" style="2" customWidth="1"/>
    <col min="13310" max="13554" width="8.81640625" style="2"/>
    <col min="13555" max="13555" width="71.54296875" style="2" customWidth="1"/>
    <col min="13556" max="13560" width="0" style="2" hidden="1" customWidth="1"/>
    <col min="13561" max="13564" width="16.7265625" style="2" customWidth="1"/>
    <col min="13565" max="13565" width="50.7265625" style="2" customWidth="1"/>
    <col min="13566" max="13810" width="8.81640625" style="2"/>
    <col min="13811" max="13811" width="71.54296875" style="2" customWidth="1"/>
    <col min="13812" max="13816" width="0" style="2" hidden="1" customWidth="1"/>
    <col min="13817" max="13820" width="16.7265625" style="2" customWidth="1"/>
    <col min="13821" max="13821" width="50.7265625" style="2" customWidth="1"/>
    <col min="13822" max="14066" width="8.81640625" style="2"/>
    <col min="14067" max="14067" width="71.54296875" style="2" customWidth="1"/>
    <col min="14068" max="14072" width="0" style="2" hidden="1" customWidth="1"/>
    <col min="14073" max="14076" width="16.7265625" style="2" customWidth="1"/>
    <col min="14077" max="14077" width="50.7265625" style="2" customWidth="1"/>
    <col min="14078" max="14322" width="8.81640625" style="2"/>
    <col min="14323" max="14323" width="71.54296875" style="2" customWidth="1"/>
    <col min="14324" max="14328" width="0" style="2" hidden="1" customWidth="1"/>
    <col min="14329" max="14332" width="16.7265625" style="2" customWidth="1"/>
    <col min="14333" max="14333" width="50.7265625" style="2" customWidth="1"/>
    <col min="14334" max="14578" width="8.81640625" style="2"/>
    <col min="14579" max="14579" width="71.54296875" style="2" customWidth="1"/>
    <col min="14580" max="14584" width="0" style="2" hidden="1" customWidth="1"/>
    <col min="14585" max="14588" width="16.7265625" style="2" customWidth="1"/>
    <col min="14589" max="14589" width="50.7265625" style="2" customWidth="1"/>
    <col min="14590" max="14834" width="8.81640625" style="2"/>
    <col min="14835" max="14835" width="71.54296875" style="2" customWidth="1"/>
    <col min="14836" max="14840" width="0" style="2" hidden="1" customWidth="1"/>
    <col min="14841" max="14844" width="16.7265625" style="2" customWidth="1"/>
    <col min="14845" max="14845" width="50.7265625" style="2" customWidth="1"/>
    <col min="14846" max="15090" width="8.81640625" style="2"/>
    <col min="15091" max="15091" width="71.54296875" style="2" customWidth="1"/>
    <col min="15092" max="15096" width="0" style="2" hidden="1" customWidth="1"/>
    <col min="15097" max="15100" width="16.7265625" style="2" customWidth="1"/>
    <col min="15101" max="15101" width="50.7265625" style="2" customWidth="1"/>
    <col min="15102" max="15346" width="8.81640625" style="2"/>
    <col min="15347" max="15347" width="71.54296875" style="2" customWidth="1"/>
    <col min="15348" max="15352" width="0" style="2" hidden="1" customWidth="1"/>
    <col min="15353" max="15356" width="16.7265625" style="2" customWidth="1"/>
    <col min="15357" max="15357" width="50.7265625" style="2" customWidth="1"/>
    <col min="15358" max="15602" width="8.81640625" style="2"/>
    <col min="15603" max="15603" width="71.54296875" style="2" customWidth="1"/>
    <col min="15604" max="15608" width="0" style="2" hidden="1" customWidth="1"/>
    <col min="15609" max="15612" width="16.7265625" style="2" customWidth="1"/>
    <col min="15613" max="15613" width="50.7265625" style="2" customWidth="1"/>
    <col min="15614" max="15858" width="8.81640625" style="2"/>
    <col min="15859" max="15859" width="71.54296875" style="2" customWidth="1"/>
    <col min="15860" max="15864" width="0" style="2" hidden="1" customWidth="1"/>
    <col min="15865" max="15868" width="16.7265625" style="2" customWidth="1"/>
    <col min="15869" max="15869" width="50.7265625" style="2" customWidth="1"/>
    <col min="15870" max="16114" width="8.81640625" style="2"/>
    <col min="16115" max="16115" width="71.54296875" style="2" customWidth="1"/>
    <col min="16116" max="16120" width="0" style="2" hidden="1" customWidth="1"/>
    <col min="16121" max="16124" width="16.7265625" style="2" customWidth="1"/>
    <col min="16125" max="16125" width="50.7265625" style="2" customWidth="1"/>
    <col min="16126" max="16384" width="8.81640625" style="2"/>
  </cols>
  <sheetData>
    <row r="1" spans="1:8" ht="23.25" customHeight="1" x14ac:dyDescent="0.35">
      <c r="A1" s="4" t="s">
        <v>3</v>
      </c>
      <c r="F1" s="27"/>
      <c r="G1" s="5">
        <v>2023</v>
      </c>
      <c r="H1" s="5">
        <v>2024</v>
      </c>
    </row>
    <row r="2" spans="1:8" s="7" customFormat="1" ht="13" x14ac:dyDescent="0.3">
      <c r="A2" s="28"/>
      <c r="B2" s="8" t="s">
        <v>82</v>
      </c>
      <c r="C2" s="29" t="s">
        <v>83</v>
      </c>
      <c r="D2" s="8" t="s">
        <v>84</v>
      </c>
      <c r="E2" s="8" t="s">
        <v>85</v>
      </c>
      <c r="F2" s="8" t="s">
        <v>86</v>
      </c>
      <c r="G2" s="5" t="str">
        <f>+IF(G1="","","input")</f>
        <v>input</v>
      </c>
      <c r="H2" s="5" t="str">
        <f>+IF(H1="","","input")</f>
        <v>input</v>
      </c>
    </row>
    <row r="3" spans="1:8" ht="18" customHeight="1" x14ac:dyDescent="0.4">
      <c r="A3" s="10" t="s">
        <v>87</v>
      </c>
      <c r="D3" s="12">
        <v>0</v>
      </c>
      <c r="E3" s="30" t="s">
        <v>88</v>
      </c>
      <c r="F3" s="31" t="s">
        <v>89</v>
      </c>
      <c r="G3" s="32" t="s">
        <v>6</v>
      </c>
      <c r="H3" s="32" t="s">
        <v>6</v>
      </c>
    </row>
    <row r="4" spans="1:8" ht="18" customHeight="1" x14ac:dyDescent="0.35">
      <c r="A4" s="33" t="s">
        <v>90</v>
      </c>
      <c r="D4" s="12">
        <v>1</v>
      </c>
      <c r="E4" s="34" t="s">
        <v>91</v>
      </c>
      <c r="F4" s="31" t="s">
        <v>90</v>
      </c>
      <c r="G4" s="32" t="s">
        <v>6</v>
      </c>
      <c r="H4" s="32" t="s">
        <v>6</v>
      </c>
    </row>
    <row r="5" spans="1:8" ht="18" customHeight="1" x14ac:dyDescent="0.35">
      <c r="A5" s="13" t="s">
        <v>92</v>
      </c>
      <c r="D5" s="12">
        <v>2</v>
      </c>
      <c r="E5" s="35" t="s">
        <v>93</v>
      </c>
      <c r="F5" s="31" t="s">
        <v>94</v>
      </c>
      <c r="G5" s="32" t="s">
        <v>6</v>
      </c>
      <c r="H5" s="32" t="s">
        <v>6</v>
      </c>
    </row>
    <row r="6" spans="1:8" ht="18" customHeight="1" x14ac:dyDescent="0.35">
      <c r="A6" s="36" t="s">
        <v>95</v>
      </c>
      <c r="B6" s="12">
        <v>23</v>
      </c>
      <c r="D6" s="12">
        <v>3</v>
      </c>
      <c r="E6" s="14" t="s">
        <v>96</v>
      </c>
      <c r="F6" s="31" t="s">
        <v>97</v>
      </c>
      <c r="G6" s="15">
        <v>0</v>
      </c>
      <c r="H6" s="15">
        <v>0</v>
      </c>
    </row>
    <row r="7" spans="1:8" x14ac:dyDescent="0.35">
      <c r="A7" s="36" t="s">
        <v>98</v>
      </c>
      <c r="B7" s="12">
        <v>33</v>
      </c>
      <c r="D7" s="12">
        <v>3</v>
      </c>
      <c r="E7" s="14" t="s">
        <v>99</v>
      </c>
      <c r="F7" s="31" t="s">
        <v>100</v>
      </c>
      <c r="G7" s="15">
        <v>0</v>
      </c>
      <c r="H7" s="15">
        <v>0</v>
      </c>
    </row>
    <row r="8" spans="1:8" x14ac:dyDescent="0.35">
      <c r="A8" s="19" t="s">
        <v>101</v>
      </c>
      <c r="B8" s="12">
        <v>56</v>
      </c>
      <c r="D8" s="12">
        <v>3</v>
      </c>
      <c r="E8" s="37" t="s">
        <v>102</v>
      </c>
      <c r="F8" s="31" t="s">
        <v>103</v>
      </c>
      <c r="G8" s="4">
        <f>+IF(G$1="","",SUM(G6:G7))</f>
        <v>0</v>
      </c>
      <c r="H8" s="4">
        <f t="shared" ref="H8" si="0">+IF(H$1="","",SUM(H6:H7))</f>
        <v>0</v>
      </c>
    </row>
    <row r="9" spans="1:8" ht="18" customHeight="1" x14ac:dyDescent="0.35">
      <c r="A9" s="13" t="s">
        <v>104</v>
      </c>
      <c r="D9" s="12">
        <v>2</v>
      </c>
      <c r="E9" s="35" t="s">
        <v>105</v>
      </c>
      <c r="F9" s="31" t="s">
        <v>106</v>
      </c>
      <c r="G9" s="32" t="s">
        <v>6</v>
      </c>
      <c r="H9" s="32" t="s">
        <v>6</v>
      </c>
    </row>
    <row r="10" spans="1:8" ht="18" customHeight="1" x14ac:dyDescent="0.35">
      <c r="A10" s="38" t="s">
        <v>107</v>
      </c>
      <c r="D10" s="12">
        <v>3</v>
      </c>
      <c r="E10" s="38" t="s">
        <v>108</v>
      </c>
      <c r="F10" s="31" t="s">
        <v>109</v>
      </c>
      <c r="G10" s="39" t="s">
        <v>6</v>
      </c>
      <c r="H10" s="39" t="s">
        <v>6</v>
      </c>
    </row>
    <row r="11" spans="1:8" x14ac:dyDescent="0.35">
      <c r="A11" s="16" t="s">
        <v>110</v>
      </c>
      <c r="B11" s="12">
        <v>5</v>
      </c>
      <c r="D11" s="12">
        <v>4</v>
      </c>
      <c r="E11" s="40" t="s">
        <v>111</v>
      </c>
      <c r="F11" s="31" t="s">
        <v>112</v>
      </c>
      <c r="G11" s="15">
        <v>0</v>
      </c>
      <c r="H11" s="15">
        <v>0</v>
      </c>
    </row>
    <row r="12" spans="1:8" x14ac:dyDescent="0.35">
      <c r="A12" s="16" t="s">
        <v>113</v>
      </c>
      <c r="B12" s="12">
        <v>5</v>
      </c>
      <c r="D12" s="12">
        <v>4</v>
      </c>
      <c r="E12" s="40" t="s">
        <v>114</v>
      </c>
      <c r="F12" s="31" t="s">
        <v>115</v>
      </c>
      <c r="G12" s="15">
        <v>0</v>
      </c>
      <c r="H12" s="15">
        <v>0</v>
      </c>
    </row>
    <row r="13" spans="1:8" x14ac:dyDescent="0.35">
      <c r="A13" s="16" t="s">
        <v>116</v>
      </c>
      <c r="B13" s="12">
        <v>5</v>
      </c>
      <c r="D13" s="12">
        <v>4</v>
      </c>
      <c r="E13" s="40" t="s">
        <v>117</v>
      </c>
      <c r="F13" s="31" t="s">
        <v>118</v>
      </c>
      <c r="G13" s="15">
        <v>0</v>
      </c>
      <c r="H13" s="15">
        <v>3041.4</v>
      </c>
    </row>
    <row r="14" spans="1:8" x14ac:dyDescent="0.35">
      <c r="A14" s="16" t="s">
        <v>119</v>
      </c>
      <c r="B14" s="12">
        <v>5</v>
      </c>
      <c r="D14" s="12">
        <v>4</v>
      </c>
      <c r="E14" s="40" t="s">
        <v>120</v>
      </c>
      <c r="F14" s="31" t="s">
        <v>121</v>
      </c>
      <c r="G14" s="15">
        <v>0</v>
      </c>
      <c r="H14" s="15">
        <v>0</v>
      </c>
    </row>
    <row r="15" spans="1:8" x14ac:dyDescent="0.35">
      <c r="A15" s="16" t="s">
        <v>122</v>
      </c>
      <c r="B15" s="12">
        <v>5</v>
      </c>
      <c r="D15" s="12">
        <v>4</v>
      </c>
      <c r="E15" s="40" t="s">
        <v>123</v>
      </c>
      <c r="F15" s="31" t="s">
        <v>124</v>
      </c>
      <c r="G15" s="15">
        <v>0</v>
      </c>
      <c r="H15" s="15">
        <v>0</v>
      </c>
    </row>
    <row r="16" spans="1:8" x14ac:dyDescent="0.35">
      <c r="A16" s="16" t="s">
        <v>125</v>
      </c>
      <c r="B16" s="12">
        <v>5</v>
      </c>
      <c r="D16" s="12">
        <v>4</v>
      </c>
      <c r="E16" s="40" t="s">
        <v>126</v>
      </c>
      <c r="F16" s="31" t="s">
        <v>127</v>
      </c>
      <c r="G16" s="15">
        <v>0</v>
      </c>
      <c r="H16" s="15">
        <v>0</v>
      </c>
    </row>
    <row r="17" spans="1:9" x14ac:dyDescent="0.35">
      <c r="A17" s="16" t="s">
        <v>128</v>
      </c>
      <c r="B17" s="12">
        <v>5</v>
      </c>
      <c r="D17" s="12">
        <v>4</v>
      </c>
      <c r="E17" s="40" t="s">
        <v>129</v>
      </c>
      <c r="F17" s="31" t="s">
        <v>130</v>
      </c>
      <c r="G17" s="15">
        <v>0</v>
      </c>
      <c r="H17" s="15">
        <f>2784</f>
        <v>2784</v>
      </c>
    </row>
    <row r="18" spans="1:9" x14ac:dyDescent="0.35">
      <c r="A18" s="17" t="s">
        <v>131</v>
      </c>
      <c r="B18" s="41">
        <v>35</v>
      </c>
      <c r="C18" s="41"/>
      <c r="D18" s="41">
        <v>4</v>
      </c>
      <c r="E18" s="40" t="s">
        <v>132</v>
      </c>
      <c r="F18" s="31" t="s">
        <v>133</v>
      </c>
      <c r="G18" s="4">
        <f>SUM(G11:G17)</f>
        <v>0</v>
      </c>
      <c r="H18" s="4">
        <f>SUM(H11:H17)</f>
        <v>5825.4</v>
      </c>
      <c r="I18" s="2" t="s">
        <v>629</v>
      </c>
    </row>
    <row r="19" spans="1:9" ht="18" customHeight="1" x14ac:dyDescent="0.35">
      <c r="A19" s="38" t="s">
        <v>134</v>
      </c>
      <c r="D19" s="12">
        <v>3</v>
      </c>
      <c r="E19" s="38" t="s">
        <v>135</v>
      </c>
      <c r="F19" s="31" t="s">
        <v>136</v>
      </c>
      <c r="G19" s="39"/>
      <c r="H19" s="39"/>
    </row>
    <row r="20" spans="1:9" x14ac:dyDescent="0.35">
      <c r="A20" s="16" t="s">
        <v>137</v>
      </c>
      <c r="B20" s="12">
        <v>12</v>
      </c>
      <c r="D20" s="12">
        <v>4</v>
      </c>
      <c r="E20" s="40" t="s">
        <v>138</v>
      </c>
      <c r="F20" s="31" t="s">
        <v>139</v>
      </c>
      <c r="G20" s="15">
        <v>0</v>
      </c>
      <c r="H20" s="15">
        <v>0</v>
      </c>
    </row>
    <row r="21" spans="1:9" x14ac:dyDescent="0.35">
      <c r="A21" s="16" t="s">
        <v>140</v>
      </c>
      <c r="B21" s="12">
        <v>12</v>
      </c>
      <c r="D21" s="12">
        <v>4</v>
      </c>
      <c r="E21" s="40" t="s">
        <v>141</v>
      </c>
      <c r="F21" s="31" t="s">
        <v>142</v>
      </c>
      <c r="G21" s="15">
        <v>0</v>
      </c>
      <c r="H21" s="15">
        <f>6337.91+70793.21+3214.28+526.63</f>
        <v>80872.030000000013</v>
      </c>
    </row>
    <row r="22" spans="1:9" x14ac:dyDescent="0.35">
      <c r="A22" s="16" t="s">
        <v>143</v>
      </c>
      <c r="B22" s="12">
        <v>12</v>
      </c>
      <c r="D22" s="12">
        <v>4</v>
      </c>
      <c r="E22" s="40" t="s">
        <v>144</v>
      </c>
      <c r="F22" s="31" t="s">
        <v>145</v>
      </c>
      <c r="G22" s="15">
        <v>0</v>
      </c>
      <c r="H22" s="15">
        <f>38460.18+11112.97+3376.06+20087.71+59907.36+33183.97</f>
        <v>166128.25</v>
      </c>
    </row>
    <row r="23" spans="1:9" x14ac:dyDescent="0.35">
      <c r="A23" s="16" t="s">
        <v>146</v>
      </c>
      <c r="B23" s="12">
        <v>12</v>
      </c>
      <c r="D23" s="12">
        <v>4</v>
      </c>
      <c r="E23" s="40" t="s">
        <v>147</v>
      </c>
      <c r="F23" s="31" t="s">
        <v>148</v>
      </c>
      <c r="G23" s="15">
        <v>0</v>
      </c>
      <c r="H23" s="15">
        <v>0</v>
      </c>
    </row>
    <row r="24" spans="1:9" x14ac:dyDescent="0.35">
      <c r="A24" s="16" t="s">
        <v>149</v>
      </c>
      <c r="B24" s="12">
        <v>12</v>
      </c>
      <c r="D24" s="12">
        <v>4</v>
      </c>
      <c r="E24" s="40" t="s">
        <v>150</v>
      </c>
      <c r="F24" s="31" t="s">
        <v>151</v>
      </c>
      <c r="G24" s="15">
        <v>0</v>
      </c>
      <c r="H24" s="15">
        <v>0</v>
      </c>
    </row>
    <row r="25" spans="1:9" x14ac:dyDescent="0.35">
      <c r="A25" s="17" t="s">
        <v>152</v>
      </c>
      <c r="B25" s="12">
        <v>60</v>
      </c>
      <c r="D25" s="12">
        <v>4</v>
      </c>
      <c r="E25" s="42" t="s">
        <v>153</v>
      </c>
      <c r="F25" s="31" t="s">
        <v>154</v>
      </c>
      <c r="G25" s="4">
        <f>SUM(G20:G24)</f>
        <v>0</v>
      </c>
      <c r="H25" s="4">
        <f>SUM(H20:H24)-236527.01</f>
        <v>10473.270000000019</v>
      </c>
      <c r="I25" s="2" t="s">
        <v>630</v>
      </c>
    </row>
    <row r="26" spans="1:9" ht="18" customHeight="1" x14ac:dyDescent="0.35">
      <c r="A26" s="38" t="s">
        <v>155</v>
      </c>
      <c r="D26" s="12">
        <v>3</v>
      </c>
      <c r="E26" s="38" t="s">
        <v>156</v>
      </c>
      <c r="F26" s="31" t="s">
        <v>157</v>
      </c>
      <c r="G26" s="39" t="s">
        <v>6</v>
      </c>
      <c r="H26" s="39" t="s">
        <v>6</v>
      </c>
    </row>
    <row r="27" spans="1:9" ht="12.75" customHeight="1" x14ac:dyDescent="0.35">
      <c r="A27" s="16" t="s">
        <v>158</v>
      </c>
      <c r="D27" s="12">
        <v>4</v>
      </c>
      <c r="E27" s="40" t="s">
        <v>159</v>
      </c>
      <c r="F27" s="31" t="s">
        <v>160</v>
      </c>
      <c r="G27" s="39" t="s">
        <v>6</v>
      </c>
      <c r="H27" s="39" t="s">
        <v>6</v>
      </c>
    </row>
    <row r="28" spans="1:9" x14ac:dyDescent="0.35">
      <c r="A28" s="43" t="s">
        <v>161</v>
      </c>
      <c r="B28" s="12">
        <v>1</v>
      </c>
      <c r="D28" s="12">
        <v>5</v>
      </c>
      <c r="E28" s="21" t="s">
        <v>162</v>
      </c>
      <c r="F28" s="31" t="s">
        <v>163</v>
      </c>
      <c r="G28" s="15">
        <v>0</v>
      </c>
      <c r="H28" s="15">
        <v>0</v>
      </c>
    </row>
    <row r="29" spans="1:9" x14ac:dyDescent="0.35">
      <c r="A29" s="43" t="s">
        <v>164</v>
      </c>
      <c r="B29" s="12">
        <v>1</v>
      </c>
      <c r="D29" s="12">
        <v>5</v>
      </c>
      <c r="E29" s="21" t="s">
        <v>165</v>
      </c>
      <c r="F29" s="31" t="s">
        <v>166</v>
      </c>
      <c r="G29" s="15">
        <v>0</v>
      </c>
      <c r="H29" s="15">
        <v>0</v>
      </c>
    </row>
    <row r="30" spans="1:9" x14ac:dyDescent="0.35">
      <c r="A30" s="43" t="s">
        <v>167</v>
      </c>
      <c r="B30" s="12">
        <v>1</v>
      </c>
      <c r="D30" s="12">
        <v>5</v>
      </c>
      <c r="E30" s="21" t="s">
        <v>168</v>
      </c>
      <c r="F30" s="31" t="s">
        <v>169</v>
      </c>
      <c r="G30" s="15">
        <v>0</v>
      </c>
      <c r="H30" s="15">
        <v>0</v>
      </c>
    </row>
    <row r="31" spans="1:9" x14ac:dyDescent="0.35">
      <c r="A31" s="43" t="s">
        <v>170</v>
      </c>
      <c r="B31" s="12">
        <v>1</v>
      </c>
      <c r="D31" s="12">
        <v>5</v>
      </c>
      <c r="E31" s="21" t="s">
        <v>171</v>
      </c>
      <c r="F31" s="31" t="s">
        <v>172</v>
      </c>
      <c r="G31" s="15">
        <v>0</v>
      </c>
      <c r="H31" s="15">
        <v>0</v>
      </c>
    </row>
    <row r="32" spans="1:9" x14ac:dyDescent="0.35">
      <c r="A32" s="43" t="s">
        <v>173</v>
      </c>
      <c r="E32" s="21"/>
      <c r="G32" s="15">
        <v>0</v>
      </c>
      <c r="H32" s="15">
        <v>20000</v>
      </c>
    </row>
    <row r="33" spans="1:8" x14ac:dyDescent="0.35">
      <c r="A33" s="17" t="s">
        <v>174</v>
      </c>
      <c r="B33" s="12">
        <v>4</v>
      </c>
      <c r="D33" s="12">
        <v>5</v>
      </c>
      <c r="E33" s="21" t="s">
        <v>175</v>
      </c>
      <c r="F33" s="31" t="s">
        <v>176</v>
      </c>
      <c r="G33" s="4">
        <f>+IF(G$1="","",SUM(G28:G32))</f>
        <v>0</v>
      </c>
      <c r="H33" s="4">
        <f t="shared" ref="H33" si="1">+IF(H$1="","",SUM(H28:H32))</f>
        <v>20000</v>
      </c>
    </row>
    <row r="34" spans="1:8" ht="18" customHeight="1" x14ac:dyDescent="0.35">
      <c r="A34" s="16" t="s">
        <v>177</v>
      </c>
      <c r="D34" s="12">
        <v>4</v>
      </c>
      <c r="E34" s="40" t="s">
        <v>178</v>
      </c>
      <c r="F34" s="31" t="s">
        <v>179</v>
      </c>
      <c r="G34" s="39" t="s">
        <v>6</v>
      </c>
      <c r="H34" s="39" t="s">
        <v>6</v>
      </c>
    </row>
    <row r="35" spans="1:8" x14ac:dyDescent="0.35">
      <c r="A35" s="43" t="s">
        <v>180</v>
      </c>
      <c r="D35" s="12">
        <v>5</v>
      </c>
      <c r="E35" s="21" t="s">
        <v>162</v>
      </c>
      <c r="F35" s="31" t="s">
        <v>181</v>
      </c>
      <c r="G35" s="39" t="s">
        <v>6</v>
      </c>
      <c r="H35" s="39" t="s">
        <v>6</v>
      </c>
    </row>
    <row r="36" spans="1:8" x14ac:dyDescent="0.35">
      <c r="A36" s="44" t="s">
        <v>182</v>
      </c>
      <c r="B36" s="12">
        <v>1</v>
      </c>
      <c r="D36" s="12">
        <v>6</v>
      </c>
      <c r="E36" s="45" t="s">
        <v>183</v>
      </c>
      <c r="F36" s="31" t="s">
        <v>184</v>
      </c>
      <c r="G36" s="15">
        <v>0</v>
      </c>
      <c r="H36" s="15">
        <v>0</v>
      </c>
    </row>
    <row r="37" spans="1:8" x14ac:dyDescent="0.35">
      <c r="A37" s="44" t="s">
        <v>185</v>
      </c>
      <c r="B37" s="12">
        <v>1</v>
      </c>
      <c r="D37" s="12">
        <v>6</v>
      </c>
      <c r="E37" s="45" t="s">
        <v>186</v>
      </c>
      <c r="F37" s="31" t="s">
        <v>187</v>
      </c>
      <c r="G37" s="15">
        <v>0</v>
      </c>
      <c r="H37" s="15">
        <v>0</v>
      </c>
    </row>
    <row r="38" spans="1:8" x14ac:dyDescent="0.35">
      <c r="A38" s="17" t="s">
        <v>188</v>
      </c>
      <c r="B38" s="12">
        <v>2</v>
      </c>
      <c r="D38" s="12">
        <v>6</v>
      </c>
      <c r="E38" s="45" t="s">
        <v>189</v>
      </c>
      <c r="F38" s="31" t="s">
        <v>190</v>
      </c>
      <c r="G38" s="4">
        <f>+IF(G$1="","",SUM(G36:G37))</f>
        <v>0</v>
      </c>
      <c r="H38" s="4">
        <f t="shared" ref="H38" si="2">+IF(H$1="","",SUM(H36:H37))</f>
        <v>0</v>
      </c>
    </row>
    <row r="39" spans="1:8" x14ac:dyDescent="0.35">
      <c r="A39" s="43" t="s">
        <v>191</v>
      </c>
      <c r="D39" s="12">
        <v>5</v>
      </c>
      <c r="E39" s="21" t="s">
        <v>165</v>
      </c>
      <c r="F39" s="31" t="s">
        <v>192</v>
      </c>
      <c r="G39" s="39" t="s">
        <v>6</v>
      </c>
      <c r="H39" s="39" t="s">
        <v>6</v>
      </c>
    </row>
    <row r="40" spans="1:8" x14ac:dyDescent="0.35">
      <c r="A40" s="44" t="s">
        <v>182</v>
      </c>
      <c r="B40" s="12">
        <v>1</v>
      </c>
      <c r="D40" s="12">
        <v>6</v>
      </c>
      <c r="E40" s="45" t="s">
        <v>183</v>
      </c>
      <c r="F40" s="31" t="s">
        <v>193</v>
      </c>
      <c r="G40" s="15">
        <v>0</v>
      </c>
      <c r="H40" s="15">
        <v>0</v>
      </c>
    </row>
    <row r="41" spans="1:8" x14ac:dyDescent="0.35">
      <c r="A41" s="44" t="s">
        <v>185</v>
      </c>
      <c r="B41" s="12">
        <v>1</v>
      </c>
      <c r="D41" s="12">
        <v>6</v>
      </c>
      <c r="E41" s="45" t="s">
        <v>186</v>
      </c>
      <c r="F41" s="31" t="s">
        <v>194</v>
      </c>
      <c r="G41" s="15">
        <v>0</v>
      </c>
      <c r="H41" s="15">
        <v>0</v>
      </c>
    </row>
    <row r="42" spans="1:8" x14ac:dyDescent="0.35">
      <c r="A42" s="17" t="s">
        <v>195</v>
      </c>
      <c r="B42" s="12">
        <v>2</v>
      </c>
      <c r="D42" s="12">
        <v>6</v>
      </c>
      <c r="E42" s="45" t="s">
        <v>196</v>
      </c>
      <c r="F42" s="31" t="s">
        <v>197</v>
      </c>
      <c r="G42" s="4">
        <f>+IF(G$1="","",SUM(G40:G41))</f>
        <v>0</v>
      </c>
      <c r="H42" s="4">
        <f>+IF(H$1="","",SUM(H40:H41))</f>
        <v>0</v>
      </c>
    </row>
    <row r="43" spans="1:8" x14ac:dyDescent="0.35">
      <c r="A43" s="43" t="s">
        <v>198</v>
      </c>
      <c r="D43" s="12">
        <v>5</v>
      </c>
      <c r="E43" s="21" t="s">
        <v>168</v>
      </c>
      <c r="F43" s="31" t="s">
        <v>199</v>
      </c>
      <c r="G43" s="39" t="s">
        <v>6</v>
      </c>
      <c r="H43" s="39" t="s">
        <v>6</v>
      </c>
    </row>
    <row r="44" spans="1:8" x14ac:dyDescent="0.35">
      <c r="A44" s="44" t="s">
        <v>182</v>
      </c>
      <c r="B44" s="12">
        <v>1</v>
      </c>
      <c r="D44" s="12">
        <v>6</v>
      </c>
      <c r="E44" s="45" t="s">
        <v>183</v>
      </c>
      <c r="F44" s="31" t="s">
        <v>200</v>
      </c>
      <c r="G44" s="15">
        <v>0</v>
      </c>
      <c r="H44" s="15">
        <v>0</v>
      </c>
    </row>
    <row r="45" spans="1:8" x14ac:dyDescent="0.35">
      <c r="A45" s="44" t="s">
        <v>185</v>
      </c>
      <c r="B45" s="12">
        <v>1</v>
      </c>
      <c r="D45" s="12">
        <v>6</v>
      </c>
      <c r="E45" s="45" t="s">
        <v>186</v>
      </c>
      <c r="F45" s="31" t="s">
        <v>201</v>
      </c>
      <c r="G45" s="15">
        <v>0</v>
      </c>
      <c r="H45" s="15">
        <v>0</v>
      </c>
    </row>
    <row r="46" spans="1:8" x14ac:dyDescent="0.35">
      <c r="A46" s="17" t="s">
        <v>202</v>
      </c>
      <c r="B46" s="12">
        <v>2</v>
      </c>
      <c r="D46" s="12">
        <v>6</v>
      </c>
      <c r="E46" s="45" t="s">
        <v>203</v>
      </c>
      <c r="F46" s="31" t="s">
        <v>204</v>
      </c>
      <c r="G46" s="4">
        <f>+IF(G$1="","",SUM(G44:G45))</f>
        <v>0</v>
      </c>
      <c r="H46" s="4">
        <f>+IF(H$1="","",SUM(H44:H45))</f>
        <v>0</v>
      </c>
    </row>
    <row r="47" spans="1:8" x14ac:dyDescent="0.35">
      <c r="A47" s="43" t="s">
        <v>205</v>
      </c>
      <c r="D47" s="12">
        <v>5</v>
      </c>
      <c r="E47" s="21" t="s">
        <v>171</v>
      </c>
      <c r="F47" s="31" t="s">
        <v>206</v>
      </c>
      <c r="G47" s="39" t="s">
        <v>6</v>
      </c>
      <c r="H47" s="39" t="s">
        <v>6</v>
      </c>
    </row>
    <row r="48" spans="1:8" x14ac:dyDescent="0.35">
      <c r="A48" s="44" t="s">
        <v>182</v>
      </c>
      <c r="B48" s="12">
        <v>1</v>
      </c>
      <c r="D48" s="12">
        <v>6</v>
      </c>
      <c r="E48" s="45" t="s">
        <v>183</v>
      </c>
      <c r="F48" s="31" t="s">
        <v>207</v>
      </c>
      <c r="G48" s="15">
        <v>0</v>
      </c>
      <c r="H48" s="15">
        <v>0</v>
      </c>
    </row>
    <row r="49" spans="1:10" x14ac:dyDescent="0.35">
      <c r="A49" s="44" t="s">
        <v>185</v>
      </c>
      <c r="B49" s="12">
        <v>1</v>
      </c>
      <c r="D49" s="12">
        <v>6</v>
      </c>
      <c r="E49" s="45" t="s">
        <v>186</v>
      </c>
      <c r="F49" s="31" t="s">
        <v>208</v>
      </c>
      <c r="G49" s="15">
        <v>0</v>
      </c>
      <c r="H49" s="15">
        <v>0</v>
      </c>
    </row>
    <row r="50" spans="1:10" x14ac:dyDescent="0.35">
      <c r="A50" s="46" t="s">
        <v>209</v>
      </c>
      <c r="E50" s="45"/>
      <c r="G50" s="4">
        <f>+IF(G$1="","",SUM(G48:G49))</f>
        <v>0</v>
      </c>
      <c r="H50" s="4">
        <f>+IF(H$1="","",SUM(H48:H49))</f>
        <v>0</v>
      </c>
    </row>
    <row r="51" spans="1:10" x14ac:dyDescent="0.35">
      <c r="A51" s="43" t="s">
        <v>210</v>
      </c>
      <c r="E51" s="45"/>
      <c r="G51" s="15"/>
      <c r="H51" s="15"/>
    </row>
    <row r="52" spans="1:10" x14ac:dyDescent="0.35">
      <c r="A52" s="44" t="s">
        <v>182</v>
      </c>
      <c r="E52" s="45"/>
      <c r="G52" s="15">
        <v>0</v>
      </c>
      <c r="H52" s="15">
        <v>0</v>
      </c>
    </row>
    <row r="53" spans="1:10" x14ac:dyDescent="0.35">
      <c r="A53" s="44" t="s">
        <v>185</v>
      </c>
      <c r="E53" s="45"/>
      <c r="G53" s="15">
        <v>0</v>
      </c>
      <c r="H53" s="15">
        <v>1182.51</v>
      </c>
    </row>
    <row r="54" spans="1:10" x14ac:dyDescent="0.35">
      <c r="A54" s="17" t="s">
        <v>211</v>
      </c>
      <c r="B54" s="12">
        <v>2</v>
      </c>
      <c r="D54" s="12">
        <v>6</v>
      </c>
      <c r="E54" s="45" t="s">
        <v>212</v>
      </c>
      <c r="F54" s="31" t="s">
        <v>213</v>
      </c>
      <c r="G54" s="4">
        <f>+IF(G$1="","",SUM(G52:G53))</f>
        <v>0</v>
      </c>
      <c r="H54" s="4">
        <f t="shared" ref="H54" si="3">+IF(H$1="","",SUM(H52:H53))</f>
        <v>1182.51</v>
      </c>
    </row>
    <row r="55" spans="1:10" x14ac:dyDescent="0.35">
      <c r="A55" s="17" t="s">
        <v>214</v>
      </c>
      <c r="B55" s="12">
        <v>8</v>
      </c>
      <c r="D55" s="12">
        <v>5</v>
      </c>
      <c r="E55" s="21" t="s">
        <v>215</v>
      </c>
      <c r="F55" s="31" t="s">
        <v>216</v>
      </c>
      <c r="G55" s="4">
        <f>+IF(G1="","",(+G38+G42+G46+G50+G54))</f>
        <v>0</v>
      </c>
      <c r="H55" s="4">
        <f t="shared" ref="H55" si="4">+IF(H1="","",(+H38+H42+H46+H50+H54))</f>
        <v>1182.51</v>
      </c>
    </row>
    <row r="56" spans="1:10" ht="18" customHeight="1" x14ac:dyDescent="0.35">
      <c r="A56" s="16" t="s">
        <v>217</v>
      </c>
      <c r="B56" s="12">
        <v>12</v>
      </c>
      <c r="D56" s="12">
        <v>4</v>
      </c>
      <c r="E56" s="40" t="s">
        <v>218</v>
      </c>
      <c r="F56" s="31" t="s">
        <v>219</v>
      </c>
      <c r="G56" s="15">
        <v>0</v>
      </c>
      <c r="H56" s="15">
        <f>2685.28+459.65</f>
        <v>3144.9300000000003</v>
      </c>
    </row>
    <row r="57" spans="1:10" ht="18" customHeight="1" x14ac:dyDescent="0.35">
      <c r="A57" s="16" t="s">
        <v>220</v>
      </c>
      <c r="B57" s="12">
        <v>25</v>
      </c>
      <c r="D57" s="12">
        <v>4</v>
      </c>
      <c r="E57" s="40" t="s">
        <v>221</v>
      </c>
      <c r="F57" s="31" t="s">
        <v>222</v>
      </c>
      <c r="G57" s="15">
        <v>0</v>
      </c>
      <c r="H57" s="15">
        <v>0</v>
      </c>
    </row>
    <row r="58" spans="1:10" x14ac:dyDescent="0.35">
      <c r="A58" s="17" t="s">
        <v>223</v>
      </c>
      <c r="B58" s="12">
        <v>49</v>
      </c>
      <c r="D58" s="12">
        <v>4</v>
      </c>
      <c r="E58" s="42" t="s">
        <v>224</v>
      </c>
      <c r="F58" s="31" t="s">
        <v>225</v>
      </c>
      <c r="G58" s="4">
        <f>+IF(G$1="","",G57+G56+G55+G33)</f>
        <v>0</v>
      </c>
      <c r="H58" s="4">
        <f>+IF(H$1="","",H57+H56+H55+H33)</f>
        <v>24327.440000000002</v>
      </c>
      <c r="I58" s="24"/>
      <c r="J58" s="24"/>
    </row>
    <row r="59" spans="1:10" x14ac:dyDescent="0.35">
      <c r="A59" s="19" t="s">
        <v>226</v>
      </c>
      <c r="B59" s="12">
        <v>144</v>
      </c>
      <c r="D59" s="12">
        <v>3</v>
      </c>
      <c r="E59" s="37" t="s">
        <v>227</v>
      </c>
      <c r="F59" s="31" t="s">
        <v>228</v>
      </c>
      <c r="G59" s="47">
        <f>+G58+G25+G18</f>
        <v>0</v>
      </c>
      <c r="H59" s="47">
        <f t="shared" ref="H59" si="5">+H58+H25+H18</f>
        <v>40626.110000000022</v>
      </c>
    </row>
    <row r="60" spans="1:10" ht="18" customHeight="1" x14ac:dyDescent="0.35">
      <c r="A60" s="13" t="s">
        <v>229</v>
      </c>
      <c r="D60" s="12">
        <v>2</v>
      </c>
      <c r="E60" s="35" t="s">
        <v>230</v>
      </c>
      <c r="F60" s="31" t="s">
        <v>231</v>
      </c>
      <c r="G60" s="39" t="s">
        <v>6</v>
      </c>
      <c r="H60" s="39" t="s">
        <v>6</v>
      </c>
    </row>
    <row r="61" spans="1:10" ht="18" customHeight="1" x14ac:dyDescent="0.35">
      <c r="A61" s="38" t="s">
        <v>232</v>
      </c>
      <c r="D61" s="12">
        <v>3</v>
      </c>
      <c r="E61" s="38" t="s">
        <v>233</v>
      </c>
      <c r="F61" s="31" t="s">
        <v>234</v>
      </c>
      <c r="G61" s="39" t="s">
        <v>6</v>
      </c>
      <c r="H61" s="39" t="s">
        <v>6</v>
      </c>
    </row>
    <row r="62" spans="1:10" x14ac:dyDescent="0.35">
      <c r="A62" s="16" t="s">
        <v>235</v>
      </c>
      <c r="B62" s="12">
        <v>8</v>
      </c>
      <c r="D62" s="12">
        <v>4</v>
      </c>
      <c r="E62" s="40" t="s">
        <v>236</v>
      </c>
      <c r="F62" s="31" t="s">
        <v>237</v>
      </c>
      <c r="G62" s="15">
        <v>0</v>
      </c>
      <c r="H62" s="15">
        <v>402712.87</v>
      </c>
    </row>
    <row r="63" spans="1:10" x14ac:dyDescent="0.35">
      <c r="A63" s="16" t="s">
        <v>238</v>
      </c>
      <c r="B63" s="12">
        <v>8</v>
      </c>
      <c r="D63" s="12">
        <v>4</v>
      </c>
      <c r="E63" s="40" t="s">
        <v>239</v>
      </c>
      <c r="F63" s="31" t="s">
        <v>240</v>
      </c>
      <c r="G63" s="15">
        <v>0</v>
      </c>
      <c r="H63" s="15">
        <v>86899.7</v>
      </c>
    </row>
    <row r="64" spans="1:10" x14ac:dyDescent="0.35">
      <c r="A64" s="16" t="s">
        <v>241</v>
      </c>
      <c r="B64" s="12">
        <v>8</v>
      </c>
      <c r="D64" s="12">
        <v>4</v>
      </c>
      <c r="E64" s="40" t="s">
        <v>242</v>
      </c>
      <c r="F64" s="31" t="s">
        <v>243</v>
      </c>
      <c r="G64" s="15">
        <v>0</v>
      </c>
      <c r="H64" s="15">
        <v>0</v>
      </c>
    </row>
    <row r="65" spans="1:8" x14ac:dyDescent="0.35">
      <c r="A65" s="16" t="s">
        <v>244</v>
      </c>
      <c r="B65" s="12">
        <v>8</v>
      </c>
      <c r="D65" s="12">
        <v>4</v>
      </c>
      <c r="E65" s="40" t="s">
        <v>245</v>
      </c>
      <c r="F65" s="31" t="s">
        <v>246</v>
      </c>
      <c r="G65" s="15">
        <v>0</v>
      </c>
      <c r="H65" s="15">
        <v>318833.36</v>
      </c>
    </row>
    <row r="66" spans="1:8" x14ac:dyDescent="0.35">
      <c r="A66" s="16" t="s">
        <v>247</v>
      </c>
      <c r="B66" s="12">
        <v>8</v>
      </c>
      <c r="D66" s="12">
        <v>4</v>
      </c>
      <c r="E66" s="40" t="s">
        <v>248</v>
      </c>
      <c r="F66" s="31" t="s">
        <v>249</v>
      </c>
      <c r="G66" s="15">
        <v>0</v>
      </c>
      <c r="H66" s="15">
        <v>0</v>
      </c>
    </row>
    <row r="67" spans="1:8" x14ac:dyDescent="0.35">
      <c r="A67" s="17" t="s">
        <v>250</v>
      </c>
      <c r="B67" s="12">
        <v>40</v>
      </c>
      <c r="D67" s="12">
        <v>4</v>
      </c>
      <c r="E67" s="42" t="s">
        <v>251</v>
      </c>
      <c r="F67" s="31" t="s">
        <v>252</v>
      </c>
      <c r="G67" s="4">
        <f>SUM(G62:G66)</f>
        <v>0</v>
      </c>
      <c r="H67" s="4">
        <f t="shared" ref="H67" si="6">SUM(H62:H66)</f>
        <v>808445.92999999993</v>
      </c>
    </row>
    <row r="68" spans="1:8" ht="18" customHeight="1" x14ac:dyDescent="0.35">
      <c r="A68" s="38" t="s">
        <v>253</v>
      </c>
      <c r="D68" s="12">
        <v>3</v>
      </c>
      <c r="E68" s="38" t="s">
        <v>254</v>
      </c>
      <c r="F68" s="31" t="s">
        <v>255</v>
      </c>
      <c r="G68" s="39" t="s">
        <v>6</v>
      </c>
      <c r="H68" s="39" t="s">
        <v>6</v>
      </c>
    </row>
    <row r="69" spans="1:8" ht="18" customHeight="1" x14ac:dyDescent="0.35">
      <c r="A69" s="16" t="s">
        <v>256</v>
      </c>
      <c r="D69" s="12">
        <v>4</v>
      </c>
      <c r="E69" s="40" t="s">
        <v>257</v>
      </c>
      <c r="F69" s="31" t="s">
        <v>258</v>
      </c>
      <c r="G69" s="39" t="s">
        <v>6</v>
      </c>
      <c r="H69" s="39" t="s">
        <v>6</v>
      </c>
    </row>
    <row r="70" spans="1:8" x14ac:dyDescent="0.35">
      <c r="A70" s="48" t="s">
        <v>182</v>
      </c>
      <c r="B70" s="12">
        <v>2</v>
      </c>
      <c r="D70" s="12">
        <v>5</v>
      </c>
      <c r="E70" s="21" t="s">
        <v>183</v>
      </c>
      <c r="F70" s="31" t="s">
        <v>259</v>
      </c>
      <c r="G70" s="15">
        <v>0</v>
      </c>
      <c r="H70" s="15">
        <f>310618.44+324384.13+322481.63</f>
        <v>957484.20000000007</v>
      </c>
    </row>
    <row r="71" spans="1:8" x14ac:dyDescent="0.35">
      <c r="A71" s="48" t="s">
        <v>185</v>
      </c>
      <c r="B71" s="12">
        <v>3</v>
      </c>
      <c r="D71" s="12">
        <v>5</v>
      </c>
      <c r="E71" s="21" t="s">
        <v>186</v>
      </c>
      <c r="F71" s="31" t="s">
        <v>260</v>
      </c>
      <c r="G71" s="15">
        <v>0</v>
      </c>
      <c r="H71" s="15">
        <v>0</v>
      </c>
    </row>
    <row r="72" spans="1:8" x14ac:dyDescent="0.35">
      <c r="A72" s="17" t="s">
        <v>261</v>
      </c>
      <c r="B72" s="12">
        <v>5</v>
      </c>
      <c r="D72" s="12">
        <v>5</v>
      </c>
      <c r="E72" s="21" t="s">
        <v>262</v>
      </c>
      <c r="F72" s="31" t="s">
        <v>263</v>
      </c>
      <c r="G72" s="4">
        <f>SUM(G70:G71)</f>
        <v>0</v>
      </c>
      <c r="H72" s="4">
        <f t="shared" ref="H72" si="7">SUM(H70:H71)</f>
        <v>957484.20000000007</v>
      </c>
    </row>
    <row r="73" spans="1:8" ht="18" customHeight="1" x14ac:dyDescent="0.35">
      <c r="A73" s="16" t="s">
        <v>264</v>
      </c>
      <c r="D73" s="12">
        <v>4</v>
      </c>
      <c r="E73" s="40" t="s">
        <v>265</v>
      </c>
      <c r="F73" s="31" t="s">
        <v>266</v>
      </c>
      <c r="G73" s="39" t="s">
        <v>6</v>
      </c>
      <c r="H73" s="39" t="s">
        <v>6</v>
      </c>
    </row>
    <row r="74" spans="1:8" x14ac:dyDescent="0.35">
      <c r="A74" s="48" t="s">
        <v>182</v>
      </c>
      <c r="B74" s="12">
        <v>2</v>
      </c>
      <c r="D74" s="12">
        <v>5</v>
      </c>
      <c r="E74" s="21" t="s">
        <v>183</v>
      </c>
      <c r="F74" s="31" t="s">
        <v>267</v>
      </c>
      <c r="G74" s="15">
        <v>0</v>
      </c>
      <c r="H74" s="15">
        <v>0</v>
      </c>
    </row>
    <row r="75" spans="1:8" x14ac:dyDescent="0.35">
      <c r="A75" s="48" t="s">
        <v>185</v>
      </c>
      <c r="B75" s="12">
        <v>3</v>
      </c>
      <c r="D75" s="12">
        <v>5</v>
      </c>
      <c r="E75" s="21" t="s">
        <v>186</v>
      </c>
      <c r="F75" s="31" t="s">
        <v>268</v>
      </c>
      <c r="G75" s="15">
        <v>0</v>
      </c>
      <c r="H75" s="15">
        <v>0</v>
      </c>
    </row>
    <row r="76" spans="1:8" x14ac:dyDescent="0.35">
      <c r="A76" s="17" t="s">
        <v>188</v>
      </c>
      <c r="B76" s="12">
        <v>5</v>
      </c>
      <c r="D76" s="12">
        <v>5</v>
      </c>
      <c r="E76" s="21" t="s">
        <v>189</v>
      </c>
      <c r="F76" s="31" t="s">
        <v>269</v>
      </c>
      <c r="G76" s="4">
        <f>SUM(G74:G75)</f>
        <v>0</v>
      </c>
      <c r="H76" s="4">
        <f t="shared" ref="H76" si="8">SUM(H74:H75)</f>
        <v>0</v>
      </c>
    </row>
    <row r="77" spans="1:8" ht="18" customHeight="1" x14ac:dyDescent="0.35">
      <c r="A77" s="16" t="s">
        <v>270</v>
      </c>
      <c r="D77" s="12">
        <v>4</v>
      </c>
      <c r="E77" s="40" t="s">
        <v>271</v>
      </c>
      <c r="F77" s="31" t="s">
        <v>272</v>
      </c>
      <c r="G77" s="39" t="s">
        <v>6</v>
      </c>
      <c r="H77" s="39" t="s">
        <v>6</v>
      </c>
    </row>
    <row r="78" spans="1:8" x14ac:dyDescent="0.35">
      <c r="A78" s="48" t="s">
        <v>182</v>
      </c>
      <c r="B78" s="12">
        <v>2</v>
      </c>
      <c r="D78" s="12">
        <v>5</v>
      </c>
      <c r="E78" s="21" t="s">
        <v>183</v>
      </c>
      <c r="F78" s="31" t="s">
        <v>273</v>
      </c>
      <c r="G78" s="15">
        <v>0</v>
      </c>
      <c r="H78" s="15">
        <v>0</v>
      </c>
    </row>
    <row r="79" spans="1:8" x14ac:dyDescent="0.35">
      <c r="A79" s="48" t="s">
        <v>185</v>
      </c>
      <c r="B79" s="12">
        <v>3</v>
      </c>
      <c r="D79" s="12">
        <v>5</v>
      </c>
      <c r="E79" s="21" t="s">
        <v>186</v>
      </c>
      <c r="F79" s="31" t="s">
        <v>274</v>
      </c>
      <c r="G79" s="15">
        <v>0</v>
      </c>
      <c r="H79" s="15">
        <v>0</v>
      </c>
    </row>
    <row r="80" spans="1:8" x14ac:dyDescent="0.35">
      <c r="A80" s="17" t="s">
        <v>195</v>
      </c>
      <c r="B80" s="12">
        <v>5</v>
      </c>
      <c r="D80" s="12">
        <v>5</v>
      </c>
      <c r="E80" s="21" t="s">
        <v>196</v>
      </c>
      <c r="F80" s="31" t="s">
        <v>275</v>
      </c>
      <c r="G80" s="4">
        <f>SUM(G78:G79)</f>
        <v>0</v>
      </c>
      <c r="H80" s="4">
        <f>SUM(H78:H79)</f>
        <v>0</v>
      </c>
    </row>
    <row r="81" spans="1:8" ht="18" customHeight="1" x14ac:dyDescent="0.35">
      <c r="A81" s="16" t="s">
        <v>276</v>
      </c>
      <c r="D81" s="12">
        <v>4</v>
      </c>
      <c r="E81" s="40" t="s">
        <v>277</v>
      </c>
      <c r="F81" s="31" t="s">
        <v>278</v>
      </c>
      <c r="G81" s="39" t="s">
        <v>6</v>
      </c>
      <c r="H81" s="39" t="s">
        <v>6</v>
      </c>
    </row>
    <row r="82" spans="1:8" x14ac:dyDescent="0.35">
      <c r="A82" s="48" t="s">
        <v>182</v>
      </c>
      <c r="B82" s="12">
        <v>2</v>
      </c>
      <c r="D82" s="12">
        <v>5</v>
      </c>
      <c r="E82" s="21" t="s">
        <v>183</v>
      </c>
      <c r="F82" s="31" t="s">
        <v>279</v>
      </c>
      <c r="G82" s="15">
        <v>0</v>
      </c>
      <c r="H82" s="15">
        <v>0</v>
      </c>
    </row>
    <row r="83" spans="1:8" x14ac:dyDescent="0.35">
      <c r="A83" s="48" t="s">
        <v>185</v>
      </c>
      <c r="B83" s="12">
        <v>3</v>
      </c>
      <c r="D83" s="12">
        <v>5</v>
      </c>
      <c r="E83" s="21" t="s">
        <v>186</v>
      </c>
      <c r="F83" s="31" t="s">
        <v>280</v>
      </c>
      <c r="G83" s="15">
        <v>0</v>
      </c>
      <c r="H83" s="15">
        <v>0</v>
      </c>
    </row>
    <row r="84" spans="1:8" x14ac:dyDescent="0.35">
      <c r="A84" s="17" t="s">
        <v>202</v>
      </c>
      <c r="B84" s="12">
        <v>5</v>
      </c>
      <c r="D84" s="12">
        <v>5</v>
      </c>
      <c r="E84" s="21" t="s">
        <v>203</v>
      </c>
      <c r="F84" s="31" t="s">
        <v>281</v>
      </c>
      <c r="G84" s="4">
        <f>SUM(G82:G83)</f>
        <v>0</v>
      </c>
      <c r="H84" s="4">
        <f>SUM(H82:H83)</f>
        <v>0</v>
      </c>
    </row>
    <row r="85" spans="1:8" x14ac:dyDescent="0.35">
      <c r="A85" s="16" t="s">
        <v>282</v>
      </c>
      <c r="E85" s="21"/>
      <c r="G85" s="39"/>
      <c r="H85" s="39"/>
    </row>
    <row r="86" spans="1:8" x14ac:dyDescent="0.35">
      <c r="A86" s="48" t="s">
        <v>182</v>
      </c>
      <c r="E86" s="21"/>
      <c r="G86" s="15">
        <v>0</v>
      </c>
      <c r="H86" s="15">
        <v>0</v>
      </c>
    </row>
    <row r="87" spans="1:8" x14ac:dyDescent="0.35">
      <c r="A87" s="48" t="s">
        <v>185</v>
      </c>
      <c r="E87" s="21"/>
      <c r="G87" s="15">
        <v>0</v>
      </c>
      <c r="H87" s="15">
        <v>0</v>
      </c>
    </row>
    <row r="88" spans="1:8" x14ac:dyDescent="0.35">
      <c r="A88" s="17" t="s">
        <v>209</v>
      </c>
      <c r="E88" s="21"/>
      <c r="G88" s="4">
        <f>SUM(G86:G87)</f>
        <v>0</v>
      </c>
      <c r="H88" s="4">
        <f>SUM(H86:H87)</f>
        <v>0</v>
      </c>
    </row>
    <row r="89" spans="1:8" ht="18" customHeight="1" x14ac:dyDescent="0.35">
      <c r="A89" s="16" t="s">
        <v>283</v>
      </c>
      <c r="D89" s="12">
        <v>4</v>
      </c>
      <c r="E89" s="40" t="s">
        <v>284</v>
      </c>
      <c r="F89" s="31" t="s">
        <v>285</v>
      </c>
      <c r="G89" s="39" t="s">
        <v>6</v>
      </c>
      <c r="H89" s="39" t="s">
        <v>6</v>
      </c>
    </row>
    <row r="90" spans="1:8" x14ac:dyDescent="0.35">
      <c r="A90" s="48" t="s">
        <v>182</v>
      </c>
      <c r="B90" s="12">
        <v>2</v>
      </c>
      <c r="D90" s="12">
        <v>5</v>
      </c>
      <c r="E90" s="21" t="s">
        <v>183</v>
      </c>
      <c r="F90" s="31" t="s">
        <v>286</v>
      </c>
      <c r="G90" s="15">
        <v>0</v>
      </c>
      <c r="H90" s="15">
        <f>149926+337.62</f>
        <v>150263.62</v>
      </c>
    </row>
    <row r="91" spans="1:8" x14ac:dyDescent="0.35">
      <c r="A91" s="48" t="s">
        <v>185</v>
      </c>
      <c r="B91" s="12">
        <v>3</v>
      </c>
      <c r="D91" s="12">
        <v>5</v>
      </c>
      <c r="E91" s="21" t="s">
        <v>186</v>
      </c>
      <c r="F91" s="31" t="s">
        <v>287</v>
      </c>
      <c r="G91" s="15">
        <v>0</v>
      </c>
      <c r="H91" s="15">
        <v>0</v>
      </c>
    </row>
    <row r="92" spans="1:8" x14ac:dyDescent="0.35">
      <c r="A92" s="17" t="s">
        <v>288</v>
      </c>
      <c r="B92" s="12">
        <v>5</v>
      </c>
      <c r="D92" s="12">
        <v>5</v>
      </c>
      <c r="E92" s="21" t="s">
        <v>289</v>
      </c>
      <c r="F92" s="31" t="s">
        <v>290</v>
      </c>
      <c r="G92" s="4">
        <f>SUM(G90:G91)</f>
        <v>0</v>
      </c>
      <c r="H92" s="4">
        <f>SUM(H90:H91)</f>
        <v>150263.62</v>
      </c>
    </row>
    <row r="93" spans="1:8" ht="18" customHeight="1" x14ac:dyDescent="0.35">
      <c r="A93" s="16" t="s">
        <v>291</v>
      </c>
      <c r="D93" s="12">
        <v>4</v>
      </c>
      <c r="E93" s="40" t="s">
        <v>292</v>
      </c>
      <c r="F93" s="31" t="s">
        <v>293</v>
      </c>
      <c r="G93" s="39" t="s">
        <v>6</v>
      </c>
      <c r="H93" s="39" t="s">
        <v>6</v>
      </c>
    </row>
    <row r="94" spans="1:8" x14ac:dyDescent="0.35">
      <c r="A94" s="48" t="s">
        <v>182</v>
      </c>
      <c r="B94" s="12">
        <v>2</v>
      </c>
      <c r="D94" s="12">
        <v>5</v>
      </c>
      <c r="E94" s="21" t="s">
        <v>183</v>
      </c>
      <c r="F94" s="31" t="s">
        <v>294</v>
      </c>
      <c r="G94" s="15">
        <v>0</v>
      </c>
      <c r="H94" s="15">
        <f>50978.76</f>
        <v>50978.76</v>
      </c>
    </row>
    <row r="95" spans="1:8" x14ac:dyDescent="0.35">
      <c r="A95" s="48" t="s">
        <v>185</v>
      </c>
      <c r="B95" s="12">
        <v>3</v>
      </c>
      <c r="D95" s="12">
        <v>5</v>
      </c>
      <c r="E95" s="21" t="s">
        <v>186</v>
      </c>
      <c r="F95" s="31" t="s">
        <v>295</v>
      </c>
      <c r="G95" s="15">
        <v>0</v>
      </c>
      <c r="H95" s="15">
        <v>0</v>
      </c>
    </row>
    <row r="96" spans="1:8" x14ac:dyDescent="0.35">
      <c r="A96" s="17" t="s">
        <v>296</v>
      </c>
      <c r="B96" s="12">
        <v>5</v>
      </c>
      <c r="D96" s="12">
        <v>5</v>
      </c>
      <c r="E96" s="21" t="s">
        <v>297</v>
      </c>
      <c r="F96" s="31" t="s">
        <v>298</v>
      </c>
      <c r="G96" s="4">
        <f>SUM(G94:G95)</f>
        <v>0</v>
      </c>
      <c r="H96" s="4">
        <f>SUM(H94:H95)</f>
        <v>50978.76</v>
      </c>
    </row>
    <row r="97" spans="1:10" ht="18.75" customHeight="1" x14ac:dyDescent="0.35">
      <c r="A97" s="16" t="s">
        <v>299</v>
      </c>
      <c r="D97" s="12">
        <v>4</v>
      </c>
      <c r="E97" s="40" t="s">
        <v>300</v>
      </c>
      <c r="F97" s="31" t="s">
        <v>301</v>
      </c>
      <c r="G97" s="39" t="s">
        <v>6</v>
      </c>
      <c r="H97" s="39" t="s">
        <v>6</v>
      </c>
    </row>
    <row r="98" spans="1:10" x14ac:dyDescent="0.35">
      <c r="A98" s="48" t="s">
        <v>182</v>
      </c>
      <c r="B98" s="12">
        <v>2</v>
      </c>
      <c r="D98" s="12">
        <v>5</v>
      </c>
      <c r="E98" s="21" t="s">
        <v>183</v>
      </c>
      <c r="F98" s="31" t="s">
        <v>302</v>
      </c>
      <c r="G98" s="15">
        <v>0</v>
      </c>
      <c r="H98" s="15">
        <f>34631.65+16496+9.15</f>
        <v>51136.800000000003</v>
      </c>
    </row>
    <row r="99" spans="1:10" x14ac:dyDescent="0.35">
      <c r="A99" s="48" t="s">
        <v>185</v>
      </c>
      <c r="B99" s="12">
        <v>3</v>
      </c>
      <c r="D99" s="12">
        <v>5</v>
      </c>
      <c r="E99" s="21" t="s">
        <v>186</v>
      </c>
      <c r="F99" s="31" t="s">
        <v>303</v>
      </c>
      <c r="G99" s="15">
        <v>0</v>
      </c>
      <c r="H99" s="15">
        <v>0</v>
      </c>
    </row>
    <row r="100" spans="1:10" x14ac:dyDescent="0.35">
      <c r="A100" s="17" t="s">
        <v>211</v>
      </c>
      <c r="B100" s="12">
        <v>5</v>
      </c>
      <c r="D100" s="12">
        <v>5</v>
      </c>
      <c r="E100" s="21" t="s">
        <v>212</v>
      </c>
      <c r="F100" s="31" t="s">
        <v>304</v>
      </c>
      <c r="G100" s="4">
        <f>SUM(G98:G99)</f>
        <v>0</v>
      </c>
      <c r="H100" s="4">
        <f>SUM(H98:H99)</f>
        <v>51136.800000000003</v>
      </c>
    </row>
    <row r="101" spans="1:10" x14ac:dyDescent="0.35">
      <c r="A101" s="49" t="s">
        <v>214</v>
      </c>
      <c r="B101" s="12">
        <v>35</v>
      </c>
      <c r="D101" s="12">
        <v>4</v>
      </c>
      <c r="E101" s="42" t="s">
        <v>215</v>
      </c>
      <c r="F101" s="31" t="s">
        <v>305</v>
      </c>
      <c r="G101" s="4">
        <f>+G100+G96+G92+G88+G84+G80+G76+G72</f>
        <v>0</v>
      </c>
      <c r="H101" s="4">
        <f t="shared" ref="H101" si="9">+H100+H96+H92+H88+H84+H80+H76+H72</f>
        <v>1209863.3800000001</v>
      </c>
      <c r="J101" s="24"/>
    </row>
    <row r="102" spans="1:10" ht="18" customHeight="1" x14ac:dyDescent="0.35">
      <c r="A102" s="38" t="s">
        <v>306</v>
      </c>
      <c r="D102" s="12">
        <v>3</v>
      </c>
      <c r="E102" s="38" t="s">
        <v>307</v>
      </c>
      <c r="F102" s="31" t="s">
        <v>308</v>
      </c>
      <c r="G102" s="39" t="s">
        <v>6</v>
      </c>
      <c r="H102" s="39" t="s">
        <v>6</v>
      </c>
    </row>
    <row r="103" spans="1:10" x14ac:dyDescent="0.35">
      <c r="A103" s="16" t="s">
        <v>309</v>
      </c>
      <c r="B103" s="12">
        <v>3</v>
      </c>
      <c r="D103" s="12">
        <v>4</v>
      </c>
      <c r="E103" s="40" t="s">
        <v>310</v>
      </c>
      <c r="F103" s="31" t="s">
        <v>311</v>
      </c>
      <c r="G103" s="15">
        <v>0</v>
      </c>
      <c r="H103" s="15">
        <v>0</v>
      </c>
    </row>
    <row r="104" spans="1:10" x14ac:dyDescent="0.35">
      <c r="A104" s="16" t="s">
        <v>312</v>
      </c>
      <c r="B104" s="12">
        <v>3</v>
      </c>
      <c r="D104" s="12">
        <v>4</v>
      </c>
      <c r="E104" s="40" t="s">
        <v>313</v>
      </c>
      <c r="F104" s="31" t="s">
        <v>314</v>
      </c>
      <c r="G104" s="15">
        <v>0</v>
      </c>
      <c r="H104" s="15">
        <v>0</v>
      </c>
    </row>
    <row r="105" spans="1:10" x14ac:dyDescent="0.35">
      <c r="A105" s="16" t="s">
        <v>315</v>
      </c>
      <c r="B105" s="12">
        <v>3</v>
      </c>
      <c r="D105" s="12">
        <v>4</v>
      </c>
      <c r="E105" s="40" t="s">
        <v>316</v>
      </c>
      <c r="F105" s="31" t="s">
        <v>317</v>
      </c>
      <c r="G105" s="15">
        <v>0</v>
      </c>
      <c r="H105" s="15">
        <v>0</v>
      </c>
    </row>
    <row r="106" spans="1:10" x14ac:dyDescent="0.35">
      <c r="A106" s="16" t="s">
        <v>318</v>
      </c>
      <c r="E106" s="40"/>
      <c r="G106" s="15">
        <v>0</v>
      </c>
      <c r="H106" s="15">
        <v>0</v>
      </c>
    </row>
    <row r="107" spans="1:10" x14ac:dyDescent="0.35">
      <c r="A107" s="16" t="s">
        <v>319</v>
      </c>
      <c r="B107" s="12">
        <v>3</v>
      </c>
      <c r="D107" s="12">
        <v>4</v>
      </c>
      <c r="E107" s="40" t="s">
        <v>320</v>
      </c>
      <c r="F107" s="31" t="s">
        <v>321</v>
      </c>
      <c r="G107" s="15">
        <v>0</v>
      </c>
      <c r="H107" s="15">
        <v>0</v>
      </c>
    </row>
    <row r="108" spans="1:10" x14ac:dyDescent="0.35">
      <c r="A108" s="16" t="s">
        <v>322</v>
      </c>
      <c r="B108" s="12">
        <v>5</v>
      </c>
      <c r="D108" s="12">
        <v>4</v>
      </c>
      <c r="E108" s="40" t="s">
        <v>323</v>
      </c>
      <c r="F108" s="31" t="s">
        <v>324</v>
      </c>
      <c r="G108" s="15">
        <v>0</v>
      </c>
      <c r="H108" s="15">
        <v>0</v>
      </c>
    </row>
    <row r="109" spans="1:10" x14ac:dyDescent="0.35">
      <c r="A109" s="16" t="s">
        <v>325</v>
      </c>
      <c r="B109" s="12">
        <v>3</v>
      </c>
      <c r="D109" s="12">
        <v>4</v>
      </c>
      <c r="E109" s="40" t="s">
        <v>326</v>
      </c>
      <c r="F109" s="31" t="s">
        <v>327</v>
      </c>
      <c r="G109" s="15">
        <v>0</v>
      </c>
      <c r="H109" s="15">
        <v>56081.56</v>
      </c>
    </row>
    <row r="110" spans="1:10" x14ac:dyDescent="0.35">
      <c r="A110" s="17" t="s">
        <v>328</v>
      </c>
      <c r="B110" s="12">
        <v>24</v>
      </c>
      <c r="D110" s="12">
        <v>4</v>
      </c>
      <c r="E110" s="42" t="s">
        <v>329</v>
      </c>
      <c r="F110" s="31" t="s">
        <v>330</v>
      </c>
      <c r="G110" s="4">
        <f>SUM(G103:G109)</f>
        <v>0</v>
      </c>
      <c r="H110" s="4">
        <f>SUM(H103:H109)</f>
        <v>56081.56</v>
      </c>
    </row>
    <row r="111" spans="1:10" ht="18" customHeight="1" x14ac:dyDescent="0.35">
      <c r="A111" s="38" t="s">
        <v>331</v>
      </c>
      <c r="D111" s="12">
        <v>3</v>
      </c>
      <c r="E111" s="38" t="s">
        <v>332</v>
      </c>
      <c r="F111" s="31" t="s">
        <v>333</v>
      </c>
      <c r="G111" s="39"/>
      <c r="H111" s="39" t="s">
        <v>6</v>
      </c>
    </row>
    <row r="112" spans="1:10" x14ac:dyDescent="0.35">
      <c r="A112" s="16" t="s">
        <v>334</v>
      </c>
      <c r="B112" s="12">
        <v>4</v>
      </c>
      <c r="D112" s="12">
        <v>4</v>
      </c>
      <c r="E112" s="40" t="s">
        <v>335</v>
      </c>
      <c r="F112" s="31" t="s">
        <v>336</v>
      </c>
      <c r="G112" s="15">
        <v>0</v>
      </c>
      <c r="H112" s="15">
        <v>945418.75</v>
      </c>
    </row>
    <row r="113" spans="1:8" x14ac:dyDescent="0.35">
      <c r="A113" s="16" t="s">
        <v>337</v>
      </c>
      <c r="B113" s="12">
        <v>4</v>
      </c>
      <c r="D113" s="12">
        <v>4</v>
      </c>
      <c r="E113" s="40" t="s">
        <v>338</v>
      </c>
      <c r="F113" s="31" t="s">
        <v>339</v>
      </c>
      <c r="G113" s="15">
        <v>0</v>
      </c>
      <c r="H113" s="15">
        <v>0</v>
      </c>
    </row>
    <row r="114" spans="1:8" x14ac:dyDescent="0.35">
      <c r="A114" s="16" t="s">
        <v>340</v>
      </c>
      <c r="B114" s="12">
        <v>4</v>
      </c>
      <c r="D114" s="12">
        <v>4</v>
      </c>
      <c r="E114" s="40" t="s">
        <v>341</v>
      </c>
      <c r="F114" s="31" t="s">
        <v>342</v>
      </c>
      <c r="G114" s="15">
        <v>0</v>
      </c>
      <c r="H114" s="15">
        <v>7906.13</v>
      </c>
    </row>
    <row r="115" spans="1:8" x14ac:dyDescent="0.35">
      <c r="A115" s="17" t="s">
        <v>343</v>
      </c>
      <c r="B115" s="12">
        <v>12</v>
      </c>
      <c r="D115" s="12">
        <v>4</v>
      </c>
      <c r="E115" s="42" t="s">
        <v>344</v>
      </c>
      <c r="F115" s="31" t="s">
        <v>345</v>
      </c>
      <c r="G115" s="4">
        <f>SUM(G112:G114)</f>
        <v>0</v>
      </c>
      <c r="H115" s="4">
        <f t="shared" ref="H115" si="10">SUM(H112:H114)</f>
        <v>953324.88</v>
      </c>
    </row>
    <row r="116" spans="1:8" x14ac:dyDescent="0.35">
      <c r="A116" s="19" t="s">
        <v>346</v>
      </c>
      <c r="B116" s="12">
        <v>111</v>
      </c>
      <c r="D116" s="12">
        <v>3</v>
      </c>
      <c r="E116" s="37" t="s">
        <v>347</v>
      </c>
      <c r="F116" s="31" t="s">
        <v>348</v>
      </c>
      <c r="G116" s="50">
        <f>+G115+G110+G101+G67</f>
        <v>0</v>
      </c>
      <c r="H116" s="50">
        <f t="shared" ref="H116" si="11">+H115+H110+H101+H67</f>
        <v>3027715.75</v>
      </c>
    </row>
    <row r="117" spans="1:8" ht="18" customHeight="1" x14ac:dyDescent="0.35">
      <c r="A117" s="13" t="s">
        <v>349</v>
      </c>
      <c r="D117" s="12">
        <v>2</v>
      </c>
      <c r="E117" s="35" t="s">
        <v>350</v>
      </c>
      <c r="F117" s="31" t="s">
        <v>351</v>
      </c>
      <c r="G117" s="39" t="s">
        <v>6</v>
      </c>
      <c r="H117" s="39" t="s">
        <v>6</v>
      </c>
    </row>
    <row r="118" spans="1:8" ht="18" customHeight="1" x14ac:dyDescent="0.35">
      <c r="A118" s="36" t="s">
        <v>352</v>
      </c>
      <c r="B118" s="12">
        <v>43</v>
      </c>
      <c r="D118" s="12">
        <v>3</v>
      </c>
      <c r="E118" s="14" t="s">
        <v>353</v>
      </c>
      <c r="F118" s="31" t="s">
        <v>354</v>
      </c>
      <c r="G118" s="15">
        <v>0</v>
      </c>
      <c r="H118" s="15">
        <v>6854.34</v>
      </c>
    </row>
    <row r="119" spans="1:8" x14ac:dyDescent="0.35">
      <c r="A119" s="36" t="s">
        <v>355</v>
      </c>
      <c r="B119" s="12">
        <v>65</v>
      </c>
      <c r="D119" s="12">
        <v>3</v>
      </c>
      <c r="E119" s="14" t="s">
        <v>356</v>
      </c>
      <c r="F119" s="31" t="s">
        <v>357</v>
      </c>
      <c r="G119" s="15">
        <v>0</v>
      </c>
      <c r="H119" s="15">
        <v>0</v>
      </c>
    </row>
    <row r="120" spans="1:8" x14ac:dyDescent="0.35">
      <c r="A120" s="19" t="s">
        <v>358</v>
      </c>
      <c r="B120" s="12">
        <v>108</v>
      </c>
      <c r="D120" s="12">
        <v>3</v>
      </c>
      <c r="E120" s="37" t="s">
        <v>359</v>
      </c>
      <c r="F120" s="31" t="s">
        <v>360</v>
      </c>
      <c r="G120" s="51">
        <f>SUM(G118:G119)</f>
        <v>0</v>
      </c>
      <c r="H120" s="51">
        <f t="shared" ref="H120" si="12">SUM(H118:H119)</f>
        <v>6854.34</v>
      </c>
    </row>
    <row r="121" spans="1:8" ht="18" customHeight="1" x14ac:dyDescent="0.35">
      <c r="A121" s="52" t="s">
        <v>361</v>
      </c>
      <c r="B121" s="53">
        <v>419</v>
      </c>
      <c r="C121" s="53"/>
      <c r="D121" s="53">
        <v>2</v>
      </c>
      <c r="E121" s="54" t="s">
        <v>362</v>
      </c>
      <c r="F121" s="53" t="s">
        <v>363</v>
      </c>
      <c r="G121" s="55">
        <f>+G120+G116+G59+G8</f>
        <v>0</v>
      </c>
      <c r="H121" s="65">
        <f t="shared" ref="H121" si="13">+H120+H116+H59+H8</f>
        <v>3075196.1999999997</v>
      </c>
    </row>
    <row r="122" spans="1:8" ht="18" customHeight="1" x14ac:dyDescent="0.35">
      <c r="A122" s="33" t="s">
        <v>364</v>
      </c>
      <c r="D122" s="12">
        <v>1</v>
      </c>
      <c r="E122" s="34" t="s">
        <v>365</v>
      </c>
      <c r="F122" s="31" t="s">
        <v>364</v>
      </c>
      <c r="G122" s="39" t="s">
        <v>6</v>
      </c>
      <c r="H122" s="39" t="s">
        <v>6</v>
      </c>
    </row>
    <row r="123" spans="1:8" ht="18" customHeight="1" x14ac:dyDescent="0.35">
      <c r="A123" s="13" t="s">
        <v>366</v>
      </c>
      <c r="D123" s="12">
        <v>2</v>
      </c>
      <c r="E123" s="35" t="s">
        <v>367</v>
      </c>
      <c r="F123" s="31" t="s">
        <v>368</v>
      </c>
      <c r="G123" s="39" t="s">
        <v>6</v>
      </c>
      <c r="H123" s="39" t="s">
        <v>6</v>
      </c>
    </row>
    <row r="124" spans="1:8" ht="18" customHeight="1" x14ac:dyDescent="0.35">
      <c r="A124" s="14" t="s">
        <v>369</v>
      </c>
      <c r="B124" s="12">
        <v>12</v>
      </c>
      <c r="D124" s="12">
        <v>3</v>
      </c>
      <c r="E124" s="14" t="s">
        <v>370</v>
      </c>
      <c r="F124" s="31" t="s">
        <v>371</v>
      </c>
      <c r="G124" s="15">
        <v>0</v>
      </c>
      <c r="H124" s="15">
        <v>100000</v>
      </c>
    </row>
    <row r="125" spans="1:8" x14ac:dyDescent="0.35">
      <c r="A125" s="14" t="s">
        <v>372</v>
      </c>
      <c r="B125" s="12">
        <v>21</v>
      </c>
      <c r="D125" s="12">
        <v>3</v>
      </c>
      <c r="E125" s="14" t="s">
        <v>373</v>
      </c>
      <c r="F125" s="31" t="s">
        <v>374</v>
      </c>
      <c r="G125" s="15">
        <v>0</v>
      </c>
      <c r="H125" s="15">
        <v>0</v>
      </c>
    </row>
    <row r="126" spans="1:8" x14ac:dyDescent="0.35">
      <c r="A126" s="14" t="s">
        <v>375</v>
      </c>
      <c r="B126" s="12">
        <v>32</v>
      </c>
      <c r="D126" s="12">
        <v>3</v>
      </c>
      <c r="E126" s="14" t="s">
        <v>376</v>
      </c>
      <c r="F126" s="31" t="s">
        <v>377</v>
      </c>
      <c r="G126" s="15">
        <v>0</v>
      </c>
      <c r="H126" s="15">
        <f>518768.69+539087.55+832233.93</f>
        <v>1890090.17</v>
      </c>
    </row>
    <row r="127" spans="1:8" x14ac:dyDescent="0.35">
      <c r="A127" s="14" t="s">
        <v>378</v>
      </c>
      <c r="B127" s="12">
        <v>43</v>
      </c>
      <c r="D127" s="12">
        <v>3</v>
      </c>
      <c r="E127" s="14" t="s">
        <v>379</v>
      </c>
      <c r="F127" s="31" t="s">
        <v>380</v>
      </c>
      <c r="G127" s="15">
        <v>0</v>
      </c>
      <c r="H127" s="15">
        <v>20000</v>
      </c>
    </row>
    <row r="128" spans="1:8" x14ac:dyDescent="0.35">
      <c r="A128" s="14" t="s">
        <v>381</v>
      </c>
      <c r="B128" s="12">
        <v>45</v>
      </c>
      <c r="D128" s="12">
        <v>3</v>
      </c>
      <c r="E128" s="14" t="s">
        <v>382</v>
      </c>
      <c r="F128" s="31" t="s">
        <v>383</v>
      </c>
      <c r="G128" s="15">
        <v>0</v>
      </c>
      <c r="H128" s="15">
        <v>0</v>
      </c>
    </row>
    <row r="129" spans="1:8" x14ac:dyDescent="0.35">
      <c r="A129" s="14" t="s">
        <v>384</v>
      </c>
      <c r="B129" s="12">
        <v>33</v>
      </c>
      <c r="D129" s="12">
        <v>3</v>
      </c>
      <c r="E129" s="14" t="s">
        <v>385</v>
      </c>
      <c r="F129" s="31" t="s">
        <v>386</v>
      </c>
      <c r="G129" s="2"/>
      <c r="H129" s="2"/>
    </row>
    <row r="130" spans="1:8" x14ac:dyDescent="0.35">
      <c r="A130" s="56" t="s">
        <v>387</v>
      </c>
      <c r="B130" s="12">
        <v>1</v>
      </c>
      <c r="D130" s="12">
        <v>4</v>
      </c>
      <c r="E130" s="40" t="s">
        <v>388</v>
      </c>
      <c r="F130" s="31" t="s">
        <v>389</v>
      </c>
      <c r="G130" s="15">
        <v>0</v>
      </c>
      <c r="H130" s="15">
        <v>0</v>
      </c>
    </row>
    <row r="131" spans="1:8" x14ac:dyDescent="0.35">
      <c r="A131" s="56" t="s">
        <v>390</v>
      </c>
      <c r="B131" s="12">
        <v>1</v>
      </c>
      <c r="D131" s="12">
        <v>4</v>
      </c>
      <c r="E131" s="40" t="s">
        <v>391</v>
      </c>
      <c r="F131" s="31" t="s">
        <v>392</v>
      </c>
      <c r="G131" s="15">
        <v>0</v>
      </c>
      <c r="H131" s="15">
        <v>0</v>
      </c>
    </row>
    <row r="132" spans="1:8" x14ac:dyDescent="0.35">
      <c r="A132" s="56" t="s">
        <v>393</v>
      </c>
      <c r="B132" s="12">
        <v>1</v>
      </c>
      <c r="D132" s="12">
        <v>4</v>
      </c>
      <c r="E132" s="40" t="s">
        <v>394</v>
      </c>
      <c r="F132" s="31" t="s">
        <v>395</v>
      </c>
      <c r="G132" s="15">
        <v>0</v>
      </c>
      <c r="H132" s="15">
        <v>0</v>
      </c>
    </row>
    <row r="133" spans="1:8" x14ac:dyDescent="0.35">
      <c r="A133" s="56" t="s">
        <v>396</v>
      </c>
      <c r="B133" s="12">
        <v>1</v>
      </c>
      <c r="D133" s="12">
        <v>4</v>
      </c>
      <c r="E133" s="40" t="s">
        <v>397</v>
      </c>
      <c r="F133" s="31" t="s">
        <v>398</v>
      </c>
      <c r="G133" s="15">
        <v>0</v>
      </c>
      <c r="H133" s="15">
        <v>0</v>
      </c>
    </row>
    <row r="134" spans="1:8" x14ac:dyDescent="0.35">
      <c r="A134" s="56" t="s">
        <v>399</v>
      </c>
      <c r="B134" s="12">
        <v>1</v>
      </c>
      <c r="D134" s="12">
        <v>4</v>
      </c>
      <c r="E134" s="40" t="s">
        <v>400</v>
      </c>
      <c r="F134" s="31" t="s">
        <v>401</v>
      </c>
      <c r="G134" s="15">
        <v>0</v>
      </c>
      <c r="H134" s="15">
        <v>0</v>
      </c>
    </row>
    <row r="135" spans="1:8" x14ac:dyDescent="0.35">
      <c r="A135" s="56" t="s">
        <v>402</v>
      </c>
      <c r="B135" s="12">
        <v>1</v>
      </c>
      <c r="D135" s="12">
        <v>4</v>
      </c>
      <c r="E135" s="40" t="s">
        <v>403</v>
      </c>
      <c r="F135" s="31" t="s">
        <v>404</v>
      </c>
      <c r="G135" s="15">
        <v>0</v>
      </c>
      <c r="H135" s="15">
        <v>0</v>
      </c>
    </row>
    <row r="136" spans="1:8" x14ac:dyDescent="0.35">
      <c r="A136" s="56" t="s">
        <v>405</v>
      </c>
      <c r="B136" s="12">
        <v>1</v>
      </c>
      <c r="D136" s="12">
        <v>4</v>
      </c>
      <c r="E136" s="40" t="s">
        <v>406</v>
      </c>
      <c r="F136" s="31" t="s">
        <v>407</v>
      </c>
      <c r="G136" s="15">
        <v>0</v>
      </c>
      <c r="H136" s="15">
        <v>0</v>
      </c>
    </row>
    <row r="137" spans="1:8" x14ac:dyDescent="0.35">
      <c r="A137" s="56" t="s">
        <v>408</v>
      </c>
      <c r="B137" s="12">
        <v>1</v>
      </c>
      <c r="D137" s="12">
        <v>4</v>
      </c>
      <c r="E137" s="40" t="s">
        <v>409</v>
      </c>
      <c r="F137" s="31" t="s">
        <v>410</v>
      </c>
      <c r="G137" s="15">
        <v>0</v>
      </c>
      <c r="H137" s="15">
        <v>0</v>
      </c>
    </row>
    <row r="138" spans="1:8" x14ac:dyDescent="0.35">
      <c r="A138" s="56" t="s">
        <v>411</v>
      </c>
      <c r="B138" s="12">
        <v>1</v>
      </c>
      <c r="D138" s="12">
        <v>4</v>
      </c>
      <c r="E138" s="40" t="s">
        <v>412</v>
      </c>
      <c r="F138" s="31" t="s">
        <v>413</v>
      </c>
      <c r="G138" s="15">
        <v>0</v>
      </c>
      <c r="H138" s="15">
        <v>0</v>
      </c>
    </row>
    <row r="139" spans="1:8" x14ac:dyDescent="0.35">
      <c r="A139" s="56" t="s">
        <v>414</v>
      </c>
      <c r="B139" s="12">
        <v>1</v>
      </c>
      <c r="D139" s="12">
        <v>4</v>
      </c>
      <c r="E139" s="40"/>
      <c r="F139" s="31" t="s">
        <v>415</v>
      </c>
      <c r="G139" s="15">
        <v>0</v>
      </c>
      <c r="H139" s="15">
        <v>0</v>
      </c>
    </row>
    <row r="140" spans="1:8" x14ac:dyDescent="0.35">
      <c r="A140" s="56" t="s">
        <v>416</v>
      </c>
      <c r="B140" s="12">
        <v>1</v>
      </c>
      <c r="D140" s="12">
        <v>4</v>
      </c>
      <c r="E140" s="40"/>
      <c r="F140" s="31" t="s">
        <v>417</v>
      </c>
      <c r="G140" s="15">
        <v>0</v>
      </c>
      <c r="H140" s="15">
        <v>0</v>
      </c>
    </row>
    <row r="141" spans="1:8" x14ac:dyDescent="0.35">
      <c r="A141" s="56" t="s">
        <v>418</v>
      </c>
      <c r="B141" s="12">
        <v>1</v>
      </c>
      <c r="D141" s="12">
        <v>4</v>
      </c>
      <c r="E141" s="40" t="s">
        <v>419</v>
      </c>
      <c r="F141" s="31" t="s">
        <v>420</v>
      </c>
      <c r="G141" s="15">
        <v>0</v>
      </c>
      <c r="H141" s="15">
        <v>0</v>
      </c>
    </row>
    <row r="142" spans="1:8" x14ac:dyDescent="0.35">
      <c r="A142" s="56" t="s">
        <v>421</v>
      </c>
      <c r="B142" s="12">
        <v>1</v>
      </c>
      <c r="D142" s="12">
        <v>4</v>
      </c>
      <c r="E142" s="40" t="s">
        <v>422</v>
      </c>
      <c r="F142" s="31" t="s">
        <v>423</v>
      </c>
      <c r="G142" s="15">
        <v>0</v>
      </c>
      <c r="H142" s="15">
        <v>0</v>
      </c>
    </row>
    <row r="143" spans="1:8" x14ac:dyDescent="0.35">
      <c r="A143" s="56" t="s">
        <v>424</v>
      </c>
      <c r="B143" s="12">
        <v>1</v>
      </c>
      <c r="D143" s="12">
        <v>4</v>
      </c>
      <c r="E143" s="40" t="s">
        <v>425</v>
      </c>
      <c r="F143" s="31" t="s">
        <v>426</v>
      </c>
      <c r="G143" s="15">
        <v>0</v>
      </c>
      <c r="H143" s="15">
        <v>0</v>
      </c>
    </row>
    <row r="144" spans="1:8" x14ac:dyDescent="0.35">
      <c r="A144" s="56" t="s">
        <v>427</v>
      </c>
      <c r="B144" s="12">
        <v>1</v>
      </c>
      <c r="D144" s="12">
        <v>4</v>
      </c>
      <c r="E144" s="40" t="s">
        <v>428</v>
      </c>
      <c r="F144" s="31" t="s">
        <v>429</v>
      </c>
      <c r="G144" s="15">
        <v>0</v>
      </c>
      <c r="H144" s="15">
        <v>0</v>
      </c>
    </row>
    <row r="145" spans="1:8" ht="18" customHeight="1" x14ac:dyDescent="0.35">
      <c r="A145" s="56" t="s">
        <v>430</v>
      </c>
      <c r="D145" s="12">
        <v>4</v>
      </c>
      <c r="E145" s="40" t="s">
        <v>431</v>
      </c>
      <c r="F145" s="31" t="s">
        <v>432</v>
      </c>
      <c r="G145" s="39"/>
      <c r="H145" s="39"/>
    </row>
    <row r="146" spans="1:8" x14ac:dyDescent="0.35">
      <c r="A146" s="43" t="s">
        <v>433</v>
      </c>
      <c r="B146" s="12">
        <v>1</v>
      </c>
      <c r="D146" s="12">
        <v>5</v>
      </c>
      <c r="E146" s="21" t="s">
        <v>434</v>
      </c>
      <c r="F146" s="31" t="s">
        <v>435</v>
      </c>
      <c r="G146" s="15">
        <v>0</v>
      </c>
      <c r="H146" s="15">
        <v>0</v>
      </c>
    </row>
    <row r="147" spans="1:8" x14ac:dyDescent="0.35">
      <c r="A147" s="43" t="s">
        <v>436</v>
      </c>
      <c r="B147" s="12">
        <v>1</v>
      </c>
      <c r="D147" s="12">
        <v>5</v>
      </c>
      <c r="E147" s="21" t="s">
        <v>437</v>
      </c>
      <c r="F147" s="31" t="s">
        <v>438</v>
      </c>
      <c r="G147" s="15">
        <v>0</v>
      </c>
      <c r="H147" s="15">
        <v>0</v>
      </c>
    </row>
    <row r="148" spans="1:8" x14ac:dyDescent="0.35">
      <c r="A148" s="43" t="s">
        <v>439</v>
      </c>
      <c r="B148" s="12">
        <v>1</v>
      </c>
      <c r="D148" s="12">
        <v>5</v>
      </c>
      <c r="E148" s="21" t="s">
        <v>440</v>
      </c>
      <c r="F148" s="31" t="s">
        <v>441</v>
      </c>
      <c r="G148" s="15">
        <v>0</v>
      </c>
      <c r="H148" s="15">
        <v>0</v>
      </c>
    </row>
    <row r="149" spans="1:8" x14ac:dyDescent="0.35">
      <c r="A149" s="43" t="s">
        <v>442</v>
      </c>
      <c r="B149" s="12">
        <v>1</v>
      </c>
      <c r="D149" s="12">
        <v>5</v>
      </c>
      <c r="E149" s="21"/>
      <c r="F149" s="31" t="s">
        <v>443</v>
      </c>
      <c r="G149" s="15">
        <v>0</v>
      </c>
      <c r="H149" s="15">
        <v>0</v>
      </c>
    </row>
    <row r="150" spans="1:8" x14ac:dyDescent="0.35">
      <c r="A150" s="17" t="s">
        <v>444</v>
      </c>
      <c r="B150" s="12">
        <v>4</v>
      </c>
      <c r="D150" s="12">
        <v>5</v>
      </c>
      <c r="E150" s="21" t="s">
        <v>445</v>
      </c>
      <c r="F150" s="31" t="s">
        <v>446</v>
      </c>
      <c r="G150" s="4">
        <f>SUM(G146:G149)</f>
        <v>0</v>
      </c>
      <c r="H150" s="4">
        <f>SUM(H146:H149)</f>
        <v>0</v>
      </c>
    </row>
    <row r="151" spans="1:8" ht="12.75" customHeight="1" x14ac:dyDescent="0.35">
      <c r="A151" s="56" t="s">
        <v>447</v>
      </c>
      <c r="B151" s="12">
        <v>1</v>
      </c>
      <c r="D151" s="12">
        <v>4</v>
      </c>
      <c r="E151" s="40" t="s">
        <v>448</v>
      </c>
      <c r="F151" s="31" t="s">
        <v>449</v>
      </c>
      <c r="G151" s="15">
        <v>0</v>
      </c>
      <c r="H151" s="15">
        <v>0</v>
      </c>
    </row>
    <row r="152" spans="1:8" x14ac:dyDescent="0.35">
      <c r="A152" s="17" t="s">
        <v>450</v>
      </c>
      <c r="B152" s="12">
        <v>20</v>
      </c>
      <c r="D152" s="12">
        <v>4</v>
      </c>
      <c r="E152" s="40" t="s">
        <v>451</v>
      </c>
      <c r="F152" s="31" t="s">
        <v>452</v>
      </c>
      <c r="G152" s="4">
        <f>SUM(G130:G144,G150,G151)</f>
        <v>0</v>
      </c>
      <c r="H152" s="4">
        <f>SUM(H130:H144,H150,H151)</f>
        <v>0</v>
      </c>
    </row>
    <row r="153" spans="1:8" x14ac:dyDescent="0.35">
      <c r="A153" s="14" t="s">
        <v>453</v>
      </c>
      <c r="E153" s="40"/>
      <c r="G153" s="15">
        <v>0</v>
      </c>
      <c r="H153" s="15">
        <v>0</v>
      </c>
    </row>
    <row r="154" spans="1:8" ht="18" customHeight="1" x14ac:dyDescent="0.35">
      <c r="A154" s="14" t="s">
        <v>454</v>
      </c>
      <c r="B154" s="12">
        <v>23</v>
      </c>
      <c r="D154" s="12">
        <v>3</v>
      </c>
      <c r="E154" s="14" t="s">
        <v>455</v>
      </c>
      <c r="F154" s="31" t="s">
        <v>456</v>
      </c>
      <c r="G154" s="15">
        <v>0</v>
      </c>
      <c r="H154" s="15">
        <v>0</v>
      </c>
    </row>
    <row r="155" spans="1:8" ht="18" customHeight="1" x14ac:dyDescent="0.35">
      <c r="A155" s="14" t="s">
        <v>457</v>
      </c>
      <c r="D155" s="12">
        <v>3</v>
      </c>
      <c r="E155" s="14" t="s">
        <v>458</v>
      </c>
      <c r="F155" s="31" t="s">
        <v>459</v>
      </c>
      <c r="G155" s="57"/>
      <c r="H155" s="57"/>
    </row>
    <row r="156" spans="1:8" x14ac:dyDescent="0.35">
      <c r="A156" s="56" t="s">
        <v>460</v>
      </c>
      <c r="B156" s="12">
        <v>10</v>
      </c>
      <c r="D156" s="12">
        <v>4</v>
      </c>
      <c r="E156" s="40" t="s">
        <v>461</v>
      </c>
      <c r="F156" s="31" t="s">
        <v>462</v>
      </c>
      <c r="G156" s="15">
        <v>0</v>
      </c>
      <c r="H156" s="15">
        <v>122127.94</v>
      </c>
    </row>
    <row r="157" spans="1:8" x14ac:dyDescent="0.35">
      <c r="A157" s="56" t="s">
        <v>463</v>
      </c>
      <c r="B157" s="12">
        <v>3</v>
      </c>
      <c r="D157" s="12">
        <v>4</v>
      </c>
      <c r="E157" s="40" t="s">
        <v>464</v>
      </c>
      <c r="F157" s="31" t="s">
        <v>465</v>
      </c>
      <c r="G157" s="15">
        <v>0</v>
      </c>
      <c r="H157" s="15">
        <v>0</v>
      </c>
    </row>
    <row r="158" spans="1:8" x14ac:dyDescent="0.35">
      <c r="A158" s="56" t="s">
        <v>466</v>
      </c>
      <c r="B158" s="12">
        <v>6</v>
      </c>
      <c r="D158" s="12">
        <v>4</v>
      </c>
      <c r="E158" s="40" t="s">
        <v>467</v>
      </c>
      <c r="F158" s="31" t="s">
        <v>468</v>
      </c>
      <c r="G158" s="15">
        <v>0</v>
      </c>
      <c r="H158" s="15">
        <v>0</v>
      </c>
    </row>
    <row r="159" spans="1:8" x14ac:dyDescent="0.35">
      <c r="A159" s="17" t="s">
        <v>469</v>
      </c>
      <c r="B159" s="12">
        <v>13</v>
      </c>
      <c r="D159" s="12">
        <v>4</v>
      </c>
      <c r="E159" s="40" t="s">
        <v>470</v>
      </c>
      <c r="F159" s="31" t="s">
        <v>471</v>
      </c>
      <c r="G159" s="4">
        <f>SUM(G156:G158)</f>
        <v>0</v>
      </c>
      <c r="H159" s="4">
        <f>SUM(H156:H158)</f>
        <v>122127.94</v>
      </c>
    </row>
    <row r="160" spans="1:8" x14ac:dyDescent="0.35">
      <c r="A160" s="14" t="s">
        <v>472</v>
      </c>
      <c r="E160" s="40"/>
      <c r="G160" s="15">
        <v>0</v>
      </c>
      <c r="H160" s="15">
        <v>0</v>
      </c>
    </row>
    <row r="161" spans="1:9" ht="18" customHeight="1" x14ac:dyDescent="0.35">
      <c r="A161" s="54" t="s">
        <v>473</v>
      </c>
      <c r="B161" s="58">
        <v>242</v>
      </c>
      <c r="C161" s="58"/>
      <c r="D161" s="58">
        <v>3</v>
      </c>
      <c r="E161" s="59" t="s">
        <v>474</v>
      </c>
      <c r="F161" s="53" t="s">
        <v>475</v>
      </c>
      <c r="G161" s="60">
        <f>SUM(G124:G128,G152,G153,G154,G159,G160)</f>
        <v>0</v>
      </c>
      <c r="H161" s="60">
        <f t="shared" ref="H161" si="14">SUM(H124:H128,H152,H153,H154,H159,H160)</f>
        <v>2132218.11</v>
      </c>
    </row>
    <row r="162" spans="1:9" ht="18" customHeight="1" x14ac:dyDescent="0.35">
      <c r="A162" s="13" t="s">
        <v>476</v>
      </c>
      <c r="D162" s="12">
        <v>2</v>
      </c>
      <c r="E162" s="35" t="s">
        <v>477</v>
      </c>
      <c r="F162" s="31" t="s">
        <v>478</v>
      </c>
      <c r="G162" s="39" t="s">
        <v>6</v>
      </c>
      <c r="H162" s="39" t="s">
        <v>6</v>
      </c>
    </row>
    <row r="163" spans="1:9" x14ac:dyDescent="0.35">
      <c r="A163" s="14" t="s">
        <v>479</v>
      </c>
      <c r="B163" s="12">
        <v>1</v>
      </c>
      <c r="D163" s="12">
        <v>3</v>
      </c>
      <c r="E163" s="14" t="s">
        <v>480</v>
      </c>
      <c r="F163" s="31" t="s">
        <v>481</v>
      </c>
      <c r="G163" s="15">
        <v>0</v>
      </c>
      <c r="H163" s="15">
        <v>0</v>
      </c>
    </row>
    <row r="164" spans="1:9" x14ac:dyDescent="0.35">
      <c r="A164" s="14" t="s">
        <v>482</v>
      </c>
      <c r="B164" s="12">
        <v>1</v>
      </c>
      <c r="D164" s="12">
        <v>3</v>
      </c>
      <c r="E164" s="14" t="s">
        <v>483</v>
      </c>
      <c r="F164" s="31" t="s">
        <v>484</v>
      </c>
      <c r="G164" s="15">
        <v>0</v>
      </c>
      <c r="H164" s="15">
        <v>0</v>
      </c>
    </row>
    <row r="165" spans="1:9" x14ac:dyDescent="0.35">
      <c r="A165" s="14" t="s">
        <v>485</v>
      </c>
      <c r="B165" s="12">
        <v>1</v>
      </c>
      <c r="D165" s="12">
        <v>3</v>
      </c>
      <c r="E165" s="14" t="s">
        <v>486</v>
      </c>
      <c r="F165" s="31" t="s">
        <v>487</v>
      </c>
      <c r="G165" s="15">
        <v>0</v>
      </c>
      <c r="H165" s="15">
        <v>130067.83</v>
      </c>
    </row>
    <row r="166" spans="1:9" x14ac:dyDescent="0.35">
      <c r="A166" s="19" t="s">
        <v>488</v>
      </c>
      <c r="B166" s="12">
        <v>3</v>
      </c>
      <c r="D166" s="12">
        <v>3</v>
      </c>
      <c r="E166" s="37" t="s">
        <v>489</v>
      </c>
      <c r="F166" s="31" t="s">
        <v>490</v>
      </c>
      <c r="G166" s="4">
        <f>SUM(G163:G165)</f>
        <v>0</v>
      </c>
      <c r="H166" s="4">
        <f t="shared" ref="H166" si="15">SUM(H163:H165)</f>
        <v>130067.83</v>
      </c>
    </row>
    <row r="167" spans="1:9" ht="18" customHeight="1" x14ac:dyDescent="0.35">
      <c r="A167" s="13" t="s">
        <v>491</v>
      </c>
      <c r="B167" s="12">
        <v>34</v>
      </c>
      <c r="D167" s="12">
        <v>2</v>
      </c>
      <c r="E167" s="35" t="s">
        <v>492</v>
      </c>
      <c r="F167" s="31" t="s">
        <v>493</v>
      </c>
      <c r="G167" s="15">
        <v>0</v>
      </c>
      <c r="H167" s="15">
        <v>121976</v>
      </c>
      <c r="I167" s="24"/>
    </row>
    <row r="168" spans="1:9" ht="18" customHeight="1" x14ac:dyDescent="0.35">
      <c r="A168" s="13" t="s">
        <v>494</v>
      </c>
      <c r="D168" s="12">
        <v>2</v>
      </c>
      <c r="E168" s="35" t="s">
        <v>495</v>
      </c>
      <c r="F168" s="31" t="s">
        <v>496</v>
      </c>
      <c r="G168" s="39" t="s">
        <v>6</v>
      </c>
      <c r="H168" s="39" t="s">
        <v>6</v>
      </c>
    </row>
    <row r="169" spans="1:9" ht="18" customHeight="1" x14ac:dyDescent="0.35">
      <c r="A169" s="14" t="s">
        <v>497</v>
      </c>
      <c r="D169" s="12">
        <v>3</v>
      </c>
      <c r="E169" s="14" t="s">
        <v>498</v>
      </c>
      <c r="F169" s="31" t="s">
        <v>499</v>
      </c>
      <c r="G169" s="39" t="s">
        <v>6</v>
      </c>
      <c r="H169" s="39" t="s">
        <v>6</v>
      </c>
    </row>
    <row r="170" spans="1:9" x14ac:dyDescent="0.35">
      <c r="A170" s="16" t="s">
        <v>182</v>
      </c>
      <c r="B170" s="12">
        <v>1</v>
      </c>
      <c r="D170" s="12">
        <v>4</v>
      </c>
      <c r="E170" s="40" t="s">
        <v>183</v>
      </c>
      <c r="F170" s="31" t="s">
        <v>500</v>
      </c>
      <c r="G170" s="15">
        <v>0</v>
      </c>
      <c r="H170" s="15">
        <v>0</v>
      </c>
    </row>
    <row r="171" spans="1:9" x14ac:dyDescent="0.35">
      <c r="A171" s="16" t="s">
        <v>185</v>
      </c>
      <c r="B171" s="12">
        <v>1</v>
      </c>
      <c r="D171" s="12">
        <v>4</v>
      </c>
      <c r="E171" s="40" t="s">
        <v>186</v>
      </c>
      <c r="F171" s="31" t="s">
        <v>501</v>
      </c>
      <c r="G171" s="15">
        <v>0</v>
      </c>
      <c r="H171" s="15">
        <v>0</v>
      </c>
    </row>
    <row r="172" spans="1:9" x14ac:dyDescent="0.35">
      <c r="A172" s="17" t="s">
        <v>502</v>
      </c>
      <c r="B172" s="12">
        <v>2</v>
      </c>
      <c r="D172" s="12">
        <v>4</v>
      </c>
      <c r="E172" s="40" t="s">
        <v>503</v>
      </c>
      <c r="F172" s="31" t="s">
        <v>504</v>
      </c>
      <c r="G172" s="4">
        <f>SUM(G170:G171)</f>
        <v>0</v>
      </c>
      <c r="H172" s="4">
        <f>SUM(H170:H171)</f>
        <v>0</v>
      </c>
    </row>
    <row r="173" spans="1:9" ht="17.25" customHeight="1" x14ac:dyDescent="0.35">
      <c r="A173" s="14" t="s">
        <v>505</v>
      </c>
      <c r="D173" s="12">
        <v>3</v>
      </c>
      <c r="E173" s="14" t="s">
        <v>506</v>
      </c>
      <c r="F173" s="31" t="s">
        <v>507</v>
      </c>
      <c r="G173" s="39" t="s">
        <v>6</v>
      </c>
      <c r="H173" s="39" t="s">
        <v>6</v>
      </c>
    </row>
    <row r="174" spans="1:9" x14ac:dyDescent="0.35">
      <c r="A174" s="16" t="s">
        <v>182</v>
      </c>
      <c r="B174" s="12">
        <v>1</v>
      </c>
      <c r="D174" s="12">
        <v>4</v>
      </c>
      <c r="E174" s="40" t="s">
        <v>183</v>
      </c>
      <c r="F174" s="31" t="s">
        <v>508</v>
      </c>
      <c r="G174" s="15">
        <v>0</v>
      </c>
      <c r="H174" s="15">
        <v>0</v>
      </c>
    </row>
    <row r="175" spans="1:9" x14ac:dyDescent="0.35">
      <c r="A175" s="16" t="s">
        <v>185</v>
      </c>
      <c r="B175" s="12">
        <v>1</v>
      </c>
      <c r="D175" s="12">
        <v>4</v>
      </c>
      <c r="E175" s="40" t="s">
        <v>186</v>
      </c>
      <c r="F175" s="31" t="s">
        <v>509</v>
      </c>
      <c r="G175" s="15">
        <v>0</v>
      </c>
      <c r="H175" s="15">
        <v>0</v>
      </c>
    </row>
    <row r="176" spans="1:9" x14ac:dyDescent="0.35">
      <c r="A176" s="17" t="s">
        <v>510</v>
      </c>
      <c r="B176" s="12">
        <v>2</v>
      </c>
      <c r="D176" s="12">
        <v>4</v>
      </c>
      <c r="E176" s="40" t="s">
        <v>511</v>
      </c>
      <c r="F176" s="31" t="s">
        <v>512</v>
      </c>
      <c r="G176" s="4">
        <f>SUM(G174:G175)</f>
        <v>0</v>
      </c>
      <c r="H176" s="4">
        <f>SUM(H174:H175)</f>
        <v>0</v>
      </c>
    </row>
    <row r="177" spans="1:8" ht="18" customHeight="1" x14ac:dyDescent="0.35">
      <c r="A177" s="14" t="s">
        <v>513</v>
      </c>
      <c r="D177" s="12">
        <v>3</v>
      </c>
      <c r="E177" s="14" t="s">
        <v>514</v>
      </c>
      <c r="F177" s="31" t="s">
        <v>515</v>
      </c>
      <c r="G177" s="39" t="s">
        <v>6</v>
      </c>
      <c r="H177" s="39" t="s">
        <v>6</v>
      </c>
    </row>
    <row r="178" spans="1:8" x14ac:dyDescent="0.35">
      <c r="A178" s="16" t="s">
        <v>182</v>
      </c>
      <c r="B178" s="12">
        <v>1</v>
      </c>
      <c r="D178" s="12">
        <v>4</v>
      </c>
      <c r="E178" s="40" t="s">
        <v>183</v>
      </c>
      <c r="F178" s="31" t="s">
        <v>516</v>
      </c>
      <c r="G178" s="15">
        <v>0</v>
      </c>
      <c r="H178" s="15">
        <v>0</v>
      </c>
    </row>
    <row r="179" spans="1:8" x14ac:dyDescent="0.35">
      <c r="A179" s="16" t="s">
        <v>185</v>
      </c>
      <c r="B179" s="12">
        <v>1</v>
      </c>
      <c r="D179" s="12">
        <v>4</v>
      </c>
      <c r="E179" s="40" t="s">
        <v>186</v>
      </c>
      <c r="F179" s="31" t="s">
        <v>517</v>
      </c>
      <c r="G179" s="15">
        <v>0</v>
      </c>
      <c r="H179" s="15">
        <v>0</v>
      </c>
    </row>
    <row r="180" spans="1:8" x14ac:dyDescent="0.35">
      <c r="A180" s="17" t="s">
        <v>518</v>
      </c>
      <c r="B180" s="12">
        <v>2</v>
      </c>
      <c r="D180" s="12">
        <v>4</v>
      </c>
      <c r="E180" s="40" t="s">
        <v>519</v>
      </c>
      <c r="F180" s="31" t="s">
        <v>520</v>
      </c>
      <c r="G180" s="4">
        <f>SUM(G178:G179)</f>
        <v>0</v>
      </c>
      <c r="H180" s="4">
        <f t="shared" ref="H180" si="16">SUM(H178:H179)</f>
        <v>0</v>
      </c>
    </row>
    <row r="181" spans="1:8" ht="18" customHeight="1" x14ac:dyDescent="0.35">
      <c r="A181" s="14" t="s">
        <v>521</v>
      </c>
      <c r="D181" s="12">
        <v>3</v>
      </c>
      <c r="E181" s="14" t="s">
        <v>522</v>
      </c>
      <c r="F181" s="31" t="s">
        <v>523</v>
      </c>
      <c r="G181" s="39" t="s">
        <v>6</v>
      </c>
      <c r="H181" s="39" t="s">
        <v>6</v>
      </c>
    </row>
    <row r="182" spans="1:8" x14ac:dyDescent="0.35">
      <c r="A182" s="16" t="s">
        <v>182</v>
      </c>
      <c r="B182" s="12">
        <v>1</v>
      </c>
      <c r="D182" s="12">
        <v>4</v>
      </c>
      <c r="E182" s="40" t="s">
        <v>183</v>
      </c>
      <c r="F182" s="31" t="s">
        <v>524</v>
      </c>
      <c r="G182" s="15">
        <v>0</v>
      </c>
      <c r="H182" s="15">
        <v>1354.45</v>
      </c>
    </row>
    <row r="183" spans="1:8" x14ac:dyDescent="0.35">
      <c r="A183" s="16" t="s">
        <v>185</v>
      </c>
      <c r="B183" s="12">
        <v>1</v>
      </c>
      <c r="D183" s="12">
        <v>4</v>
      </c>
      <c r="E183" s="40" t="s">
        <v>186</v>
      </c>
      <c r="F183" s="31" t="s">
        <v>525</v>
      </c>
      <c r="G183" s="15">
        <v>0</v>
      </c>
      <c r="H183" s="15">
        <v>0</v>
      </c>
    </row>
    <row r="184" spans="1:8" x14ac:dyDescent="0.35">
      <c r="A184" s="17" t="s">
        <v>526</v>
      </c>
      <c r="B184" s="12">
        <v>2</v>
      </c>
      <c r="D184" s="12">
        <v>4</v>
      </c>
      <c r="E184" s="40" t="s">
        <v>527</v>
      </c>
      <c r="F184" s="31" t="s">
        <v>528</v>
      </c>
      <c r="G184" s="4">
        <f>SUM(G182:G183)</f>
        <v>0</v>
      </c>
      <c r="H184" s="4">
        <f t="shared" ref="H184" si="17">SUM(H182:H183)</f>
        <v>1354.45</v>
      </c>
    </row>
    <row r="185" spans="1:8" ht="18" customHeight="1" x14ac:dyDescent="0.35">
      <c r="A185" s="14" t="s">
        <v>529</v>
      </c>
      <c r="D185" s="12">
        <v>3</v>
      </c>
      <c r="E185" s="14" t="s">
        <v>530</v>
      </c>
      <c r="F185" s="31" t="s">
        <v>531</v>
      </c>
      <c r="G185" s="39" t="s">
        <v>6</v>
      </c>
      <c r="H185" s="39" t="s">
        <v>6</v>
      </c>
    </row>
    <row r="186" spans="1:8" x14ac:dyDescent="0.35">
      <c r="A186" s="16" t="s">
        <v>182</v>
      </c>
      <c r="B186" s="12">
        <v>1</v>
      </c>
      <c r="D186" s="12">
        <v>4</v>
      </c>
      <c r="E186" s="40" t="s">
        <v>183</v>
      </c>
      <c r="F186" s="31" t="s">
        <v>532</v>
      </c>
      <c r="G186" s="15">
        <v>0</v>
      </c>
      <c r="H186" s="15">
        <v>0</v>
      </c>
    </row>
    <row r="187" spans="1:8" x14ac:dyDescent="0.35">
      <c r="A187" s="16" t="s">
        <v>185</v>
      </c>
      <c r="B187" s="12">
        <v>1</v>
      </c>
      <c r="D187" s="12">
        <v>4</v>
      </c>
      <c r="E187" s="40" t="s">
        <v>186</v>
      </c>
      <c r="F187" s="31" t="s">
        <v>533</v>
      </c>
      <c r="G187" s="15">
        <v>0</v>
      </c>
      <c r="H187" s="15">
        <v>0</v>
      </c>
    </row>
    <row r="188" spans="1:8" x14ac:dyDescent="0.35">
      <c r="A188" s="17" t="s">
        <v>534</v>
      </c>
      <c r="B188" s="12">
        <v>2</v>
      </c>
      <c r="D188" s="12">
        <v>4</v>
      </c>
      <c r="E188" s="40" t="s">
        <v>535</v>
      </c>
      <c r="F188" s="31" t="s">
        <v>536</v>
      </c>
      <c r="G188" s="4">
        <f>SUM(G186:G187)</f>
        <v>0</v>
      </c>
      <c r="H188" s="4">
        <f>SUM(H186:H187)</f>
        <v>0</v>
      </c>
    </row>
    <row r="189" spans="1:8" ht="18" customHeight="1" x14ac:dyDescent="0.35">
      <c r="A189" s="14" t="s">
        <v>537</v>
      </c>
      <c r="D189" s="12">
        <v>3</v>
      </c>
      <c r="E189" s="14" t="s">
        <v>538</v>
      </c>
      <c r="F189" s="31" t="s">
        <v>539</v>
      </c>
      <c r="G189" s="39" t="s">
        <v>6</v>
      </c>
      <c r="H189" s="39" t="s">
        <v>6</v>
      </c>
    </row>
    <row r="190" spans="1:8" x14ac:dyDescent="0.35">
      <c r="A190" s="16" t="s">
        <v>182</v>
      </c>
      <c r="B190" s="12">
        <v>1</v>
      </c>
      <c r="D190" s="12">
        <v>4</v>
      </c>
      <c r="E190" s="40" t="s">
        <v>183</v>
      </c>
      <c r="F190" s="31" t="s">
        <v>540</v>
      </c>
      <c r="G190" s="15">
        <v>0</v>
      </c>
      <c r="H190" s="15">
        <v>0</v>
      </c>
    </row>
    <row r="191" spans="1:8" x14ac:dyDescent="0.35">
      <c r="A191" s="16" t="s">
        <v>185</v>
      </c>
      <c r="B191" s="12">
        <v>1</v>
      </c>
      <c r="D191" s="12">
        <v>4</v>
      </c>
      <c r="E191" s="40" t="s">
        <v>186</v>
      </c>
      <c r="F191" s="31" t="s">
        <v>541</v>
      </c>
      <c r="G191" s="15">
        <v>0</v>
      </c>
      <c r="H191" s="15">
        <v>0</v>
      </c>
    </row>
    <row r="192" spans="1:8" x14ac:dyDescent="0.35">
      <c r="A192" s="17" t="s">
        <v>542</v>
      </c>
      <c r="B192" s="12">
        <v>2</v>
      </c>
      <c r="D192" s="12">
        <v>4</v>
      </c>
      <c r="E192" s="40" t="s">
        <v>543</v>
      </c>
      <c r="F192" s="31" t="s">
        <v>544</v>
      </c>
      <c r="G192" s="4">
        <f>SUM(G190:G191)</f>
        <v>0</v>
      </c>
      <c r="H192" s="4">
        <f>SUM(H190:H191)</f>
        <v>0</v>
      </c>
    </row>
    <row r="193" spans="1:8" ht="18" customHeight="1" x14ac:dyDescent="0.35">
      <c r="A193" s="14" t="s">
        <v>545</v>
      </c>
      <c r="D193" s="12">
        <v>3</v>
      </c>
      <c r="E193" s="14" t="s">
        <v>546</v>
      </c>
      <c r="F193" s="31" t="s">
        <v>547</v>
      </c>
      <c r="G193" s="39" t="s">
        <v>6</v>
      </c>
      <c r="H193" s="39" t="s">
        <v>6</v>
      </c>
    </row>
    <row r="194" spans="1:8" x14ac:dyDescent="0.35">
      <c r="A194" s="16" t="s">
        <v>182</v>
      </c>
      <c r="B194" s="12">
        <v>1</v>
      </c>
      <c r="D194" s="12">
        <v>4</v>
      </c>
      <c r="E194" s="40" t="s">
        <v>183</v>
      </c>
      <c r="F194" s="31" t="s">
        <v>548</v>
      </c>
      <c r="G194" s="15">
        <v>0</v>
      </c>
      <c r="H194" s="15">
        <f>424816.89+51013+45443.9</f>
        <v>521273.79000000004</v>
      </c>
    </row>
    <row r="195" spans="1:8" x14ac:dyDescent="0.35">
      <c r="A195" s="16" t="s">
        <v>185</v>
      </c>
      <c r="B195" s="12">
        <v>1</v>
      </c>
      <c r="D195" s="12">
        <v>4</v>
      </c>
      <c r="E195" s="40" t="s">
        <v>186</v>
      </c>
      <c r="F195" s="31" t="s">
        <v>549</v>
      </c>
      <c r="G195" s="15">
        <v>0</v>
      </c>
      <c r="H195" s="15">
        <v>0</v>
      </c>
    </row>
    <row r="196" spans="1:8" x14ac:dyDescent="0.35">
      <c r="A196" s="17" t="s">
        <v>550</v>
      </c>
      <c r="B196" s="12">
        <v>2</v>
      </c>
      <c r="D196" s="12">
        <v>4</v>
      </c>
      <c r="E196" s="40" t="s">
        <v>262</v>
      </c>
      <c r="F196" s="31" t="s">
        <v>551</v>
      </c>
      <c r="G196" s="4">
        <f>SUM(G194:G195)</f>
        <v>0</v>
      </c>
      <c r="H196" s="4">
        <f t="shared" ref="H196" si="18">SUM(H194:H195)</f>
        <v>521273.79000000004</v>
      </c>
    </row>
    <row r="197" spans="1:8" ht="18" customHeight="1" x14ac:dyDescent="0.35">
      <c r="A197" s="14" t="s">
        <v>552</v>
      </c>
      <c r="D197" s="12">
        <v>3</v>
      </c>
      <c r="E197" s="14" t="s">
        <v>553</v>
      </c>
      <c r="F197" s="31" t="s">
        <v>554</v>
      </c>
      <c r="G197" s="39" t="s">
        <v>6</v>
      </c>
      <c r="H197" s="39" t="s">
        <v>6</v>
      </c>
    </row>
    <row r="198" spans="1:8" x14ac:dyDescent="0.35">
      <c r="A198" s="16" t="s">
        <v>182</v>
      </c>
      <c r="B198" s="12">
        <v>1</v>
      </c>
      <c r="D198" s="12">
        <v>4</v>
      </c>
      <c r="E198" s="40" t="s">
        <v>183</v>
      </c>
      <c r="F198" s="31" t="s">
        <v>555</v>
      </c>
      <c r="G198" s="15">
        <v>0</v>
      </c>
      <c r="H198" s="15">
        <v>0</v>
      </c>
    </row>
    <row r="199" spans="1:8" x14ac:dyDescent="0.35">
      <c r="A199" s="16" t="s">
        <v>185</v>
      </c>
      <c r="B199" s="12">
        <v>1</v>
      </c>
      <c r="D199" s="12">
        <v>4</v>
      </c>
      <c r="E199" s="40" t="s">
        <v>186</v>
      </c>
      <c r="F199" s="31" t="s">
        <v>556</v>
      </c>
      <c r="G199" s="15">
        <v>0</v>
      </c>
      <c r="H199" s="15">
        <v>0</v>
      </c>
    </row>
    <row r="200" spans="1:8" x14ac:dyDescent="0.35">
      <c r="A200" s="17" t="s">
        <v>557</v>
      </c>
      <c r="B200" s="12">
        <v>2</v>
      </c>
      <c r="D200" s="12">
        <v>4</v>
      </c>
      <c r="E200" s="40" t="s">
        <v>558</v>
      </c>
      <c r="F200" s="31" t="s">
        <v>559</v>
      </c>
      <c r="G200" s="4">
        <f>SUM(G198:G199)</f>
        <v>0</v>
      </c>
      <c r="H200" s="4">
        <f>SUM(H198:H199)</f>
        <v>0</v>
      </c>
    </row>
    <row r="201" spans="1:8" ht="18" customHeight="1" x14ac:dyDescent="0.35">
      <c r="A201" s="14" t="s">
        <v>560</v>
      </c>
      <c r="D201" s="12">
        <v>3</v>
      </c>
      <c r="E201" s="14" t="s">
        <v>561</v>
      </c>
      <c r="F201" s="31" t="s">
        <v>562</v>
      </c>
      <c r="G201" s="39" t="s">
        <v>6</v>
      </c>
      <c r="H201" s="39" t="s">
        <v>6</v>
      </c>
    </row>
    <row r="202" spans="1:8" x14ac:dyDescent="0.35">
      <c r="A202" s="16" t="s">
        <v>182</v>
      </c>
      <c r="B202" s="12">
        <v>1</v>
      </c>
      <c r="D202" s="12">
        <v>4</v>
      </c>
      <c r="E202" s="40" t="s">
        <v>183</v>
      </c>
      <c r="F202" s="31" t="s">
        <v>563</v>
      </c>
      <c r="G202" s="15">
        <v>0</v>
      </c>
      <c r="H202" s="15">
        <v>0</v>
      </c>
    </row>
    <row r="203" spans="1:8" x14ac:dyDescent="0.35">
      <c r="A203" s="16" t="s">
        <v>185</v>
      </c>
      <c r="B203" s="12">
        <v>1</v>
      </c>
      <c r="D203" s="12">
        <v>4</v>
      </c>
      <c r="E203" s="40" t="s">
        <v>186</v>
      </c>
      <c r="F203" s="31" t="s">
        <v>564</v>
      </c>
      <c r="G203" s="15">
        <v>0</v>
      </c>
      <c r="H203" s="15">
        <v>0</v>
      </c>
    </row>
    <row r="204" spans="1:8" x14ac:dyDescent="0.35">
      <c r="A204" s="17" t="s">
        <v>565</v>
      </c>
      <c r="B204" s="12">
        <v>2</v>
      </c>
      <c r="D204" s="12">
        <v>4</v>
      </c>
      <c r="E204" s="40" t="s">
        <v>566</v>
      </c>
      <c r="F204" s="31" t="s">
        <v>567</v>
      </c>
      <c r="G204" s="4">
        <f>SUM(G202:G203)</f>
        <v>0</v>
      </c>
      <c r="H204" s="4">
        <f>SUM(H202:H203)</f>
        <v>0</v>
      </c>
    </row>
    <row r="205" spans="1:8" ht="18" customHeight="1" x14ac:dyDescent="0.35">
      <c r="A205" s="14" t="s">
        <v>568</v>
      </c>
      <c r="D205" s="12">
        <v>3</v>
      </c>
      <c r="E205" s="14" t="s">
        <v>569</v>
      </c>
      <c r="F205" s="31" t="s">
        <v>570</v>
      </c>
      <c r="G205" s="39" t="s">
        <v>6</v>
      </c>
      <c r="H205" s="39" t="s">
        <v>6</v>
      </c>
    </row>
    <row r="206" spans="1:8" x14ac:dyDescent="0.35">
      <c r="A206" s="16" t="s">
        <v>182</v>
      </c>
      <c r="B206" s="12">
        <v>1</v>
      </c>
      <c r="D206" s="12">
        <v>4</v>
      </c>
      <c r="E206" s="40" t="s">
        <v>183</v>
      </c>
      <c r="F206" s="31" t="s">
        <v>571</v>
      </c>
      <c r="G206" s="15">
        <v>0</v>
      </c>
      <c r="H206" s="15">
        <v>0</v>
      </c>
    </row>
    <row r="207" spans="1:8" x14ac:dyDescent="0.35">
      <c r="A207" s="16" t="s">
        <v>185</v>
      </c>
      <c r="B207" s="12">
        <v>1</v>
      </c>
      <c r="D207" s="12">
        <v>4</v>
      </c>
      <c r="E207" s="40" t="s">
        <v>186</v>
      </c>
      <c r="F207" s="31" t="s">
        <v>572</v>
      </c>
      <c r="G207" s="15">
        <v>0</v>
      </c>
      <c r="H207" s="15">
        <v>0</v>
      </c>
    </row>
    <row r="208" spans="1:8" x14ac:dyDescent="0.35">
      <c r="A208" s="17" t="s">
        <v>573</v>
      </c>
      <c r="B208" s="12">
        <v>2</v>
      </c>
      <c r="D208" s="12">
        <v>4</v>
      </c>
      <c r="E208" s="40" t="s">
        <v>574</v>
      </c>
      <c r="F208" s="31" t="s">
        <v>575</v>
      </c>
      <c r="G208" s="4">
        <f>SUM(G206:G207)</f>
        <v>0</v>
      </c>
      <c r="H208" s="4">
        <f>SUM(H206:H207)</f>
        <v>0</v>
      </c>
    </row>
    <row r="209" spans="1:8" ht="18" customHeight="1" x14ac:dyDescent="0.35">
      <c r="A209" s="14" t="s">
        <v>576</v>
      </c>
      <c r="D209" s="12">
        <v>3</v>
      </c>
      <c r="E209" s="14" t="s">
        <v>577</v>
      </c>
      <c r="F209" s="31" t="s">
        <v>578</v>
      </c>
      <c r="G209" s="39"/>
      <c r="H209" s="39" t="s">
        <v>6</v>
      </c>
    </row>
    <row r="210" spans="1:8" x14ac:dyDescent="0.35">
      <c r="A210" s="16" t="s">
        <v>182</v>
      </c>
      <c r="B210" s="12">
        <v>1</v>
      </c>
      <c r="D210" s="12">
        <v>4</v>
      </c>
      <c r="E210" s="40" t="s">
        <v>183</v>
      </c>
      <c r="F210" s="31" t="s">
        <v>579</v>
      </c>
      <c r="G210" s="15">
        <v>0</v>
      </c>
      <c r="H210" s="15">
        <v>0</v>
      </c>
    </row>
    <row r="211" spans="1:8" x14ac:dyDescent="0.35">
      <c r="A211" s="16" t="s">
        <v>185</v>
      </c>
      <c r="B211" s="12">
        <v>1</v>
      </c>
      <c r="D211" s="12">
        <v>4</v>
      </c>
      <c r="E211" s="40" t="s">
        <v>186</v>
      </c>
      <c r="F211" s="31" t="s">
        <v>580</v>
      </c>
      <c r="G211" s="15">
        <v>0</v>
      </c>
      <c r="H211" s="15">
        <v>0</v>
      </c>
    </row>
    <row r="212" spans="1:8" x14ac:dyDescent="0.35">
      <c r="A212" s="17" t="s">
        <v>581</v>
      </c>
      <c r="B212" s="12">
        <v>2</v>
      </c>
      <c r="D212" s="12">
        <v>4</v>
      </c>
      <c r="E212" s="40" t="s">
        <v>582</v>
      </c>
      <c r="F212" s="31" t="s">
        <v>583</v>
      </c>
      <c r="G212" s="4">
        <f>SUM(G210:G211)</f>
        <v>0</v>
      </c>
      <c r="H212" s="4">
        <f>SUM(H210:H211)</f>
        <v>0</v>
      </c>
    </row>
    <row r="213" spans="1:8" x14ac:dyDescent="0.35">
      <c r="A213" s="14" t="s">
        <v>584</v>
      </c>
      <c r="E213" s="40"/>
      <c r="G213" s="39"/>
      <c r="H213" s="39"/>
    </row>
    <row r="214" spans="1:8" x14ac:dyDescent="0.35">
      <c r="A214" s="16" t="s">
        <v>182</v>
      </c>
      <c r="E214" s="40"/>
      <c r="G214" s="15">
        <v>0</v>
      </c>
      <c r="H214" s="15">
        <v>0</v>
      </c>
    </row>
    <row r="215" spans="1:8" x14ac:dyDescent="0.35">
      <c r="A215" s="16" t="s">
        <v>185</v>
      </c>
      <c r="E215" s="40"/>
      <c r="G215" s="15">
        <v>0</v>
      </c>
      <c r="H215" s="15">
        <v>0</v>
      </c>
    </row>
    <row r="216" spans="1:8" x14ac:dyDescent="0.35">
      <c r="A216" s="17" t="s">
        <v>585</v>
      </c>
      <c r="E216" s="40"/>
      <c r="G216" s="4">
        <f>SUM(G214:G215)</f>
        <v>0</v>
      </c>
      <c r="H216" s="4">
        <f t="shared" ref="H216" si="19">SUM(H214:H215)</f>
        <v>0</v>
      </c>
    </row>
    <row r="217" spans="1:8" ht="18" customHeight="1" x14ac:dyDescent="0.35">
      <c r="A217" s="14" t="s">
        <v>586</v>
      </c>
      <c r="D217" s="12">
        <v>3</v>
      </c>
      <c r="E217" s="14" t="s">
        <v>587</v>
      </c>
      <c r="F217" s="31" t="s">
        <v>588</v>
      </c>
      <c r="G217" s="39" t="s">
        <v>6</v>
      </c>
      <c r="H217" s="39" t="s">
        <v>6</v>
      </c>
    </row>
    <row r="218" spans="1:8" x14ac:dyDescent="0.35">
      <c r="A218" s="16" t="s">
        <v>182</v>
      </c>
      <c r="B218" s="12">
        <v>1</v>
      </c>
      <c r="D218" s="12">
        <v>4</v>
      </c>
      <c r="E218" s="40" t="s">
        <v>183</v>
      </c>
      <c r="F218" s="31" t="s">
        <v>589</v>
      </c>
      <c r="G218" s="15">
        <v>0</v>
      </c>
      <c r="H218" s="15">
        <f>30532.83+34.2+18789+668.07+309.78+54860.29-30000</f>
        <v>75194.17</v>
      </c>
    </row>
    <row r="219" spans="1:8" x14ac:dyDescent="0.35">
      <c r="A219" s="16" t="s">
        <v>185</v>
      </c>
      <c r="B219" s="12">
        <v>1</v>
      </c>
      <c r="D219" s="12">
        <v>4</v>
      </c>
      <c r="E219" s="40" t="s">
        <v>186</v>
      </c>
      <c r="F219" s="31" t="s">
        <v>590</v>
      </c>
      <c r="G219" s="15">
        <v>0</v>
      </c>
      <c r="H219" s="15">
        <v>0</v>
      </c>
    </row>
    <row r="220" spans="1:8" x14ac:dyDescent="0.35">
      <c r="A220" s="17" t="s">
        <v>591</v>
      </c>
      <c r="B220" s="12">
        <v>2</v>
      </c>
      <c r="D220" s="12">
        <v>4</v>
      </c>
      <c r="E220" s="40" t="s">
        <v>592</v>
      </c>
      <c r="F220" s="31" t="s">
        <v>593</v>
      </c>
      <c r="G220" s="4">
        <f>SUM(G218:G219)</f>
        <v>0</v>
      </c>
      <c r="H220" s="4">
        <f>SUM(H218:H219)</f>
        <v>75194.17</v>
      </c>
    </row>
    <row r="221" spans="1:8" ht="18" customHeight="1" x14ac:dyDescent="0.35">
      <c r="A221" s="14" t="s">
        <v>594</v>
      </c>
      <c r="D221" s="12">
        <v>3</v>
      </c>
      <c r="E221" s="14" t="s">
        <v>595</v>
      </c>
      <c r="F221" s="31" t="s">
        <v>596</v>
      </c>
      <c r="G221" s="39" t="s">
        <v>6</v>
      </c>
      <c r="H221" s="39" t="s">
        <v>6</v>
      </c>
    </row>
    <row r="222" spans="1:8" x14ac:dyDescent="0.35">
      <c r="A222" s="16" t="s">
        <v>182</v>
      </c>
      <c r="B222" s="12">
        <v>1</v>
      </c>
      <c r="D222" s="12">
        <v>4</v>
      </c>
      <c r="E222" s="40" t="s">
        <v>183</v>
      </c>
      <c r="F222" s="31" t="s">
        <v>597</v>
      </c>
      <c r="G222" s="15">
        <v>0</v>
      </c>
      <c r="H222" s="15">
        <f>26298+701.86+66+719.76+103.62+24.79</f>
        <v>27914.03</v>
      </c>
    </row>
    <row r="223" spans="1:8" x14ac:dyDescent="0.35">
      <c r="A223" s="16" t="s">
        <v>185</v>
      </c>
      <c r="B223" s="12">
        <v>1</v>
      </c>
      <c r="D223" s="12">
        <v>4</v>
      </c>
      <c r="E223" s="40" t="s">
        <v>186</v>
      </c>
      <c r="F223" s="31" t="s">
        <v>598</v>
      </c>
      <c r="G223" s="15">
        <v>0</v>
      </c>
      <c r="H223" s="15">
        <v>0</v>
      </c>
    </row>
    <row r="224" spans="1:8" x14ac:dyDescent="0.35">
      <c r="A224" s="17" t="s">
        <v>599</v>
      </c>
      <c r="B224" s="12">
        <v>2</v>
      </c>
      <c r="D224" s="12">
        <v>4</v>
      </c>
      <c r="E224" s="40" t="s">
        <v>600</v>
      </c>
      <c r="F224" s="31" t="s">
        <v>601</v>
      </c>
      <c r="G224" s="4">
        <f>SUM(G222:G223)</f>
        <v>0</v>
      </c>
      <c r="H224" s="4">
        <f>SUM(H222:H223)</f>
        <v>27914.03</v>
      </c>
    </row>
    <row r="225" spans="1:9" ht="18" customHeight="1" x14ac:dyDescent="0.35">
      <c r="A225" s="14" t="s">
        <v>602</v>
      </c>
      <c r="D225" s="12">
        <v>3</v>
      </c>
      <c r="E225" s="14" t="s">
        <v>603</v>
      </c>
      <c r="F225" s="31" t="s">
        <v>604</v>
      </c>
      <c r="G225" s="39" t="s">
        <v>6</v>
      </c>
      <c r="H225" s="39" t="s">
        <v>6</v>
      </c>
    </row>
    <row r="226" spans="1:9" x14ac:dyDescent="0.35">
      <c r="A226" s="16" t="s">
        <v>182</v>
      </c>
      <c r="B226" s="12">
        <v>1</v>
      </c>
      <c r="D226" s="12">
        <v>4</v>
      </c>
      <c r="E226" s="40" t="s">
        <v>183</v>
      </c>
      <c r="F226" s="31" t="s">
        <v>605</v>
      </c>
      <c r="G226" s="15">
        <v>0</v>
      </c>
      <c r="H226" s="15">
        <f>21979+4000+13451.62+6624+88+1687.79+2</f>
        <v>47832.41</v>
      </c>
    </row>
    <row r="227" spans="1:9" x14ac:dyDescent="0.35">
      <c r="A227" s="16" t="s">
        <v>185</v>
      </c>
      <c r="B227" s="12">
        <v>1</v>
      </c>
      <c r="D227" s="12">
        <v>4</v>
      </c>
      <c r="E227" s="40" t="s">
        <v>186</v>
      </c>
      <c r="F227" s="31" t="s">
        <v>606</v>
      </c>
      <c r="G227" s="15">
        <v>0</v>
      </c>
      <c r="H227" s="15">
        <v>0</v>
      </c>
    </row>
    <row r="228" spans="1:9" x14ac:dyDescent="0.35">
      <c r="A228" s="17" t="s">
        <v>607</v>
      </c>
      <c r="B228" s="12">
        <v>2</v>
      </c>
      <c r="D228" s="12">
        <v>4</v>
      </c>
      <c r="E228" s="40" t="s">
        <v>608</v>
      </c>
      <c r="F228" s="31" t="s">
        <v>609</v>
      </c>
      <c r="G228" s="4">
        <f>SUM(G226:G227)</f>
        <v>0</v>
      </c>
      <c r="H228" s="4">
        <f>SUM(H226:H227)</f>
        <v>47832.41</v>
      </c>
      <c r="I228" s="24"/>
    </row>
    <row r="229" spans="1:9" x14ac:dyDescent="0.35">
      <c r="A229" s="19" t="s">
        <v>610</v>
      </c>
      <c r="B229" s="12">
        <v>28</v>
      </c>
      <c r="D229" s="12">
        <v>3</v>
      </c>
      <c r="E229" s="37" t="s">
        <v>611</v>
      </c>
      <c r="F229" s="31" t="s">
        <v>612</v>
      </c>
      <c r="G229" s="61">
        <f>+G228+G224+G220+G216+G212+G208+G204+G200+G196+G192+G188+G184+G180+G176+G172</f>
        <v>0</v>
      </c>
      <c r="H229" s="61">
        <f>+H228+H224+H220+H216+H212+H208+H204+H200+H196+H192+H188+H184+H180+H176+H172</f>
        <v>673568.85</v>
      </c>
    </row>
    <row r="230" spans="1:9" ht="18" customHeight="1" x14ac:dyDescent="0.35">
      <c r="A230" s="13" t="s">
        <v>613</v>
      </c>
      <c r="D230" s="12">
        <v>2</v>
      </c>
      <c r="E230" s="35" t="s">
        <v>614</v>
      </c>
      <c r="F230" s="31" t="s">
        <v>615</v>
      </c>
      <c r="G230" s="39" t="s">
        <v>6</v>
      </c>
      <c r="H230" s="39" t="s">
        <v>6</v>
      </c>
    </row>
    <row r="231" spans="1:9" ht="18" customHeight="1" x14ac:dyDescent="0.35">
      <c r="A231" s="36" t="s">
        <v>616</v>
      </c>
      <c r="B231" s="12">
        <v>2</v>
      </c>
      <c r="D231" s="12">
        <v>3</v>
      </c>
      <c r="E231" s="14" t="s">
        <v>617</v>
      </c>
      <c r="F231" s="31" t="s">
        <v>618</v>
      </c>
      <c r="G231" s="15">
        <v>0</v>
      </c>
      <c r="H231" s="15">
        <v>17365.71</v>
      </c>
    </row>
    <row r="232" spans="1:9" x14ac:dyDescent="0.35">
      <c r="A232" s="36" t="s">
        <v>619</v>
      </c>
      <c r="B232" s="12">
        <v>2</v>
      </c>
      <c r="D232" s="12">
        <v>3</v>
      </c>
      <c r="E232" s="14" t="s">
        <v>620</v>
      </c>
      <c r="F232" s="31" t="s">
        <v>621</v>
      </c>
      <c r="G232" s="15">
        <v>0</v>
      </c>
      <c r="H232" s="15">
        <v>0</v>
      </c>
    </row>
    <row r="233" spans="1:9" x14ac:dyDescent="0.35">
      <c r="A233" s="19" t="s">
        <v>622</v>
      </c>
      <c r="B233" s="12">
        <v>4</v>
      </c>
      <c r="D233" s="12">
        <v>3</v>
      </c>
      <c r="E233" s="37" t="s">
        <v>623</v>
      </c>
      <c r="F233" s="31" t="s">
        <v>624</v>
      </c>
      <c r="G233" s="51">
        <f>SUM(G231:G232)</f>
        <v>0</v>
      </c>
      <c r="H233" s="51">
        <f>SUM(H231:H232)</f>
        <v>17365.71</v>
      </c>
    </row>
    <row r="234" spans="1:9" ht="18" customHeight="1" x14ac:dyDescent="0.35">
      <c r="A234" s="52" t="s">
        <v>625</v>
      </c>
      <c r="B234" s="53">
        <v>311</v>
      </c>
      <c r="C234" s="53"/>
      <c r="D234" s="53">
        <v>2</v>
      </c>
      <c r="E234" s="54" t="s">
        <v>626</v>
      </c>
      <c r="F234" s="53" t="s">
        <v>627</v>
      </c>
      <c r="G234" s="60">
        <f>+G233+G229+G167+G166+G161</f>
        <v>0</v>
      </c>
      <c r="H234" s="67">
        <f>+H233+H229+H167+H166+H161</f>
        <v>3075196.5</v>
      </c>
      <c r="I234" s="66"/>
    </row>
    <row r="235" spans="1:9" x14ac:dyDescent="0.35">
      <c r="A235" s="62" t="s">
        <v>628</v>
      </c>
      <c r="G235" s="63" t="str">
        <f>IF(ABS(G121-G234)&lt;=1,"ok","Errore")</f>
        <v>ok</v>
      </c>
      <c r="H235" s="63" t="str">
        <f>IF(ABS(H121-H234)&lt;=1,"ok","Errore")</f>
        <v>ok</v>
      </c>
    </row>
    <row r="236" spans="1:9" x14ac:dyDescent="0.35">
      <c r="G236" s="64"/>
      <c r="H236" s="64"/>
    </row>
  </sheetData>
  <conditionalFormatting sqref="A1:A2">
    <cfRule type="expression" dxfId="2" priority="3" stopIfTrue="1">
      <formula>ABS(SUM(A1)-SUM(#REF!))&gt;=1</formula>
    </cfRule>
  </conditionalFormatting>
  <conditionalFormatting sqref="G3:H5">
    <cfRule type="expression" dxfId="1" priority="1" stopIfTrue="1">
      <formula>ABS(SUM(G3)-SUM(#REF!))&gt;=10</formula>
    </cfRule>
  </conditionalFormatting>
  <conditionalFormatting sqref="G6:H128 G130:H234">
    <cfRule type="expression" dxfId="0" priority="2" stopIfTrue="1">
      <formula>ABS(SUM(G6)-SUM(#REF!))&gt;=1</formula>
    </cfRule>
  </conditionalFormatting>
  <dataValidations count="2">
    <dataValidation type="whole" allowBlank="1" showInputMessage="1" showErrorMessage="1" sqref="IO65555:IO65770 SK65555:SK65770 ACG65555:ACG65770 AMC65555:AMC65770 AVY65555:AVY65770 BFU65555:BFU65770 BPQ65555:BPQ65770 BZM65555:BZM65770 CJI65555:CJI65770 CTE65555:CTE65770 DDA65555:DDA65770 DMW65555:DMW65770 DWS65555:DWS65770 EGO65555:EGO65770 EQK65555:EQK65770 FAG65555:FAG65770 FKC65555:FKC65770 FTY65555:FTY65770 GDU65555:GDU65770 GNQ65555:GNQ65770 GXM65555:GXM65770 HHI65555:HHI65770 HRE65555:HRE65770 IBA65555:IBA65770 IKW65555:IKW65770 IUS65555:IUS65770 JEO65555:JEO65770 JOK65555:JOK65770 JYG65555:JYG65770 KIC65555:KIC65770 KRY65555:KRY65770 LBU65555:LBU65770 LLQ65555:LLQ65770 LVM65555:LVM65770 MFI65555:MFI65770 MPE65555:MPE65770 MZA65555:MZA65770 NIW65555:NIW65770 NSS65555:NSS65770 OCO65555:OCO65770 OMK65555:OMK65770 OWG65555:OWG65770 PGC65555:PGC65770 PPY65555:PPY65770 PZU65555:PZU65770 QJQ65555:QJQ65770 QTM65555:QTM65770 RDI65555:RDI65770 RNE65555:RNE65770 RXA65555:RXA65770 SGW65555:SGW65770 SQS65555:SQS65770 TAO65555:TAO65770 TKK65555:TKK65770 TUG65555:TUG65770 UEC65555:UEC65770 UNY65555:UNY65770 UXU65555:UXU65770 VHQ65555:VHQ65770 VRM65555:VRM65770 WBI65555:WBI65770 WLE65555:WLE65770 WVA65555:WVA65770 IO131091:IO131306 SK131091:SK131306 ACG131091:ACG131306 AMC131091:AMC131306 AVY131091:AVY131306 BFU131091:BFU131306 BPQ131091:BPQ131306 BZM131091:BZM131306 CJI131091:CJI131306 CTE131091:CTE131306 DDA131091:DDA131306 DMW131091:DMW131306 DWS131091:DWS131306 EGO131091:EGO131306 EQK131091:EQK131306 FAG131091:FAG131306 FKC131091:FKC131306 FTY131091:FTY131306 GDU131091:GDU131306 GNQ131091:GNQ131306 GXM131091:GXM131306 HHI131091:HHI131306 HRE131091:HRE131306 IBA131091:IBA131306 IKW131091:IKW131306 IUS131091:IUS131306 JEO131091:JEO131306 JOK131091:JOK131306 JYG131091:JYG131306 KIC131091:KIC131306 KRY131091:KRY131306 LBU131091:LBU131306 LLQ131091:LLQ131306 LVM131091:LVM131306 MFI131091:MFI131306 MPE131091:MPE131306 MZA131091:MZA131306 NIW131091:NIW131306 NSS131091:NSS131306 OCO131091:OCO131306 OMK131091:OMK131306 OWG131091:OWG131306 PGC131091:PGC131306 PPY131091:PPY131306 PZU131091:PZU131306 QJQ131091:QJQ131306 QTM131091:QTM131306 RDI131091:RDI131306 RNE131091:RNE131306 RXA131091:RXA131306 SGW131091:SGW131306 SQS131091:SQS131306 TAO131091:TAO131306 TKK131091:TKK131306 TUG131091:TUG131306 UEC131091:UEC131306 UNY131091:UNY131306 UXU131091:UXU131306 VHQ131091:VHQ131306 VRM131091:VRM131306 WBI131091:WBI131306 WLE131091:WLE131306 WVA131091:WVA131306 IO196627:IO196842 SK196627:SK196842 ACG196627:ACG196842 AMC196627:AMC196842 AVY196627:AVY196842 BFU196627:BFU196842 BPQ196627:BPQ196842 BZM196627:BZM196842 CJI196627:CJI196842 CTE196627:CTE196842 DDA196627:DDA196842 DMW196627:DMW196842 DWS196627:DWS196842 EGO196627:EGO196842 EQK196627:EQK196842 FAG196627:FAG196842 FKC196627:FKC196842 FTY196627:FTY196842 GDU196627:GDU196842 GNQ196627:GNQ196842 GXM196627:GXM196842 HHI196627:HHI196842 HRE196627:HRE196842 IBA196627:IBA196842 IKW196627:IKW196842 IUS196627:IUS196842 JEO196627:JEO196842 JOK196627:JOK196842 JYG196627:JYG196842 KIC196627:KIC196842 KRY196627:KRY196842 LBU196627:LBU196842 LLQ196627:LLQ196842 LVM196627:LVM196842 MFI196627:MFI196842 MPE196627:MPE196842 MZA196627:MZA196842 NIW196627:NIW196842 NSS196627:NSS196842 OCO196627:OCO196842 OMK196627:OMK196842 OWG196627:OWG196842 PGC196627:PGC196842 PPY196627:PPY196842 PZU196627:PZU196842 QJQ196627:QJQ196842 QTM196627:QTM196842 RDI196627:RDI196842 RNE196627:RNE196842 RXA196627:RXA196842 SGW196627:SGW196842 SQS196627:SQS196842 TAO196627:TAO196842 TKK196627:TKK196842 TUG196627:TUG196842 UEC196627:UEC196842 UNY196627:UNY196842 UXU196627:UXU196842 VHQ196627:VHQ196842 VRM196627:VRM196842 WBI196627:WBI196842 WLE196627:WLE196842 WVA196627:WVA196842 IO262163:IO262378 SK262163:SK262378 ACG262163:ACG262378 AMC262163:AMC262378 AVY262163:AVY262378 BFU262163:BFU262378 BPQ262163:BPQ262378 BZM262163:BZM262378 CJI262163:CJI262378 CTE262163:CTE262378 DDA262163:DDA262378 DMW262163:DMW262378 DWS262163:DWS262378 EGO262163:EGO262378 EQK262163:EQK262378 FAG262163:FAG262378 FKC262163:FKC262378 FTY262163:FTY262378 GDU262163:GDU262378 GNQ262163:GNQ262378 GXM262163:GXM262378 HHI262163:HHI262378 HRE262163:HRE262378 IBA262163:IBA262378 IKW262163:IKW262378 IUS262163:IUS262378 JEO262163:JEO262378 JOK262163:JOK262378 JYG262163:JYG262378 KIC262163:KIC262378 KRY262163:KRY262378 LBU262163:LBU262378 LLQ262163:LLQ262378 LVM262163:LVM262378 MFI262163:MFI262378 MPE262163:MPE262378 MZA262163:MZA262378 NIW262163:NIW262378 NSS262163:NSS262378 OCO262163:OCO262378 OMK262163:OMK262378 OWG262163:OWG262378 PGC262163:PGC262378 PPY262163:PPY262378 PZU262163:PZU262378 QJQ262163:QJQ262378 QTM262163:QTM262378 RDI262163:RDI262378 RNE262163:RNE262378 RXA262163:RXA262378 SGW262163:SGW262378 SQS262163:SQS262378 TAO262163:TAO262378 TKK262163:TKK262378 TUG262163:TUG262378 UEC262163:UEC262378 UNY262163:UNY262378 UXU262163:UXU262378 VHQ262163:VHQ262378 VRM262163:VRM262378 WBI262163:WBI262378 WLE262163:WLE262378 WVA262163:WVA262378 IO327699:IO327914 SK327699:SK327914 ACG327699:ACG327914 AMC327699:AMC327914 AVY327699:AVY327914 BFU327699:BFU327914 BPQ327699:BPQ327914 BZM327699:BZM327914 CJI327699:CJI327914 CTE327699:CTE327914 DDA327699:DDA327914 DMW327699:DMW327914 DWS327699:DWS327914 EGO327699:EGO327914 EQK327699:EQK327914 FAG327699:FAG327914 FKC327699:FKC327914 FTY327699:FTY327914 GDU327699:GDU327914 GNQ327699:GNQ327914 GXM327699:GXM327914 HHI327699:HHI327914 HRE327699:HRE327914 IBA327699:IBA327914 IKW327699:IKW327914 IUS327699:IUS327914 JEO327699:JEO327914 JOK327699:JOK327914 JYG327699:JYG327914 KIC327699:KIC327914 KRY327699:KRY327914 LBU327699:LBU327914 LLQ327699:LLQ327914 LVM327699:LVM327914 MFI327699:MFI327914 MPE327699:MPE327914 MZA327699:MZA327914 NIW327699:NIW327914 NSS327699:NSS327914 OCO327699:OCO327914 OMK327699:OMK327914 OWG327699:OWG327914 PGC327699:PGC327914 PPY327699:PPY327914 PZU327699:PZU327914 QJQ327699:QJQ327914 QTM327699:QTM327914 RDI327699:RDI327914 RNE327699:RNE327914 RXA327699:RXA327914 SGW327699:SGW327914 SQS327699:SQS327914 TAO327699:TAO327914 TKK327699:TKK327914 TUG327699:TUG327914 UEC327699:UEC327914 UNY327699:UNY327914 UXU327699:UXU327914 VHQ327699:VHQ327914 VRM327699:VRM327914 WBI327699:WBI327914 WLE327699:WLE327914 WVA327699:WVA327914 IO393235:IO393450 SK393235:SK393450 ACG393235:ACG393450 AMC393235:AMC393450 AVY393235:AVY393450 BFU393235:BFU393450 BPQ393235:BPQ393450 BZM393235:BZM393450 CJI393235:CJI393450 CTE393235:CTE393450 DDA393235:DDA393450 DMW393235:DMW393450 DWS393235:DWS393450 EGO393235:EGO393450 EQK393235:EQK393450 FAG393235:FAG393450 FKC393235:FKC393450 FTY393235:FTY393450 GDU393235:GDU393450 GNQ393235:GNQ393450 GXM393235:GXM393450 HHI393235:HHI393450 HRE393235:HRE393450 IBA393235:IBA393450 IKW393235:IKW393450 IUS393235:IUS393450 JEO393235:JEO393450 JOK393235:JOK393450 JYG393235:JYG393450 KIC393235:KIC393450 KRY393235:KRY393450 LBU393235:LBU393450 LLQ393235:LLQ393450 LVM393235:LVM393450 MFI393235:MFI393450 MPE393235:MPE393450 MZA393235:MZA393450 NIW393235:NIW393450 NSS393235:NSS393450 OCO393235:OCO393450 OMK393235:OMK393450 OWG393235:OWG393450 PGC393235:PGC393450 PPY393235:PPY393450 PZU393235:PZU393450 QJQ393235:QJQ393450 QTM393235:QTM393450 RDI393235:RDI393450 RNE393235:RNE393450 RXA393235:RXA393450 SGW393235:SGW393450 SQS393235:SQS393450 TAO393235:TAO393450 TKK393235:TKK393450 TUG393235:TUG393450 UEC393235:UEC393450 UNY393235:UNY393450 UXU393235:UXU393450 VHQ393235:VHQ393450 VRM393235:VRM393450 WBI393235:WBI393450 WLE393235:WLE393450 WVA393235:WVA393450 IO458771:IO458986 SK458771:SK458986 ACG458771:ACG458986 AMC458771:AMC458986 AVY458771:AVY458986 BFU458771:BFU458986 BPQ458771:BPQ458986 BZM458771:BZM458986 CJI458771:CJI458986 CTE458771:CTE458986 DDA458771:DDA458986 DMW458771:DMW458986 DWS458771:DWS458986 EGO458771:EGO458986 EQK458771:EQK458986 FAG458771:FAG458986 FKC458771:FKC458986 FTY458771:FTY458986 GDU458771:GDU458986 GNQ458771:GNQ458986 GXM458771:GXM458986 HHI458771:HHI458986 HRE458771:HRE458986 IBA458771:IBA458986 IKW458771:IKW458986 IUS458771:IUS458986 JEO458771:JEO458986 JOK458771:JOK458986 JYG458771:JYG458986 KIC458771:KIC458986 KRY458771:KRY458986 LBU458771:LBU458986 LLQ458771:LLQ458986 LVM458771:LVM458986 MFI458771:MFI458986 MPE458771:MPE458986 MZA458771:MZA458986 NIW458771:NIW458986 NSS458771:NSS458986 OCO458771:OCO458986 OMK458771:OMK458986 OWG458771:OWG458986 PGC458771:PGC458986 PPY458771:PPY458986 PZU458771:PZU458986 QJQ458771:QJQ458986 QTM458771:QTM458986 RDI458771:RDI458986 RNE458771:RNE458986 RXA458771:RXA458986 SGW458771:SGW458986 SQS458771:SQS458986 TAO458771:TAO458986 TKK458771:TKK458986 TUG458771:TUG458986 UEC458771:UEC458986 UNY458771:UNY458986 UXU458771:UXU458986 VHQ458771:VHQ458986 VRM458771:VRM458986 WBI458771:WBI458986 WLE458771:WLE458986 WVA458771:WVA458986 IO524307:IO524522 SK524307:SK524522 ACG524307:ACG524522 AMC524307:AMC524522 AVY524307:AVY524522 BFU524307:BFU524522 BPQ524307:BPQ524522 BZM524307:BZM524522 CJI524307:CJI524522 CTE524307:CTE524522 DDA524307:DDA524522 DMW524307:DMW524522 DWS524307:DWS524522 EGO524307:EGO524522 EQK524307:EQK524522 FAG524307:FAG524522 FKC524307:FKC524522 FTY524307:FTY524522 GDU524307:GDU524522 GNQ524307:GNQ524522 GXM524307:GXM524522 HHI524307:HHI524522 HRE524307:HRE524522 IBA524307:IBA524522 IKW524307:IKW524522 IUS524307:IUS524522 JEO524307:JEO524522 JOK524307:JOK524522 JYG524307:JYG524522 KIC524307:KIC524522 KRY524307:KRY524522 LBU524307:LBU524522 LLQ524307:LLQ524522 LVM524307:LVM524522 MFI524307:MFI524522 MPE524307:MPE524522 MZA524307:MZA524522 NIW524307:NIW524522 NSS524307:NSS524522 OCO524307:OCO524522 OMK524307:OMK524522 OWG524307:OWG524522 PGC524307:PGC524522 PPY524307:PPY524522 PZU524307:PZU524522 QJQ524307:QJQ524522 QTM524307:QTM524522 RDI524307:RDI524522 RNE524307:RNE524522 RXA524307:RXA524522 SGW524307:SGW524522 SQS524307:SQS524522 TAO524307:TAO524522 TKK524307:TKK524522 TUG524307:TUG524522 UEC524307:UEC524522 UNY524307:UNY524522 UXU524307:UXU524522 VHQ524307:VHQ524522 VRM524307:VRM524522 WBI524307:WBI524522 WLE524307:WLE524522 WVA524307:WVA524522 IO589843:IO590058 SK589843:SK590058 ACG589843:ACG590058 AMC589843:AMC590058 AVY589843:AVY590058 BFU589843:BFU590058 BPQ589843:BPQ590058 BZM589843:BZM590058 CJI589843:CJI590058 CTE589843:CTE590058 DDA589843:DDA590058 DMW589843:DMW590058 DWS589843:DWS590058 EGO589843:EGO590058 EQK589843:EQK590058 FAG589843:FAG590058 FKC589843:FKC590058 FTY589843:FTY590058 GDU589843:GDU590058 GNQ589843:GNQ590058 GXM589843:GXM590058 HHI589843:HHI590058 HRE589843:HRE590058 IBA589843:IBA590058 IKW589843:IKW590058 IUS589843:IUS590058 JEO589843:JEO590058 JOK589843:JOK590058 JYG589843:JYG590058 KIC589843:KIC590058 KRY589843:KRY590058 LBU589843:LBU590058 LLQ589843:LLQ590058 LVM589843:LVM590058 MFI589843:MFI590058 MPE589843:MPE590058 MZA589843:MZA590058 NIW589843:NIW590058 NSS589843:NSS590058 OCO589843:OCO590058 OMK589843:OMK590058 OWG589843:OWG590058 PGC589843:PGC590058 PPY589843:PPY590058 PZU589843:PZU590058 QJQ589843:QJQ590058 QTM589843:QTM590058 RDI589843:RDI590058 RNE589843:RNE590058 RXA589843:RXA590058 SGW589843:SGW590058 SQS589843:SQS590058 TAO589843:TAO590058 TKK589843:TKK590058 TUG589843:TUG590058 UEC589843:UEC590058 UNY589843:UNY590058 UXU589843:UXU590058 VHQ589843:VHQ590058 VRM589843:VRM590058 WBI589843:WBI590058 WLE589843:WLE590058 WVA589843:WVA590058 IO655379:IO655594 SK655379:SK655594 ACG655379:ACG655594 AMC655379:AMC655594 AVY655379:AVY655594 BFU655379:BFU655594 BPQ655379:BPQ655594 BZM655379:BZM655594 CJI655379:CJI655594 CTE655379:CTE655594 DDA655379:DDA655594 DMW655379:DMW655594 DWS655379:DWS655594 EGO655379:EGO655594 EQK655379:EQK655594 FAG655379:FAG655594 FKC655379:FKC655594 FTY655379:FTY655594 GDU655379:GDU655594 GNQ655379:GNQ655594 GXM655379:GXM655594 HHI655379:HHI655594 HRE655379:HRE655594 IBA655379:IBA655594 IKW655379:IKW655594 IUS655379:IUS655594 JEO655379:JEO655594 JOK655379:JOK655594 JYG655379:JYG655594 KIC655379:KIC655594 KRY655379:KRY655594 LBU655379:LBU655594 LLQ655379:LLQ655594 LVM655379:LVM655594 MFI655379:MFI655594 MPE655379:MPE655594 MZA655379:MZA655594 NIW655379:NIW655594 NSS655379:NSS655594 OCO655379:OCO655594 OMK655379:OMK655594 OWG655379:OWG655594 PGC655379:PGC655594 PPY655379:PPY655594 PZU655379:PZU655594 QJQ655379:QJQ655594 QTM655379:QTM655594 RDI655379:RDI655594 RNE655379:RNE655594 RXA655379:RXA655594 SGW655379:SGW655594 SQS655379:SQS655594 TAO655379:TAO655594 TKK655379:TKK655594 TUG655379:TUG655594 UEC655379:UEC655594 UNY655379:UNY655594 UXU655379:UXU655594 VHQ655379:VHQ655594 VRM655379:VRM655594 WBI655379:WBI655594 WLE655379:WLE655594 WVA655379:WVA655594 IO720915:IO721130 SK720915:SK721130 ACG720915:ACG721130 AMC720915:AMC721130 AVY720915:AVY721130 BFU720915:BFU721130 BPQ720915:BPQ721130 BZM720915:BZM721130 CJI720915:CJI721130 CTE720915:CTE721130 DDA720915:DDA721130 DMW720915:DMW721130 DWS720915:DWS721130 EGO720915:EGO721130 EQK720915:EQK721130 FAG720915:FAG721130 FKC720915:FKC721130 FTY720915:FTY721130 GDU720915:GDU721130 GNQ720915:GNQ721130 GXM720915:GXM721130 HHI720915:HHI721130 HRE720915:HRE721130 IBA720915:IBA721130 IKW720915:IKW721130 IUS720915:IUS721130 JEO720915:JEO721130 JOK720915:JOK721130 JYG720915:JYG721130 KIC720915:KIC721130 KRY720915:KRY721130 LBU720915:LBU721130 LLQ720915:LLQ721130 LVM720915:LVM721130 MFI720915:MFI721130 MPE720915:MPE721130 MZA720915:MZA721130 NIW720915:NIW721130 NSS720915:NSS721130 OCO720915:OCO721130 OMK720915:OMK721130 OWG720915:OWG721130 PGC720915:PGC721130 PPY720915:PPY721130 PZU720915:PZU721130 QJQ720915:QJQ721130 QTM720915:QTM721130 RDI720915:RDI721130 RNE720915:RNE721130 RXA720915:RXA721130 SGW720915:SGW721130 SQS720915:SQS721130 TAO720915:TAO721130 TKK720915:TKK721130 TUG720915:TUG721130 UEC720915:UEC721130 UNY720915:UNY721130 UXU720915:UXU721130 VHQ720915:VHQ721130 VRM720915:VRM721130 WBI720915:WBI721130 WLE720915:WLE721130 WVA720915:WVA721130 IO786451:IO786666 SK786451:SK786666 ACG786451:ACG786666 AMC786451:AMC786666 AVY786451:AVY786666 BFU786451:BFU786666 BPQ786451:BPQ786666 BZM786451:BZM786666 CJI786451:CJI786666 CTE786451:CTE786666 DDA786451:DDA786666 DMW786451:DMW786666 DWS786451:DWS786666 EGO786451:EGO786666 EQK786451:EQK786666 FAG786451:FAG786666 FKC786451:FKC786666 FTY786451:FTY786666 GDU786451:GDU786666 GNQ786451:GNQ786666 GXM786451:GXM786666 HHI786451:HHI786666 HRE786451:HRE786666 IBA786451:IBA786666 IKW786451:IKW786666 IUS786451:IUS786666 JEO786451:JEO786666 JOK786451:JOK786666 JYG786451:JYG786666 KIC786451:KIC786666 KRY786451:KRY786666 LBU786451:LBU786666 LLQ786451:LLQ786666 LVM786451:LVM786666 MFI786451:MFI786666 MPE786451:MPE786666 MZA786451:MZA786666 NIW786451:NIW786666 NSS786451:NSS786666 OCO786451:OCO786666 OMK786451:OMK786666 OWG786451:OWG786666 PGC786451:PGC786666 PPY786451:PPY786666 PZU786451:PZU786666 QJQ786451:QJQ786666 QTM786451:QTM786666 RDI786451:RDI786666 RNE786451:RNE786666 RXA786451:RXA786666 SGW786451:SGW786666 SQS786451:SQS786666 TAO786451:TAO786666 TKK786451:TKK786666 TUG786451:TUG786666 UEC786451:UEC786666 UNY786451:UNY786666 UXU786451:UXU786666 VHQ786451:VHQ786666 VRM786451:VRM786666 WBI786451:WBI786666 WLE786451:WLE786666 WVA786451:WVA786666 IO851987:IO852202 SK851987:SK852202 ACG851987:ACG852202 AMC851987:AMC852202 AVY851987:AVY852202 BFU851987:BFU852202 BPQ851987:BPQ852202 BZM851987:BZM852202 CJI851987:CJI852202 CTE851987:CTE852202 DDA851987:DDA852202 DMW851987:DMW852202 DWS851987:DWS852202 EGO851987:EGO852202 EQK851987:EQK852202 FAG851987:FAG852202 FKC851987:FKC852202 FTY851987:FTY852202 GDU851987:GDU852202 GNQ851987:GNQ852202 GXM851987:GXM852202 HHI851987:HHI852202 HRE851987:HRE852202 IBA851987:IBA852202 IKW851987:IKW852202 IUS851987:IUS852202 JEO851987:JEO852202 JOK851987:JOK852202 JYG851987:JYG852202 KIC851987:KIC852202 KRY851987:KRY852202 LBU851987:LBU852202 LLQ851987:LLQ852202 LVM851987:LVM852202 MFI851987:MFI852202 MPE851987:MPE852202 MZA851987:MZA852202 NIW851987:NIW852202 NSS851987:NSS852202 OCO851987:OCO852202 OMK851987:OMK852202 OWG851987:OWG852202 PGC851987:PGC852202 PPY851987:PPY852202 PZU851987:PZU852202 QJQ851987:QJQ852202 QTM851987:QTM852202 RDI851987:RDI852202 RNE851987:RNE852202 RXA851987:RXA852202 SGW851987:SGW852202 SQS851987:SQS852202 TAO851987:TAO852202 TKK851987:TKK852202 TUG851987:TUG852202 UEC851987:UEC852202 UNY851987:UNY852202 UXU851987:UXU852202 VHQ851987:VHQ852202 VRM851987:VRM852202 WBI851987:WBI852202 WLE851987:WLE852202 WVA851987:WVA852202 IO917523:IO917738 SK917523:SK917738 ACG917523:ACG917738 AMC917523:AMC917738 AVY917523:AVY917738 BFU917523:BFU917738 BPQ917523:BPQ917738 BZM917523:BZM917738 CJI917523:CJI917738 CTE917523:CTE917738 DDA917523:DDA917738 DMW917523:DMW917738 DWS917523:DWS917738 EGO917523:EGO917738 EQK917523:EQK917738 FAG917523:FAG917738 FKC917523:FKC917738 FTY917523:FTY917738 GDU917523:GDU917738 GNQ917523:GNQ917738 GXM917523:GXM917738 HHI917523:HHI917738 HRE917523:HRE917738 IBA917523:IBA917738 IKW917523:IKW917738 IUS917523:IUS917738 JEO917523:JEO917738 JOK917523:JOK917738 JYG917523:JYG917738 KIC917523:KIC917738 KRY917523:KRY917738 LBU917523:LBU917738 LLQ917523:LLQ917738 LVM917523:LVM917738 MFI917523:MFI917738 MPE917523:MPE917738 MZA917523:MZA917738 NIW917523:NIW917738 NSS917523:NSS917738 OCO917523:OCO917738 OMK917523:OMK917738 OWG917523:OWG917738 PGC917523:PGC917738 PPY917523:PPY917738 PZU917523:PZU917738 QJQ917523:QJQ917738 QTM917523:QTM917738 RDI917523:RDI917738 RNE917523:RNE917738 RXA917523:RXA917738 SGW917523:SGW917738 SQS917523:SQS917738 TAO917523:TAO917738 TKK917523:TKK917738 TUG917523:TUG917738 UEC917523:UEC917738 UNY917523:UNY917738 UXU917523:UXU917738 VHQ917523:VHQ917738 VRM917523:VRM917738 WBI917523:WBI917738 WLE917523:WLE917738 WVA917523:WVA917738 IO983059:IO983274 SK983059:SK983274 ACG983059:ACG983274 AMC983059:AMC983274 AVY983059:AVY983274 BFU983059:BFU983274 BPQ983059:BPQ983274 BZM983059:BZM983274 CJI983059:CJI983274 CTE983059:CTE983274 DDA983059:DDA983274 DMW983059:DMW983274 DWS983059:DWS983274 EGO983059:EGO983274 EQK983059:EQK983274 FAG983059:FAG983274 FKC983059:FKC983274 FTY983059:FTY983274 GDU983059:GDU983274 GNQ983059:GNQ983274 GXM983059:GXM983274 HHI983059:HHI983274 HRE983059:HRE983274 IBA983059:IBA983274 IKW983059:IKW983274 IUS983059:IUS983274 JEO983059:JEO983274 JOK983059:JOK983274 JYG983059:JYG983274 KIC983059:KIC983274 KRY983059:KRY983274 LBU983059:LBU983274 LLQ983059:LLQ983274 LVM983059:LVM983274 MFI983059:MFI983274 MPE983059:MPE983274 MZA983059:MZA983274 NIW983059:NIW983274 NSS983059:NSS983274 OCO983059:OCO983274 OMK983059:OMK983274 OWG983059:OWG983274 PGC983059:PGC983274 PPY983059:PPY983274 PZU983059:PZU983274 QJQ983059:QJQ983274 QTM983059:QTM983274 RDI983059:RDI983274 RNE983059:RNE983274 RXA983059:RXA983274 SGW983059:SGW983274 SQS983059:SQS983274 TAO983059:TAO983274 TKK983059:TKK983274 TUG983059:TUG983274 UEC983059:UEC983274 UNY983059:UNY983274 UXU983059:UXU983274 VHQ983059:VHQ983274 VRM983059:VRM983274 WBI983059:WBI983274 WLE983059:WLE983274 WVA983059:WVA983274 KRY6:KRY234 KIC6:KIC234 JYG6:JYG234 JOK6:JOK234 JEO6:JEO234 IUS6:IUS234 IKW6:IKW234 IBA6:IBA234 HRE6:HRE234 HHI6:HHI234 GXM6:GXM234 GNQ6:GNQ234 GDU6:GDU234 FTY6:FTY234 FKC6:FKC234 FAG6:FAG234 EQK6:EQK234 EGO6:EGO234 DWS6:DWS234 DMW6:DMW234 DDA6:DDA234 CTE6:CTE234 CJI6:CJI234 BZM6:BZM234 BPQ6:BPQ234 BFU6:BFU234 AVY6:AVY234 AMC6:AMC234 ACG6:ACG234 SK6:SK234 IO6:IO234 WVA6:WVA234 WLE6:WLE234 WBI6:WBI234 VRM6:VRM234 VHQ6:VHQ234 UXU6:UXU234 UNY6:UNY234 UEC6:UEC234 TUG6:TUG234 TKK6:TKK234 TAO6:TAO234 SQS6:SQS234 SGW6:SGW234 RXA6:RXA234 RNE6:RNE234 RDI6:RDI234 QTM6:QTM234 QJQ6:QJQ234 PZU6:PZU234 PPY6:PPY234 PGC6:PGC234 OWG6:OWG234 OMK6:OMK234 OCO6:OCO234 NSS6:NSS234 NIW6:NIW234 MZA6:MZA234 MPE6:MPE234 MFI6:MFI234 LVM6:LVM234 LLQ6:LLQ234 LBU6:LBU234" xr:uid="{DCD84C6C-A6E4-4C1C-87C8-5D7B6731A2D1}">
      <formula1>-9.99999999999999E+30</formula1>
      <formula2>9.99999999999999E+31</formula2>
    </dataValidation>
    <dataValidation type="whole" allowBlank="1" showInputMessage="1" showErrorMessage="1" sqref="WVC983059:WVC983274 IQ65555:IQ65770 SM65555:SM65770 ACI65555:ACI65770 AME65555:AME65770 AWA65555:AWA65770 BFW65555:BFW65770 BPS65555:BPS65770 BZO65555:BZO65770 CJK65555:CJK65770 CTG65555:CTG65770 DDC65555:DDC65770 DMY65555:DMY65770 DWU65555:DWU65770 EGQ65555:EGQ65770 EQM65555:EQM65770 FAI65555:FAI65770 FKE65555:FKE65770 FUA65555:FUA65770 GDW65555:GDW65770 GNS65555:GNS65770 GXO65555:GXO65770 HHK65555:HHK65770 HRG65555:HRG65770 IBC65555:IBC65770 IKY65555:IKY65770 IUU65555:IUU65770 JEQ65555:JEQ65770 JOM65555:JOM65770 JYI65555:JYI65770 KIE65555:KIE65770 KSA65555:KSA65770 LBW65555:LBW65770 LLS65555:LLS65770 LVO65555:LVO65770 MFK65555:MFK65770 MPG65555:MPG65770 MZC65555:MZC65770 NIY65555:NIY65770 NSU65555:NSU65770 OCQ65555:OCQ65770 OMM65555:OMM65770 OWI65555:OWI65770 PGE65555:PGE65770 PQA65555:PQA65770 PZW65555:PZW65770 QJS65555:QJS65770 QTO65555:QTO65770 RDK65555:RDK65770 RNG65555:RNG65770 RXC65555:RXC65770 SGY65555:SGY65770 SQU65555:SQU65770 TAQ65555:TAQ65770 TKM65555:TKM65770 TUI65555:TUI65770 UEE65555:UEE65770 UOA65555:UOA65770 UXW65555:UXW65770 VHS65555:VHS65770 VRO65555:VRO65770 WBK65555:WBK65770 WLG65555:WLG65770 WVC65555:WVC65770 IQ131091:IQ131306 SM131091:SM131306 ACI131091:ACI131306 AME131091:AME131306 AWA131091:AWA131306 BFW131091:BFW131306 BPS131091:BPS131306 BZO131091:BZO131306 CJK131091:CJK131306 CTG131091:CTG131306 DDC131091:DDC131306 DMY131091:DMY131306 DWU131091:DWU131306 EGQ131091:EGQ131306 EQM131091:EQM131306 FAI131091:FAI131306 FKE131091:FKE131306 FUA131091:FUA131306 GDW131091:GDW131306 GNS131091:GNS131306 GXO131091:GXO131306 HHK131091:HHK131306 HRG131091:HRG131306 IBC131091:IBC131306 IKY131091:IKY131306 IUU131091:IUU131306 JEQ131091:JEQ131306 JOM131091:JOM131306 JYI131091:JYI131306 KIE131091:KIE131306 KSA131091:KSA131306 LBW131091:LBW131306 LLS131091:LLS131306 LVO131091:LVO131306 MFK131091:MFK131306 MPG131091:MPG131306 MZC131091:MZC131306 NIY131091:NIY131306 NSU131091:NSU131306 OCQ131091:OCQ131306 OMM131091:OMM131306 OWI131091:OWI131306 PGE131091:PGE131306 PQA131091:PQA131306 PZW131091:PZW131306 QJS131091:QJS131306 QTO131091:QTO131306 RDK131091:RDK131306 RNG131091:RNG131306 RXC131091:RXC131306 SGY131091:SGY131306 SQU131091:SQU131306 TAQ131091:TAQ131306 TKM131091:TKM131306 TUI131091:TUI131306 UEE131091:UEE131306 UOA131091:UOA131306 UXW131091:UXW131306 VHS131091:VHS131306 VRO131091:VRO131306 WBK131091:WBK131306 WLG131091:WLG131306 WVC131091:WVC131306 IQ196627:IQ196842 SM196627:SM196842 ACI196627:ACI196842 AME196627:AME196842 AWA196627:AWA196842 BFW196627:BFW196842 BPS196627:BPS196842 BZO196627:BZO196842 CJK196627:CJK196842 CTG196627:CTG196842 DDC196627:DDC196842 DMY196627:DMY196842 DWU196627:DWU196842 EGQ196627:EGQ196842 EQM196627:EQM196842 FAI196627:FAI196842 FKE196627:FKE196842 FUA196627:FUA196842 GDW196627:GDW196842 GNS196627:GNS196842 GXO196627:GXO196842 HHK196627:HHK196842 HRG196627:HRG196842 IBC196627:IBC196842 IKY196627:IKY196842 IUU196627:IUU196842 JEQ196627:JEQ196842 JOM196627:JOM196842 JYI196627:JYI196842 KIE196627:KIE196842 KSA196627:KSA196842 LBW196627:LBW196842 LLS196627:LLS196842 LVO196627:LVO196842 MFK196627:MFK196842 MPG196627:MPG196842 MZC196627:MZC196842 NIY196627:NIY196842 NSU196627:NSU196842 OCQ196627:OCQ196842 OMM196627:OMM196842 OWI196627:OWI196842 PGE196627:PGE196842 PQA196627:PQA196842 PZW196627:PZW196842 QJS196627:QJS196842 QTO196627:QTO196842 RDK196627:RDK196842 RNG196627:RNG196842 RXC196627:RXC196842 SGY196627:SGY196842 SQU196627:SQU196842 TAQ196627:TAQ196842 TKM196627:TKM196842 TUI196627:TUI196842 UEE196627:UEE196842 UOA196627:UOA196842 UXW196627:UXW196842 VHS196627:VHS196842 VRO196627:VRO196842 WBK196627:WBK196842 WLG196627:WLG196842 WVC196627:WVC196842 IQ262163:IQ262378 SM262163:SM262378 ACI262163:ACI262378 AME262163:AME262378 AWA262163:AWA262378 BFW262163:BFW262378 BPS262163:BPS262378 BZO262163:BZO262378 CJK262163:CJK262378 CTG262163:CTG262378 DDC262163:DDC262378 DMY262163:DMY262378 DWU262163:DWU262378 EGQ262163:EGQ262378 EQM262163:EQM262378 FAI262163:FAI262378 FKE262163:FKE262378 FUA262163:FUA262378 GDW262163:GDW262378 GNS262163:GNS262378 GXO262163:GXO262378 HHK262163:HHK262378 HRG262163:HRG262378 IBC262163:IBC262378 IKY262163:IKY262378 IUU262163:IUU262378 JEQ262163:JEQ262378 JOM262163:JOM262378 JYI262163:JYI262378 KIE262163:KIE262378 KSA262163:KSA262378 LBW262163:LBW262378 LLS262163:LLS262378 LVO262163:LVO262378 MFK262163:MFK262378 MPG262163:MPG262378 MZC262163:MZC262378 NIY262163:NIY262378 NSU262163:NSU262378 OCQ262163:OCQ262378 OMM262163:OMM262378 OWI262163:OWI262378 PGE262163:PGE262378 PQA262163:PQA262378 PZW262163:PZW262378 QJS262163:QJS262378 QTO262163:QTO262378 RDK262163:RDK262378 RNG262163:RNG262378 RXC262163:RXC262378 SGY262163:SGY262378 SQU262163:SQU262378 TAQ262163:TAQ262378 TKM262163:TKM262378 TUI262163:TUI262378 UEE262163:UEE262378 UOA262163:UOA262378 UXW262163:UXW262378 VHS262163:VHS262378 VRO262163:VRO262378 WBK262163:WBK262378 WLG262163:WLG262378 WVC262163:WVC262378 IQ327699:IQ327914 SM327699:SM327914 ACI327699:ACI327914 AME327699:AME327914 AWA327699:AWA327914 BFW327699:BFW327914 BPS327699:BPS327914 BZO327699:BZO327914 CJK327699:CJK327914 CTG327699:CTG327914 DDC327699:DDC327914 DMY327699:DMY327914 DWU327699:DWU327914 EGQ327699:EGQ327914 EQM327699:EQM327914 FAI327699:FAI327914 FKE327699:FKE327914 FUA327699:FUA327914 GDW327699:GDW327914 GNS327699:GNS327914 GXO327699:GXO327914 HHK327699:HHK327914 HRG327699:HRG327914 IBC327699:IBC327914 IKY327699:IKY327914 IUU327699:IUU327914 JEQ327699:JEQ327914 JOM327699:JOM327914 JYI327699:JYI327914 KIE327699:KIE327914 KSA327699:KSA327914 LBW327699:LBW327914 LLS327699:LLS327914 LVO327699:LVO327914 MFK327699:MFK327914 MPG327699:MPG327914 MZC327699:MZC327914 NIY327699:NIY327914 NSU327699:NSU327914 OCQ327699:OCQ327914 OMM327699:OMM327914 OWI327699:OWI327914 PGE327699:PGE327914 PQA327699:PQA327914 PZW327699:PZW327914 QJS327699:QJS327914 QTO327699:QTO327914 RDK327699:RDK327914 RNG327699:RNG327914 RXC327699:RXC327914 SGY327699:SGY327914 SQU327699:SQU327914 TAQ327699:TAQ327914 TKM327699:TKM327914 TUI327699:TUI327914 UEE327699:UEE327914 UOA327699:UOA327914 UXW327699:UXW327914 VHS327699:VHS327914 VRO327699:VRO327914 WBK327699:WBK327914 WLG327699:WLG327914 WVC327699:WVC327914 IQ393235:IQ393450 SM393235:SM393450 ACI393235:ACI393450 AME393235:AME393450 AWA393235:AWA393450 BFW393235:BFW393450 BPS393235:BPS393450 BZO393235:BZO393450 CJK393235:CJK393450 CTG393235:CTG393450 DDC393235:DDC393450 DMY393235:DMY393450 DWU393235:DWU393450 EGQ393235:EGQ393450 EQM393235:EQM393450 FAI393235:FAI393450 FKE393235:FKE393450 FUA393235:FUA393450 GDW393235:GDW393450 GNS393235:GNS393450 GXO393235:GXO393450 HHK393235:HHK393450 HRG393235:HRG393450 IBC393235:IBC393450 IKY393235:IKY393450 IUU393235:IUU393450 JEQ393235:JEQ393450 JOM393235:JOM393450 JYI393235:JYI393450 KIE393235:KIE393450 KSA393235:KSA393450 LBW393235:LBW393450 LLS393235:LLS393450 LVO393235:LVO393450 MFK393235:MFK393450 MPG393235:MPG393450 MZC393235:MZC393450 NIY393235:NIY393450 NSU393235:NSU393450 OCQ393235:OCQ393450 OMM393235:OMM393450 OWI393235:OWI393450 PGE393235:PGE393450 PQA393235:PQA393450 PZW393235:PZW393450 QJS393235:QJS393450 QTO393235:QTO393450 RDK393235:RDK393450 RNG393235:RNG393450 RXC393235:RXC393450 SGY393235:SGY393450 SQU393235:SQU393450 TAQ393235:TAQ393450 TKM393235:TKM393450 TUI393235:TUI393450 UEE393235:UEE393450 UOA393235:UOA393450 UXW393235:UXW393450 VHS393235:VHS393450 VRO393235:VRO393450 WBK393235:WBK393450 WLG393235:WLG393450 WVC393235:WVC393450 IQ458771:IQ458986 SM458771:SM458986 ACI458771:ACI458986 AME458771:AME458986 AWA458771:AWA458986 BFW458771:BFW458986 BPS458771:BPS458986 BZO458771:BZO458986 CJK458771:CJK458986 CTG458771:CTG458986 DDC458771:DDC458986 DMY458771:DMY458986 DWU458771:DWU458986 EGQ458771:EGQ458986 EQM458771:EQM458986 FAI458771:FAI458986 FKE458771:FKE458986 FUA458771:FUA458986 GDW458771:GDW458986 GNS458771:GNS458986 GXO458771:GXO458986 HHK458771:HHK458986 HRG458771:HRG458986 IBC458771:IBC458986 IKY458771:IKY458986 IUU458771:IUU458986 JEQ458771:JEQ458986 JOM458771:JOM458986 JYI458771:JYI458986 KIE458771:KIE458986 KSA458771:KSA458986 LBW458771:LBW458986 LLS458771:LLS458986 LVO458771:LVO458986 MFK458771:MFK458986 MPG458771:MPG458986 MZC458771:MZC458986 NIY458771:NIY458986 NSU458771:NSU458986 OCQ458771:OCQ458986 OMM458771:OMM458986 OWI458771:OWI458986 PGE458771:PGE458986 PQA458771:PQA458986 PZW458771:PZW458986 QJS458771:QJS458986 QTO458771:QTO458986 RDK458771:RDK458986 RNG458771:RNG458986 RXC458771:RXC458986 SGY458771:SGY458986 SQU458771:SQU458986 TAQ458771:TAQ458986 TKM458771:TKM458986 TUI458771:TUI458986 UEE458771:UEE458986 UOA458771:UOA458986 UXW458771:UXW458986 VHS458771:VHS458986 VRO458771:VRO458986 WBK458771:WBK458986 WLG458771:WLG458986 WVC458771:WVC458986 IQ524307:IQ524522 SM524307:SM524522 ACI524307:ACI524522 AME524307:AME524522 AWA524307:AWA524522 BFW524307:BFW524522 BPS524307:BPS524522 BZO524307:BZO524522 CJK524307:CJK524522 CTG524307:CTG524522 DDC524307:DDC524522 DMY524307:DMY524522 DWU524307:DWU524522 EGQ524307:EGQ524522 EQM524307:EQM524522 FAI524307:FAI524522 FKE524307:FKE524522 FUA524307:FUA524522 GDW524307:GDW524522 GNS524307:GNS524522 GXO524307:GXO524522 HHK524307:HHK524522 HRG524307:HRG524522 IBC524307:IBC524522 IKY524307:IKY524522 IUU524307:IUU524522 JEQ524307:JEQ524522 JOM524307:JOM524522 JYI524307:JYI524522 KIE524307:KIE524522 KSA524307:KSA524522 LBW524307:LBW524522 LLS524307:LLS524522 LVO524307:LVO524522 MFK524307:MFK524522 MPG524307:MPG524522 MZC524307:MZC524522 NIY524307:NIY524522 NSU524307:NSU524522 OCQ524307:OCQ524522 OMM524307:OMM524522 OWI524307:OWI524522 PGE524307:PGE524522 PQA524307:PQA524522 PZW524307:PZW524522 QJS524307:QJS524522 QTO524307:QTO524522 RDK524307:RDK524522 RNG524307:RNG524522 RXC524307:RXC524522 SGY524307:SGY524522 SQU524307:SQU524522 TAQ524307:TAQ524522 TKM524307:TKM524522 TUI524307:TUI524522 UEE524307:UEE524522 UOA524307:UOA524522 UXW524307:UXW524522 VHS524307:VHS524522 VRO524307:VRO524522 WBK524307:WBK524522 WLG524307:WLG524522 WVC524307:WVC524522 IQ589843:IQ590058 SM589843:SM590058 ACI589843:ACI590058 AME589843:AME590058 AWA589843:AWA590058 BFW589843:BFW590058 BPS589843:BPS590058 BZO589843:BZO590058 CJK589843:CJK590058 CTG589843:CTG590058 DDC589843:DDC590058 DMY589843:DMY590058 DWU589843:DWU590058 EGQ589843:EGQ590058 EQM589843:EQM590058 FAI589843:FAI590058 FKE589843:FKE590058 FUA589843:FUA590058 GDW589843:GDW590058 GNS589843:GNS590058 GXO589843:GXO590058 HHK589843:HHK590058 HRG589843:HRG590058 IBC589843:IBC590058 IKY589843:IKY590058 IUU589843:IUU590058 JEQ589843:JEQ590058 JOM589843:JOM590058 JYI589843:JYI590058 KIE589843:KIE590058 KSA589843:KSA590058 LBW589843:LBW590058 LLS589843:LLS590058 LVO589843:LVO590058 MFK589843:MFK590058 MPG589843:MPG590058 MZC589843:MZC590058 NIY589843:NIY590058 NSU589843:NSU590058 OCQ589843:OCQ590058 OMM589843:OMM590058 OWI589843:OWI590058 PGE589843:PGE590058 PQA589843:PQA590058 PZW589843:PZW590058 QJS589843:QJS590058 QTO589843:QTO590058 RDK589843:RDK590058 RNG589843:RNG590058 RXC589843:RXC590058 SGY589843:SGY590058 SQU589843:SQU590058 TAQ589843:TAQ590058 TKM589843:TKM590058 TUI589843:TUI590058 UEE589843:UEE590058 UOA589843:UOA590058 UXW589843:UXW590058 VHS589843:VHS590058 VRO589843:VRO590058 WBK589843:WBK590058 WLG589843:WLG590058 WVC589843:WVC590058 IQ655379:IQ655594 SM655379:SM655594 ACI655379:ACI655594 AME655379:AME655594 AWA655379:AWA655594 BFW655379:BFW655594 BPS655379:BPS655594 BZO655379:BZO655594 CJK655379:CJK655594 CTG655379:CTG655594 DDC655379:DDC655594 DMY655379:DMY655594 DWU655379:DWU655594 EGQ655379:EGQ655594 EQM655379:EQM655594 FAI655379:FAI655594 FKE655379:FKE655594 FUA655379:FUA655594 GDW655379:GDW655594 GNS655379:GNS655594 GXO655379:GXO655594 HHK655379:HHK655594 HRG655379:HRG655594 IBC655379:IBC655594 IKY655379:IKY655594 IUU655379:IUU655594 JEQ655379:JEQ655594 JOM655379:JOM655594 JYI655379:JYI655594 KIE655379:KIE655594 KSA655379:KSA655594 LBW655379:LBW655594 LLS655379:LLS655594 LVO655379:LVO655594 MFK655379:MFK655594 MPG655379:MPG655594 MZC655379:MZC655594 NIY655379:NIY655594 NSU655379:NSU655594 OCQ655379:OCQ655594 OMM655379:OMM655594 OWI655379:OWI655594 PGE655379:PGE655594 PQA655379:PQA655594 PZW655379:PZW655594 QJS655379:QJS655594 QTO655379:QTO655594 RDK655379:RDK655594 RNG655379:RNG655594 RXC655379:RXC655594 SGY655379:SGY655594 SQU655379:SQU655594 TAQ655379:TAQ655594 TKM655379:TKM655594 TUI655379:TUI655594 UEE655379:UEE655594 UOA655379:UOA655594 UXW655379:UXW655594 VHS655379:VHS655594 VRO655379:VRO655594 WBK655379:WBK655594 WLG655379:WLG655594 WVC655379:WVC655594 IQ720915:IQ721130 SM720915:SM721130 ACI720915:ACI721130 AME720915:AME721130 AWA720915:AWA721130 BFW720915:BFW721130 BPS720915:BPS721130 BZO720915:BZO721130 CJK720915:CJK721130 CTG720915:CTG721130 DDC720915:DDC721130 DMY720915:DMY721130 DWU720915:DWU721130 EGQ720915:EGQ721130 EQM720915:EQM721130 FAI720915:FAI721130 FKE720915:FKE721130 FUA720915:FUA721130 GDW720915:GDW721130 GNS720915:GNS721130 GXO720915:GXO721130 HHK720915:HHK721130 HRG720915:HRG721130 IBC720915:IBC721130 IKY720915:IKY721130 IUU720915:IUU721130 JEQ720915:JEQ721130 JOM720915:JOM721130 JYI720915:JYI721130 KIE720915:KIE721130 KSA720915:KSA721130 LBW720915:LBW721130 LLS720915:LLS721130 LVO720915:LVO721130 MFK720915:MFK721130 MPG720915:MPG721130 MZC720915:MZC721130 NIY720915:NIY721130 NSU720915:NSU721130 OCQ720915:OCQ721130 OMM720915:OMM721130 OWI720915:OWI721130 PGE720915:PGE721130 PQA720915:PQA721130 PZW720915:PZW721130 QJS720915:QJS721130 QTO720915:QTO721130 RDK720915:RDK721130 RNG720915:RNG721130 RXC720915:RXC721130 SGY720915:SGY721130 SQU720915:SQU721130 TAQ720915:TAQ721130 TKM720915:TKM721130 TUI720915:TUI721130 UEE720915:UEE721130 UOA720915:UOA721130 UXW720915:UXW721130 VHS720915:VHS721130 VRO720915:VRO721130 WBK720915:WBK721130 WLG720915:WLG721130 WVC720915:WVC721130 IQ786451:IQ786666 SM786451:SM786666 ACI786451:ACI786666 AME786451:AME786666 AWA786451:AWA786666 BFW786451:BFW786666 BPS786451:BPS786666 BZO786451:BZO786666 CJK786451:CJK786666 CTG786451:CTG786666 DDC786451:DDC786666 DMY786451:DMY786666 DWU786451:DWU786666 EGQ786451:EGQ786666 EQM786451:EQM786666 FAI786451:FAI786666 FKE786451:FKE786666 FUA786451:FUA786666 GDW786451:GDW786666 GNS786451:GNS786666 GXO786451:GXO786666 HHK786451:HHK786666 HRG786451:HRG786666 IBC786451:IBC786666 IKY786451:IKY786666 IUU786451:IUU786666 JEQ786451:JEQ786666 JOM786451:JOM786666 JYI786451:JYI786666 KIE786451:KIE786666 KSA786451:KSA786666 LBW786451:LBW786666 LLS786451:LLS786666 LVO786451:LVO786666 MFK786451:MFK786666 MPG786451:MPG786666 MZC786451:MZC786666 NIY786451:NIY786666 NSU786451:NSU786666 OCQ786451:OCQ786666 OMM786451:OMM786666 OWI786451:OWI786666 PGE786451:PGE786666 PQA786451:PQA786666 PZW786451:PZW786666 QJS786451:QJS786666 QTO786451:QTO786666 RDK786451:RDK786666 RNG786451:RNG786666 RXC786451:RXC786666 SGY786451:SGY786666 SQU786451:SQU786666 TAQ786451:TAQ786666 TKM786451:TKM786666 TUI786451:TUI786666 UEE786451:UEE786666 UOA786451:UOA786666 UXW786451:UXW786666 VHS786451:VHS786666 VRO786451:VRO786666 WBK786451:WBK786666 WLG786451:WLG786666 WVC786451:WVC786666 IQ851987:IQ852202 SM851987:SM852202 ACI851987:ACI852202 AME851987:AME852202 AWA851987:AWA852202 BFW851987:BFW852202 BPS851987:BPS852202 BZO851987:BZO852202 CJK851987:CJK852202 CTG851987:CTG852202 DDC851987:DDC852202 DMY851987:DMY852202 DWU851987:DWU852202 EGQ851987:EGQ852202 EQM851987:EQM852202 FAI851987:FAI852202 FKE851987:FKE852202 FUA851987:FUA852202 GDW851987:GDW852202 GNS851987:GNS852202 GXO851987:GXO852202 HHK851987:HHK852202 HRG851987:HRG852202 IBC851987:IBC852202 IKY851987:IKY852202 IUU851987:IUU852202 JEQ851987:JEQ852202 JOM851987:JOM852202 JYI851987:JYI852202 KIE851987:KIE852202 KSA851987:KSA852202 LBW851987:LBW852202 LLS851987:LLS852202 LVO851987:LVO852202 MFK851987:MFK852202 MPG851987:MPG852202 MZC851987:MZC852202 NIY851987:NIY852202 NSU851987:NSU852202 OCQ851987:OCQ852202 OMM851987:OMM852202 OWI851987:OWI852202 PGE851987:PGE852202 PQA851987:PQA852202 PZW851987:PZW852202 QJS851987:QJS852202 QTO851987:QTO852202 RDK851987:RDK852202 RNG851987:RNG852202 RXC851987:RXC852202 SGY851987:SGY852202 SQU851987:SQU852202 TAQ851987:TAQ852202 TKM851987:TKM852202 TUI851987:TUI852202 UEE851987:UEE852202 UOA851987:UOA852202 UXW851987:UXW852202 VHS851987:VHS852202 VRO851987:VRO852202 WBK851987:WBK852202 WLG851987:WLG852202 WVC851987:WVC852202 IQ917523:IQ917738 SM917523:SM917738 ACI917523:ACI917738 AME917523:AME917738 AWA917523:AWA917738 BFW917523:BFW917738 BPS917523:BPS917738 BZO917523:BZO917738 CJK917523:CJK917738 CTG917523:CTG917738 DDC917523:DDC917738 DMY917523:DMY917738 DWU917523:DWU917738 EGQ917523:EGQ917738 EQM917523:EQM917738 FAI917523:FAI917738 FKE917523:FKE917738 FUA917523:FUA917738 GDW917523:GDW917738 GNS917523:GNS917738 GXO917523:GXO917738 HHK917523:HHK917738 HRG917523:HRG917738 IBC917523:IBC917738 IKY917523:IKY917738 IUU917523:IUU917738 JEQ917523:JEQ917738 JOM917523:JOM917738 JYI917523:JYI917738 KIE917523:KIE917738 KSA917523:KSA917738 LBW917523:LBW917738 LLS917523:LLS917738 LVO917523:LVO917738 MFK917523:MFK917738 MPG917523:MPG917738 MZC917523:MZC917738 NIY917523:NIY917738 NSU917523:NSU917738 OCQ917523:OCQ917738 OMM917523:OMM917738 OWI917523:OWI917738 PGE917523:PGE917738 PQA917523:PQA917738 PZW917523:PZW917738 QJS917523:QJS917738 QTO917523:QTO917738 RDK917523:RDK917738 RNG917523:RNG917738 RXC917523:RXC917738 SGY917523:SGY917738 SQU917523:SQU917738 TAQ917523:TAQ917738 TKM917523:TKM917738 TUI917523:TUI917738 UEE917523:UEE917738 UOA917523:UOA917738 UXW917523:UXW917738 VHS917523:VHS917738 VRO917523:VRO917738 WBK917523:WBK917738 WLG917523:WLG917738 WVC917523:WVC917738 IQ983059:IQ983274 SM983059:SM983274 ACI983059:ACI983274 AME983059:AME983274 AWA983059:AWA983274 BFW983059:BFW983274 BPS983059:BPS983274 BZO983059:BZO983274 CJK983059:CJK983274 CTG983059:CTG983274 DDC983059:DDC983274 DMY983059:DMY983274 DWU983059:DWU983274 EGQ983059:EGQ983274 EQM983059:EQM983274 FAI983059:FAI983274 FKE983059:FKE983274 FUA983059:FUA983274 GDW983059:GDW983274 GNS983059:GNS983274 GXO983059:GXO983274 HHK983059:HHK983274 HRG983059:HRG983274 IBC983059:IBC983274 IKY983059:IKY983274 IUU983059:IUU983274 JEQ983059:JEQ983274 JOM983059:JOM983274 JYI983059:JYI983274 KIE983059:KIE983274 KSA983059:KSA983274 LBW983059:LBW983274 LLS983059:LLS983274 LVO983059:LVO983274 MFK983059:MFK983274 MPG983059:MPG983274 MZC983059:MZC983274 NIY983059:NIY983274 NSU983059:NSU983274 OCQ983059:OCQ983274 OMM983059:OMM983274 OWI983059:OWI983274 PGE983059:PGE983274 PQA983059:PQA983274 PZW983059:PZW983274 QJS983059:QJS983274 QTO983059:QTO983274 RDK983059:RDK983274 RNG983059:RNG983274 RXC983059:RXC983274 SGY983059:SGY983274 SQU983059:SQU983274 TAQ983059:TAQ983274 TKM983059:TKM983274 TUI983059:TUI983274 UEE983059:UEE983274 UOA983059:UOA983274 UXW983059:UXW983274 VHS983059:VHS983274 VRO983059:VRO983274 WBK983059:WBK983274 WLG983059:WLG983274 KSA6:KSA234 KIE6:KIE234 JYI6:JYI234 JOM6:JOM234 JEQ6:JEQ234 IUU6:IUU234 IKY6:IKY234 IBC6:IBC234 HRG6:HRG234 HHK6:HHK234 GXO6:GXO234 GNS6:GNS234 GDW6:GDW234 FUA6:FUA234 FKE6:FKE234 FAI6:FAI234 EQM6:EQM234 EGQ6:EGQ234 DWU6:DWU234 DMY6:DMY234 DDC6:DDC234 CTG6:CTG234 CJK6:CJK234 BZO6:BZO234 BPS6:BPS234 BFW6:BFW234 AWA6:AWA234 AME6:AME234 ACI6:ACI234 SM6:SM234 IQ6:IQ234 WVC6:WVC234 WLG6:WLG234 WBK6:WBK234 VRO6:VRO234 VHS6:VHS234 UXW6:UXW234 UOA6:UOA234 UEE6:UEE234 TUI6:TUI234 TKM6:TKM234 TAQ6:TAQ234 SQU6:SQU234 SGY6:SGY234 RXC6:RXC234 RNG6:RNG234 RDK6:RDK234 QTO6:QTO234 QJS6:QJS234 PZW6:PZW234 PQA6:PQA234 PGE6:PGE234 OWI6:OWI234 OMM6:OMM234 OCQ6:OCQ234 NSU6:NSU234 NIY6:NIY234 MZC6:MZC234 MPG6:MPG234 MFK6:MFK234 LVO6:LVO234 LLS6:LLS234 LBW6:LBW234" xr:uid="{E144A123-5C12-4646-BBF4-6CB228E082AC}">
      <formula1>-9.99999999999999E+31</formula1>
      <formula2>9.99999999999999E+31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44783-7B20-4F50-B4DF-8849158FC07B}">
  <dimension ref="A1:B233"/>
  <sheetViews>
    <sheetView workbookViewId="0">
      <selection activeCell="E228" sqref="E228"/>
    </sheetView>
  </sheetViews>
  <sheetFormatPr defaultRowHeight="14.5" x14ac:dyDescent="0.35"/>
  <cols>
    <col min="1" max="1" width="76.36328125" customWidth="1"/>
    <col min="2" max="2" width="43.26953125" customWidth="1"/>
  </cols>
  <sheetData>
    <row r="1" spans="1:2" x14ac:dyDescent="0.35">
      <c r="A1" s="68" t="s">
        <v>3</v>
      </c>
      <c r="B1" s="68">
        <v>2024</v>
      </c>
    </row>
    <row r="2" spans="1:2" x14ac:dyDescent="0.35">
      <c r="A2" t="s">
        <v>87</v>
      </c>
    </row>
    <row r="3" spans="1:2" x14ac:dyDescent="0.35">
      <c r="A3" t="s">
        <v>90</v>
      </c>
    </row>
    <row r="4" spans="1:2" x14ac:dyDescent="0.35">
      <c r="A4" t="s">
        <v>92</v>
      </c>
    </row>
    <row r="5" spans="1:2" x14ac:dyDescent="0.35">
      <c r="A5" t="s">
        <v>95</v>
      </c>
      <c r="B5" s="69">
        <v>0</v>
      </c>
    </row>
    <row r="6" spans="1:2" x14ac:dyDescent="0.35">
      <c r="A6" t="s">
        <v>98</v>
      </c>
      <c r="B6" s="69">
        <v>0</v>
      </c>
    </row>
    <row r="7" spans="1:2" x14ac:dyDescent="0.35">
      <c r="A7" t="s">
        <v>101</v>
      </c>
      <c r="B7" s="69">
        <v>0</v>
      </c>
    </row>
    <row r="8" spans="1:2" x14ac:dyDescent="0.35">
      <c r="A8" t="s">
        <v>104</v>
      </c>
      <c r="B8" s="69"/>
    </row>
    <row r="9" spans="1:2" x14ac:dyDescent="0.35">
      <c r="A9" t="s">
        <v>107</v>
      </c>
      <c r="B9" s="69"/>
    </row>
    <row r="10" spans="1:2" x14ac:dyDescent="0.35">
      <c r="A10" t="s">
        <v>110</v>
      </c>
      <c r="B10" s="69">
        <v>0</v>
      </c>
    </row>
    <row r="11" spans="1:2" x14ac:dyDescent="0.35">
      <c r="A11" t="s">
        <v>113</v>
      </c>
      <c r="B11" s="69">
        <v>0</v>
      </c>
    </row>
    <row r="12" spans="1:2" x14ac:dyDescent="0.35">
      <c r="A12" s="70" t="s">
        <v>116</v>
      </c>
      <c r="B12" s="71">
        <v>3041.4</v>
      </c>
    </row>
    <row r="13" spans="1:2" x14ac:dyDescent="0.35">
      <c r="A13" t="s">
        <v>119</v>
      </c>
      <c r="B13" s="69">
        <v>0</v>
      </c>
    </row>
    <row r="14" spans="1:2" x14ac:dyDescent="0.35">
      <c r="A14" t="s">
        <v>122</v>
      </c>
      <c r="B14" s="69">
        <v>0</v>
      </c>
    </row>
    <row r="15" spans="1:2" x14ac:dyDescent="0.35">
      <c r="A15" t="s">
        <v>125</v>
      </c>
      <c r="B15" s="69">
        <v>0</v>
      </c>
    </row>
    <row r="16" spans="1:2" x14ac:dyDescent="0.35">
      <c r="A16" s="70" t="s">
        <v>128</v>
      </c>
      <c r="B16" s="71">
        <v>2784</v>
      </c>
    </row>
    <row r="17" spans="1:2" x14ac:dyDescent="0.35">
      <c r="A17" s="72" t="s">
        <v>131</v>
      </c>
      <c r="B17" s="73">
        <v>5825.4</v>
      </c>
    </row>
    <row r="18" spans="1:2" x14ac:dyDescent="0.35">
      <c r="A18" t="s">
        <v>134</v>
      </c>
      <c r="B18" s="69"/>
    </row>
    <row r="19" spans="1:2" x14ac:dyDescent="0.35">
      <c r="A19" t="s">
        <v>137</v>
      </c>
      <c r="B19" s="69">
        <v>0</v>
      </c>
    </row>
    <row r="20" spans="1:2" x14ac:dyDescent="0.35">
      <c r="A20" s="70" t="s">
        <v>140</v>
      </c>
      <c r="B20" s="71">
        <v>80872.03</v>
      </c>
    </row>
    <row r="21" spans="1:2" x14ac:dyDescent="0.35">
      <c r="A21" s="70" t="s">
        <v>143</v>
      </c>
      <c r="B21" s="71">
        <v>166128.25</v>
      </c>
    </row>
    <row r="22" spans="1:2" x14ac:dyDescent="0.35">
      <c r="A22" t="s">
        <v>146</v>
      </c>
      <c r="B22" s="69">
        <v>0</v>
      </c>
    </row>
    <row r="23" spans="1:2" x14ac:dyDescent="0.35">
      <c r="A23" t="s">
        <v>149</v>
      </c>
      <c r="B23" s="69">
        <v>0</v>
      </c>
    </row>
    <row r="24" spans="1:2" x14ac:dyDescent="0.35">
      <c r="A24" s="74" t="s">
        <v>152</v>
      </c>
      <c r="B24" s="75">
        <v>247000.28</v>
      </c>
    </row>
    <row r="25" spans="1:2" x14ac:dyDescent="0.35">
      <c r="A25" t="s">
        <v>155</v>
      </c>
      <c r="B25" s="69"/>
    </row>
    <row r="26" spans="1:2" x14ac:dyDescent="0.35">
      <c r="A26" t="s">
        <v>158</v>
      </c>
      <c r="B26" s="69"/>
    </row>
    <row r="27" spans="1:2" x14ac:dyDescent="0.35">
      <c r="A27" t="s">
        <v>161</v>
      </c>
      <c r="B27" s="69">
        <v>0</v>
      </c>
    </row>
    <row r="28" spans="1:2" x14ac:dyDescent="0.35">
      <c r="A28" t="s">
        <v>164</v>
      </c>
      <c r="B28" s="69">
        <v>0</v>
      </c>
    </row>
    <row r="29" spans="1:2" x14ac:dyDescent="0.35">
      <c r="A29" t="s">
        <v>167</v>
      </c>
      <c r="B29" s="69">
        <v>0</v>
      </c>
    </row>
    <row r="30" spans="1:2" x14ac:dyDescent="0.35">
      <c r="A30" t="s">
        <v>170</v>
      </c>
      <c r="B30" s="69">
        <v>0</v>
      </c>
    </row>
    <row r="31" spans="1:2" x14ac:dyDescent="0.35">
      <c r="A31" s="70" t="s">
        <v>173</v>
      </c>
      <c r="B31" s="71">
        <v>20000</v>
      </c>
    </row>
    <row r="32" spans="1:2" x14ac:dyDescent="0.35">
      <c r="A32" s="70" t="s">
        <v>174</v>
      </c>
      <c r="B32" s="71">
        <v>20000</v>
      </c>
    </row>
    <row r="33" spans="1:2" x14ac:dyDescent="0.35">
      <c r="A33" t="s">
        <v>177</v>
      </c>
      <c r="B33" s="69"/>
    </row>
    <row r="34" spans="1:2" x14ac:dyDescent="0.35">
      <c r="A34" t="s">
        <v>180</v>
      </c>
      <c r="B34" s="69"/>
    </row>
    <row r="35" spans="1:2" x14ac:dyDescent="0.35">
      <c r="A35" t="s">
        <v>182</v>
      </c>
      <c r="B35" s="69">
        <v>0</v>
      </c>
    </row>
    <row r="36" spans="1:2" x14ac:dyDescent="0.35">
      <c r="A36" t="s">
        <v>185</v>
      </c>
      <c r="B36" s="69">
        <v>0</v>
      </c>
    </row>
    <row r="37" spans="1:2" x14ac:dyDescent="0.35">
      <c r="A37" t="s">
        <v>188</v>
      </c>
      <c r="B37" s="69">
        <v>0</v>
      </c>
    </row>
    <row r="38" spans="1:2" x14ac:dyDescent="0.35">
      <c r="A38" t="s">
        <v>191</v>
      </c>
      <c r="B38" s="69"/>
    </row>
    <row r="39" spans="1:2" x14ac:dyDescent="0.35">
      <c r="A39" t="s">
        <v>182</v>
      </c>
      <c r="B39" s="69">
        <v>0</v>
      </c>
    </row>
    <row r="40" spans="1:2" x14ac:dyDescent="0.35">
      <c r="A40" t="s">
        <v>185</v>
      </c>
      <c r="B40" s="69">
        <v>0</v>
      </c>
    </row>
    <row r="41" spans="1:2" x14ac:dyDescent="0.35">
      <c r="A41" t="s">
        <v>195</v>
      </c>
      <c r="B41" s="69">
        <v>0</v>
      </c>
    </row>
    <row r="42" spans="1:2" x14ac:dyDescent="0.35">
      <c r="A42" t="s">
        <v>198</v>
      </c>
      <c r="B42" s="69"/>
    </row>
    <row r="43" spans="1:2" x14ac:dyDescent="0.35">
      <c r="A43" t="s">
        <v>182</v>
      </c>
      <c r="B43" s="69">
        <v>0</v>
      </c>
    </row>
    <row r="44" spans="1:2" x14ac:dyDescent="0.35">
      <c r="A44" t="s">
        <v>185</v>
      </c>
      <c r="B44" s="69">
        <v>0</v>
      </c>
    </row>
    <row r="45" spans="1:2" x14ac:dyDescent="0.35">
      <c r="A45" t="s">
        <v>202</v>
      </c>
      <c r="B45" s="69">
        <v>0</v>
      </c>
    </row>
    <row r="46" spans="1:2" x14ac:dyDescent="0.35">
      <c r="A46" t="s">
        <v>205</v>
      </c>
      <c r="B46" s="69"/>
    </row>
    <row r="47" spans="1:2" x14ac:dyDescent="0.35">
      <c r="A47" t="s">
        <v>182</v>
      </c>
      <c r="B47" s="69">
        <v>0</v>
      </c>
    </row>
    <row r="48" spans="1:2" x14ac:dyDescent="0.35">
      <c r="A48" t="s">
        <v>185</v>
      </c>
      <c r="B48" s="69">
        <v>0</v>
      </c>
    </row>
    <row r="49" spans="1:2" x14ac:dyDescent="0.35">
      <c r="A49" t="s">
        <v>209</v>
      </c>
      <c r="B49" s="69">
        <v>0</v>
      </c>
    </row>
    <row r="50" spans="1:2" x14ac:dyDescent="0.35">
      <c r="A50" t="s">
        <v>210</v>
      </c>
      <c r="B50" s="69"/>
    </row>
    <row r="51" spans="1:2" x14ac:dyDescent="0.35">
      <c r="A51" t="s">
        <v>182</v>
      </c>
      <c r="B51" s="69">
        <v>0</v>
      </c>
    </row>
    <row r="52" spans="1:2" x14ac:dyDescent="0.35">
      <c r="A52" s="70" t="s">
        <v>185</v>
      </c>
      <c r="B52" s="71">
        <v>1182.51</v>
      </c>
    </row>
    <row r="53" spans="1:2" x14ac:dyDescent="0.35">
      <c r="A53" s="70" t="s">
        <v>211</v>
      </c>
      <c r="B53" s="71">
        <v>1182.51</v>
      </c>
    </row>
    <row r="54" spans="1:2" x14ac:dyDescent="0.35">
      <c r="A54" t="s">
        <v>214</v>
      </c>
      <c r="B54" s="69">
        <v>0</v>
      </c>
    </row>
    <row r="55" spans="1:2" x14ac:dyDescent="0.35">
      <c r="A55" s="70" t="s">
        <v>217</v>
      </c>
      <c r="B55" s="71">
        <v>3144.93</v>
      </c>
    </row>
    <row r="56" spans="1:2" x14ac:dyDescent="0.35">
      <c r="A56" t="s">
        <v>220</v>
      </c>
      <c r="B56" s="69">
        <v>0</v>
      </c>
    </row>
    <row r="57" spans="1:2" x14ac:dyDescent="0.35">
      <c r="A57" s="74" t="s">
        <v>223</v>
      </c>
      <c r="B57" s="75">
        <v>3144.93</v>
      </c>
    </row>
    <row r="58" spans="1:2" x14ac:dyDescent="0.35">
      <c r="A58" t="s">
        <v>226</v>
      </c>
      <c r="B58" s="69">
        <v>0</v>
      </c>
    </row>
    <row r="59" spans="1:2" x14ac:dyDescent="0.35">
      <c r="A59" t="s">
        <v>229</v>
      </c>
      <c r="B59" s="69"/>
    </row>
    <row r="60" spans="1:2" x14ac:dyDescent="0.35">
      <c r="A60" t="s">
        <v>232</v>
      </c>
      <c r="B60" s="69"/>
    </row>
    <row r="61" spans="1:2" x14ac:dyDescent="0.35">
      <c r="A61" s="70" t="s">
        <v>235</v>
      </c>
      <c r="B61" s="71">
        <v>409069.84</v>
      </c>
    </row>
    <row r="62" spans="1:2" x14ac:dyDescent="0.35">
      <c r="A62" s="70" t="s">
        <v>238</v>
      </c>
      <c r="B62" s="71">
        <v>86899.7</v>
      </c>
    </row>
    <row r="63" spans="1:2" x14ac:dyDescent="0.35">
      <c r="A63" t="s">
        <v>241</v>
      </c>
      <c r="B63" s="69">
        <v>0</v>
      </c>
    </row>
    <row r="64" spans="1:2" x14ac:dyDescent="0.35">
      <c r="A64" s="70" t="s">
        <v>244</v>
      </c>
      <c r="B64" s="71">
        <v>318833.36</v>
      </c>
    </row>
    <row r="65" spans="1:2" x14ac:dyDescent="0.35">
      <c r="A65" t="s">
        <v>247</v>
      </c>
      <c r="B65" s="69">
        <v>0</v>
      </c>
    </row>
    <row r="66" spans="1:2" x14ac:dyDescent="0.35">
      <c r="A66" s="70" t="s">
        <v>250</v>
      </c>
      <c r="B66" s="71">
        <v>814802.9</v>
      </c>
    </row>
    <row r="67" spans="1:2" x14ac:dyDescent="0.35">
      <c r="A67" t="s">
        <v>253</v>
      </c>
      <c r="B67" s="69"/>
    </row>
    <row r="68" spans="1:2" x14ac:dyDescent="0.35">
      <c r="A68" t="s">
        <v>256</v>
      </c>
      <c r="B68" s="69"/>
    </row>
    <row r="69" spans="1:2" x14ac:dyDescent="0.35">
      <c r="A69" s="70" t="s">
        <v>182</v>
      </c>
      <c r="B69" s="71">
        <v>957484.2</v>
      </c>
    </row>
    <row r="70" spans="1:2" x14ac:dyDescent="0.35">
      <c r="A70" t="s">
        <v>185</v>
      </c>
      <c r="B70" s="69">
        <v>0</v>
      </c>
    </row>
    <row r="71" spans="1:2" x14ac:dyDescent="0.35">
      <c r="A71" s="70" t="s">
        <v>261</v>
      </c>
      <c r="B71" s="71">
        <v>957484.2</v>
      </c>
    </row>
    <row r="72" spans="1:2" x14ac:dyDescent="0.35">
      <c r="A72" t="s">
        <v>264</v>
      </c>
      <c r="B72" s="69"/>
    </row>
    <row r="73" spans="1:2" x14ac:dyDescent="0.35">
      <c r="A73" t="s">
        <v>182</v>
      </c>
      <c r="B73" s="69">
        <v>0</v>
      </c>
    </row>
    <row r="74" spans="1:2" x14ac:dyDescent="0.35">
      <c r="A74" t="s">
        <v>185</v>
      </c>
      <c r="B74" s="69">
        <v>0</v>
      </c>
    </row>
    <row r="75" spans="1:2" x14ac:dyDescent="0.35">
      <c r="A75" t="s">
        <v>188</v>
      </c>
      <c r="B75" s="69">
        <v>0</v>
      </c>
    </row>
    <row r="76" spans="1:2" x14ac:dyDescent="0.35">
      <c r="A76" t="s">
        <v>270</v>
      </c>
      <c r="B76" s="69"/>
    </row>
    <row r="77" spans="1:2" x14ac:dyDescent="0.35">
      <c r="A77" t="s">
        <v>182</v>
      </c>
      <c r="B77" s="69">
        <v>0</v>
      </c>
    </row>
    <row r="78" spans="1:2" x14ac:dyDescent="0.35">
      <c r="A78" t="s">
        <v>185</v>
      </c>
      <c r="B78" s="69">
        <v>0</v>
      </c>
    </row>
    <row r="79" spans="1:2" x14ac:dyDescent="0.35">
      <c r="A79" t="s">
        <v>195</v>
      </c>
      <c r="B79" s="69">
        <v>0</v>
      </c>
    </row>
    <row r="80" spans="1:2" x14ac:dyDescent="0.35">
      <c r="A80" t="s">
        <v>276</v>
      </c>
      <c r="B80" s="69"/>
    </row>
    <row r="81" spans="1:2" x14ac:dyDescent="0.35">
      <c r="A81" t="s">
        <v>182</v>
      </c>
      <c r="B81" s="69">
        <v>0</v>
      </c>
    </row>
    <row r="82" spans="1:2" x14ac:dyDescent="0.35">
      <c r="A82" t="s">
        <v>185</v>
      </c>
      <c r="B82" s="69">
        <v>0</v>
      </c>
    </row>
    <row r="83" spans="1:2" x14ac:dyDescent="0.35">
      <c r="A83" t="s">
        <v>202</v>
      </c>
      <c r="B83" s="69">
        <v>0</v>
      </c>
    </row>
    <row r="84" spans="1:2" x14ac:dyDescent="0.35">
      <c r="A84" t="s">
        <v>282</v>
      </c>
      <c r="B84" s="69"/>
    </row>
    <row r="85" spans="1:2" x14ac:dyDescent="0.35">
      <c r="A85" t="s">
        <v>182</v>
      </c>
      <c r="B85" s="69">
        <v>0</v>
      </c>
    </row>
    <row r="86" spans="1:2" x14ac:dyDescent="0.35">
      <c r="A86" t="s">
        <v>185</v>
      </c>
      <c r="B86" s="69">
        <v>0</v>
      </c>
    </row>
    <row r="87" spans="1:2" x14ac:dyDescent="0.35">
      <c r="A87" t="s">
        <v>209</v>
      </c>
      <c r="B87" s="69">
        <v>0</v>
      </c>
    </row>
    <row r="88" spans="1:2" x14ac:dyDescent="0.35">
      <c r="A88" t="s">
        <v>283</v>
      </c>
      <c r="B88" s="69"/>
    </row>
    <row r="89" spans="1:2" x14ac:dyDescent="0.35">
      <c r="A89" s="70" t="s">
        <v>182</v>
      </c>
      <c r="B89" s="71">
        <v>150263.62</v>
      </c>
    </row>
    <row r="90" spans="1:2" x14ac:dyDescent="0.35">
      <c r="A90" t="s">
        <v>185</v>
      </c>
      <c r="B90" s="69">
        <v>0</v>
      </c>
    </row>
    <row r="91" spans="1:2" x14ac:dyDescent="0.35">
      <c r="A91" s="70" t="s">
        <v>288</v>
      </c>
      <c r="B91" s="71">
        <v>150263.62</v>
      </c>
    </row>
    <row r="92" spans="1:2" x14ac:dyDescent="0.35">
      <c r="A92" t="s">
        <v>291</v>
      </c>
      <c r="B92" s="69"/>
    </row>
    <row r="93" spans="1:2" x14ac:dyDescent="0.35">
      <c r="A93" s="70" t="s">
        <v>182</v>
      </c>
      <c r="B93" s="71">
        <v>50978.76</v>
      </c>
    </row>
    <row r="94" spans="1:2" x14ac:dyDescent="0.35">
      <c r="A94" t="s">
        <v>185</v>
      </c>
      <c r="B94" s="69">
        <v>0</v>
      </c>
    </row>
    <row r="95" spans="1:2" x14ac:dyDescent="0.35">
      <c r="A95" s="70" t="s">
        <v>296</v>
      </c>
      <c r="B95" s="71">
        <v>50978.76</v>
      </c>
    </row>
    <row r="96" spans="1:2" x14ac:dyDescent="0.35">
      <c r="A96" t="s">
        <v>299</v>
      </c>
      <c r="B96" s="69"/>
    </row>
    <row r="97" spans="1:2" x14ac:dyDescent="0.35">
      <c r="A97" s="70" t="s">
        <v>182</v>
      </c>
      <c r="B97" s="71">
        <v>51136.800000000003</v>
      </c>
    </row>
    <row r="98" spans="1:2" x14ac:dyDescent="0.35">
      <c r="A98" t="s">
        <v>185</v>
      </c>
      <c r="B98" s="69">
        <v>0</v>
      </c>
    </row>
    <row r="99" spans="1:2" x14ac:dyDescent="0.35">
      <c r="A99" s="70" t="s">
        <v>211</v>
      </c>
      <c r="B99" s="71">
        <v>51136.800000000003</v>
      </c>
    </row>
    <row r="100" spans="1:2" x14ac:dyDescent="0.35">
      <c r="A100" t="s">
        <v>214</v>
      </c>
      <c r="B100" s="69">
        <v>0</v>
      </c>
    </row>
    <row r="101" spans="1:2" x14ac:dyDescent="0.35">
      <c r="A101" t="s">
        <v>306</v>
      </c>
      <c r="B101" s="69"/>
    </row>
    <row r="102" spans="1:2" x14ac:dyDescent="0.35">
      <c r="A102" t="s">
        <v>309</v>
      </c>
      <c r="B102" s="69">
        <v>0</v>
      </c>
    </row>
    <row r="103" spans="1:2" x14ac:dyDescent="0.35">
      <c r="A103" t="s">
        <v>312</v>
      </c>
      <c r="B103" s="69">
        <v>0</v>
      </c>
    </row>
    <row r="104" spans="1:2" x14ac:dyDescent="0.35">
      <c r="A104" t="s">
        <v>315</v>
      </c>
      <c r="B104" s="69">
        <v>0</v>
      </c>
    </row>
    <row r="105" spans="1:2" x14ac:dyDescent="0.35">
      <c r="A105" t="s">
        <v>318</v>
      </c>
      <c r="B105" s="69">
        <v>0</v>
      </c>
    </row>
    <row r="106" spans="1:2" x14ac:dyDescent="0.35">
      <c r="A106" t="s">
        <v>319</v>
      </c>
      <c r="B106" s="69">
        <v>0</v>
      </c>
    </row>
    <row r="107" spans="1:2" x14ac:dyDescent="0.35">
      <c r="A107" t="s">
        <v>322</v>
      </c>
      <c r="B107" s="69">
        <v>0</v>
      </c>
    </row>
    <row r="108" spans="1:2" x14ac:dyDescent="0.35">
      <c r="A108" s="70" t="s">
        <v>325</v>
      </c>
      <c r="B108" s="71">
        <v>56081.56</v>
      </c>
    </row>
    <row r="109" spans="1:2" x14ac:dyDescent="0.35">
      <c r="A109" s="70" t="s">
        <v>328</v>
      </c>
      <c r="B109" s="71">
        <v>56081.56</v>
      </c>
    </row>
    <row r="110" spans="1:2" x14ac:dyDescent="0.35">
      <c r="A110" t="s">
        <v>331</v>
      </c>
      <c r="B110" s="69"/>
    </row>
    <row r="111" spans="1:2" x14ac:dyDescent="0.35">
      <c r="A111" s="70" t="s">
        <v>334</v>
      </c>
      <c r="B111" s="71">
        <v>945418.75</v>
      </c>
    </row>
    <row r="112" spans="1:2" x14ac:dyDescent="0.35">
      <c r="A112" t="s">
        <v>337</v>
      </c>
      <c r="B112" s="69">
        <v>0</v>
      </c>
    </row>
    <row r="113" spans="1:2" x14ac:dyDescent="0.35">
      <c r="A113" s="70" t="s">
        <v>340</v>
      </c>
      <c r="B113" s="71">
        <v>7906.13</v>
      </c>
    </row>
    <row r="114" spans="1:2" x14ac:dyDescent="0.35">
      <c r="A114" s="70" t="s">
        <v>343</v>
      </c>
      <c r="B114" s="71">
        <v>953324.88</v>
      </c>
    </row>
    <row r="115" spans="1:2" x14ac:dyDescent="0.35">
      <c r="A115" t="s">
        <v>346</v>
      </c>
      <c r="B115" s="69">
        <v>0</v>
      </c>
    </row>
    <row r="116" spans="1:2" x14ac:dyDescent="0.35">
      <c r="A116" t="s">
        <v>349</v>
      </c>
      <c r="B116" s="69"/>
    </row>
    <row r="117" spans="1:2" x14ac:dyDescent="0.35">
      <c r="A117" s="70" t="s">
        <v>352</v>
      </c>
      <c r="B117" s="71">
        <v>6854.34</v>
      </c>
    </row>
    <row r="118" spans="1:2" x14ac:dyDescent="0.35">
      <c r="A118" t="s">
        <v>355</v>
      </c>
      <c r="B118" s="69">
        <v>0</v>
      </c>
    </row>
    <row r="119" spans="1:2" x14ac:dyDescent="0.35">
      <c r="A119" s="70" t="s">
        <v>358</v>
      </c>
      <c r="B119" s="71">
        <v>6854.34</v>
      </c>
    </row>
    <row r="120" spans="1:2" x14ac:dyDescent="0.35">
      <c r="A120" t="s">
        <v>361</v>
      </c>
      <c r="B120" s="69">
        <v>0</v>
      </c>
    </row>
    <row r="121" spans="1:2" x14ac:dyDescent="0.35">
      <c r="A121" t="s">
        <v>364</v>
      </c>
      <c r="B121" s="69"/>
    </row>
    <row r="122" spans="1:2" x14ac:dyDescent="0.35">
      <c r="A122" t="s">
        <v>366</v>
      </c>
      <c r="B122" s="69"/>
    </row>
    <row r="123" spans="1:2" x14ac:dyDescent="0.35">
      <c r="A123" s="70" t="s">
        <v>369</v>
      </c>
      <c r="B123" s="71">
        <v>101617.84</v>
      </c>
    </row>
    <row r="124" spans="1:2" x14ac:dyDescent="0.35">
      <c r="A124" t="s">
        <v>372</v>
      </c>
      <c r="B124" s="69">
        <v>0</v>
      </c>
    </row>
    <row r="125" spans="1:2" x14ac:dyDescent="0.35">
      <c r="A125" s="70" t="s">
        <v>375</v>
      </c>
      <c r="B125" s="71">
        <v>1890090.17</v>
      </c>
    </row>
    <row r="126" spans="1:2" x14ac:dyDescent="0.35">
      <c r="A126" s="70" t="s">
        <v>378</v>
      </c>
      <c r="B126" s="71">
        <v>20000</v>
      </c>
    </row>
    <row r="127" spans="1:2" x14ac:dyDescent="0.35">
      <c r="A127" t="s">
        <v>381</v>
      </c>
      <c r="B127" s="69">
        <v>0</v>
      </c>
    </row>
    <row r="128" spans="1:2" x14ac:dyDescent="0.35">
      <c r="A128" t="s">
        <v>384</v>
      </c>
      <c r="B128" s="69"/>
    </row>
    <row r="129" spans="1:2" x14ac:dyDescent="0.35">
      <c r="A129" t="s">
        <v>387</v>
      </c>
      <c r="B129" s="69">
        <v>0</v>
      </c>
    </row>
    <row r="130" spans="1:2" x14ac:dyDescent="0.35">
      <c r="A130" t="s">
        <v>390</v>
      </c>
      <c r="B130" s="69">
        <v>0</v>
      </c>
    </row>
    <row r="131" spans="1:2" x14ac:dyDescent="0.35">
      <c r="A131" t="s">
        <v>393</v>
      </c>
      <c r="B131" s="69">
        <v>0</v>
      </c>
    </row>
    <row r="132" spans="1:2" x14ac:dyDescent="0.35">
      <c r="A132" t="s">
        <v>396</v>
      </c>
      <c r="B132" s="69">
        <v>0</v>
      </c>
    </row>
    <row r="133" spans="1:2" x14ac:dyDescent="0.35">
      <c r="A133" t="s">
        <v>399</v>
      </c>
      <c r="B133" s="69">
        <v>0</v>
      </c>
    </row>
    <row r="134" spans="1:2" x14ac:dyDescent="0.35">
      <c r="A134" t="s">
        <v>402</v>
      </c>
      <c r="B134" s="69">
        <v>0</v>
      </c>
    </row>
    <row r="135" spans="1:2" x14ac:dyDescent="0.35">
      <c r="A135" t="s">
        <v>405</v>
      </c>
      <c r="B135" s="69">
        <v>0</v>
      </c>
    </row>
    <row r="136" spans="1:2" x14ac:dyDescent="0.35">
      <c r="A136" t="s">
        <v>408</v>
      </c>
      <c r="B136" s="69">
        <v>0</v>
      </c>
    </row>
    <row r="137" spans="1:2" x14ac:dyDescent="0.35">
      <c r="A137" t="s">
        <v>411</v>
      </c>
      <c r="B137" s="69">
        <v>0</v>
      </c>
    </row>
    <row r="138" spans="1:2" x14ac:dyDescent="0.35">
      <c r="A138" t="s">
        <v>414</v>
      </c>
      <c r="B138" s="69">
        <v>0</v>
      </c>
    </row>
    <row r="139" spans="1:2" x14ac:dyDescent="0.35">
      <c r="A139" t="s">
        <v>416</v>
      </c>
      <c r="B139" s="69">
        <v>0</v>
      </c>
    </row>
    <row r="140" spans="1:2" x14ac:dyDescent="0.35">
      <c r="A140" t="s">
        <v>418</v>
      </c>
      <c r="B140" s="69">
        <v>0</v>
      </c>
    </row>
    <row r="141" spans="1:2" x14ac:dyDescent="0.35">
      <c r="A141" t="s">
        <v>421</v>
      </c>
      <c r="B141" s="69">
        <v>0</v>
      </c>
    </row>
    <row r="142" spans="1:2" x14ac:dyDescent="0.35">
      <c r="A142" t="s">
        <v>424</v>
      </c>
      <c r="B142" s="69">
        <v>0</v>
      </c>
    </row>
    <row r="143" spans="1:2" x14ac:dyDescent="0.35">
      <c r="A143" t="s">
        <v>427</v>
      </c>
      <c r="B143" s="69">
        <v>0</v>
      </c>
    </row>
    <row r="144" spans="1:2" x14ac:dyDescent="0.35">
      <c r="A144" t="s">
        <v>430</v>
      </c>
      <c r="B144" s="69"/>
    </row>
    <row r="145" spans="1:2" x14ac:dyDescent="0.35">
      <c r="A145" t="s">
        <v>433</v>
      </c>
      <c r="B145" s="69">
        <v>0</v>
      </c>
    </row>
    <row r="146" spans="1:2" x14ac:dyDescent="0.35">
      <c r="A146" t="s">
        <v>436</v>
      </c>
      <c r="B146" s="69">
        <v>0</v>
      </c>
    </row>
    <row r="147" spans="1:2" x14ac:dyDescent="0.35">
      <c r="A147" t="s">
        <v>439</v>
      </c>
      <c r="B147" s="69">
        <v>0</v>
      </c>
    </row>
    <row r="148" spans="1:2" x14ac:dyDescent="0.35">
      <c r="A148" t="s">
        <v>442</v>
      </c>
      <c r="B148" s="69">
        <v>0</v>
      </c>
    </row>
    <row r="149" spans="1:2" x14ac:dyDescent="0.35">
      <c r="A149" s="74" t="s">
        <v>444</v>
      </c>
      <c r="B149" s="75">
        <v>2011708.01</v>
      </c>
    </row>
    <row r="150" spans="1:2" x14ac:dyDescent="0.35">
      <c r="A150" t="s">
        <v>447</v>
      </c>
      <c r="B150" s="69">
        <v>0</v>
      </c>
    </row>
    <row r="151" spans="1:2" x14ac:dyDescent="0.35">
      <c r="A151" t="s">
        <v>450</v>
      </c>
      <c r="B151" s="69">
        <v>0</v>
      </c>
    </row>
    <row r="152" spans="1:2" x14ac:dyDescent="0.35">
      <c r="A152" t="s">
        <v>453</v>
      </c>
      <c r="B152" s="69">
        <v>0</v>
      </c>
    </row>
    <row r="153" spans="1:2" x14ac:dyDescent="0.35">
      <c r="A153" t="s">
        <v>454</v>
      </c>
      <c r="B153" s="69">
        <v>0</v>
      </c>
    </row>
    <row r="154" spans="1:2" x14ac:dyDescent="0.35">
      <c r="A154" t="s">
        <v>457</v>
      </c>
      <c r="B154" s="69"/>
    </row>
    <row r="155" spans="1:2" x14ac:dyDescent="0.35">
      <c r="A155" s="70" t="s">
        <v>460</v>
      </c>
      <c r="B155" s="71">
        <v>122127.94</v>
      </c>
    </row>
    <row r="156" spans="1:2" x14ac:dyDescent="0.35">
      <c r="A156" t="s">
        <v>463</v>
      </c>
      <c r="B156" s="69">
        <v>0</v>
      </c>
    </row>
    <row r="157" spans="1:2" x14ac:dyDescent="0.35">
      <c r="A157" t="s">
        <v>466</v>
      </c>
      <c r="B157" s="69">
        <v>0</v>
      </c>
    </row>
    <row r="158" spans="1:2" x14ac:dyDescent="0.35">
      <c r="A158" t="s">
        <v>469</v>
      </c>
      <c r="B158" s="69">
        <v>122127.94</v>
      </c>
    </row>
    <row r="159" spans="1:2" x14ac:dyDescent="0.35">
      <c r="A159" t="s">
        <v>472</v>
      </c>
      <c r="B159" s="69">
        <v>0</v>
      </c>
    </row>
    <row r="160" spans="1:2" x14ac:dyDescent="0.35">
      <c r="A160" s="74" t="s">
        <v>473</v>
      </c>
      <c r="B160" s="75">
        <v>244255.88</v>
      </c>
    </row>
    <row r="161" spans="1:2" x14ac:dyDescent="0.35">
      <c r="A161" t="s">
        <v>476</v>
      </c>
      <c r="B161" s="69"/>
    </row>
    <row r="162" spans="1:2" x14ac:dyDescent="0.35">
      <c r="A162" t="s">
        <v>479</v>
      </c>
      <c r="B162" s="69">
        <v>0</v>
      </c>
    </row>
    <row r="163" spans="1:2" x14ac:dyDescent="0.35">
      <c r="A163" t="s">
        <v>482</v>
      </c>
      <c r="B163" s="69">
        <v>0</v>
      </c>
    </row>
    <row r="164" spans="1:2" x14ac:dyDescent="0.35">
      <c r="A164" s="70" t="s">
        <v>485</v>
      </c>
      <c r="B164" s="71">
        <v>130067.83</v>
      </c>
    </row>
    <row r="165" spans="1:2" x14ac:dyDescent="0.35">
      <c r="A165" s="70" t="s">
        <v>488</v>
      </c>
      <c r="B165" s="71">
        <v>130067.83</v>
      </c>
    </row>
    <row r="166" spans="1:2" x14ac:dyDescent="0.35">
      <c r="A166" s="70" t="s">
        <v>491</v>
      </c>
      <c r="B166" s="71">
        <v>121976</v>
      </c>
    </row>
    <row r="167" spans="1:2" x14ac:dyDescent="0.35">
      <c r="A167" t="s">
        <v>494</v>
      </c>
      <c r="B167" s="69"/>
    </row>
    <row r="168" spans="1:2" x14ac:dyDescent="0.35">
      <c r="A168" t="s">
        <v>497</v>
      </c>
      <c r="B168" s="69"/>
    </row>
    <row r="169" spans="1:2" x14ac:dyDescent="0.35">
      <c r="A169" t="s">
        <v>182</v>
      </c>
      <c r="B169" s="69">
        <v>0</v>
      </c>
    </row>
    <row r="170" spans="1:2" x14ac:dyDescent="0.35">
      <c r="A170" t="s">
        <v>185</v>
      </c>
      <c r="B170" s="69">
        <v>0</v>
      </c>
    </row>
    <row r="171" spans="1:2" x14ac:dyDescent="0.35">
      <c r="A171" s="74" t="s">
        <v>502</v>
      </c>
      <c r="B171" s="75">
        <v>121976</v>
      </c>
    </row>
    <row r="172" spans="1:2" x14ac:dyDescent="0.35">
      <c r="A172" t="s">
        <v>505</v>
      </c>
      <c r="B172" s="69"/>
    </row>
    <row r="173" spans="1:2" x14ac:dyDescent="0.35">
      <c r="A173" t="s">
        <v>182</v>
      </c>
      <c r="B173" s="69">
        <v>0</v>
      </c>
    </row>
    <row r="174" spans="1:2" x14ac:dyDescent="0.35">
      <c r="A174" t="s">
        <v>185</v>
      </c>
      <c r="B174" s="69">
        <v>0</v>
      </c>
    </row>
    <row r="175" spans="1:2" x14ac:dyDescent="0.35">
      <c r="A175" t="s">
        <v>510</v>
      </c>
      <c r="B175" s="69">
        <v>0</v>
      </c>
    </row>
    <row r="176" spans="1:2" x14ac:dyDescent="0.35">
      <c r="A176" t="s">
        <v>513</v>
      </c>
      <c r="B176" s="69"/>
    </row>
    <row r="177" spans="1:2" x14ac:dyDescent="0.35">
      <c r="A177" t="s">
        <v>182</v>
      </c>
      <c r="B177" s="69">
        <v>0</v>
      </c>
    </row>
    <row r="178" spans="1:2" x14ac:dyDescent="0.35">
      <c r="A178" t="s">
        <v>185</v>
      </c>
      <c r="B178" s="69">
        <v>0</v>
      </c>
    </row>
    <row r="179" spans="1:2" x14ac:dyDescent="0.35">
      <c r="A179" t="s">
        <v>518</v>
      </c>
      <c r="B179" s="69">
        <v>0</v>
      </c>
    </row>
    <row r="180" spans="1:2" x14ac:dyDescent="0.35">
      <c r="A180" t="s">
        <v>521</v>
      </c>
      <c r="B180" s="69"/>
    </row>
    <row r="181" spans="1:2" x14ac:dyDescent="0.35">
      <c r="A181" s="70" t="s">
        <v>182</v>
      </c>
      <c r="B181" s="71">
        <v>1354.45</v>
      </c>
    </row>
    <row r="182" spans="1:2" x14ac:dyDescent="0.35">
      <c r="A182" t="s">
        <v>185</v>
      </c>
      <c r="B182" s="69">
        <v>0</v>
      </c>
    </row>
    <row r="183" spans="1:2" x14ac:dyDescent="0.35">
      <c r="A183" s="70" t="s">
        <v>526</v>
      </c>
      <c r="B183" s="71">
        <v>1354.45</v>
      </c>
    </row>
    <row r="184" spans="1:2" x14ac:dyDescent="0.35">
      <c r="A184" t="s">
        <v>529</v>
      </c>
      <c r="B184" s="69"/>
    </row>
    <row r="185" spans="1:2" x14ac:dyDescent="0.35">
      <c r="A185" t="s">
        <v>182</v>
      </c>
      <c r="B185" s="69">
        <v>0</v>
      </c>
    </row>
    <row r="186" spans="1:2" x14ac:dyDescent="0.35">
      <c r="A186" t="s">
        <v>185</v>
      </c>
      <c r="B186" s="69">
        <v>0</v>
      </c>
    </row>
    <row r="187" spans="1:2" x14ac:dyDescent="0.35">
      <c r="A187" t="s">
        <v>534</v>
      </c>
      <c r="B187" s="69">
        <v>0</v>
      </c>
    </row>
    <row r="188" spans="1:2" x14ac:dyDescent="0.35">
      <c r="A188" t="s">
        <v>537</v>
      </c>
      <c r="B188" s="69"/>
    </row>
    <row r="189" spans="1:2" x14ac:dyDescent="0.35">
      <c r="A189" t="s">
        <v>182</v>
      </c>
      <c r="B189" s="69">
        <v>0</v>
      </c>
    </row>
    <row r="190" spans="1:2" x14ac:dyDescent="0.35">
      <c r="A190" t="s">
        <v>185</v>
      </c>
      <c r="B190" s="69">
        <v>0</v>
      </c>
    </row>
    <row r="191" spans="1:2" x14ac:dyDescent="0.35">
      <c r="A191" t="s">
        <v>542</v>
      </c>
      <c r="B191" s="69">
        <v>0</v>
      </c>
    </row>
    <row r="192" spans="1:2" x14ac:dyDescent="0.35">
      <c r="A192" t="s">
        <v>545</v>
      </c>
      <c r="B192" s="69"/>
    </row>
    <row r="193" spans="1:2" x14ac:dyDescent="0.35">
      <c r="A193" s="70" t="s">
        <v>182</v>
      </c>
      <c r="B193" s="71">
        <v>521273.79</v>
      </c>
    </row>
    <row r="194" spans="1:2" x14ac:dyDescent="0.35">
      <c r="A194" t="s">
        <v>185</v>
      </c>
      <c r="B194" s="69">
        <v>0</v>
      </c>
    </row>
    <row r="195" spans="1:2" x14ac:dyDescent="0.35">
      <c r="A195" s="70" t="s">
        <v>550</v>
      </c>
      <c r="B195" s="71">
        <v>521273.79</v>
      </c>
    </row>
    <row r="196" spans="1:2" x14ac:dyDescent="0.35">
      <c r="A196" t="s">
        <v>552</v>
      </c>
      <c r="B196" s="69"/>
    </row>
    <row r="197" spans="1:2" x14ac:dyDescent="0.35">
      <c r="A197" t="s">
        <v>182</v>
      </c>
      <c r="B197" s="69">
        <v>0</v>
      </c>
    </row>
    <row r="198" spans="1:2" x14ac:dyDescent="0.35">
      <c r="A198" t="s">
        <v>185</v>
      </c>
      <c r="B198" s="69">
        <v>0</v>
      </c>
    </row>
    <row r="199" spans="1:2" x14ac:dyDescent="0.35">
      <c r="A199" t="s">
        <v>557</v>
      </c>
      <c r="B199" s="69">
        <v>0</v>
      </c>
    </row>
    <row r="200" spans="1:2" x14ac:dyDescent="0.35">
      <c r="A200" t="s">
        <v>560</v>
      </c>
      <c r="B200" s="69"/>
    </row>
    <row r="201" spans="1:2" x14ac:dyDescent="0.35">
      <c r="A201" t="s">
        <v>182</v>
      </c>
      <c r="B201" s="69">
        <v>0</v>
      </c>
    </row>
    <row r="202" spans="1:2" x14ac:dyDescent="0.35">
      <c r="A202" t="s">
        <v>185</v>
      </c>
      <c r="B202" s="69">
        <v>0</v>
      </c>
    </row>
    <row r="203" spans="1:2" x14ac:dyDescent="0.35">
      <c r="A203" t="s">
        <v>565</v>
      </c>
      <c r="B203" s="69">
        <v>0</v>
      </c>
    </row>
    <row r="204" spans="1:2" x14ac:dyDescent="0.35">
      <c r="A204" t="s">
        <v>568</v>
      </c>
      <c r="B204" s="69"/>
    </row>
    <row r="205" spans="1:2" x14ac:dyDescent="0.35">
      <c r="A205" t="s">
        <v>182</v>
      </c>
      <c r="B205" s="69">
        <v>0</v>
      </c>
    </row>
    <row r="206" spans="1:2" x14ac:dyDescent="0.35">
      <c r="A206" t="s">
        <v>185</v>
      </c>
      <c r="B206" s="69">
        <v>0</v>
      </c>
    </row>
    <row r="207" spans="1:2" x14ac:dyDescent="0.35">
      <c r="A207" t="s">
        <v>573</v>
      </c>
      <c r="B207" s="69">
        <v>0</v>
      </c>
    </row>
    <row r="208" spans="1:2" x14ac:dyDescent="0.35">
      <c r="A208" t="s">
        <v>576</v>
      </c>
      <c r="B208" s="69"/>
    </row>
    <row r="209" spans="1:2" x14ac:dyDescent="0.35">
      <c r="A209" t="s">
        <v>182</v>
      </c>
      <c r="B209" s="69">
        <v>0</v>
      </c>
    </row>
    <row r="210" spans="1:2" x14ac:dyDescent="0.35">
      <c r="A210" t="s">
        <v>185</v>
      </c>
      <c r="B210" s="69">
        <v>0</v>
      </c>
    </row>
    <row r="211" spans="1:2" x14ac:dyDescent="0.35">
      <c r="A211" t="s">
        <v>581</v>
      </c>
      <c r="B211" s="69">
        <v>0</v>
      </c>
    </row>
    <row r="212" spans="1:2" x14ac:dyDescent="0.35">
      <c r="A212" t="s">
        <v>584</v>
      </c>
      <c r="B212" s="69"/>
    </row>
    <row r="213" spans="1:2" x14ac:dyDescent="0.35">
      <c r="A213" t="s">
        <v>182</v>
      </c>
      <c r="B213" s="69">
        <v>0</v>
      </c>
    </row>
    <row r="214" spans="1:2" x14ac:dyDescent="0.35">
      <c r="A214" t="s">
        <v>185</v>
      </c>
      <c r="B214" s="69">
        <v>0</v>
      </c>
    </row>
    <row r="215" spans="1:2" x14ac:dyDescent="0.35">
      <c r="A215" t="s">
        <v>585</v>
      </c>
      <c r="B215" s="69">
        <v>0</v>
      </c>
    </row>
    <row r="216" spans="1:2" x14ac:dyDescent="0.35">
      <c r="A216" t="s">
        <v>586</v>
      </c>
      <c r="B216" s="69"/>
    </row>
    <row r="217" spans="1:2" x14ac:dyDescent="0.35">
      <c r="A217" s="70" t="s">
        <v>182</v>
      </c>
      <c r="B217" s="71">
        <v>75194.17</v>
      </c>
    </row>
    <row r="218" spans="1:2" x14ac:dyDescent="0.35">
      <c r="A218" t="s">
        <v>185</v>
      </c>
      <c r="B218" s="69">
        <v>0</v>
      </c>
    </row>
    <row r="219" spans="1:2" x14ac:dyDescent="0.35">
      <c r="A219" s="70" t="s">
        <v>591</v>
      </c>
      <c r="B219" s="71">
        <v>75194.17</v>
      </c>
    </row>
    <row r="220" spans="1:2" x14ac:dyDescent="0.35">
      <c r="A220" t="s">
        <v>594</v>
      </c>
      <c r="B220" s="69"/>
    </row>
    <row r="221" spans="1:2" x14ac:dyDescent="0.35">
      <c r="A221" s="70" t="s">
        <v>182</v>
      </c>
      <c r="B221" s="71">
        <v>27914.03</v>
      </c>
    </row>
    <row r="222" spans="1:2" x14ac:dyDescent="0.35">
      <c r="A222" t="s">
        <v>185</v>
      </c>
      <c r="B222" s="69">
        <v>0</v>
      </c>
    </row>
    <row r="223" spans="1:2" x14ac:dyDescent="0.35">
      <c r="A223" s="70" t="s">
        <v>599</v>
      </c>
      <c r="B223" s="71">
        <v>27914.03</v>
      </c>
    </row>
    <row r="224" spans="1:2" x14ac:dyDescent="0.35">
      <c r="A224" t="s">
        <v>602</v>
      </c>
      <c r="B224" s="69"/>
    </row>
    <row r="225" spans="1:2" x14ac:dyDescent="0.35">
      <c r="A225" s="70" t="s">
        <v>182</v>
      </c>
      <c r="B225" s="71">
        <v>50634.82</v>
      </c>
    </row>
    <row r="226" spans="1:2" x14ac:dyDescent="0.35">
      <c r="A226" t="s">
        <v>185</v>
      </c>
      <c r="B226" s="69">
        <v>0</v>
      </c>
    </row>
    <row r="227" spans="1:2" x14ac:dyDescent="0.35">
      <c r="A227" s="70" t="s">
        <v>607</v>
      </c>
      <c r="B227" s="71">
        <v>50634.82</v>
      </c>
    </row>
    <row r="228" spans="1:2" x14ac:dyDescent="0.35">
      <c r="A228" t="s">
        <v>610</v>
      </c>
      <c r="B228">
        <v>0</v>
      </c>
    </row>
    <row r="229" spans="1:2" x14ac:dyDescent="0.35">
      <c r="A229" t="s">
        <v>613</v>
      </c>
    </row>
    <row r="230" spans="1:2" x14ac:dyDescent="0.35">
      <c r="A230" s="70" t="s">
        <v>616</v>
      </c>
      <c r="B230" s="71">
        <v>17365.71</v>
      </c>
    </row>
    <row r="231" spans="1:2" x14ac:dyDescent="0.35">
      <c r="A231" t="s">
        <v>619</v>
      </c>
      <c r="B231">
        <v>0</v>
      </c>
    </row>
    <row r="232" spans="1:2" x14ac:dyDescent="0.35">
      <c r="A232" s="70" t="s">
        <v>622</v>
      </c>
      <c r="B232" s="71">
        <v>17365.71</v>
      </c>
    </row>
    <row r="233" spans="1:2" x14ac:dyDescent="0.35">
      <c r="A233" t="s">
        <v>625</v>
      </c>
      <c r="B233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CE</vt:lpstr>
      <vt:lpstr>SP</vt:lpstr>
      <vt:lpstr>DEMO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misino</dc:creator>
  <cp:lastModifiedBy>mauro misino</cp:lastModifiedBy>
  <dcterms:created xsi:type="dcterms:W3CDTF">2025-08-01T08:30:52Z</dcterms:created>
  <dcterms:modified xsi:type="dcterms:W3CDTF">2025-09-09T10:09:17Z</dcterms:modified>
</cp:coreProperties>
</file>