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adityashankar/Desktop/Internship Applications/"/>
    </mc:Choice>
  </mc:AlternateContent>
  <xr:revisionPtr revIDLastSave="0" documentId="13_ncr:1_{1B2C91F8-12A7-8642-BBA2-326C39E05482}" xr6:coauthVersionLast="47" xr6:coauthVersionMax="47" xr10:uidLastSave="{00000000-0000-0000-0000-000000000000}"/>
  <bookViews>
    <workbookView xWindow="0" yWindow="500" windowWidth="30200" windowHeight="168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  <c r="B13" i="1" s="1"/>
  <c r="B19" i="1" l="1"/>
  <c r="B7" i="1"/>
  <c r="E5" i="1" s="1"/>
  <c r="B6" i="1"/>
  <c r="E4" i="1" l="1"/>
  <c r="E3" i="1"/>
  <c r="B20" i="1"/>
  <c r="E7" i="1" l="1"/>
  <c r="E8" i="1"/>
  <c r="E9" i="1"/>
  <c r="H3" i="1" s="1"/>
  <c r="B21" i="1"/>
  <c r="H12" i="1" l="1"/>
  <c r="H9" i="1"/>
  <c r="H4" i="1"/>
  <c r="D18" i="1" s="1"/>
  <c r="H6" i="1"/>
  <c r="B22" i="1"/>
  <c r="H13" i="1" l="1"/>
  <c r="F18" i="1" s="1"/>
  <c r="H10" i="1"/>
  <c r="E18" i="1" s="1"/>
  <c r="H18" i="1" s="1"/>
  <c r="H7" i="1"/>
  <c r="C19" i="1" s="1"/>
  <c r="B23" i="1"/>
  <c r="E19" i="1" l="1"/>
  <c r="H19" i="1" s="1"/>
  <c r="F19" i="1"/>
  <c r="G18" i="1"/>
  <c r="I18" i="1"/>
  <c r="C20" i="1"/>
  <c r="D19" i="1"/>
  <c r="B24" i="1"/>
  <c r="G19" i="1" l="1"/>
  <c r="F20" i="1"/>
  <c r="E20" i="1"/>
  <c r="H20" i="1" s="1"/>
  <c r="I19" i="1"/>
  <c r="C21" i="1"/>
  <c r="D20" i="1"/>
  <c r="B25" i="1"/>
  <c r="E21" i="1" l="1"/>
  <c r="H21" i="1" s="1"/>
  <c r="F21" i="1"/>
  <c r="G20" i="1"/>
  <c r="I20" i="1"/>
  <c r="C22" i="1"/>
  <c r="D21" i="1"/>
  <c r="B26" i="1"/>
  <c r="I21" i="1" l="1"/>
  <c r="G21" i="1"/>
  <c r="E22" i="1"/>
  <c r="H22" i="1" s="1"/>
  <c r="F22" i="1"/>
  <c r="G22" i="1" s="1"/>
  <c r="C23" i="1"/>
  <c r="D22" i="1"/>
  <c r="I22" i="1"/>
  <c r="B27" i="1"/>
  <c r="F23" i="1" l="1"/>
  <c r="E23" i="1"/>
  <c r="H23" i="1" s="1"/>
  <c r="C24" i="1"/>
  <c r="D23" i="1"/>
  <c r="I23" i="1" s="1"/>
  <c r="B28" i="1"/>
  <c r="F24" i="1" l="1"/>
  <c r="E24" i="1"/>
  <c r="H24" i="1" s="1"/>
  <c r="G23" i="1"/>
  <c r="D24" i="1"/>
  <c r="C25" i="1"/>
  <c r="B29" i="1"/>
  <c r="G24" i="1" l="1"/>
  <c r="F25" i="1"/>
  <c r="E25" i="1"/>
  <c r="H25" i="1" s="1"/>
  <c r="D25" i="1"/>
  <c r="C26" i="1"/>
  <c r="I24" i="1"/>
  <c r="B30" i="1"/>
  <c r="G25" i="1" l="1"/>
  <c r="F26" i="1"/>
  <c r="E26" i="1"/>
  <c r="H26" i="1" s="1"/>
  <c r="I25" i="1"/>
  <c r="D26" i="1"/>
  <c r="C27" i="1"/>
  <c r="B31" i="1"/>
  <c r="E27" i="1" l="1"/>
  <c r="H27" i="1" s="1"/>
  <c r="F27" i="1"/>
  <c r="G26" i="1"/>
  <c r="D27" i="1"/>
  <c r="C28" i="1"/>
  <c r="I26" i="1"/>
  <c r="B32" i="1"/>
  <c r="G27" i="1" l="1"/>
  <c r="E28" i="1"/>
  <c r="H28" i="1" s="1"/>
  <c r="F28" i="1"/>
  <c r="C29" i="1"/>
  <c r="D28" i="1"/>
  <c r="I28" i="1"/>
  <c r="I27" i="1"/>
  <c r="B33" i="1"/>
  <c r="G28" i="1" l="1"/>
  <c r="E29" i="1"/>
  <c r="H29" i="1" s="1"/>
  <c r="F29" i="1"/>
  <c r="G29" i="1" s="1"/>
  <c r="C30" i="1"/>
  <c r="D29" i="1"/>
  <c r="B34" i="1"/>
  <c r="F30" i="1" l="1"/>
  <c r="E30" i="1"/>
  <c r="H30" i="1" s="1"/>
  <c r="I29" i="1"/>
  <c r="C31" i="1"/>
  <c r="D30" i="1"/>
  <c r="B35" i="1"/>
  <c r="G30" i="1" l="1"/>
  <c r="F31" i="1"/>
  <c r="E31" i="1"/>
  <c r="H31" i="1" s="1"/>
  <c r="I30" i="1"/>
  <c r="D31" i="1"/>
  <c r="C32" i="1"/>
  <c r="B36" i="1"/>
  <c r="G31" i="1" l="1"/>
  <c r="F32" i="1"/>
  <c r="E32" i="1"/>
  <c r="H32" i="1" s="1"/>
  <c r="C33" i="1"/>
  <c r="D32" i="1"/>
  <c r="I31" i="1"/>
  <c r="B37" i="1"/>
  <c r="G32" i="1" l="1"/>
  <c r="E33" i="1"/>
  <c r="H33" i="1" s="1"/>
  <c r="F33" i="1"/>
  <c r="C34" i="1"/>
  <c r="D33" i="1"/>
  <c r="I32" i="1"/>
  <c r="B38" i="1"/>
  <c r="E34" i="1" l="1"/>
  <c r="H34" i="1" s="1"/>
  <c r="F34" i="1"/>
  <c r="G34" i="1" s="1"/>
  <c r="G33" i="1"/>
  <c r="I33" i="1"/>
  <c r="D34" i="1"/>
  <c r="C35" i="1"/>
  <c r="B39" i="1"/>
  <c r="E35" i="1" l="1"/>
  <c r="H35" i="1" s="1"/>
  <c r="F35" i="1"/>
  <c r="G35" i="1" s="1"/>
  <c r="I34" i="1"/>
  <c r="C36" i="1"/>
  <c r="D35" i="1"/>
  <c r="I35" i="1"/>
  <c r="B40" i="1"/>
  <c r="E36" i="1" l="1"/>
  <c r="H36" i="1" s="1"/>
  <c r="F36" i="1"/>
  <c r="G36" i="1" s="1"/>
  <c r="C37" i="1"/>
  <c r="D36" i="1"/>
  <c r="I36" i="1" s="1"/>
  <c r="B41" i="1"/>
  <c r="F37" i="1" l="1"/>
  <c r="E37" i="1"/>
  <c r="H37" i="1" s="1"/>
  <c r="C38" i="1"/>
  <c r="D37" i="1"/>
  <c r="B42" i="1"/>
  <c r="G37" i="1" l="1"/>
  <c r="I37" i="1"/>
  <c r="F38" i="1"/>
  <c r="E38" i="1"/>
  <c r="H38" i="1" s="1"/>
  <c r="D38" i="1"/>
  <c r="C39" i="1"/>
  <c r="B43" i="1"/>
  <c r="E39" i="1" l="1"/>
  <c r="H39" i="1" s="1"/>
  <c r="F39" i="1"/>
  <c r="G38" i="1"/>
  <c r="I38" i="1"/>
  <c r="C40" i="1"/>
  <c r="D39" i="1"/>
  <c r="B44" i="1"/>
  <c r="E40" i="1" l="1"/>
  <c r="H40" i="1" s="1"/>
  <c r="F40" i="1"/>
  <c r="G39" i="1"/>
  <c r="C41" i="1"/>
  <c r="D40" i="1"/>
  <c r="I40" i="1"/>
  <c r="I39" i="1"/>
  <c r="B45" i="1"/>
  <c r="E41" i="1" l="1"/>
  <c r="H41" i="1" s="1"/>
  <c r="F41" i="1"/>
  <c r="G40" i="1"/>
  <c r="C42" i="1"/>
  <c r="D41" i="1"/>
  <c r="I41" i="1"/>
  <c r="B46" i="1"/>
  <c r="F42" i="1" l="1"/>
  <c r="E42" i="1"/>
  <c r="H42" i="1" s="1"/>
  <c r="G41" i="1"/>
  <c r="C43" i="1"/>
  <c r="D42" i="1"/>
  <c r="B47" i="1"/>
  <c r="G42" i="1" l="1"/>
  <c r="I42" i="1"/>
  <c r="F43" i="1"/>
  <c r="E43" i="1"/>
  <c r="H43" i="1" s="1"/>
  <c r="D43" i="1"/>
  <c r="C44" i="1"/>
  <c r="I43" i="1"/>
  <c r="B48" i="1"/>
  <c r="E44" i="1" l="1"/>
  <c r="H44" i="1" s="1"/>
  <c r="F44" i="1"/>
  <c r="G43" i="1"/>
  <c r="C45" i="1"/>
  <c r="D44" i="1"/>
  <c r="I44" i="1"/>
  <c r="B49" i="1"/>
  <c r="F45" i="1" l="1"/>
  <c r="E45" i="1"/>
  <c r="H45" i="1" s="1"/>
  <c r="G44" i="1"/>
  <c r="C46" i="1"/>
  <c r="D45" i="1"/>
  <c r="B50" i="1"/>
  <c r="G45" i="1" l="1"/>
  <c r="E46" i="1"/>
  <c r="H46" i="1" s="1"/>
  <c r="F46" i="1"/>
  <c r="I45" i="1"/>
  <c r="D46" i="1"/>
  <c r="C47" i="1"/>
  <c r="I46" i="1"/>
  <c r="B51" i="1"/>
  <c r="F47" i="1" l="1"/>
  <c r="E47" i="1"/>
  <c r="H47" i="1" s="1"/>
  <c r="G46" i="1"/>
  <c r="C48" i="1"/>
  <c r="D47" i="1"/>
  <c r="B52" i="1"/>
  <c r="G47" i="1" l="1"/>
  <c r="I47" i="1"/>
  <c r="F48" i="1"/>
  <c r="E48" i="1"/>
  <c r="H48" i="1" s="1"/>
  <c r="C49" i="1"/>
  <c r="D48" i="1"/>
  <c r="B53" i="1"/>
  <c r="F49" i="1" l="1"/>
  <c r="E49" i="1"/>
  <c r="H49" i="1" s="1"/>
  <c r="G48" i="1"/>
  <c r="I48" i="1"/>
  <c r="C50" i="1"/>
  <c r="D49" i="1"/>
  <c r="B54" i="1"/>
  <c r="G49" i="1" l="1"/>
  <c r="F50" i="1"/>
  <c r="E50" i="1"/>
  <c r="H50" i="1" s="1"/>
  <c r="C51" i="1"/>
  <c r="D50" i="1"/>
  <c r="I50" i="1"/>
  <c r="I49" i="1"/>
  <c r="B55" i="1"/>
  <c r="E51" i="1" l="1"/>
  <c r="H51" i="1" s="1"/>
  <c r="F51" i="1"/>
  <c r="G51" i="1" s="1"/>
  <c r="G50" i="1"/>
  <c r="C52" i="1"/>
  <c r="D51" i="1"/>
  <c r="I51" i="1"/>
  <c r="B56" i="1"/>
  <c r="F52" i="1" l="1"/>
  <c r="E52" i="1"/>
  <c r="H52" i="1" s="1"/>
  <c r="D52" i="1"/>
  <c r="I52" i="1" s="1"/>
  <c r="C53" i="1"/>
  <c r="B57" i="1"/>
  <c r="E53" i="1" l="1"/>
  <c r="H53" i="1" s="1"/>
  <c r="F53" i="1"/>
  <c r="G53" i="1" s="1"/>
  <c r="G52" i="1"/>
  <c r="C54" i="1"/>
  <c r="D53" i="1"/>
  <c r="B58" i="1"/>
  <c r="I53" i="1" l="1"/>
  <c r="F54" i="1"/>
  <c r="E54" i="1"/>
  <c r="H54" i="1" s="1"/>
  <c r="C55" i="1"/>
  <c r="D54" i="1"/>
  <c r="I54" i="1"/>
  <c r="F55" i="1" l="1"/>
  <c r="E55" i="1"/>
  <c r="H55" i="1" s="1"/>
  <c r="G54" i="1"/>
  <c r="C56" i="1"/>
  <c r="D55" i="1"/>
  <c r="I55" i="1"/>
  <c r="E56" i="1" l="1"/>
  <c r="H56" i="1" s="1"/>
  <c r="F56" i="1"/>
  <c r="G56" i="1" s="1"/>
  <c r="G55" i="1"/>
  <c r="D56" i="1"/>
  <c r="C57" i="1"/>
  <c r="E57" i="1" l="1"/>
  <c r="H57" i="1" s="1"/>
  <c r="F57" i="1"/>
  <c r="G57" i="1" s="1"/>
  <c r="C58" i="1"/>
  <c r="D57" i="1"/>
  <c r="I56" i="1"/>
  <c r="I57" i="1" l="1"/>
  <c r="E58" i="1"/>
  <c r="H58" i="1" s="1"/>
  <c r="F58" i="1"/>
  <c r="D58" i="1"/>
  <c r="G58" i="1" l="1"/>
  <c r="I58" i="1"/>
</calcChain>
</file>

<file path=xl/sharedStrings.xml><?xml version="1.0" encoding="utf-8"?>
<sst xmlns="http://schemas.openxmlformats.org/spreadsheetml/2006/main" count="37" uniqueCount="36">
  <si>
    <t>g</t>
  </si>
  <si>
    <t>beta</t>
  </si>
  <si>
    <t>gamma</t>
  </si>
  <si>
    <t>sigma</t>
  </si>
  <si>
    <t>r</t>
  </si>
  <si>
    <t>alpha</t>
  </si>
  <si>
    <t>delta</t>
  </si>
  <si>
    <t>phi</t>
  </si>
  <si>
    <t>lambda1</t>
  </si>
  <si>
    <t>lambda2</t>
  </si>
  <si>
    <t>lambda3</t>
  </si>
  <si>
    <t>Q0</t>
  </si>
  <si>
    <t>Q1</t>
  </si>
  <si>
    <t>Q2</t>
  </si>
  <si>
    <t>etack</t>
  </si>
  <si>
    <t>etaca</t>
  </si>
  <si>
    <t>etakk</t>
  </si>
  <si>
    <t>etaka</t>
  </si>
  <si>
    <t>etayk</t>
  </si>
  <si>
    <t>etaya</t>
  </si>
  <si>
    <t>time</t>
  </si>
  <si>
    <t>a</t>
  </si>
  <si>
    <t>k</t>
  </si>
  <si>
    <t>c</t>
  </si>
  <si>
    <t>y</t>
  </si>
  <si>
    <t>i</t>
  </si>
  <si>
    <t>Econ 401: Advanced Macroeconomics: The RBC Model with Endogenous Labor Supply</t>
  </si>
  <si>
    <t>gamman</t>
  </si>
  <si>
    <t>sigman</t>
  </si>
  <si>
    <t>mu</t>
  </si>
  <si>
    <t>Nbar</t>
  </si>
  <si>
    <t>etank</t>
  </si>
  <si>
    <t>etana</t>
  </si>
  <si>
    <t>n</t>
  </si>
  <si>
    <t>omega</t>
  </si>
  <si>
    <t>This is the Real Business Cycle Macroeconomic Model with endogenous labor supply. This model is interactive with the graph displaying live-time changes to changes in input parameters like trend growth rate, interest rate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</si>
</sst>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5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2" fontId="2" fillId="0" borderId="0" xfId="0" applyNumberFormat="1" applyFont="1"/>
    <xf numFmtId="0" fontId="3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RBC Model with Endogenous Labor Supply Impulse Response Example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Sheet1!$B$16</c:f>
              <c:strCache>
                <c:ptCount val="1"/>
                <c:pt idx="0">
                  <c:v>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Sheet1!$A$17:$A$58</c:f>
              <c:numCache>
                <c:formatCode>General</c:formatCode>
                <c:ptCount val="42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</c:numCache>
            </c:numRef>
          </c:cat>
          <c:val>
            <c:numRef>
              <c:f>Sheet1!$B$17:$B$58</c:f>
              <c:numCache>
                <c:formatCode>General</c:formatCode>
                <c:ptCount val="42"/>
                <c:pt idx="0">
                  <c:v>0</c:v>
                </c:pt>
                <c:pt idx="1">
                  <c:v>1</c:v>
                </c:pt>
                <c:pt idx="2">
                  <c:v>0.95</c:v>
                </c:pt>
                <c:pt idx="3">
                  <c:v>0.90249999999999997</c:v>
                </c:pt>
                <c:pt idx="4">
                  <c:v>0.85737499999999989</c:v>
                </c:pt>
                <c:pt idx="5">
                  <c:v>0.81450624999999988</c:v>
                </c:pt>
                <c:pt idx="6">
                  <c:v>0.77378093749999988</c:v>
                </c:pt>
                <c:pt idx="7">
                  <c:v>0.7350918906249998</c:v>
                </c:pt>
                <c:pt idx="8">
                  <c:v>0.69833729609374973</c:v>
                </c:pt>
                <c:pt idx="9">
                  <c:v>0.66342043128906225</c:v>
                </c:pt>
                <c:pt idx="10">
                  <c:v>0.63024940972460908</c:v>
                </c:pt>
                <c:pt idx="11">
                  <c:v>0.59873693923837856</c:v>
                </c:pt>
                <c:pt idx="12">
                  <c:v>0.56880009227645956</c:v>
                </c:pt>
                <c:pt idx="13">
                  <c:v>0.54036008766263655</c:v>
                </c:pt>
                <c:pt idx="14">
                  <c:v>0.5133420832795047</c:v>
                </c:pt>
                <c:pt idx="15">
                  <c:v>0.48767497911552943</c:v>
                </c:pt>
                <c:pt idx="16">
                  <c:v>0.46329123015975293</c:v>
                </c:pt>
                <c:pt idx="17">
                  <c:v>0.44012666865176525</c:v>
                </c:pt>
                <c:pt idx="18">
                  <c:v>0.41812033521917696</c:v>
                </c:pt>
                <c:pt idx="19">
                  <c:v>0.39721431845821809</c:v>
                </c:pt>
                <c:pt idx="20">
                  <c:v>0.37735360253530714</c:v>
                </c:pt>
                <c:pt idx="21">
                  <c:v>0.35848592240854177</c:v>
                </c:pt>
                <c:pt idx="22">
                  <c:v>0.34056162628811465</c:v>
                </c:pt>
                <c:pt idx="23">
                  <c:v>0.3235335449737089</c:v>
                </c:pt>
                <c:pt idx="24">
                  <c:v>0.30735686772502346</c:v>
                </c:pt>
                <c:pt idx="25">
                  <c:v>0.29198902433877227</c:v>
                </c:pt>
                <c:pt idx="26">
                  <c:v>0.27738957312183365</c:v>
                </c:pt>
                <c:pt idx="27">
                  <c:v>0.26352009446574198</c:v>
                </c:pt>
                <c:pt idx="28">
                  <c:v>0.25034408974245487</c:v>
                </c:pt>
                <c:pt idx="29">
                  <c:v>0.2378268852553321</c:v>
                </c:pt>
                <c:pt idx="30">
                  <c:v>0.22593554099256549</c:v>
                </c:pt>
                <c:pt idx="31">
                  <c:v>0.21463876394293721</c:v>
                </c:pt>
                <c:pt idx="32">
                  <c:v>0.20390682574579033</c:v>
                </c:pt>
                <c:pt idx="33">
                  <c:v>0.19371148445850081</c:v>
                </c:pt>
                <c:pt idx="34">
                  <c:v>0.18402591023557577</c:v>
                </c:pt>
                <c:pt idx="35">
                  <c:v>0.17482461472379698</c:v>
                </c:pt>
                <c:pt idx="36">
                  <c:v>0.16608338398760714</c:v>
                </c:pt>
                <c:pt idx="37">
                  <c:v>0.15777921478822676</c:v>
                </c:pt>
                <c:pt idx="38">
                  <c:v>0.14989025404881542</c:v>
                </c:pt>
                <c:pt idx="39">
                  <c:v>0.14239574134637464</c:v>
                </c:pt>
                <c:pt idx="40">
                  <c:v>0.13527595427905589</c:v>
                </c:pt>
                <c:pt idx="41">
                  <c:v>0.12851215656510309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56-4436-AFE5-EB0037BA0833}"/>
            </c:ext>
          </c:extLst>
        </c:ser>
        <c:ser>
          <c:idx val="1"/>
          <c:order val="1"/>
          <c:tx>
            <c:strRef>
              <c:f>Sheet1!$C$16</c:f>
              <c:strCache>
                <c:ptCount val="1"/>
                <c:pt idx="0">
                  <c:v>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Sheet1!$A$17:$A$58</c:f>
              <c:numCache>
                <c:formatCode>General</c:formatCode>
                <c:ptCount val="42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</c:numCache>
            </c:numRef>
          </c:cat>
          <c:val>
            <c:numRef>
              <c:f>Sheet1!$C$17:$C$58</c:f>
              <c:numCache>
                <c:formatCode>General</c:formatCode>
                <c:ptCount val="42"/>
                <c:pt idx="0">
                  <c:v>0</c:v>
                </c:pt>
                <c:pt idx="1">
                  <c:v>0</c:v>
                </c:pt>
                <c:pt idx="2">
                  <c:v>8.1396459310091845E-2</c:v>
                </c:pt>
                <c:pt idx="3">
                  <c:v>0.15462516931922041</c:v>
                </c:pt>
                <c:pt idx="4">
                  <c:v>0.2203008286808219</c:v>
                </c:pt>
                <c:pt idx="5">
                  <c:v>0.27899701432415458</c:v>
                </c:pt>
                <c:pt idx="6">
                  <c:v>0.33124876046628121</c:v>
                </c:pt>
                <c:pt idx="7">
                  <c:v>0.37755498234661566</c:v>
                </c:pt>
                <c:pt idx="8">
                  <c:v>0.418380753773337</c:v>
                </c:pt>
                <c:pt idx="9">
                  <c:v>0.45415944704978006</c:v>
                </c:pt>
                <c:pt idx="10">
                  <c:v>0.48529474335713613</c:v>
                </c:pt>
                <c:pt idx="11">
                  <c:v>0.51216252120580219</c:v>
                </c:pt>
                <c:pt idx="12">
                  <c:v>0.53511263012994925</c:v>
                </c:pt>
                <c:pt idx="13">
                  <c:v>0.55447055638688059</c:v>
                </c:pt>
                <c:pt idx="14">
                  <c:v>0.57053898703313177</c:v>
                </c:pt>
                <c:pt idx="15">
                  <c:v>0.58359927838172132</c:v>
                </c:pt>
                <c:pt idx="16">
                  <c:v>0.59391283449825938</c:v>
                </c:pt>
                <c:pt idx="17">
                  <c:v>0.60172240106659625</c:v>
                </c:pt>
                <c:pt idx="18">
                  <c:v>0.60725327964623788</c:v>
                </c:pt>
                <c:pt idx="19">
                  <c:v>0.61071446705283838</c:v>
                </c:pt>
                <c:pt idx="20">
                  <c:v>0.61229972431870827</c:v>
                </c:pt>
                <c:pt idx="21">
                  <c:v>0.61218857943152871</c:v>
                </c:pt>
                <c:pt idx="22">
                  <c:v>0.61054726780546287</c:v>
                </c:pt>
                <c:pt idx="23">
                  <c:v>0.60752961420876261</c:v>
                </c:pt>
                <c:pt idx="24">
                  <c:v>0.60327785965502401</c:v>
                </c:pt>
                <c:pt idx="25">
                  <c:v>0.5979234365606827</c:v>
                </c:pt>
                <c:pt idx="26">
                  <c:v>0.59158769527848487</c:v>
                </c:pt>
                <c:pt idx="27">
                  <c:v>0.58438258493484962</c:v>
                </c:pt>
                <c:pt idx="28">
                  <c:v>0.57641129132763325</c:v>
                </c:pt>
                <c:pt idx="29">
                  <c:v>0.5677688344792351</c:v>
                </c:pt>
                <c:pt idx="30">
                  <c:v>0.55854262828768386</c:v>
                </c:pt>
                <c:pt idx="31">
                  <c:v>0.54881300457479343</c:v>
                </c:pt>
                <c:pt idx="32">
                  <c:v>0.53865370369518506</c:v>
                </c:pt>
                <c:pt idx="33">
                  <c:v>0.5281323337424676</c:v>
                </c:pt>
                <c:pt idx="34">
                  <c:v>0.51731080026870957</c:v>
                </c:pt>
                <c:pt idx="35">
                  <c:v>0.50624570832011218</c:v>
                </c:pt>
                <c:pt idx="36">
                  <c:v>0.49498873848510494</c:v>
                </c:pt>
                <c:pt idx="37">
                  <c:v>0.48358699855056358</c:v>
                </c:pt>
                <c:pt idx="38">
                  <c:v>0.4720833522671482</c:v>
                </c:pt>
                <c:pt idx="39">
                  <c:v>0.46051672663554194</c:v>
                </c:pt>
                <c:pt idx="40">
                  <c:v>0.4489223990413268</c:v>
                </c:pt>
                <c:pt idx="41">
                  <c:v>0.43733226548707027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56-4436-AFE5-EB0037BA0833}"/>
            </c:ext>
          </c:extLst>
        </c:ser>
        <c:ser>
          <c:idx val="2"/>
          <c:order val="2"/>
          <c:tx>
            <c:strRef>
              <c:f>Sheet1!$D$16</c:f>
              <c:strCache>
                <c:ptCount val="1"/>
                <c:pt idx="0">
                  <c:v>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Sheet1!$A$17:$A$58</c:f>
              <c:numCache>
                <c:formatCode>General</c:formatCode>
                <c:ptCount val="42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</c:numCache>
            </c:numRef>
          </c:cat>
          <c:val>
            <c:numRef>
              <c:f>Sheet1!$D$17:$D$58</c:f>
              <c:numCache>
                <c:formatCode>General</c:formatCode>
                <c:ptCount val="42"/>
                <c:pt idx="0">
                  <c:v>0</c:v>
                </c:pt>
                <c:pt idx="1">
                  <c:v>0.27045615749853352</c:v>
                </c:pt>
                <c:pt idx="2">
                  <c:v>0.30001521859356411</c:v>
                </c:pt>
                <c:pt idx="3">
                  <c:v>0.32592735851251264</c:v>
                </c:pt>
                <c:pt idx="4">
                  <c:v>0.34848412058959916</c:v>
                </c:pt>
                <c:pt idx="5">
                  <c:v>0.36795697342653599</c:v>
                </c:pt>
                <c:pt idx="6">
                  <c:v>0.38459859140556119</c:v>
                </c:pt>
                <c:pt idx="7">
                  <c:v>0.39864405724243912</c:v>
                </c:pt>
                <c:pt idx="8">
                  <c:v>0.41031199117895922</c:v>
                </c:pt>
                <c:pt idx="9">
                  <c:v>0.4198056111491697</c:v>
                </c:pt>
                <c:pt idx="10">
                  <c:v>0.42731372800332995</c:v>
                </c:pt>
                <c:pt idx="11">
                  <c:v>0.43301167963751575</c:v>
                </c:pt>
                <c:pt idx="12">
                  <c:v>0.43706220765416326</c:v>
                </c:pt>
                <c:pt idx="13">
                  <c:v>0.43961627996885144</c:v>
                </c:pt>
                <c:pt idx="14">
                  <c:v>0.44081386258057531</c:v>
                </c:pt>
                <c:pt idx="15">
                  <c:v>0.44078464353599656</c:v>
                </c:pt>
                <c:pt idx="16">
                  <c:v>0.43964871194202915</c:v>
                </c:pt>
                <c:pt idx="17">
                  <c:v>0.43751719471503936</c:v>
                </c:pt>
                <c:pt idx="18">
                  <c:v>0.43449285359833589</c:v>
                </c:pt>
                <c:pt idx="19">
                  <c:v>0.43067064483197587</c:v>
                </c:pt>
                <c:pt idx="20">
                  <c:v>0.42613824371969744</c:v>
                </c:pt>
                <c:pt idx="21">
                  <c:v>0.4209765362065514</c:v>
                </c:pt>
                <c:pt idx="22">
                  <c:v>0.41526007945707855</c:v>
                </c:pt>
                <c:pt idx="23">
                  <c:v>0.40905753330725081</c:v>
                </c:pt>
                <c:pt idx="24">
                  <c:v>0.40243206435345935</c:v>
                </c:pt>
                <c:pt idx="25">
                  <c:v>0.39544172433821484</c:v>
                </c:pt>
                <c:pt idx="26">
                  <c:v>0.38813980439456425</c:v>
                </c:pt>
                <c:pt idx="27">
                  <c:v>0.38057516661919166</c:v>
                </c:pt>
                <c:pt idx="28">
                  <c:v>0.3727925543574353</c:v>
                </c:pt>
                <c:pt idx="29">
                  <c:v>0.36483288250172308</c:v>
                </c:pt>
                <c:pt idx="30">
                  <c:v>0.35673350902791595</c:v>
                </c:pt>
                <c:pt idx="31">
                  <c:v>0.34852848892148847</c:v>
                </c:pt>
                <c:pt idx="32">
                  <c:v>0.3402488115771154</c:v>
                </c:pt>
                <c:pt idx="33">
                  <c:v>0.33192262269082956</c:v>
                </c:pt>
                <c:pt idx="34">
                  <c:v>0.32357543160325203</c:v>
                </c:pt>
                <c:pt idx="35">
                  <c:v>0.31523030499524807</c:v>
                </c:pt>
                <c:pt idx="36">
                  <c:v>0.30690804778354253</c:v>
                </c:pt>
                <c:pt idx="37">
                  <c:v>0.29862737201313433</c:v>
                </c:pt>
                <c:pt idx="38">
                  <c:v>0.29040505449561199</c:v>
                </c:pt>
                <c:pt idx="39">
                  <c:v>0.28225608389752049</c:v>
                </c:pt>
                <c:pt idx="40">
                  <c:v>0.27419379794059817</c:v>
                </c:pt>
                <c:pt idx="41">
                  <c:v>0.26623001133585178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56-4436-AFE5-EB0037BA0833}"/>
            </c:ext>
          </c:extLst>
        </c:ser>
        <c:ser>
          <c:idx val="3"/>
          <c:order val="3"/>
          <c:tx>
            <c:strRef>
              <c:f>Sheet1!$E$16</c:f>
              <c:strCache>
                <c:ptCount val="1"/>
                <c:pt idx="0">
                  <c:v>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Sheet1!$A$17:$A$58</c:f>
              <c:numCache>
                <c:formatCode>General</c:formatCode>
                <c:ptCount val="42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</c:numCache>
            </c:numRef>
          </c:cat>
          <c:val>
            <c:numRef>
              <c:f>Sheet1!$E$17:$E$58</c:f>
              <c:numCache>
                <c:formatCode>General</c:formatCode>
                <c:ptCount val="42"/>
                <c:pt idx="0">
                  <c:v>0</c:v>
                </c:pt>
                <c:pt idx="1">
                  <c:v>0.47604302821304512</c:v>
                </c:pt>
                <c:pt idx="2">
                  <c:v>0.43306098722292496</c:v>
                </c:pt>
                <c:pt idx="3">
                  <c:v>0.39319366491090973</c:v>
                </c:pt>
                <c:pt idx="4">
                  <c:v>0.35623671111778454</c:v>
                </c:pt>
                <c:pt idx="5">
                  <c:v>0.32199844068836431</c:v>
                </c:pt>
                <c:pt idx="6">
                  <c:v>0.29029907700145308</c:v>
                </c:pt>
                <c:pt idx="7">
                  <c:v>0.26097003952684128</c:v>
                </c:pt>
                <c:pt idx="8">
                  <c:v>0.23385327289566998</c:v>
                </c:pt>
                <c:pt idx="9">
                  <c:v>0.20880061511189871</c:v>
                </c:pt>
                <c:pt idx="10">
                  <c:v>0.18567320266615928</c:v>
                </c:pt>
                <c:pt idx="11">
                  <c:v>0.16434091043939369</c:v>
                </c:pt>
                <c:pt idx="12">
                  <c:v>0.14468182440277116</c:v>
                </c:pt>
                <c:pt idx="13">
                  <c:v>0.12658174523284327</c:v>
                </c:pt>
                <c:pt idx="14">
                  <c:v>0.10993372106709154</c:v>
                </c:pt>
                <c:pt idx="15">
                  <c:v>9.463760772529986E-2</c:v>
                </c:pt>
                <c:pt idx="16">
                  <c:v>8.0599654816862432E-2</c:v>
                </c:pt>
                <c:pt idx="17">
                  <c:v>6.7732116243534979E-2</c:v>
                </c:pt>
                <c:pt idx="18">
                  <c:v>5.5952883691539446E-2</c:v>
                </c:pt>
                <c:pt idx="19">
                  <c:v>4.5185141786615562E-2</c:v>
                </c:pt>
                <c:pt idx="20">
                  <c:v>3.5357043660843052E-2</c:v>
                </c:pt>
                <c:pt idx="21">
                  <c:v>2.6401405751074497E-2</c:v>
                </c:pt>
                <c:pt idx="22">
                  <c:v>1.8255420715862003E-2</c:v>
                </c:pt>
                <c:pt idx="23">
                  <c:v>1.0860387421045614E-2</c:v>
                </c:pt>
                <c:pt idx="24">
                  <c:v>4.1614570039067433E-3</c:v>
                </c:pt>
                <c:pt idx="25">
                  <c:v>-1.8926059178228094E-3</c:v>
                </c:pt>
                <c:pt idx="26">
                  <c:v>-7.349647772587925E-3</c:v>
                </c:pt>
                <c:pt idx="27">
                  <c:v>-1.2254337127535181E-2</c:v>
                </c:pt>
                <c:pt idx="28">
                  <c:v>-1.6648363129791149E-2</c:v>
                </c:pt>
                <c:pt idx="29">
                  <c:v>-2.0570622034611449E-2</c:v>
                </c:pt>
                <c:pt idx="30">
                  <c:v>-2.4057392516297779E-2</c:v>
                </c:pt>
                <c:pt idx="31">
                  <c:v>-2.7142500417938961E-2</c:v>
                </c:pt>
                <c:pt idx="32">
                  <c:v>-2.9857473558435293E-2</c:v>
                </c:pt>
                <c:pt idx="33">
                  <c:v>-3.2231687179793328E-2</c:v>
                </c:pt>
                <c:pt idx="34">
                  <c:v>-3.4292500584204938E-2</c:v>
                </c:pt>
                <c:pt idx="35">
                  <c:v>-3.6065385478845247E-2</c:v>
                </c:pt>
                <c:pt idx="36">
                  <c:v>-3.7574046516528958E-2</c:v>
                </c:pt>
                <c:pt idx="37">
                  <c:v>-3.8840534492256176E-2</c:v>
                </c:pt>
                <c:pt idx="38">
                  <c:v>-3.9885352629161791E-2</c:v>
                </c:pt>
                <c:pt idx="39">
                  <c:v>-4.0727556362368703E-2</c:v>
                </c:pt>
                <c:pt idx="40">
                  <c:v>-4.1384847005649511E-2</c:v>
                </c:pt>
                <c:pt idx="41">
                  <c:v>-4.1873659663545774E-2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56-4436-AFE5-EB0037BA0833}"/>
            </c:ext>
          </c:extLst>
        </c:ser>
        <c:ser>
          <c:idx val="4"/>
          <c:order val="4"/>
          <c:tx>
            <c:strRef>
              <c:f>Sheet1!$F$16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Sheet1!$A$17:$A$58</c:f>
              <c:numCache>
                <c:formatCode>General</c:formatCode>
                <c:ptCount val="42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</c:numCache>
            </c:numRef>
          </c:cat>
          <c:val>
            <c:numRef>
              <c:f>Sheet1!$F$17:$F$58</c:f>
              <c:numCache>
                <c:formatCode>General</c:formatCode>
                <c:ptCount val="42"/>
                <c:pt idx="0">
                  <c:v>0</c:v>
                </c:pt>
                <c:pt idx="1">
                  <c:v>0.98452069981810109</c:v>
                </c:pt>
                <c:pt idx="2">
                  <c:v>0.94960669942795162</c:v>
                </c:pt>
                <c:pt idx="3">
                  <c:v>0.91571785587887711</c:v>
                </c:pt>
                <c:pt idx="4">
                  <c:v>0.88283918726627586</c:v>
                </c:pt>
                <c:pt idx="5">
                  <c:v>0.85095463445908237</c:v>
                </c:pt>
                <c:pt idx="6">
                  <c:v>0.82004720690774069</c:v>
                </c:pt>
                <c:pt idx="7">
                  <c:v>0.79009911653270104</c:v>
                </c:pt>
                <c:pt idx="8">
                  <c:v>0.76109190052246412</c:v>
                </c:pt>
                <c:pt idx="9">
                  <c:v>0.73300653381701775</c:v>
                </c:pt>
                <c:pt idx="10">
                  <c:v>0.70582353200256887</c:v>
                </c:pt>
                <c:pt idx="11">
                  <c:v>0.67952304529660612</c:v>
                </c:pt>
                <c:pt idx="12">
                  <c:v>0.65408494425831998</c:v>
                </c:pt>
                <c:pt idx="13">
                  <c:v>0.62948889781811623</c:v>
                </c:pt>
                <c:pt idx="14">
                  <c:v>0.60571444418121256</c:v>
                </c:pt>
                <c:pt idx="15">
                  <c:v>0.58274105512394636</c:v>
                </c:pt>
                <c:pt idx="16">
                  <c:v>0.56054819416732282</c:v>
                </c:pt>
                <c:pt idx="17">
                  <c:v>0.53911536908034174</c:v>
                </c:pt>
                <c:pt idx="18">
                  <c:v>0.51842217913564503</c:v>
                </c:pt>
                <c:pt idx="19">
                  <c:v>0.4984483575118992</c:v>
                </c:pt>
                <c:pt idx="20">
                  <c:v>0.47917380921096198</c:v>
                </c:pt>
                <c:pt idx="21">
                  <c:v>0.46057864483316308</c:v>
                </c:pt>
                <c:pt idx="22">
                  <c:v>0.44264321053087152</c:v>
                </c:pt>
                <c:pt idx="23">
                  <c:v>0.4253481144388192</c:v>
                </c:pt>
                <c:pt idx="24">
                  <c:v>0.40867424985931938</c:v>
                </c:pt>
                <c:pt idx="25">
                  <c:v>0.39260281546148063</c:v>
                </c:pt>
                <c:pt idx="26">
                  <c:v>0.37711533273568237</c:v>
                </c:pt>
                <c:pt idx="27">
                  <c:v>0.36219366092788885</c:v>
                </c:pt>
                <c:pt idx="28">
                  <c:v>0.34782000966274856</c:v>
                </c:pt>
                <c:pt idx="29">
                  <c:v>0.33397694944980594</c:v>
                </c:pt>
                <c:pt idx="30">
                  <c:v>0.32064742025346926</c:v>
                </c:pt>
                <c:pt idx="31">
                  <c:v>0.30781473829458</c:v>
                </c:pt>
                <c:pt idx="32">
                  <c:v>0.29546260123946244</c:v>
                </c:pt>
                <c:pt idx="33">
                  <c:v>0.28357509192113961</c:v>
                </c:pt>
                <c:pt idx="34">
                  <c:v>0.27213668072694464</c:v>
                </c:pt>
                <c:pt idx="35">
                  <c:v>0.26113222677698011</c:v>
                </c:pt>
                <c:pt idx="36">
                  <c:v>0.25054697800874909</c:v>
                </c:pt>
                <c:pt idx="37">
                  <c:v>0.24036657027475006</c:v>
                </c:pt>
                <c:pt idx="38">
                  <c:v>0.23057702555186932</c:v>
                </c:pt>
                <c:pt idx="39">
                  <c:v>0.2211647493539674</c:v>
                </c:pt>
                <c:pt idx="40">
                  <c:v>0.21211652743212386</c:v>
                </c:pt>
                <c:pt idx="41">
                  <c:v>0.20341952184053311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A56-4436-AFE5-EB0037BA0833}"/>
            </c:ext>
          </c:extLst>
        </c:ser>
        <c:ser>
          <c:idx val="5"/>
          <c:order val="5"/>
          <c:tx>
            <c:strRef>
              <c:f>Sheet1!$G$16</c:f>
              <c:strCache>
                <c:ptCount val="1"/>
                <c:pt idx="0">
                  <c:v>omega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Sheet1!$A$17:$A$58</c:f>
              <c:numCache>
                <c:formatCode>General</c:formatCode>
                <c:ptCount val="42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</c:numCache>
            </c:numRef>
          </c:cat>
          <c:val>
            <c:numRef>
              <c:f>Sheet1!$G$17:$G$58</c:f>
              <c:numCache>
                <c:formatCode>General</c:formatCode>
                <c:ptCount val="42"/>
                <c:pt idx="0">
                  <c:v>0</c:v>
                </c:pt>
                <c:pt idx="1">
                  <c:v>0.50847767160505597</c:v>
                </c:pt>
                <c:pt idx="2">
                  <c:v>0.51654571220502665</c:v>
                </c:pt>
                <c:pt idx="3">
                  <c:v>0.52252419096796743</c:v>
                </c:pt>
                <c:pt idx="4">
                  <c:v>0.52660247614849132</c:v>
                </c:pt>
                <c:pt idx="5">
                  <c:v>0.52895619377071812</c:v>
                </c:pt>
                <c:pt idx="6">
                  <c:v>0.52974812990628761</c:v>
                </c:pt>
                <c:pt idx="7">
                  <c:v>0.52912907700585976</c:v>
                </c:pt>
                <c:pt idx="8">
                  <c:v>0.52723862762679419</c:v>
                </c:pt>
                <c:pt idx="9">
                  <c:v>0.52420591870511901</c:v>
                </c:pt>
                <c:pt idx="10">
                  <c:v>0.52015032933640959</c:v>
                </c:pt>
                <c:pt idx="11">
                  <c:v>0.51518213485721243</c:v>
                </c:pt>
                <c:pt idx="12">
                  <c:v>0.50940311985554887</c:v>
                </c:pt>
                <c:pt idx="13">
                  <c:v>0.50290715258527297</c:v>
                </c:pt>
                <c:pt idx="14">
                  <c:v>0.49578072311412102</c:v>
                </c:pt>
                <c:pt idx="15">
                  <c:v>0.48810344739864653</c:v>
                </c:pt>
                <c:pt idx="16">
                  <c:v>0.47994853935046039</c:v>
                </c:pt>
                <c:pt idx="17">
                  <c:v>0.47138325283680677</c:v>
                </c:pt>
                <c:pt idx="18">
                  <c:v>0.46246929544410559</c:v>
                </c:pt>
                <c:pt idx="19">
                  <c:v>0.45326321572528361</c:v>
                </c:pt>
                <c:pt idx="20">
                  <c:v>0.44381676555011895</c:v>
                </c:pt>
                <c:pt idx="21">
                  <c:v>0.43417723908208861</c:v>
                </c:pt>
                <c:pt idx="22">
                  <c:v>0.42438778981500952</c:v>
                </c:pt>
                <c:pt idx="23">
                  <c:v>0.41448772701777359</c:v>
                </c:pt>
                <c:pt idx="24">
                  <c:v>0.40451279285541264</c:v>
                </c:pt>
                <c:pt idx="25">
                  <c:v>0.39449542137930343</c:v>
                </c:pt>
                <c:pt idx="26">
                  <c:v>0.38446498050827027</c:v>
                </c:pt>
                <c:pt idx="27">
                  <c:v>0.37444799805542406</c:v>
                </c:pt>
                <c:pt idx="28">
                  <c:v>0.36446837279253974</c:v>
                </c:pt>
                <c:pt idx="29">
                  <c:v>0.3545475714844174</c:v>
                </c:pt>
                <c:pt idx="30">
                  <c:v>0.34470481276976705</c:v>
                </c:pt>
                <c:pt idx="31">
                  <c:v>0.33495723871251898</c:v>
                </c:pt>
                <c:pt idx="32">
                  <c:v>0.32532007479789771</c:v>
                </c:pt>
                <c:pt idx="33">
                  <c:v>0.31580677910093291</c:v>
                </c:pt>
                <c:pt idx="34">
                  <c:v>0.3064291813111496</c:v>
                </c:pt>
                <c:pt idx="35">
                  <c:v>0.29719761225582536</c:v>
                </c:pt>
                <c:pt idx="36">
                  <c:v>0.28812102452527805</c:v>
                </c:pt>
                <c:pt idx="37">
                  <c:v>0.27920710476700622</c:v>
                </c:pt>
                <c:pt idx="38">
                  <c:v>0.27046237818103114</c:v>
                </c:pt>
                <c:pt idx="39">
                  <c:v>0.26189230571633609</c:v>
                </c:pt>
                <c:pt idx="40">
                  <c:v>0.25350137443777337</c:v>
                </c:pt>
                <c:pt idx="41">
                  <c:v>0.24529318150407889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A56-4436-AFE5-EB0037BA0833}"/>
            </c:ext>
          </c:extLst>
        </c:ser>
        <c:ser>
          <c:idx val="6"/>
          <c:order val="6"/>
          <c:tx>
            <c:strRef>
              <c:f>Sheet1!$H$16</c:f>
              <c:strCache>
                <c:ptCount val="1"/>
                <c:pt idx="0">
                  <c:v>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Sheet1!$A$17:$A$58</c:f>
              <c:numCache>
                <c:formatCode>General</c:formatCode>
                <c:ptCount val="42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</c:numCache>
            </c:numRef>
          </c:cat>
          <c:val>
            <c:numRef>
              <c:f>Sheet1!$H$17:$H$58</c:f>
              <c:numCache>
                <c:formatCode>General</c:formatCode>
                <c:ptCount val="42"/>
                <c:pt idx="0">
                  <c:v>0</c:v>
                </c:pt>
                <c:pt idx="1">
                  <c:v>3.3518963691668763E-2</c:v>
                </c:pt>
                <c:pt idx="2">
                  <c:v>2.9559061095030623E-2</c:v>
                </c:pt>
                <c:pt idx="3">
                  <c:v>2.5912139918948536E-2</c:v>
                </c:pt>
                <c:pt idx="4">
                  <c:v>2.2556762077086547E-2</c:v>
                </c:pt>
                <c:pt idx="5">
                  <c:v>1.9472852836936803E-2</c:v>
                </c:pt>
                <c:pt idx="6">
                  <c:v>1.6641617979025192E-2</c:v>
                </c:pt>
                <c:pt idx="7">
                  <c:v>1.4045465836877959E-2</c:v>
                </c:pt>
                <c:pt idx="8">
                  <c:v>1.1667933936520115E-2</c:v>
                </c:pt>
                <c:pt idx="9">
                  <c:v>9.4936199702104051E-3</c:v>
                </c:pt>
                <c:pt idx="10">
                  <c:v>7.5081168541602759E-3</c:v>
                </c:pt>
                <c:pt idx="11">
                  <c:v>5.6979516341858199E-3</c:v>
                </c:pt>
                <c:pt idx="12">
                  <c:v>4.0505280166475508E-3</c:v>
                </c:pt>
                <c:pt idx="13">
                  <c:v>2.5540723146881342E-3</c:v>
                </c:pt>
                <c:pt idx="14">
                  <c:v>1.1975826117238669E-3</c:v>
                </c:pt>
                <c:pt idx="15">
                  <c:v>-2.9219044578768227E-5</c:v>
                </c:pt>
                <c:pt idx="16">
                  <c:v>-1.135931593967375E-3</c:v>
                </c:pt>
                <c:pt idx="17">
                  <c:v>-2.1315172269898725E-3</c:v>
                </c:pt>
                <c:pt idx="18">
                  <c:v>-3.0243411167034523E-3</c:v>
                </c:pt>
                <c:pt idx="19">
                  <c:v>-3.8222087663600211E-3</c:v>
                </c:pt>
                <c:pt idx="20">
                  <c:v>-4.532401112278454E-3</c:v>
                </c:pt>
                <c:pt idx="21">
                  <c:v>-5.1617075131460428E-3</c:v>
                </c:pt>
                <c:pt idx="22">
                  <c:v>-5.7164567494728293E-3</c:v>
                </c:pt>
                <c:pt idx="23">
                  <c:v>-6.2025461498277593E-3</c:v>
                </c:pt>
                <c:pt idx="24">
                  <c:v>-6.6254689537914866E-3</c:v>
                </c:pt>
                <c:pt idx="25">
                  <c:v>-6.9903400152445429E-3</c:v>
                </c:pt>
                <c:pt idx="26">
                  <c:v>-7.3019199436505783E-3</c:v>
                </c:pt>
                <c:pt idx="27">
                  <c:v>-7.5646377753725916E-3</c:v>
                </c:pt>
                <c:pt idx="28">
                  <c:v>-7.7826122617563505E-3</c:v>
                </c:pt>
                <c:pt idx="29">
                  <c:v>-7.9596718557122144E-3</c:v>
                </c:pt>
                <c:pt idx="30">
                  <c:v>-8.0993734738071949E-3</c:v>
                </c:pt>
                <c:pt idx="31">
                  <c:v>-8.2050201064274991E-3</c:v>
                </c:pt>
                <c:pt idx="32">
                  <c:v>-8.279677344373083E-3</c:v>
                </c:pt>
                <c:pt idx="33">
                  <c:v>-8.3261888862857583E-3</c:v>
                </c:pt>
                <c:pt idx="34">
                  <c:v>-8.3471910875775601E-3</c:v>
                </c:pt>
                <c:pt idx="35">
                  <c:v>-8.3451266080040078E-3</c:v>
                </c:pt>
                <c:pt idx="36">
                  <c:v>-8.3222572117055259E-3</c:v>
                </c:pt>
                <c:pt idx="37">
                  <c:v>-8.2806757704082454E-3</c:v>
                </c:pt>
                <c:pt idx="38">
                  <c:v>-8.2223175175223408E-3</c:v>
                </c:pt>
                <c:pt idx="39">
                  <c:v>-8.1489705980915487E-3</c:v>
                </c:pt>
                <c:pt idx="40">
                  <c:v>-8.0622859569223562E-3</c:v>
                </c:pt>
                <c:pt idx="41">
                  <c:v>-7.9637866047463542E-3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A56-4436-AFE5-EB0037BA0833}"/>
            </c:ext>
          </c:extLst>
        </c:ser>
        <c:ser>
          <c:idx val="7"/>
          <c:order val="7"/>
          <c:tx>
            <c:strRef>
              <c:f>Sheet1!$I$16</c:f>
              <c:strCache>
                <c:ptCount val="1"/>
                <c:pt idx="0">
                  <c:v>i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Sheet1!$A$17:$A$58</c:f>
              <c:numCache>
                <c:formatCode>General</c:formatCode>
                <c:ptCount val="42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</c:numCache>
            </c:numRef>
          </c:cat>
          <c:val>
            <c:numRef>
              <c:f>Sheet1!$I$17:$I$58</c:f>
              <c:numCache>
                <c:formatCode>General</c:formatCode>
                <c:ptCount val="42"/>
                <c:pt idx="0">
                  <c:v>0</c:v>
                </c:pt>
                <c:pt idx="1">
                  <c:v>2.7267813868880757</c:v>
                </c:pt>
                <c:pt idx="2">
                  <c:v>2.5345582446158978</c:v>
                </c:pt>
                <c:pt idx="3">
                  <c:v>2.3547597579328698</c:v>
                </c:pt>
                <c:pt idx="4">
                  <c:v>2.186623047732466</c:v>
                </c:pt>
                <c:pt idx="5">
                  <c:v>2.0294305100853953</c:v>
                </c:pt>
                <c:pt idx="6">
                  <c:v>1.8825071934574842</c:v>
                </c:pt>
                <c:pt idx="7">
                  <c:v>1.7452183251417797</c:v>
                </c:pt>
                <c:pt idx="8">
                  <c:v>1.6169669785341774</c:v>
                </c:pt>
                <c:pt idx="9">
                  <c:v>1.4971918733462084</c:v>
                </c:pt>
                <c:pt idx="10">
                  <c:v>1.3853653012874503</c:v>
                </c:pt>
                <c:pt idx="11">
                  <c:v>1.280991170164729</c:v>
                </c:pt>
                <c:pt idx="12">
                  <c:v>1.1836031597371488</c:v>
                </c:pt>
                <c:pt idx="13">
                  <c:v>1.0927629830362946</c:v>
                </c:pt>
                <c:pt idx="14">
                  <c:v>1.0080587472108797</c:v>
                </c:pt>
                <c:pt idx="15">
                  <c:v>0.92910340828574678</c:v>
                </c:pt>
                <c:pt idx="16">
                  <c:v>0.85553331453754367</c:v>
                </c:pt>
                <c:pt idx="17">
                  <c:v>0.78700683348458988</c:v>
                </c:pt>
                <c:pt idx="18">
                  <c:v>0.72320305776735627</c:v>
                </c:pt>
                <c:pt idx="19">
                  <c:v>0.66382058545947742</c:v>
                </c:pt>
                <c:pt idx="20">
                  <c:v>0.60857637059819614</c:v>
                </c:pt>
                <c:pt idx="21">
                  <c:v>0.55720463995832326</c:v>
                </c:pt>
                <c:pt idx="22">
                  <c:v>0.50945587231600542</c:v>
                </c:pt>
                <c:pt idx="23">
                  <c:v>0.4650958366585195</c:v>
                </c:pt>
                <c:pt idx="24">
                  <c:v>0.42390468599458786</c:v>
                </c:pt>
                <c:pt idx="25">
                  <c:v>0.38567610360705762</c:v>
                </c:pt>
                <c:pt idx="26">
                  <c:v>0.35021649876670624</c:v>
                </c:pt>
                <c:pt idx="27">
                  <c:v>0.31734424909310055</c:v>
                </c:pt>
                <c:pt idx="28">
                  <c:v>0.28688898690629439</c:v>
                </c:pt>
                <c:pt idx="29">
                  <c:v>0.25869092706226759</c:v>
                </c:pt>
                <c:pt idx="30">
                  <c:v>0.23260023390585405</c:v>
                </c:pt>
                <c:pt idx="31">
                  <c:v>0.20847642510791597</c:v>
                </c:pt>
                <c:pt idx="32">
                  <c:v>0.18618781027915332</c:v>
                </c:pt>
                <c:pt idx="33">
                  <c:v>0.16561096237157391</c:v>
                </c:pt>
                <c:pt idx="34">
                  <c:v>0.14663021999069825</c:v>
                </c:pt>
                <c:pt idx="35">
                  <c:v>0.12913721884736995</c:v>
                </c:pt>
                <c:pt idx="36">
                  <c:v>0.11303045067796813</c:v>
                </c:pt>
                <c:pt idx="37">
                  <c:v>9.8214848056147108E-2</c:v>
                </c:pt>
                <c:pt idx="38">
                  <c:v>8.4601393608337849E-2</c:v>
                </c:pt>
                <c:pt idx="39">
                  <c:v>7.2106752229334492E-2</c:v>
                </c:pt>
                <c:pt idx="40">
                  <c:v>6.0652924973733979E-2</c:v>
                </c:pt>
                <c:pt idx="41">
                  <c:v>5.0166923373963779E-2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A56-4436-AFE5-EB0037BA0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9032152"/>
        <c:axId val="519029200"/>
      </c:lineChart>
      <c:catAx>
        <c:axId val="519032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029200"/>
        <c:crosses val="autoZero"/>
        <c:auto val="1"/>
        <c:lblAlgn val="ctr"/>
        <c:lblOffset val="100"/>
        <c:noMultiLvlLbl val="0"/>
      </c:catAx>
      <c:valAx>
        <c:axId val="51902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032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1</xdr:row>
      <xdr:rowOff>118110</xdr:rowOff>
    </xdr:from>
    <xdr:to>
      <xdr:col>22</xdr:col>
      <xdr:colOff>586740</xdr:colOff>
      <xdr:row>28</xdr:row>
      <xdr:rowOff>167640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8"/>
  <sheetViews>
    <sheetView tabSelected="1" topLeftCell="A2" workbookViewId="0">
      <selection activeCell="X35" sqref="X35"/>
    </sheetView>
  </sheetViews>
  <sheetFormatPr baseColWidth="10" defaultColWidth="8.83203125" defaultRowHeight="15" x14ac:dyDescent="0.2"/>
  <sheetData>
    <row r="1" spans="1:9" x14ac:dyDescent="0.2">
      <c r="A1" s="1" t="s">
        <v>26</v>
      </c>
    </row>
    <row r="3" spans="1:9" x14ac:dyDescent="0.2">
      <c r="A3" t="s">
        <v>0</v>
      </c>
      <c r="B3">
        <v>5.0000000000000001E-3</v>
      </c>
      <c r="D3" t="s">
        <v>8</v>
      </c>
      <c r="E3">
        <f>(1+$B$7)/(1+$B$3)</f>
        <v>1.0043430899526866</v>
      </c>
      <c r="G3" t="s">
        <v>14</v>
      </c>
      <c r="H3" s="3">
        <f>(1/(2*$E$9))*(-$E$8-($E$8^2-4*$E$7*$E$9)^(1/2))</f>
        <v>0.52928431205871673</v>
      </c>
    </row>
    <row r="4" spans="1:9" x14ac:dyDescent="0.2">
      <c r="A4" t="s">
        <v>1</v>
      </c>
      <c r="B4">
        <v>0.99</v>
      </c>
      <c r="D4" t="s">
        <v>9</v>
      </c>
      <c r="E4">
        <f>($B$8*($B$7+$B$9))/((1-$B$8)*(1+$B$3))</f>
        <v>6.8490356635543648E-2</v>
      </c>
      <c r="G4" t="s">
        <v>15</v>
      </c>
      <c r="H4" s="3">
        <f>((1+$B$8*$B$13)*($E$5*$B$14-$E$4*($H$3*(1+$E$5*$B$13)-$E$5*($B$13*(1-$B$8)-1))))/((1-$E$3-$E$4*(1+$B$13))*($H$3*(1+$E$5*$B$13)-$E$5*($B$13*(1-$B$8)-1))-(1-$B$14*(1+$E$5*$B$13)))</f>
        <v>0.27045615749853352</v>
      </c>
    </row>
    <row r="5" spans="1:9" x14ac:dyDescent="0.2">
      <c r="A5" t="s">
        <v>2</v>
      </c>
      <c r="B5">
        <v>1</v>
      </c>
      <c r="D5" t="s">
        <v>10</v>
      </c>
      <c r="E5">
        <f>($B$8*($B$7+$B$9))/(1+$B$7)</f>
        <v>2.2708662993549799E-2</v>
      </c>
    </row>
    <row r="6" spans="1:9" x14ac:dyDescent="0.2">
      <c r="A6" t="s">
        <v>3</v>
      </c>
      <c r="B6">
        <f>1/$B$5</f>
        <v>1</v>
      </c>
      <c r="G6" t="s">
        <v>16</v>
      </c>
      <c r="H6" s="3">
        <f>$E$3+$E$4*$B$13*(1-$B$8)+(1-$E$3-$E$4*(1+$B$13))*$H$3</f>
        <v>0.9496547347367158</v>
      </c>
    </row>
    <row r="7" spans="1:9" x14ac:dyDescent="0.2">
      <c r="A7" t="s">
        <v>4</v>
      </c>
      <c r="B7">
        <f>-LOG($B$4)+$B$5*$B$3</f>
        <v>9.3648054024500875E-3</v>
      </c>
      <c r="D7" t="s">
        <v>11</v>
      </c>
      <c r="E7" s="3">
        <f>-$E$5*($B$13*(1-$B$8)-1)*($E$3+$E$4*(1-$B$8)*$B$13)</f>
        <v>1.4063052282869424E-2</v>
      </c>
      <c r="G7" t="s">
        <v>17</v>
      </c>
      <c r="H7" s="3">
        <f>$E$4*(1+$B$13*$B$8)+(1-$E$3-$E$4*(1+$B$13))*$H$4</f>
        <v>8.1396459310091845E-2</v>
      </c>
    </row>
    <row r="8" spans="1:9" x14ac:dyDescent="0.2">
      <c r="A8" t="s">
        <v>5</v>
      </c>
      <c r="B8">
        <v>0.66700000000000004</v>
      </c>
      <c r="D8" t="s">
        <v>12</v>
      </c>
      <c r="E8" s="3">
        <f>(1+$E$5*$B$13)*($E$3+$E$4*(1-$B$8)*$B$13)-$E$5*($B$13*(1-$B$8)-1)*(1-$E$3-$E$4*(1+$B$13))-1</f>
        <v>5.773539569429631E-2</v>
      </c>
    </row>
    <row r="9" spans="1:9" x14ac:dyDescent="0.2">
      <c r="A9" t="s">
        <v>6</v>
      </c>
      <c r="B9">
        <v>2.5000000000000001E-2</v>
      </c>
      <c r="D9" t="s">
        <v>13</v>
      </c>
      <c r="E9" s="3">
        <f>(1+$E$5*$B$13)*(1-$E$3-$E$4*(1+$B$13))</f>
        <v>-0.15928175750757578</v>
      </c>
      <c r="G9" s="3" t="s">
        <v>31</v>
      </c>
      <c r="H9" s="3">
        <f>$B$13*(1-$B$8-$H$3)</f>
        <v>-0.23563542864191692</v>
      </c>
    </row>
    <row r="10" spans="1:9" x14ac:dyDescent="0.2">
      <c r="A10" s="3" t="s">
        <v>27</v>
      </c>
      <c r="B10" s="3">
        <v>1</v>
      </c>
      <c r="G10" s="3" t="s">
        <v>32</v>
      </c>
      <c r="H10" s="3">
        <f>$B$13*($B$8-$H$4)</f>
        <v>0.47604302821304512</v>
      </c>
    </row>
    <row r="11" spans="1:9" x14ac:dyDescent="0.2">
      <c r="A11" s="3" t="s">
        <v>28</v>
      </c>
      <c r="B11" s="3">
        <f>1/$B$10</f>
        <v>1</v>
      </c>
    </row>
    <row r="12" spans="1:9" x14ac:dyDescent="0.2">
      <c r="A12" s="3" t="s">
        <v>30</v>
      </c>
      <c r="B12" s="4">
        <v>0.33333333333333331</v>
      </c>
      <c r="G12" t="s">
        <v>18</v>
      </c>
      <c r="H12" s="3">
        <f>1-$B$8+$B$8*$B$13*(1-$B$8-$H$3)</f>
        <v>0.17583116909584137</v>
      </c>
    </row>
    <row r="13" spans="1:9" x14ac:dyDescent="0.2">
      <c r="A13" s="3" t="s">
        <v>29</v>
      </c>
      <c r="B13" s="3">
        <f>((1-$B$12)*$B$11)/($B$12+(1-$B$8)*(1-$B$12)*$B$11)</f>
        <v>1.2004801920768309</v>
      </c>
      <c r="G13" t="s">
        <v>19</v>
      </c>
      <c r="H13" s="3">
        <f>$B$8+$B$8*$B$13*($B$8-$H$4)</f>
        <v>0.98452069981810109</v>
      </c>
    </row>
    <row r="14" spans="1:9" x14ac:dyDescent="0.2">
      <c r="A14" t="s">
        <v>7</v>
      </c>
      <c r="B14">
        <v>0.95</v>
      </c>
    </row>
    <row r="16" spans="1:9" x14ac:dyDescent="0.2">
      <c r="A16" s="2" t="s">
        <v>20</v>
      </c>
      <c r="B16" s="2" t="s">
        <v>21</v>
      </c>
      <c r="C16" s="2" t="s">
        <v>22</v>
      </c>
      <c r="D16" s="2" t="s">
        <v>23</v>
      </c>
      <c r="E16" s="5" t="s">
        <v>33</v>
      </c>
      <c r="F16" s="2" t="s">
        <v>24</v>
      </c>
      <c r="G16" s="5" t="s">
        <v>34</v>
      </c>
      <c r="H16" s="5" t="s">
        <v>4</v>
      </c>
      <c r="I16" s="2" t="s">
        <v>25</v>
      </c>
    </row>
    <row r="17" spans="1:18" x14ac:dyDescent="0.2">
      <c r="A17">
        <v>-1</v>
      </c>
      <c r="B17">
        <v>0</v>
      </c>
      <c r="C17">
        <v>0</v>
      </c>
      <c r="D17">
        <v>0</v>
      </c>
      <c r="E17" s="3">
        <v>0</v>
      </c>
      <c r="F17">
        <v>0</v>
      </c>
      <c r="G17" s="3">
        <v>0</v>
      </c>
      <c r="H17" s="3">
        <v>0</v>
      </c>
      <c r="I17">
        <v>0</v>
      </c>
    </row>
    <row r="18" spans="1:18" x14ac:dyDescent="0.2">
      <c r="A18">
        <v>0</v>
      </c>
      <c r="B18">
        <v>1</v>
      </c>
      <c r="C18">
        <v>0</v>
      </c>
      <c r="D18">
        <f>$H$3*C18+$H$4*B18</f>
        <v>0.27045615749853352</v>
      </c>
      <c r="E18" s="3">
        <f>$H$9*C18+$H$10*B18</f>
        <v>0.47604302821304512</v>
      </c>
      <c r="F18">
        <f>$H$12*C18+$H$13*B18</f>
        <v>0.98452069981810109</v>
      </c>
      <c r="G18" s="3">
        <f>F18-E18</f>
        <v>0.50847767160505597</v>
      </c>
      <c r="H18" s="3">
        <f>$E$5*B18+$E$5*E18-$E$5*C18</f>
        <v>3.3518963691668763E-2</v>
      </c>
      <c r="I18">
        <f t="shared" ref="I18:I58" si="0">(($B$7+$B$9)/((1-$B$8)*($B$3+$B$9)))*F18-((($B$7+$B$9)/((1-$B$8)*($B$3+$B$9)))-1)*D18</f>
        <v>2.7267813868880757</v>
      </c>
    </row>
    <row r="19" spans="1:18" x14ac:dyDescent="0.2">
      <c r="A19">
        <v>1</v>
      </c>
      <c r="B19">
        <f>$B$14*B18</f>
        <v>0.95</v>
      </c>
      <c r="C19">
        <f>$H$6*C18+$H$7*B18</f>
        <v>8.1396459310091845E-2</v>
      </c>
      <c r="D19">
        <f t="shared" ref="D19:D58" si="1">$H$3*C19+$H$4*B19</f>
        <v>0.30001521859356411</v>
      </c>
      <c r="E19" s="3">
        <f t="shared" ref="E19:E58" si="2">$H$9*C19+$H$10*B19</f>
        <v>0.43306098722292496</v>
      </c>
      <c r="F19">
        <f t="shared" ref="F19:F58" si="3">$H$12*C19+$H$13*B19</f>
        <v>0.94960669942795162</v>
      </c>
      <c r="G19" s="3">
        <f t="shared" ref="G19:G58" si="4">F19-E19</f>
        <v>0.51654571220502665</v>
      </c>
      <c r="H19" s="3">
        <f t="shared" ref="H19:H58" si="5">$E$5*B19+$E$5*E19-$E$5*C19</f>
        <v>2.9559061095030623E-2</v>
      </c>
      <c r="I19">
        <f t="shared" si="0"/>
        <v>2.5345582446158978</v>
      </c>
    </row>
    <row r="20" spans="1:18" x14ac:dyDescent="0.2">
      <c r="A20">
        <v>2</v>
      </c>
      <c r="B20">
        <f t="shared" ref="B20:B58" si="6">$B$14*B19</f>
        <v>0.90249999999999997</v>
      </c>
      <c r="C20">
        <f t="shared" ref="C20:C58" si="7">$H$6*C19+$H$7*B19</f>
        <v>0.15462516931922041</v>
      </c>
      <c r="D20">
        <f t="shared" si="1"/>
        <v>0.32592735851251264</v>
      </c>
      <c r="E20" s="3">
        <f t="shared" si="2"/>
        <v>0.39319366491090973</v>
      </c>
      <c r="F20">
        <f t="shared" si="3"/>
        <v>0.91571785587887711</v>
      </c>
      <c r="G20" s="3">
        <f t="shared" si="4"/>
        <v>0.52252419096796743</v>
      </c>
      <c r="H20" s="3">
        <f t="shared" si="5"/>
        <v>2.5912139918948536E-2</v>
      </c>
      <c r="I20">
        <f t="shared" si="0"/>
        <v>2.3547597579328698</v>
      </c>
    </row>
    <row r="21" spans="1:18" x14ac:dyDescent="0.2">
      <c r="A21">
        <v>3</v>
      </c>
      <c r="B21">
        <f t="shared" si="6"/>
        <v>0.85737499999999989</v>
      </c>
      <c r="C21">
        <f t="shared" si="7"/>
        <v>0.2203008286808219</v>
      </c>
      <c r="D21">
        <f t="shared" si="1"/>
        <v>0.34848412058959916</v>
      </c>
      <c r="E21" s="3">
        <f t="shared" si="2"/>
        <v>0.35623671111778454</v>
      </c>
      <c r="F21">
        <f t="shared" si="3"/>
        <v>0.88283918726627586</v>
      </c>
      <c r="G21" s="3">
        <f t="shared" si="4"/>
        <v>0.52660247614849132</v>
      </c>
      <c r="H21" s="3">
        <f t="shared" si="5"/>
        <v>2.2556762077086547E-2</v>
      </c>
      <c r="I21">
        <f t="shared" si="0"/>
        <v>2.186623047732466</v>
      </c>
    </row>
    <row r="22" spans="1:18" x14ac:dyDescent="0.2">
      <c r="A22">
        <v>4</v>
      </c>
      <c r="B22">
        <f t="shared" si="6"/>
        <v>0.81450624999999988</v>
      </c>
      <c r="C22">
        <f t="shared" si="7"/>
        <v>0.27899701432415458</v>
      </c>
      <c r="D22">
        <f t="shared" si="1"/>
        <v>0.36795697342653599</v>
      </c>
      <c r="E22" s="3">
        <f t="shared" si="2"/>
        <v>0.32199844068836431</v>
      </c>
      <c r="F22">
        <f t="shared" si="3"/>
        <v>0.85095463445908237</v>
      </c>
      <c r="G22" s="3">
        <f t="shared" si="4"/>
        <v>0.52895619377071812</v>
      </c>
      <c r="H22" s="3">
        <f t="shared" si="5"/>
        <v>1.9472852836936803E-2</v>
      </c>
      <c r="I22">
        <f t="shared" si="0"/>
        <v>2.0294305100853953</v>
      </c>
    </row>
    <row r="23" spans="1:18" x14ac:dyDescent="0.2">
      <c r="A23">
        <v>5</v>
      </c>
      <c r="B23">
        <f t="shared" si="6"/>
        <v>0.77378093749999988</v>
      </c>
      <c r="C23">
        <f t="shared" si="7"/>
        <v>0.33124876046628121</v>
      </c>
      <c r="D23">
        <f t="shared" si="1"/>
        <v>0.38459859140556119</v>
      </c>
      <c r="E23" s="3">
        <f t="shared" si="2"/>
        <v>0.29029907700145308</v>
      </c>
      <c r="F23">
        <f t="shared" si="3"/>
        <v>0.82004720690774069</v>
      </c>
      <c r="G23" s="3">
        <f t="shared" si="4"/>
        <v>0.52974812990628761</v>
      </c>
      <c r="H23" s="3">
        <f t="shared" si="5"/>
        <v>1.6641617979025192E-2</v>
      </c>
      <c r="I23">
        <f t="shared" si="0"/>
        <v>1.8825071934574842</v>
      </c>
    </row>
    <row r="24" spans="1:18" x14ac:dyDescent="0.2">
      <c r="A24">
        <v>6</v>
      </c>
      <c r="B24">
        <f t="shared" si="6"/>
        <v>0.7350918906249998</v>
      </c>
      <c r="C24">
        <f t="shared" si="7"/>
        <v>0.37755498234661566</v>
      </c>
      <c r="D24">
        <f t="shared" si="1"/>
        <v>0.39864405724243912</v>
      </c>
      <c r="E24" s="3">
        <f t="shared" si="2"/>
        <v>0.26097003952684128</v>
      </c>
      <c r="F24">
        <f t="shared" si="3"/>
        <v>0.79009911653270104</v>
      </c>
      <c r="G24" s="3">
        <f t="shared" si="4"/>
        <v>0.52912907700585976</v>
      </c>
      <c r="H24" s="3">
        <f t="shared" si="5"/>
        <v>1.4045465836877959E-2</v>
      </c>
      <c r="I24">
        <f t="shared" si="0"/>
        <v>1.7452183251417797</v>
      </c>
    </row>
    <row r="25" spans="1:18" x14ac:dyDescent="0.2">
      <c r="A25">
        <v>7</v>
      </c>
      <c r="B25">
        <f t="shared" si="6"/>
        <v>0.69833729609374973</v>
      </c>
      <c r="C25">
        <f t="shared" si="7"/>
        <v>0.418380753773337</v>
      </c>
      <c r="D25">
        <f t="shared" si="1"/>
        <v>0.41031199117895922</v>
      </c>
      <c r="E25" s="3">
        <f t="shared" si="2"/>
        <v>0.23385327289566998</v>
      </c>
      <c r="F25">
        <f t="shared" si="3"/>
        <v>0.76109190052246412</v>
      </c>
      <c r="G25" s="3">
        <f t="shared" si="4"/>
        <v>0.52723862762679419</v>
      </c>
      <c r="H25" s="3">
        <f t="shared" si="5"/>
        <v>1.1667933936520115E-2</v>
      </c>
      <c r="I25">
        <f t="shared" si="0"/>
        <v>1.6169669785341774</v>
      </c>
    </row>
    <row r="26" spans="1:18" x14ac:dyDescent="0.2">
      <c r="A26">
        <v>8</v>
      </c>
      <c r="B26">
        <f t="shared" si="6"/>
        <v>0.66342043128906225</v>
      </c>
      <c r="C26">
        <f t="shared" si="7"/>
        <v>0.45415944704978006</v>
      </c>
      <c r="D26">
        <f t="shared" si="1"/>
        <v>0.4198056111491697</v>
      </c>
      <c r="E26" s="3">
        <f t="shared" si="2"/>
        <v>0.20880061511189871</v>
      </c>
      <c r="F26">
        <f t="shared" si="3"/>
        <v>0.73300653381701775</v>
      </c>
      <c r="G26" s="3">
        <f t="shared" si="4"/>
        <v>0.52420591870511901</v>
      </c>
      <c r="H26" s="3">
        <f t="shared" si="5"/>
        <v>9.4936199702104051E-3</v>
      </c>
      <c r="I26">
        <f t="shared" si="0"/>
        <v>1.4971918733462084</v>
      </c>
    </row>
    <row r="27" spans="1:18" x14ac:dyDescent="0.2">
      <c r="A27">
        <v>9</v>
      </c>
      <c r="B27">
        <f t="shared" si="6"/>
        <v>0.63024940972460908</v>
      </c>
      <c r="C27">
        <f t="shared" si="7"/>
        <v>0.48529474335713613</v>
      </c>
      <c r="D27">
        <f t="shared" si="1"/>
        <v>0.42731372800332995</v>
      </c>
      <c r="E27" s="3">
        <f t="shared" si="2"/>
        <v>0.18567320266615928</v>
      </c>
      <c r="F27">
        <f t="shared" si="3"/>
        <v>0.70582353200256887</v>
      </c>
      <c r="G27" s="3">
        <f t="shared" si="4"/>
        <v>0.52015032933640959</v>
      </c>
      <c r="H27" s="3">
        <f t="shared" si="5"/>
        <v>7.5081168541602759E-3</v>
      </c>
      <c r="I27">
        <f t="shared" si="0"/>
        <v>1.3853653012874503</v>
      </c>
    </row>
    <row r="28" spans="1:18" x14ac:dyDescent="0.2">
      <c r="A28">
        <v>10</v>
      </c>
      <c r="B28">
        <f t="shared" si="6"/>
        <v>0.59873693923837856</v>
      </c>
      <c r="C28">
        <f t="shared" si="7"/>
        <v>0.51216252120580219</v>
      </c>
      <c r="D28">
        <f t="shared" si="1"/>
        <v>0.43301167963751575</v>
      </c>
      <c r="E28" s="3">
        <f t="shared" si="2"/>
        <v>0.16434091043939369</v>
      </c>
      <c r="F28">
        <f t="shared" si="3"/>
        <v>0.67952304529660612</v>
      </c>
      <c r="G28" s="3">
        <f t="shared" si="4"/>
        <v>0.51518213485721243</v>
      </c>
      <c r="H28" s="3">
        <f t="shared" si="5"/>
        <v>5.6979516341858199E-3</v>
      </c>
      <c r="I28">
        <f t="shared" si="0"/>
        <v>1.280991170164729</v>
      </c>
    </row>
    <row r="29" spans="1:18" x14ac:dyDescent="0.2">
      <c r="A29">
        <v>11</v>
      </c>
      <c r="B29">
        <f t="shared" si="6"/>
        <v>0.56880009227645956</v>
      </c>
      <c r="C29">
        <f t="shared" si="7"/>
        <v>0.53511263012994925</v>
      </c>
      <c r="D29">
        <f t="shared" si="1"/>
        <v>0.43706220765416326</v>
      </c>
      <c r="E29" s="3">
        <f t="shared" si="2"/>
        <v>0.14468182440277116</v>
      </c>
      <c r="F29">
        <f t="shared" si="3"/>
        <v>0.65408494425831998</v>
      </c>
      <c r="G29" s="3">
        <f t="shared" si="4"/>
        <v>0.50940311985554887</v>
      </c>
      <c r="H29" s="3">
        <f t="shared" si="5"/>
        <v>4.0505280166475508E-3</v>
      </c>
      <c r="I29">
        <f t="shared" si="0"/>
        <v>1.1836031597371488</v>
      </c>
    </row>
    <row r="30" spans="1:18" x14ac:dyDescent="0.2">
      <c r="A30">
        <v>12</v>
      </c>
      <c r="B30">
        <f t="shared" si="6"/>
        <v>0.54036008766263655</v>
      </c>
      <c r="C30">
        <f t="shared" si="7"/>
        <v>0.55447055638688059</v>
      </c>
      <c r="D30">
        <f t="shared" si="1"/>
        <v>0.43961627996885144</v>
      </c>
      <c r="E30" s="3">
        <f t="shared" si="2"/>
        <v>0.12658174523284327</v>
      </c>
      <c r="F30">
        <f t="shared" si="3"/>
        <v>0.62948889781811623</v>
      </c>
      <c r="G30" s="3">
        <f t="shared" si="4"/>
        <v>0.50290715258527297</v>
      </c>
      <c r="H30" s="3">
        <f t="shared" si="5"/>
        <v>2.5540723146881342E-3</v>
      </c>
      <c r="I30">
        <f t="shared" si="0"/>
        <v>1.0927629830362946</v>
      </c>
    </row>
    <row r="31" spans="1:18" x14ac:dyDescent="0.2">
      <c r="A31">
        <v>13</v>
      </c>
      <c r="B31">
        <f t="shared" si="6"/>
        <v>0.5133420832795047</v>
      </c>
      <c r="C31">
        <f t="shared" si="7"/>
        <v>0.57053898703313177</v>
      </c>
      <c r="D31">
        <f t="shared" si="1"/>
        <v>0.44081386258057531</v>
      </c>
      <c r="E31" s="3">
        <f t="shared" si="2"/>
        <v>0.10993372106709154</v>
      </c>
      <c r="F31">
        <f t="shared" si="3"/>
        <v>0.60571444418121256</v>
      </c>
      <c r="G31" s="3">
        <f t="shared" si="4"/>
        <v>0.49578072311412102</v>
      </c>
      <c r="H31" s="3">
        <f t="shared" si="5"/>
        <v>1.1975826117238669E-3</v>
      </c>
      <c r="I31">
        <f t="shared" si="0"/>
        <v>1.0080587472108797</v>
      </c>
    </row>
    <row r="32" spans="1:18" x14ac:dyDescent="0.2">
      <c r="A32">
        <v>14</v>
      </c>
      <c r="B32">
        <f t="shared" si="6"/>
        <v>0.48767497911552943</v>
      </c>
      <c r="C32">
        <f t="shared" si="7"/>
        <v>0.58359927838172132</v>
      </c>
      <c r="D32">
        <f t="shared" si="1"/>
        <v>0.44078464353599656</v>
      </c>
      <c r="E32" s="3">
        <f t="shared" si="2"/>
        <v>9.463760772529986E-2</v>
      </c>
      <c r="F32">
        <f t="shared" si="3"/>
        <v>0.58274105512394636</v>
      </c>
      <c r="G32" s="3">
        <f t="shared" si="4"/>
        <v>0.48810344739864653</v>
      </c>
      <c r="H32" s="3">
        <f t="shared" si="5"/>
        <v>-2.9219044578768227E-5</v>
      </c>
      <c r="I32">
        <f t="shared" si="0"/>
        <v>0.92910340828574678</v>
      </c>
      <c r="L32" s="7" t="s">
        <v>35</v>
      </c>
      <c r="M32" s="6"/>
      <c r="N32" s="6"/>
      <c r="O32" s="6"/>
      <c r="P32" s="6"/>
      <c r="Q32" s="6"/>
      <c r="R32" s="6"/>
    </row>
    <row r="33" spans="1:18" x14ac:dyDescent="0.2">
      <c r="A33">
        <v>15</v>
      </c>
      <c r="B33">
        <f t="shared" si="6"/>
        <v>0.46329123015975293</v>
      </c>
      <c r="C33">
        <f t="shared" si="7"/>
        <v>0.59391283449825938</v>
      </c>
      <c r="D33">
        <f t="shared" si="1"/>
        <v>0.43964871194202915</v>
      </c>
      <c r="E33" s="3">
        <f t="shared" si="2"/>
        <v>8.0599654816862432E-2</v>
      </c>
      <c r="F33">
        <f t="shared" si="3"/>
        <v>0.56054819416732282</v>
      </c>
      <c r="G33" s="3">
        <f t="shared" si="4"/>
        <v>0.47994853935046039</v>
      </c>
      <c r="H33" s="3">
        <f t="shared" si="5"/>
        <v>-1.135931593967375E-3</v>
      </c>
      <c r="I33">
        <f t="shared" si="0"/>
        <v>0.85553331453754367</v>
      </c>
      <c r="L33" s="6"/>
      <c r="M33" s="6"/>
      <c r="N33" s="6"/>
      <c r="O33" s="6"/>
      <c r="P33" s="6"/>
      <c r="Q33" s="6"/>
      <c r="R33" s="6"/>
    </row>
    <row r="34" spans="1:18" x14ac:dyDescent="0.2">
      <c r="A34">
        <v>16</v>
      </c>
      <c r="B34">
        <f t="shared" si="6"/>
        <v>0.44012666865176525</v>
      </c>
      <c r="C34">
        <f t="shared" si="7"/>
        <v>0.60172240106659625</v>
      </c>
      <c r="D34">
        <f t="shared" si="1"/>
        <v>0.43751719471503936</v>
      </c>
      <c r="E34" s="3">
        <f t="shared" si="2"/>
        <v>6.7732116243534979E-2</v>
      </c>
      <c r="F34">
        <f t="shared" si="3"/>
        <v>0.53911536908034174</v>
      </c>
      <c r="G34" s="3">
        <f t="shared" si="4"/>
        <v>0.47138325283680677</v>
      </c>
      <c r="H34" s="3">
        <f t="shared" si="5"/>
        <v>-2.1315172269898725E-3</v>
      </c>
      <c r="I34">
        <f t="shared" si="0"/>
        <v>0.78700683348458988</v>
      </c>
      <c r="L34" s="6"/>
      <c r="M34" s="6"/>
      <c r="N34" s="6"/>
      <c r="O34" s="6"/>
      <c r="P34" s="6"/>
      <c r="Q34" s="6"/>
      <c r="R34" s="6"/>
    </row>
    <row r="35" spans="1:18" x14ac:dyDescent="0.2">
      <c r="A35">
        <v>17</v>
      </c>
      <c r="B35">
        <f t="shared" si="6"/>
        <v>0.41812033521917696</v>
      </c>
      <c r="C35">
        <f t="shared" si="7"/>
        <v>0.60725327964623788</v>
      </c>
      <c r="D35">
        <f t="shared" si="1"/>
        <v>0.43449285359833589</v>
      </c>
      <c r="E35" s="3">
        <f t="shared" si="2"/>
        <v>5.5952883691539446E-2</v>
      </c>
      <c r="F35">
        <f t="shared" si="3"/>
        <v>0.51842217913564503</v>
      </c>
      <c r="G35" s="3">
        <f t="shared" si="4"/>
        <v>0.46246929544410559</v>
      </c>
      <c r="H35" s="3">
        <f t="shared" si="5"/>
        <v>-3.0243411167034523E-3</v>
      </c>
      <c r="I35">
        <f t="shared" si="0"/>
        <v>0.72320305776735627</v>
      </c>
      <c r="L35" s="6"/>
      <c r="M35" s="6"/>
      <c r="N35" s="6"/>
      <c r="O35" s="6"/>
      <c r="P35" s="6"/>
      <c r="Q35" s="6"/>
      <c r="R35" s="6"/>
    </row>
    <row r="36" spans="1:18" x14ac:dyDescent="0.2">
      <c r="A36">
        <v>18</v>
      </c>
      <c r="B36">
        <f t="shared" si="6"/>
        <v>0.39721431845821809</v>
      </c>
      <c r="C36">
        <f t="shared" si="7"/>
        <v>0.61071446705283838</v>
      </c>
      <c r="D36">
        <f t="shared" si="1"/>
        <v>0.43067064483197587</v>
      </c>
      <c r="E36" s="3">
        <f t="shared" si="2"/>
        <v>4.5185141786615562E-2</v>
      </c>
      <c r="F36">
        <f t="shared" si="3"/>
        <v>0.4984483575118992</v>
      </c>
      <c r="G36" s="3">
        <f t="shared" si="4"/>
        <v>0.45326321572528361</v>
      </c>
      <c r="H36" s="3">
        <f t="shared" si="5"/>
        <v>-3.8222087663600211E-3</v>
      </c>
      <c r="I36">
        <f t="shared" si="0"/>
        <v>0.66382058545947742</v>
      </c>
      <c r="L36" s="6"/>
      <c r="M36" s="6"/>
      <c r="N36" s="6"/>
      <c r="O36" s="6"/>
      <c r="P36" s="6"/>
      <c r="Q36" s="6"/>
      <c r="R36" s="6"/>
    </row>
    <row r="37" spans="1:18" x14ac:dyDescent="0.2">
      <c r="A37">
        <v>19</v>
      </c>
      <c r="B37">
        <f t="shared" si="6"/>
        <v>0.37735360253530714</v>
      </c>
      <c r="C37">
        <f t="shared" si="7"/>
        <v>0.61229972431870827</v>
      </c>
      <c r="D37">
        <f t="shared" si="1"/>
        <v>0.42613824371969744</v>
      </c>
      <c r="E37" s="3">
        <f t="shared" si="2"/>
        <v>3.5357043660843052E-2</v>
      </c>
      <c r="F37">
        <f t="shared" si="3"/>
        <v>0.47917380921096198</v>
      </c>
      <c r="G37" s="3">
        <f t="shared" si="4"/>
        <v>0.44381676555011895</v>
      </c>
      <c r="H37" s="3">
        <f t="shared" si="5"/>
        <v>-4.532401112278454E-3</v>
      </c>
      <c r="I37">
        <f t="shared" si="0"/>
        <v>0.60857637059819614</v>
      </c>
      <c r="L37" s="6"/>
      <c r="M37" s="6"/>
      <c r="N37" s="6"/>
      <c r="O37" s="6"/>
      <c r="P37" s="6"/>
      <c r="Q37" s="6"/>
      <c r="R37" s="6"/>
    </row>
    <row r="38" spans="1:18" x14ac:dyDescent="0.2">
      <c r="A38">
        <v>20</v>
      </c>
      <c r="B38">
        <f t="shared" si="6"/>
        <v>0.35848592240854177</v>
      </c>
      <c r="C38">
        <f t="shared" si="7"/>
        <v>0.61218857943152871</v>
      </c>
      <c r="D38">
        <f t="shared" si="1"/>
        <v>0.4209765362065514</v>
      </c>
      <c r="E38" s="3">
        <f t="shared" si="2"/>
        <v>2.6401405751074497E-2</v>
      </c>
      <c r="F38">
        <f t="shared" si="3"/>
        <v>0.46057864483316308</v>
      </c>
      <c r="G38" s="3">
        <f t="shared" si="4"/>
        <v>0.43417723908208861</v>
      </c>
      <c r="H38" s="3">
        <f t="shared" si="5"/>
        <v>-5.1617075131460428E-3</v>
      </c>
      <c r="I38">
        <f t="shared" si="0"/>
        <v>0.55720463995832326</v>
      </c>
      <c r="L38" s="6"/>
      <c r="M38" s="6"/>
      <c r="N38" s="6"/>
      <c r="O38" s="6"/>
      <c r="P38" s="6"/>
      <c r="Q38" s="6"/>
      <c r="R38" s="6"/>
    </row>
    <row r="39" spans="1:18" x14ac:dyDescent="0.2">
      <c r="A39">
        <v>21</v>
      </c>
      <c r="B39">
        <f t="shared" si="6"/>
        <v>0.34056162628811465</v>
      </c>
      <c r="C39">
        <f t="shared" si="7"/>
        <v>0.61054726780546287</v>
      </c>
      <c r="D39">
        <f t="shared" si="1"/>
        <v>0.41526007945707855</v>
      </c>
      <c r="E39" s="3">
        <f t="shared" si="2"/>
        <v>1.8255420715862003E-2</v>
      </c>
      <c r="F39">
        <f t="shared" si="3"/>
        <v>0.44264321053087152</v>
      </c>
      <c r="G39" s="3">
        <f t="shared" si="4"/>
        <v>0.42438778981500952</v>
      </c>
      <c r="H39" s="3">
        <f t="shared" si="5"/>
        <v>-5.7164567494728293E-3</v>
      </c>
      <c r="I39">
        <f t="shared" si="0"/>
        <v>0.50945587231600542</v>
      </c>
      <c r="L39" s="6"/>
      <c r="M39" s="6"/>
      <c r="N39" s="6"/>
      <c r="O39" s="6"/>
      <c r="P39" s="6"/>
      <c r="Q39" s="6"/>
      <c r="R39" s="6"/>
    </row>
    <row r="40" spans="1:18" x14ac:dyDescent="0.2">
      <c r="A40">
        <v>22</v>
      </c>
      <c r="B40">
        <f t="shared" si="6"/>
        <v>0.3235335449737089</v>
      </c>
      <c r="C40">
        <f t="shared" si="7"/>
        <v>0.60752961420876261</v>
      </c>
      <c r="D40">
        <f t="shared" si="1"/>
        <v>0.40905753330725081</v>
      </c>
      <c r="E40" s="3">
        <f t="shared" si="2"/>
        <v>1.0860387421045614E-2</v>
      </c>
      <c r="F40">
        <f t="shared" si="3"/>
        <v>0.4253481144388192</v>
      </c>
      <c r="G40" s="3">
        <f t="shared" si="4"/>
        <v>0.41448772701777359</v>
      </c>
      <c r="H40" s="3">
        <f t="shared" si="5"/>
        <v>-6.2025461498277593E-3</v>
      </c>
      <c r="I40">
        <f t="shared" si="0"/>
        <v>0.4650958366585195</v>
      </c>
      <c r="L40" s="6"/>
      <c r="M40" s="6"/>
      <c r="N40" s="6"/>
      <c r="O40" s="6"/>
      <c r="P40" s="6"/>
      <c r="Q40" s="6"/>
      <c r="R40" s="6"/>
    </row>
    <row r="41" spans="1:18" x14ac:dyDescent="0.2">
      <c r="A41">
        <v>23</v>
      </c>
      <c r="B41">
        <f t="shared" si="6"/>
        <v>0.30735686772502346</v>
      </c>
      <c r="C41">
        <f t="shared" si="7"/>
        <v>0.60327785965502401</v>
      </c>
      <c r="D41">
        <f t="shared" si="1"/>
        <v>0.40243206435345935</v>
      </c>
      <c r="E41" s="3">
        <f t="shared" si="2"/>
        <v>4.1614570039067433E-3</v>
      </c>
      <c r="F41">
        <f t="shared" si="3"/>
        <v>0.40867424985931938</v>
      </c>
      <c r="G41" s="3">
        <f t="shared" si="4"/>
        <v>0.40451279285541264</v>
      </c>
      <c r="H41" s="3">
        <f t="shared" si="5"/>
        <v>-6.6254689537914866E-3</v>
      </c>
      <c r="I41">
        <f t="shared" si="0"/>
        <v>0.42390468599458786</v>
      </c>
    </row>
    <row r="42" spans="1:18" x14ac:dyDescent="0.2">
      <c r="A42">
        <v>24</v>
      </c>
      <c r="B42">
        <f t="shared" si="6"/>
        <v>0.29198902433877227</v>
      </c>
      <c r="C42">
        <f t="shared" si="7"/>
        <v>0.5979234365606827</v>
      </c>
      <c r="D42">
        <f t="shared" si="1"/>
        <v>0.39544172433821484</v>
      </c>
      <c r="E42" s="3">
        <f t="shared" si="2"/>
        <v>-1.8926059178228094E-3</v>
      </c>
      <c r="F42">
        <f t="shared" si="3"/>
        <v>0.39260281546148063</v>
      </c>
      <c r="G42" s="3">
        <f t="shared" si="4"/>
        <v>0.39449542137930343</v>
      </c>
      <c r="H42" s="3">
        <f t="shared" si="5"/>
        <v>-6.9903400152445429E-3</v>
      </c>
      <c r="I42">
        <f t="shared" si="0"/>
        <v>0.38567610360705762</v>
      </c>
    </row>
    <row r="43" spans="1:18" x14ac:dyDescent="0.2">
      <c r="A43">
        <v>25</v>
      </c>
      <c r="B43">
        <f t="shared" si="6"/>
        <v>0.27738957312183365</v>
      </c>
      <c r="C43">
        <f t="shared" si="7"/>
        <v>0.59158769527848487</v>
      </c>
      <c r="D43">
        <f t="shared" si="1"/>
        <v>0.38813980439456425</v>
      </c>
      <c r="E43" s="3">
        <f t="shared" si="2"/>
        <v>-7.349647772587925E-3</v>
      </c>
      <c r="F43">
        <f t="shared" si="3"/>
        <v>0.37711533273568237</v>
      </c>
      <c r="G43" s="3">
        <f t="shared" si="4"/>
        <v>0.38446498050827027</v>
      </c>
      <c r="H43" s="3">
        <f t="shared" si="5"/>
        <v>-7.3019199436505783E-3</v>
      </c>
      <c r="I43">
        <f t="shared" si="0"/>
        <v>0.35021649876670624</v>
      </c>
    </row>
    <row r="44" spans="1:18" x14ac:dyDescent="0.2">
      <c r="A44">
        <v>26</v>
      </c>
      <c r="B44">
        <f t="shared" si="6"/>
        <v>0.26352009446574198</v>
      </c>
      <c r="C44">
        <f t="shared" si="7"/>
        <v>0.58438258493484962</v>
      </c>
      <c r="D44">
        <f t="shared" si="1"/>
        <v>0.38057516661919166</v>
      </c>
      <c r="E44" s="3">
        <f t="shared" si="2"/>
        <v>-1.2254337127535181E-2</v>
      </c>
      <c r="F44">
        <f t="shared" si="3"/>
        <v>0.36219366092788885</v>
      </c>
      <c r="G44" s="3">
        <f t="shared" si="4"/>
        <v>0.37444799805542406</v>
      </c>
      <c r="H44" s="3">
        <f t="shared" si="5"/>
        <v>-7.5646377753725916E-3</v>
      </c>
      <c r="I44">
        <f t="shared" si="0"/>
        <v>0.31734424909310055</v>
      </c>
    </row>
    <row r="45" spans="1:18" x14ac:dyDescent="0.2">
      <c r="A45">
        <v>27</v>
      </c>
      <c r="B45">
        <f t="shared" si="6"/>
        <v>0.25034408974245487</v>
      </c>
      <c r="C45">
        <f t="shared" si="7"/>
        <v>0.57641129132763325</v>
      </c>
      <c r="D45">
        <f t="shared" si="1"/>
        <v>0.3727925543574353</v>
      </c>
      <c r="E45" s="3">
        <f t="shared" si="2"/>
        <v>-1.6648363129791149E-2</v>
      </c>
      <c r="F45">
        <f t="shared" si="3"/>
        <v>0.34782000966274856</v>
      </c>
      <c r="G45" s="3">
        <f t="shared" si="4"/>
        <v>0.36446837279253974</v>
      </c>
      <c r="H45" s="3">
        <f t="shared" si="5"/>
        <v>-7.7826122617563505E-3</v>
      </c>
      <c r="I45">
        <f t="shared" si="0"/>
        <v>0.28688898690629439</v>
      </c>
    </row>
    <row r="46" spans="1:18" x14ac:dyDescent="0.2">
      <c r="A46">
        <v>28</v>
      </c>
      <c r="B46">
        <f t="shared" si="6"/>
        <v>0.2378268852553321</v>
      </c>
      <c r="C46">
        <f t="shared" si="7"/>
        <v>0.5677688344792351</v>
      </c>
      <c r="D46">
        <f t="shared" si="1"/>
        <v>0.36483288250172308</v>
      </c>
      <c r="E46" s="3">
        <f t="shared" si="2"/>
        <v>-2.0570622034611449E-2</v>
      </c>
      <c r="F46">
        <f t="shared" si="3"/>
        <v>0.33397694944980594</v>
      </c>
      <c r="G46" s="3">
        <f t="shared" si="4"/>
        <v>0.3545475714844174</v>
      </c>
      <c r="H46" s="3">
        <f t="shared" si="5"/>
        <v>-7.9596718557122144E-3</v>
      </c>
      <c r="I46">
        <f t="shared" si="0"/>
        <v>0.25869092706226759</v>
      </c>
    </row>
    <row r="47" spans="1:18" x14ac:dyDescent="0.2">
      <c r="A47">
        <v>29</v>
      </c>
      <c r="B47">
        <f t="shared" si="6"/>
        <v>0.22593554099256549</v>
      </c>
      <c r="C47">
        <f t="shared" si="7"/>
        <v>0.55854262828768386</v>
      </c>
      <c r="D47">
        <f t="shared" si="1"/>
        <v>0.35673350902791595</v>
      </c>
      <c r="E47" s="3">
        <f t="shared" si="2"/>
        <v>-2.4057392516297779E-2</v>
      </c>
      <c r="F47">
        <f t="shared" si="3"/>
        <v>0.32064742025346926</v>
      </c>
      <c r="G47" s="3">
        <f t="shared" si="4"/>
        <v>0.34470481276976705</v>
      </c>
      <c r="H47" s="3">
        <f t="shared" si="5"/>
        <v>-8.0993734738071949E-3</v>
      </c>
      <c r="I47">
        <f t="shared" si="0"/>
        <v>0.23260023390585405</v>
      </c>
    </row>
    <row r="48" spans="1:18" x14ac:dyDescent="0.2">
      <c r="A48">
        <v>30</v>
      </c>
      <c r="B48">
        <f t="shared" si="6"/>
        <v>0.21463876394293721</v>
      </c>
      <c r="C48">
        <f t="shared" si="7"/>
        <v>0.54881300457479343</v>
      </c>
      <c r="D48">
        <f t="shared" si="1"/>
        <v>0.34852848892148847</v>
      </c>
      <c r="E48" s="3">
        <f t="shared" si="2"/>
        <v>-2.7142500417938961E-2</v>
      </c>
      <c r="F48">
        <f t="shared" si="3"/>
        <v>0.30781473829458</v>
      </c>
      <c r="G48" s="3">
        <f t="shared" si="4"/>
        <v>0.33495723871251898</v>
      </c>
      <c r="H48" s="3">
        <f t="shared" si="5"/>
        <v>-8.2050201064274991E-3</v>
      </c>
      <c r="I48">
        <f t="shared" si="0"/>
        <v>0.20847642510791597</v>
      </c>
    </row>
    <row r="49" spans="1:9" x14ac:dyDescent="0.2">
      <c r="A49">
        <v>31</v>
      </c>
      <c r="B49">
        <f t="shared" si="6"/>
        <v>0.20390682574579033</v>
      </c>
      <c r="C49">
        <f t="shared" si="7"/>
        <v>0.53865370369518506</v>
      </c>
      <c r="D49">
        <f t="shared" si="1"/>
        <v>0.3402488115771154</v>
      </c>
      <c r="E49" s="3">
        <f t="shared" si="2"/>
        <v>-2.9857473558435293E-2</v>
      </c>
      <c r="F49">
        <f t="shared" si="3"/>
        <v>0.29546260123946244</v>
      </c>
      <c r="G49" s="3">
        <f t="shared" si="4"/>
        <v>0.32532007479789771</v>
      </c>
      <c r="H49" s="3">
        <f t="shared" si="5"/>
        <v>-8.279677344373083E-3</v>
      </c>
      <c r="I49">
        <f t="shared" si="0"/>
        <v>0.18618781027915332</v>
      </c>
    </row>
    <row r="50" spans="1:9" x14ac:dyDescent="0.2">
      <c r="A50">
        <v>32</v>
      </c>
      <c r="B50">
        <f t="shared" si="6"/>
        <v>0.19371148445850081</v>
      </c>
      <c r="C50">
        <f t="shared" si="7"/>
        <v>0.5281323337424676</v>
      </c>
      <c r="D50">
        <f t="shared" si="1"/>
        <v>0.33192262269082956</v>
      </c>
      <c r="E50" s="3">
        <f t="shared" si="2"/>
        <v>-3.2231687179793328E-2</v>
      </c>
      <c r="F50">
        <f t="shared" si="3"/>
        <v>0.28357509192113961</v>
      </c>
      <c r="G50" s="3">
        <f t="shared" si="4"/>
        <v>0.31580677910093291</v>
      </c>
      <c r="H50" s="3">
        <f t="shared" si="5"/>
        <v>-8.3261888862857583E-3</v>
      </c>
      <c r="I50">
        <f t="shared" si="0"/>
        <v>0.16561096237157391</v>
      </c>
    </row>
    <row r="51" spans="1:9" x14ac:dyDescent="0.2">
      <c r="A51">
        <v>33</v>
      </c>
      <c r="B51">
        <f t="shared" si="6"/>
        <v>0.18402591023557577</v>
      </c>
      <c r="C51">
        <f t="shared" si="7"/>
        <v>0.51731080026870957</v>
      </c>
      <c r="D51">
        <f t="shared" si="1"/>
        <v>0.32357543160325203</v>
      </c>
      <c r="E51" s="3">
        <f t="shared" si="2"/>
        <v>-3.4292500584204938E-2</v>
      </c>
      <c r="F51">
        <f t="shared" si="3"/>
        <v>0.27213668072694464</v>
      </c>
      <c r="G51" s="3">
        <f t="shared" si="4"/>
        <v>0.3064291813111496</v>
      </c>
      <c r="H51" s="3">
        <f t="shared" si="5"/>
        <v>-8.3471910875775601E-3</v>
      </c>
      <c r="I51">
        <f t="shared" si="0"/>
        <v>0.14663021999069825</v>
      </c>
    </row>
    <row r="52" spans="1:9" x14ac:dyDescent="0.2">
      <c r="A52">
        <v>34</v>
      </c>
      <c r="B52">
        <f t="shared" si="6"/>
        <v>0.17482461472379698</v>
      </c>
      <c r="C52">
        <f t="shared" si="7"/>
        <v>0.50624570832011218</v>
      </c>
      <c r="D52">
        <f t="shared" si="1"/>
        <v>0.31523030499524807</v>
      </c>
      <c r="E52" s="3">
        <f t="shared" si="2"/>
        <v>-3.6065385478845247E-2</v>
      </c>
      <c r="F52">
        <f t="shared" si="3"/>
        <v>0.26113222677698011</v>
      </c>
      <c r="G52" s="3">
        <f t="shared" si="4"/>
        <v>0.29719761225582536</v>
      </c>
      <c r="H52" s="3">
        <f t="shared" si="5"/>
        <v>-8.3451266080040078E-3</v>
      </c>
      <c r="I52">
        <f t="shared" si="0"/>
        <v>0.12913721884736995</v>
      </c>
    </row>
    <row r="53" spans="1:9" x14ac:dyDescent="0.2">
      <c r="A53">
        <v>35</v>
      </c>
      <c r="B53">
        <f t="shared" si="6"/>
        <v>0.16608338398760714</v>
      </c>
      <c r="C53">
        <f t="shared" si="7"/>
        <v>0.49498873848510494</v>
      </c>
      <c r="D53">
        <f t="shared" si="1"/>
        <v>0.30690804778354253</v>
      </c>
      <c r="E53" s="3">
        <f t="shared" si="2"/>
        <v>-3.7574046516528958E-2</v>
      </c>
      <c r="F53">
        <f t="shared" si="3"/>
        <v>0.25054697800874909</v>
      </c>
      <c r="G53" s="3">
        <f t="shared" si="4"/>
        <v>0.28812102452527805</v>
      </c>
      <c r="H53" s="3">
        <f t="shared" si="5"/>
        <v>-8.3222572117055259E-3</v>
      </c>
      <c r="I53">
        <f t="shared" si="0"/>
        <v>0.11303045067796813</v>
      </c>
    </row>
    <row r="54" spans="1:9" x14ac:dyDescent="0.2">
      <c r="A54">
        <v>36</v>
      </c>
      <c r="B54">
        <f t="shared" si="6"/>
        <v>0.15777921478822676</v>
      </c>
      <c r="C54">
        <f t="shared" si="7"/>
        <v>0.48358699855056358</v>
      </c>
      <c r="D54">
        <f t="shared" si="1"/>
        <v>0.29862737201313433</v>
      </c>
      <c r="E54" s="3">
        <f t="shared" si="2"/>
        <v>-3.8840534492256176E-2</v>
      </c>
      <c r="F54">
        <f t="shared" si="3"/>
        <v>0.24036657027475006</v>
      </c>
      <c r="G54" s="3">
        <f t="shared" si="4"/>
        <v>0.27920710476700622</v>
      </c>
      <c r="H54" s="3">
        <f t="shared" si="5"/>
        <v>-8.2806757704082454E-3</v>
      </c>
      <c r="I54">
        <f t="shared" si="0"/>
        <v>9.8214848056147108E-2</v>
      </c>
    </row>
    <row r="55" spans="1:9" x14ac:dyDescent="0.2">
      <c r="A55">
        <v>37</v>
      </c>
      <c r="B55">
        <f t="shared" si="6"/>
        <v>0.14989025404881542</v>
      </c>
      <c r="C55">
        <f t="shared" si="7"/>
        <v>0.4720833522671482</v>
      </c>
      <c r="D55">
        <f t="shared" si="1"/>
        <v>0.29040505449561199</v>
      </c>
      <c r="E55" s="3">
        <f t="shared" si="2"/>
        <v>-3.9885352629161791E-2</v>
      </c>
      <c r="F55">
        <f t="shared" si="3"/>
        <v>0.23057702555186932</v>
      </c>
      <c r="G55" s="3">
        <f t="shared" si="4"/>
        <v>0.27046237818103114</v>
      </c>
      <c r="H55" s="3">
        <f t="shared" si="5"/>
        <v>-8.2223175175223408E-3</v>
      </c>
      <c r="I55">
        <f t="shared" si="0"/>
        <v>8.4601393608337849E-2</v>
      </c>
    </row>
    <row r="56" spans="1:9" x14ac:dyDescent="0.2">
      <c r="A56">
        <v>38</v>
      </c>
      <c r="B56">
        <f t="shared" si="6"/>
        <v>0.14239574134637464</v>
      </c>
      <c r="C56">
        <f t="shared" si="7"/>
        <v>0.46051672663554194</v>
      </c>
      <c r="D56">
        <f t="shared" si="1"/>
        <v>0.28225608389752049</v>
      </c>
      <c r="E56" s="3">
        <f t="shared" si="2"/>
        <v>-4.0727556362368703E-2</v>
      </c>
      <c r="F56">
        <f t="shared" si="3"/>
        <v>0.2211647493539674</v>
      </c>
      <c r="G56" s="3">
        <f t="shared" si="4"/>
        <v>0.26189230571633609</v>
      </c>
      <c r="H56" s="3">
        <f t="shared" si="5"/>
        <v>-8.1489705980915487E-3</v>
      </c>
      <c r="I56">
        <f t="shared" si="0"/>
        <v>7.2106752229334492E-2</v>
      </c>
    </row>
    <row r="57" spans="1:9" x14ac:dyDescent="0.2">
      <c r="A57">
        <v>39</v>
      </c>
      <c r="B57">
        <f t="shared" si="6"/>
        <v>0.13527595427905589</v>
      </c>
      <c r="C57">
        <f t="shared" si="7"/>
        <v>0.4489223990413268</v>
      </c>
      <c r="D57">
        <f t="shared" si="1"/>
        <v>0.27419379794059817</v>
      </c>
      <c r="E57" s="3">
        <f t="shared" si="2"/>
        <v>-4.1384847005649511E-2</v>
      </c>
      <c r="F57">
        <f t="shared" si="3"/>
        <v>0.21211652743212386</v>
      </c>
      <c r="G57" s="3">
        <f t="shared" si="4"/>
        <v>0.25350137443777337</v>
      </c>
      <c r="H57" s="3">
        <f t="shared" si="5"/>
        <v>-8.0622859569223562E-3</v>
      </c>
      <c r="I57">
        <f t="shared" si="0"/>
        <v>6.0652924973733979E-2</v>
      </c>
    </row>
    <row r="58" spans="1:9" x14ac:dyDescent="0.2">
      <c r="A58">
        <v>40</v>
      </c>
      <c r="B58">
        <f t="shared" si="6"/>
        <v>0.12851215656510309</v>
      </c>
      <c r="C58">
        <f t="shared" si="7"/>
        <v>0.43733226548707027</v>
      </c>
      <c r="D58">
        <f t="shared" si="1"/>
        <v>0.26623001133585178</v>
      </c>
      <c r="E58" s="3">
        <f t="shared" si="2"/>
        <v>-4.1873659663545774E-2</v>
      </c>
      <c r="F58">
        <f t="shared" si="3"/>
        <v>0.20341952184053311</v>
      </c>
      <c r="G58" s="3">
        <f t="shared" si="4"/>
        <v>0.24529318150407889</v>
      </c>
      <c r="H58" s="3">
        <f t="shared" si="5"/>
        <v>-7.9637866047463542E-3</v>
      </c>
      <c r="I58">
        <f t="shared" si="0"/>
        <v>5.0166923373963779E-2</v>
      </c>
    </row>
  </sheetData>
  <mergeCells count="1">
    <mergeCell ref="L32:R40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Ghironi</dc:creator>
  <cp:lastModifiedBy>aditya27</cp:lastModifiedBy>
  <dcterms:created xsi:type="dcterms:W3CDTF">2019-10-12T22:02:12Z</dcterms:created>
  <dcterms:modified xsi:type="dcterms:W3CDTF">2024-08-09T09:26:45Z</dcterms:modified>
</cp:coreProperties>
</file>