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_Delft\Msc_Building_Technology\Semester_3\Graduation\Prof Thijs\Scale01\"/>
    </mc:Choice>
  </mc:AlternateContent>
  <xr:revisionPtr revIDLastSave="0" documentId="13_ncr:1_{E3235AAD-F3D1-48A6-974C-640F847A227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40" i="1"/>
  <c r="B39" i="1"/>
  <c r="B41" i="1"/>
  <c r="B42" i="1"/>
  <c r="B43" i="1"/>
  <c r="B44" i="1"/>
  <c r="D44" i="1" s="1"/>
  <c r="B45" i="1"/>
  <c r="D45" i="1" s="1"/>
  <c r="D38" i="1"/>
  <c r="D39" i="1"/>
  <c r="D42" i="1"/>
  <c r="C40" i="1"/>
  <c r="E40" i="1" s="1"/>
  <c r="C39" i="1"/>
  <c r="E39" i="1" s="1"/>
  <c r="C41" i="1"/>
  <c r="E41" i="1" s="1"/>
  <c r="C42" i="1"/>
  <c r="E42" i="1" s="1"/>
  <c r="C43" i="1"/>
  <c r="E43" i="1" s="1"/>
  <c r="C44" i="1"/>
  <c r="E44" i="1" s="1"/>
  <c r="C45" i="1"/>
  <c r="E45" i="1" s="1"/>
  <c r="C38" i="1"/>
  <c r="E38" i="1" s="1"/>
  <c r="D43" i="1"/>
  <c r="D41" i="1"/>
  <c r="D40" i="1"/>
  <c r="G43" i="1" l="1"/>
  <c r="G45" i="1"/>
  <c r="G41" i="1"/>
  <c r="G42" i="1"/>
  <c r="B48" i="1"/>
  <c r="B47" i="1"/>
  <c r="B49" i="1"/>
  <c r="F40" i="1" s="1"/>
  <c r="B50" i="1"/>
  <c r="G40" i="1" s="1"/>
  <c r="G44" i="1"/>
  <c r="F38" i="1" l="1"/>
  <c r="G38" i="1"/>
  <c r="H40" i="1"/>
  <c r="F43" i="1"/>
  <c r="H43" i="1" s="1"/>
  <c r="H38" i="1"/>
  <c r="F41" i="1"/>
  <c r="H41" i="1" s="1"/>
  <c r="G39" i="1"/>
  <c r="F39" i="1"/>
  <c r="H39" i="1" l="1"/>
  <c r="F42" i="1"/>
  <c r="F44" i="1"/>
  <c r="H44" i="1" s="1"/>
  <c r="H42" i="1" l="1"/>
  <c r="F45" i="1"/>
  <c r="H45" i="1" s="1"/>
</calcChain>
</file>

<file path=xl/sharedStrings.xml><?xml version="1.0" encoding="utf-8"?>
<sst xmlns="http://schemas.openxmlformats.org/spreadsheetml/2006/main" count="43" uniqueCount="43">
  <si>
    <t>Design Options for Stage 00</t>
  </si>
  <si>
    <t>Design_option_one</t>
  </si>
  <si>
    <t>Design_option_two</t>
  </si>
  <si>
    <t>Design_option_three</t>
  </si>
  <si>
    <t>Design_option_four</t>
  </si>
  <si>
    <t>Design_option_five</t>
  </si>
  <si>
    <t>Design_option_six</t>
  </si>
  <si>
    <t>Design_option_seven</t>
  </si>
  <si>
    <t>Design_option_eight</t>
  </si>
  <si>
    <t>Weightage for parameters</t>
  </si>
  <si>
    <t>Normalised Matrix(SLH)</t>
  </si>
  <si>
    <t>SunLight Hours(SLH)</t>
  </si>
  <si>
    <t>Weighted nomalised matrix(VC)</t>
  </si>
  <si>
    <t>Normalised Matrix(VC)</t>
  </si>
  <si>
    <t>Weighted nomalised matrix(SLH)</t>
  </si>
  <si>
    <t>Ideal Best (SLH)</t>
  </si>
  <si>
    <t>Ideal Worst (SLH)</t>
  </si>
  <si>
    <t>Ideal Best (VC)</t>
  </si>
  <si>
    <t>Ideal Worst(VC)</t>
  </si>
  <si>
    <t xml:space="preserve">Eucledian Distance form Ideal best </t>
  </si>
  <si>
    <t>Eucledian Distance from ideal worst</t>
  </si>
  <si>
    <t>Performance Score</t>
  </si>
  <si>
    <t>Rank</t>
  </si>
  <si>
    <t>Visibility % average(VC)</t>
  </si>
  <si>
    <t>Area of Green Spaces</t>
  </si>
  <si>
    <t>Floor Area</t>
  </si>
  <si>
    <t>Sun Hours / Floor Area</t>
  </si>
  <si>
    <t>FLOOR AREA/AREA OF GARDENS</t>
  </si>
  <si>
    <t>SUN_HOURS TO FLOOR AREA</t>
  </si>
  <si>
    <t>TOTAL RADIATION</t>
  </si>
  <si>
    <t>Access to Sky ( Green Spaces ) % average</t>
  </si>
  <si>
    <t>Design_option_nine</t>
  </si>
  <si>
    <t>Design_option_ten</t>
  </si>
  <si>
    <t>Design_option_eleven</t>
  </si>
  <si>
    <t>Design_option_twelve</t>
  </si>
  <si>
    <t>Design_option_thirteen</t>
  </si>
  <si>
    <t>Design_option_fourteen</t>
  </si>
  <si>
    <t>Design_option_fifteen</t>
  </si>
  <si>
    <t>Design_option_sixteen</t>
  </si>
  <si>
    <t>Design_option_seventeen</t>
  </si>
  <si>
    <t>Design_option_eighteen</t>
  </si>
  <si>
    <t>Design_option_nineteen</t>
  </si>
  <si>
    <t>Design_option_twenty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</si>
</sst>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1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9" xfId="0" applyNumberFormat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9" xfId="0" applyBorder="1"/>
    <xf numFmtId="0" fontId="0" fillId="3" borderId="5" xfId="0" applyFill="1" applyBorder="1"/>
    <xf numFmtId="0" fontId="0" fillId="4" borderId="5" xfId="0" applyFill="1" applyBorder="1"/>
    <xf numFmtId="11" fontId="0" fillId="0" borderId="8" xfId="0" applyNumberFormat="1" applyBorder="1"/>
    <xf numFmtId="11" fontId="0" fillId="0" borderId="8" xfId="0" applyNumberFormat="1" applyBorder="1" applyAlignment="1">
      <alignment horizontal="center"/>
    </xf>
    <xf numFmtId="0" fontId="0" fillId="0" borderId="5" xfId="0" applyFill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85" zoomScaleNormal="85" workbookViewId="0">
      <selection activeCell="D30" sqref="D30"/>
    </sheetView>
  </sheetViews>
  <sheetFormatPr defaultRowHeight="15" x14ac:dyDescent="0.25"/>
  <cols>
    <col min="1" max="1" width="34.85546875" customWidth="1"/>
    <col min="2" max="2" width="21.85546875" customWidth="1"/>
    <col min="3" max="3" width="26" customWidth="1"/>
    <col min="4" max="4" width="35.28515625" customWidth="1"/>
    <col min="5" max="5" width="31.5703125" customWidth="1"/>
    <col min="6" max="6" width="31" customWidth="1"/>
    <col min="7" max="7" width="34.85546875" customWidth="1"/>
    <col min="8" max="8" width="29" customWidth="1"/>
    <col min="9" max="9" width="34" customWidth="1"/>
    <col min="10" max="10" width="32.28515625" customWidth="1"/>
  </cols>
  <sheetData>
    <row r="1" spans="1:10" ht="15.75" thickBot="1" x14ac:dyDescent="0.3">
      <c r="A1" s="8" t="s">
        <v>0</v>
      </c>
      <c r="B1" s="9" t="s">
        <v>11</v>
      </c>
      <c r="C1" s="9" t="s">
        <v>23</v>
      </c>
      <c r="D1" s="9" t="s">
        <v>30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29</v>
      </c>
      <c r="J1" s="10" t="s">
        <v>28</v>
      </c>
    </row>
    <row r="2" spans="1:10" x14ac:dyDescent="0.25">
      <c r="A2" s="7" t="s">
        <v>1</v>
      </c>
      <c r="B2" s="30">
        <v>2427830</v>
      </c>
      <c r="C2" s="30">
        <v>29.440731</v>
      </c>
      <c r="D2" s="30">
        <v>35.380549000000002</v>
      </c>
      <c r="E2" s="30">
        <v>5151.7216449999996</v>
      </c>
      <c r="F2" s="30">
        <v>103500</v>
      </c>
      <c r="G2" s="30">
        <v>23.457294999999998</v>
      </c>
      <c r="H2" s="30">
        <v>20.090371000000001</v>
      </c>
      <c r="I2" s="30">
        <v>652732.66730500001</v>
      </c>
      <c r="J2" s="31">
        <v>4.2630660000000002</v>
      </c>
    </row>
    <row r="3" spans="1:10" x14ac:dyDescent="0.25">
      <c r="A3" s="5" t="s">
        <v>2</v>
      </c>
      <c r="B3" s="2">
        <v>3711793</v>
      </c>
      <c r="C3" s="2">
        <v>35.357484999999997</v>
      </c>
      <c r="D3" s="2">
        <v>31.558834000000001</v>
      </c>
      <c r="E3" s="2">
        <v>5294.0619900000002</v>
      </c>
      <c r="F3" s="2">
        <v>181807.006291</v>
      </c>
      <c r="G3" s="2">
        <v>20.416115999999999</v>
      </c>
      <c r="H3" s="2">
        <v>34.341684000000001</v>
      </c>
      <c r="I3" s="11">
        <v>1030800</v>
      </c>
      <c r="J3" s="22">
        <v>4.898091</v>
      </c>
    </row>
    <row r="4" spans="1:10" x14ac:dyDescent="0.25">
      <c r="A4" s="25" t="s">
        <v>3</v>
      </c>
      <c r="B4" s="2">
        <v>3294189</v>
      </c>
      <c r="C4" s="2">
        <v>38.063572999999998</v>
      </c>
      <c r="D4" s="2">
        <v>21.875775000000001</v>
      </c>
      <c r="E4" s="2">
        <v>3318.6180129999998</v>
      </c>
      <c r="F4" s="2">
        <v>156118.95812299999</v>
      </c>
      <c r="G4" s="2">
        <v>21.100505999999999</v>
      </c>
      <c r="H4" s="2">
        <v>47.043365000000001</v>
      </c>
      <c r="I4" s="2">
        <v>896884.71581900003</v>
      </c>
      <c r="J4" s="22">
        <v>4.739223</v>
      </c>
    </row>
    <row r="5" spans="1:10" x14ac:dyDescent="0.25">
      <c r="A5" s="29" t="s">
        <v>4</v>
      </c>
      <c r="B5" s="2">
        <v>2378246</v>
      </c>
      <c r="C5" s="2">
        <v>31.892234999999999</v>
      </c>
      <c r="D5" s="2">
        <v>28.033507</v>
      </c>
      <c r="E5" s="2">
        <v>4585.4189880000004</v>
      </c>
      <c r="F5" s="2">
        <v>126561.229146</v>
      </c>
      <c r="G5" s="2">
        <v>18.791267999999999</v>
      </c>
      <c r="H5" s="2">
        <v>27.600798999999999</v>
      </c>
      <c r="I5" s="2">
        <v>671390.72679800005</v>
      </c>
      <c r="J5" s="22">
        <v>5.3216210000000004</v>
      </c>
    </row>
    <row r="6" spans="1:10" x14ac:dyDescent="0.25">
      <c r="A6" s="26" t="s">
        <v>5</v>
      </c>
      <c r="B6" s="2">
        <v>2168065</v>
      </c>
      <c r="C6" s="2">
        <v>30.739822</v>
      </c>
      <c r="D6" s="2">
        <v>44.971811000000002</v>
      </c>
      <c r="E6" s="2">
        <v>5350.8647799999999</v>
      </c>
      <c r="F6" s="2">
        <v>125167.5</v>
      </c>
      <c r="G6" s="2">
        <v>17.321308999999999</v>
      </c>
      <c r="H6" s="2">
        <v>23.392012999999999</v>
      </c>
      <c r="I6" s="2">
        <v>601877.73137699999</v>
      </c>
      <c r="J6" s="22">
        <v>5.7732359999999998</v>
      </c>
    </row>
    <row r="7" spans="1:10" x14ac:dyDescent="0.25">
      <c r="A7" s="5" t="s">
        <v>6</v>
      </c>
      <c r="B7" s="2">
        <v>2217130</v>
      </c>
      <c r="C7" s="2">
        <v>37.629817000000003</v>
      </c>
      <c r="D7" s="2">
        <v>50.578169000000003</v>
      </c>
      <c r="E7" s="2">
        <v>3697.9717599999999</v>
      </c>
      <c r="F7" s="2">
        <v>98662.765335999997</v>
      </c>
      <c r="G7" s="2">
        <v>22.471800999999999</v>
      </c>
      <c r="H7" s="2">
        <v>26.680237999999999</v>
      </c>
      <c r="I7" s="2">
        <v>561108.69214699999</v>
      </c>
      <c r="J7" s="22">
        <v>4.4500219999999997</v>
      </c>
    </row>
    <row r="8" spans="1:10" x14ac:dyDescent="0.25">
      <c r="A8" s="5" t="s">
        <v>7</v>
      </c>
      <c r="B8" s="2">
        <v>2956525</v>
      </c>
      <c r="C8" s="2">
        <v>35.779207</v>
      </c>
      <c r="D8" s="2">
        <v>46.935366999999999</v>
      </c>
      <c r="E8" s="2">
        <v>3565.0560249999999</v>
      </c>
      <c r="F8" s="2">
        <v>152652</v>
      </c>
      <c r="G8" s="2">
        <v>19.367744999999999</v>
      </c>
      <c r="H8" s="2">
        <v>42.818961999999999</v>
      </c>
      <c r="I8" s="2">
        <v>756406.89950599999</v>
      </c>
      <c r="J8" s="22">
        <v>5.1632239999999996</v>
      </c>
    </row>
    <row r="9" spans="1:10" x14ac:dyDescent="0.25">
      <c r="A9" s="5" t="s">
        <v>8</v>
      </c>
      <c r="B9" s="2">
        <v>2562197</v>
      </c>
      <c r="C9" s="2">
        <v>34.143068</v>
      </c>
      <c r="D9" s="2">
        <v>51.802506000000001</v>
      </c>
      <c r="E9" s="2">
        <v>5287.8977759999998</v>
      </c>
      <c r="F9" s="2">
        <v>132069</v>
      </c>
      <c r="G9" s="2">
        <v>19.400442000000002</v>
      </c>
      <c r="H9" s="2">
        <v>24.975709999999999</v>
      </c>
      <c r="I9" s="2">
        <v>667882.06568500004</v>
      </c>
      <c r="J9" s="22">
        <v>5.154522</v>
      </c>
    </row>
    <row r="10" spans="1:10" x14ac:dyDescent="0.25">
      <c r="A10" s="5" t="s">
        <v>31</v>
      </c>
      <c r="B10" s="2">
        <v>2388181</v>
      </c>
      <c r="C10" s="2">
        <v>38.816349000000002</v>
      </c>
      <c r="D10" s="2">
        <v>48.850105999999997</v>
      </c>
      <c r="E10" s="2">
        <v>6970.9262520000002</v>
      </c>
      <c r="F10" s="2">
        <v>94902</v>
      </c>
      <c r="G10" s="2">
        <v>25.164707</v>
      </c>
      <c r="H10" s="2">
        <v>13.613973</v>
      </c>
      <c r="I10" s="2">
        <v>595270.69741899997</v>
      </c>
      <c r="J10" s="22">
        <v>3.9738190000000002</v>
      </c>
    </row>
    <row r="11" spans="1:10" x14ac:dyDescent="0.25">
      <c r="A11" s="5" t="s">
        <v>32</v>
      </c>
      <c r="B11" s="2">
        <v>1920341</v>
      </c>
      <c r="C11" s="2">
        <v>28.920390000000001</v>
      </c>
      <c r="D11" s="2">
        <v>32.334249</v>
      </c>
      <c r="E11" s="2">
        <v>7263.72984</v>
      </c>
      <c r="F11" s="2">
        <v>65565.182994000003</v>
      </c>
      <c r="G11" s="2">
        <v>29.289035999999999</v>
      </c>
      <c r="H11" s="2">
        <v>9.0263799999999996</v>
      </c>
      <c r="I11" s="2">
        <v>536987.03489699995</v>
      </c>
      <c r="J11" s="22">
        <v>3.414247</v>
      </c>
    </row>
    <row r="12" spans="1:10" x14ac:dyDescent="0.25">
      <c r="A12" s="5" t="s">
        <v>33</v>
      </c>
      <c r="B12" s="2">
        <v>2006767</v>
      </c>
      <c r="C12" s="2">
        <v>30.383614999999999</v>
      </c>
      <c r="D12" s="2">
        <v>27.410416999999999</v>
      </c>
      <c r="E12" s="2">
        <v>6559.1221619999997</v>
      </c>
      <c r="F12" s="2">
        <v>76681.092491999996</v>
      </c>
      <c r="G12" s="2">
        <v>26.170297000000001</v>
      </c>
      <c r="H12" s="2">
        <v>11.690754999999999</v>
      </c>
      <c r="I12" s="2">
        <v>554855.42673800001</v>
      </c>
      <c r="J12" s="22">
        <v>3.821126</v>
      </c>
    </row>
    <row r="13" spans="1:10" x14ac:dyDescent="0.25">
      <c r="A13" s="5" t="s">
        <v>34</v>
      </c>
      <c r="B13" s="2">
        <v>2528983</v>
      </c>
      <c r="C13" s="2">
        <v>24.316693000000001</v>
      </c>
      <c r="D13" s="2">
        <v>29.853014999999999</v>
      </c>
      <c r="E13" s="2">
        <v>4734.3518459999996</v>
      </c>
      <c r="F13" s="2">
        <v>113400</v>
      </c>
      <c r="G13" s="2">
        <v>22.301437</v>
      </c>
      <c r="H13" s="2">
        <v>23.952591999999999</v>
      </c>
      <c r="I13" s="2">
        <v>649484.77223999996</v>
      </c>
      <c r="J13" s="22">
        <v>4.4840159999999996</v>
      </c>
    </row>
    <row r="14" spans="1:10" x14ac:dyDescent="0.25">
      <c r="A14" s="5" t="s">
        <v>35</v>
      </c>
      <c r="B14" s="2">
        <v>2620071</v>
      </c>
      <c r="C14" s="2">
        <v>35.649655000000003</v>
      </c>
      <c r="D14" s="2">
        <v>15.424965</v>
      </c>
      <c r="E14" s="2">
        <v>2686.3639330000001</v>
      </c>
      <c r="F14" s="2">
        <v>127173.60274</v>
      </c>
      <c r="G14" s="2">
        <v>20.602318</v>
      </c>
      <c r="H14" s="2">
        <v>47.340421999999997</v>
      </c>
      <c r="I14" s="2">
        <v>683523.65769200004</v>
      </c>
      <c r="J14" s="22">
        <v>4.8538230000000002</v>
      </c>
    </row>
    <row r="15" spans="1:10" x14ac:dyDescent="0.25">
      <c r="A15" s="5" t="s">
        <v>36</v>
      </c>
      <c r="B15" s="2">
        <v>2197174</v>
      </c>
      <c r="C15" s="2">
        <v>35.466631999999997</v>
      </c>
      <c r="D15" s="2">
        <v>45.861094000000001</v>
      </c>
      <c r="E15" s="2">
        <v>5529.2918090000003</v>
      </c>
      <c r="F15" s="2">
        <v>103688.88961899999</v>
      </c>
      <c r="G15" s="2">
        <v>21.190062000000001</v>
      </c>
      <c r="H15" s="2">
        <v>18.752652999999999</v>
      </c>
      <c r="I15" s="2">
        <v>572853.70598500001</v>
      </c>
      <c r="J15" s="22">
        <v>4.7191929999999997</v>
      </c>
    </row>
    <row r="16" spans="1:10" x14ac:dyDescent="0.25">
      <c r="A16" s="5" t="s">
        <v>37</v>
      </c>
      <c r="B16" s="2">
        <v>2638307</v>
      </c>
      <c r="C16" s="2">
        <v>36.768872000000002</v>
      </c>
      <c r="D16" s="2">
        <v>22.880141999999999</v>
      </c>
      <c r="E16" s="2">
        <v>5237.4485839999998</v>
      </c>
      <c r="F16" s="2">
        <v>121884</v>
      </c>
      <c r="G16" s="2">
        <v>21.646049000000001</v>
      </c>
      <c r="H16" s="2">
        <v>23.271636999999998</v>
      </c>
      <c r="I16" s="2">
        <v>709585.79845600005</v>
      </c>
      <c r="J16" s="22">
        <v>4.6197809999999997</v>
      </c>
    </row>
    <row r="17" spans="1:10" x14ac:dyDescent="0.25">
      <c r="A17" s="5" t="s">
        <v>38</v>
      </c>
      <c r="B17" s="2">
        <v>2744259</v>
      </c>
      <c r="C17" s="2">
        <v>39.170157000000003</v>
      </c>
      <c r="D17" s="2">
        <v>54.603988999999999</v>
      </c>
      <c r="E17" s="2">
        <v>5381.7239479999998</v>
      </c>
      <c r="F17" s="2">
        <v>167913</v>
      </c>
      <c r="G17" s="2">
        <v>16.343339</v>
      </c>
      <c r="H17" s="2">
        <v>31.200596999999998</v>
      </c>
      <c r="I17" s="2">
        <v>721842.41951499996</v>
      </c>
      <c r="J17" s="22">
        <v>6.1187009999999997</v>
      </c>
    </row>
    <row r="18" spans="1:10" x14ac:dyDescent="0.25">
      <c r="A18" s="5" t="s">
        <v>39</v>
      </c>
      <c r="B18" s="2">
        <v>2231702</v>
      </c>
      <c r="C18" s="2">
        <v>32.294721000000003</v>
      </c>
      <c r="D18" s="2">
        <v>47.501843000000001</v>
      </c>
      <c r="E18" s="2">
        <v>4343.9477589999997</v>
      </c>
      <c r="F18" s="2">
        <v>119300</v>
      </c>
      <c r="G18" s="2">
        <v>18.706638999999999</v>
      </c>
      <c r="H18" s="2">
        <v>27.463498000000001</v>
      </c>
      <c r="I18" s="2">
        <v>607209.15695099998</v>
      </c>
      <c r="J18" s="22">
        <v>5.3456960000000002</v>
      </c>
    </row>
    <row r="19" spans="1:10" x14ac:dyDescent="0.25">
      <c r="A19" s="5" t="s">
        <v>40</v>
      </c>
      <c r="B19" s="2">
        <v>2643875</v>
      </c>
      <c r="C19" s="2">
        <v>38.274593000000003</v>
      </c>
      <c r="D19" s="2">
        <v>28.113727000000001</v>
      </c>
      <c r="E19" s="2">
        <v>5117.5824050000001</v>
      </c>
      <c r="F19" s="2">
        <v>116149.332526</v>
      </c>
      <c r="G19" s="2">
        <v>22.762722</v>
      </c>
      <c r="H19" s="2">
        <v>22.696133</v>
      </c>
      <c r="I19" s="2">
        <v>656069.17361000006</v>
      </c>
      <c r="J19" s="22">
        <v>4.3931480000000001</v>
      </c>
    </row>
    <row r="20" spans="1:10" x14ac:dyDescent="0.25">
      <c r="A20" s="5" t="s">
        <v>41</v>
      </c>
      <c r="B20" s="2">
        <v>2501176</v>
      </c>
      <c r="C20" s="2">
        <v>36.302478999999998</v>
      </c>
      <c r="D20" s="2">
        <v>44.33746</v>
      </c>
      <c r="E20" s="2">
        <v>4039.213268</v>
      </c>
      <c r="F20" s="2">
        <v>154560</v>
      </c>
      <c r="G20" s="2">
        <v>16.182556999999999</v>
      </c>
      <c r="H20" s="2">
        <v>38.264876999999998</v>
      </c>
      <c r="I20" s="2">
        <v>646492.36823699996</v>
      </c>
      <c r="J20" s="22">
        <v>6.1794929999999999</v>
      </c>
    </row>
    <row r="21" spans="1:10" ht="15.75" thickBot="1" x14ac:dyDescent="0.3">
      <c r="A21" s="5" t="s">
        <v>42</v>
      </c>
      <c r="B21" s="18">
        <v>2050428</v>
      </c>
      <c r="C21" s="18">
        <v>24.683657</v>
      </c>
      <c r="D21" s="18">
        <v>33.773127000000002</v>
      </c>
      <c r="E21" s="18">
        <v>8190.7978080000003</v>
      </c>
      <c r="F21" s="18">
        <v>64290</v>
      </c>
      <c r="G21" s="18">
        <v>31.893419999999999</v>
      </c>
      <c r="H21" s="18">
        <v>7.8490520000000004</v>
      </c>
      <c r="I21" s="18">
        <v>569935.38884999999</v>
      </c>
      <c r="J21" s="24">
        <v>3.135443</v>
      </c>
    </row>
    <row r="34" spans="1:9" x14ac:dyDescent="0.25">
      <c r="B34" s="1"/>
    </row>
    <row r="36" spans="1:9" ht="15.75" thickBot="1" x14ac:dyDescent="0.3"/>
    <row r="37" spans="1:9" x14ac:dyDescent="0.25">
      <c r="A37" s="12" t="s">
        <v>9</v>
      </c>
      <c r="B37" s="13" t="s">
        <v>10</v>
      </c>
      <c r="C37" s="13" t="s">
        <v>13</v>
      </c>
      <c r="D37" s="13" t="s">
        <v>14</v>
      </c>
      <c r="E37" s="13" t="s">
        <v>12</v>
      </c>
      <c r="F37" s="13" t="s">
        <v>19</v>
      </c>
      <c r="G37" s="13" t="s">
        <v>20</v>
      </c>
      <c r="H37" s="13" t="s">
        <v>21</v>
      </c>
      <c r="I37" s="14" t="s">
        <v>22</v>
      </c>
    </row>
    <row r="38" spans="1:9" x14ac:dyDescent="0.25">
      <c r="A38" s="15">
        <v>0.5</v>
      </c>
      <c r="B38" s="2">
        <f>B2/((B2^2)+(B3^2)+(B4^2)+(B5^2)+(B6^2)+(B7^2)+(B8^2)+(B10^2)+(B11^2)+(B12^2)+(B13^2)+(B14^2)+(B15^2)+(B16^2)+(B17^2)+(B18^2)+(B19^2)+(B20^2)+(B21^2))^0.5</f>
        <v>0.21894088073962656</v>
      </c>
      <c r="C38" s="11">
        <f>C2/((C2^2)+(C3^2)+(C4^2)+(C5^2)+(C6^2)+(C7^2)+(C8^2)+(C9^2))^0.5</f>
        <v>0.30382447081462155</v>
      </c>
      <c r="D38" s="3">
        <f t="shared" ref="D38:D45" si="0">B38*A38</f>
        <v>0.10947044036981328</v>
      </c>
      <c r="E38" s="11">
        <f>C38*A38</f>
        <v>0.15191223540731078</v>
      </c>
      <c r="F38" s="4">
        <f>((D38-$B47)^2+(E38-$B49)^2)</f>
        <v>5.7530033299565192E-3</v>
      </c>
      <c r="G38" s="11">
        <f>((D38-$B48)^2+(E38-$B50)^2)</f>
        <v>0</v>
      </c>
      <c r="H38" s="11">
        <f>G38/(F38+G38)</f>
        <v>0</v>
      </c>
      <c r="I38" s="22">
        <v>8</v>
      </c>
    </row>
    <row r="39" spans="1:9" x14ac:dyDescent="0.25">
      <c r="A39" s="15">
        <v>0.5</v>
      </c>
      <c r="B39" s="2">
        <f>B3/((B3^2)+(B4^2)+(B5^2)+(B6^2)+(B7^2)+(B8^2)+(B9^2)+(B11^2)+(B12^2)+(B13^2)+(B14^2)+(B15^2)+(B16^2)+(B17^2)+(B18^2)+(B19^2)+(B20^2)+(B21^2)+(B22^2))^0.5</f>
        <v>0.34179607688801267</v>
      </c>
      <c r="C39" s="2">
        <f>C3/((C2^2)+(C3^2)+(C4^2)+(C5^2)+(C6^2)+(C7^2)+(C8^2)+(C9^2))^0.5</f>
        <v>0.36488459371001758</v>
      </c>
      <c r="D39" s="3">
        <f t="shared" si="0"/>
        <v>0.17089803844400633</v>
      </c>
      <c r="E39" s="11">
        <f t="shared" ref="E39:E45" si="1">C39*A39</f>
        <v>0.18244229685500879</v>
      </c>
      <c r="F39" s="4">
        <f>((D39-$B48)^2+(E39-$B50)^2)</f>
        <v>4.705434457164823E-3</v>
      </c>
      <c r="G39" s="11" t="e">
        <f>((D39-$B49)^2+(E39-#REF!)^2)</f>
        <v>#REF!</v>
      </c>
      <c r="H39" s="11" t="e">
        <f t="shared" ref="H39:H45" si="2">G39/(F39+G39)</f>
        <v>#REF!</v>
      </c>
      <c r="I39" s="22">
        <v>7</v>
      </c>
    </row>
    <row r="40" spans="1:9" x14ac:dyDescent="0.25">
      <c r="A40" s="15">
        <v>0.5</v>
      </c>
      <c r="B40" s="2">
        <f>B4/((B4^2)+(B5^2)+(B6^2)+(B7^2)+(B8^2)+(B9^2)+(B10^2)+(B12^2)+(B13^2)+(B14^2)+(B15^2)+(B16^2)+(B17^2)+(B18^2)+(B19^2)+(B20^2)+(B21^2)+(B22^2)+(B23^2))^0.5</f>
        <v>0.31970252856475279</v>
      </c>
      <c r="C40" s="11">
        <f>C4/((C2^2)+(C3^2)+(C4^2)+(C5^2)+(C6^2)+(C7^2)+(C8^2)+(C9^2))^0.5</f>
        <v>0.39281106586785219</v>
      </c>
      <c r="D40" s="3">
        <f t="shared" si="0"/>
        <v>0.15985126428237639</v>
      </c>
      <c r="E40" s="11">
        <f t="shared" si="1"/>
        <v>0.1964055329339261</v>
      </c>
      <c r="F40" s="4" t="e">
        <f>((D40-$B49)^2+(E40-#REF!)^2)</f>
        <v>#REF!</v>
      </c>
      <c r="G40" s="11" t="e">
        <f>((D40-$B50)^2+(E40-#REF!)^2)</f>
        <v>#REF!</v>
      </c>
      <c r="H40" s="11" t="e">
        <f t="shared" si="2"/>
        <v>#REF!</v>
      </c>
      <c r="I40" s="22">
        <v>2</v>
      </c>
    </row>
    <row r="41" spans="1:9" x14ac:dyDescent="0.25">
      <c r="A41" s="15">
        <v>0.5</v>
      </c>
      <c r="B41" s="2">
        <f t="shared" ref="B39:B45" si="3">B5/((B5^2)+(B6^2)+(B7^2)+(B8^2)+(B9^2)+(B10^2)+(B11^2)+(B13^2)+(B14^2)+(B15^2)+(B16^2)+(B17^2)+(B18^2)+(B19^2)+(B20^2)+(B21^2)+(B22^2)+(B23^2)+(B24^2))^0.5</f>
        <v>0.24402901135712618</v>
      </c>
      <c r="C41" s="2">
        <f>C5/((C2^2)+(C3^2)+(C4^2)+(C5^2)+(C6^2)+(C7^2)+(C8^2)+(C9^2))^0.5</f>
        <v>0.32912366958451383</v>
      </c>
      <c r="D41" s="3">
        <f t="shared" si="0"/>
        <v>0.12201450567856309</v>
      </c>
      <c r="E41" s="11">
        <f t="shared" si="1"/>
        <v>0.16456183479225692</v>
      </c>
      <c r="F41" s="4">
        <f>((D41-$B50)^2+(E41-$F38)^2)</f>
        <v>2.6114119193354577E-2</v>
      </c>
      <c r="G41" s="11" t="e">
        <f>((D41-#REF!)^2+(E41-#REF!)^2)</f>
        <v>#REF!</v>
      </c>
      <c r="H41" s="11" t="e">
        <f t="shared" si="2"/>
        <v>#REF!</v>
      </c>
      <c r="I41" s="22">
        <v>6</v>
      </c>
    </row>
    <row r="42" spans="1:9" x14ac:dyDescent="0.25">
      <c r="A42" s="15">
        <v>0.5</v>
      </c>
      <c r="B42" s="2">
        <f t="shared" si="3"/>
        <v>0.23250114540083061</v>
      </c>
      <c r="C42" s="2">
        <f>C6/((C2^2)+(C3^2)+(C4^2)+(C5^2)+(C6^2)+(C7^2)+(C8^2)+(C9^2))^0.5</f>
        <v>0.31723091903138079</v>
      </c>
      <c r="D42" s="3">
        <f t="shared" si="0"/>
        <v>0.11625057270041531</v>
      </c>
      <c r="E42" s="11">
        <f t="shared" si="1"/>
        <v>0.15861545951569039</v>
      </c>
      <c r="F42" s="4" t="e">
        <f>((D42-#REF!)^2+(E42-$F39)^2)</f>
        <v>#REF!</v>
      </c>
      <c r="G42" s="11" t="e">
        <f>((D42-#REF!)^2+(E42-#REF!)^2)</f>
        <v>#REF!</v>
      </c>
      <c r="H42" s="11" t="e">
        <f t="shared" si="2"/>
        <v>#REF!</v>
      </c>
      <c r="I42" s="22">
        <v>1</v>
      </c>
    </row>
    <row r="43" spans="1:9" x14ac:dyDescent="0.25">
      <c r="A43" s="15">
        <v>0.5</v>
      </c>
      <c r="B43" s="2">
        <f t="shared" si="3"/>
        <v>0.24516199430469923</v>
      </c>
      <c r="C43" s="2">
        <f>C7/((C2^2)+(C3^2)+(C4^2)+(C5^2)+(C6^2)+(C7^2)+(C8^2)+(C9^2))^0.5</f>
        <v>0.38833476101106496</v>
      </c>
      <c r="D43" s="3">
        <f t="shared" si="0"/>
        <v>0.12258099715234962</v>
      </c>
      <c r="E43" s="11">
        <f t="shared" si="1"/>
        <v>0.19416738050553248</v>
      </c>
      <c r="F43" s="4" t="e">
        <f>((D43-$F38)^2+(E43-$F40)^2)</f>
        <v>#REF!</v>
      </c>
      <c r="G43" s="11" t="e">
        <f>((D43-#REF!)^2+(E43-#REF!)^2)</f>
        <v>#REF!</v>
      </c>
      <c r="H43" s="11" t="e">
        <f t="shared" si="2"/>
        <v>#REF!</v>
      </c>
      <c r="I43" s="22">
        <v>3</v>
      </c>
    </row>
    <row r="44" spans="1:9" x14ac:dyDescent="0.25">
      <c r="A44" s="15">
        <v>0.5</v>
      </c>
      <c r="B44" s="2">
        <f t="shared" si="3"/>
        <v>0.33283105963353815</v>
      </c>
      <c r="C44" s="2">
        <f>C8/((C2^2)+(C3^2)+(C4^2)+(C5^2)+(C6^2)+(C7^2)+(C8^2)+(C9^2))^0.5</f>
        <v>0.36923670926995</v>
      </c>
      <c r="D44" s="3">
        <f t="shared" si="0"/>
        <v>0.16641552981676908</v>
      </c>
      <c r="E44" s="11">
        <f t="shared" si="1"/>
        <v>0.184618354634975</v>
      </c>
      <c r="F44" s="4">
        <f>((D44-$F39)^2+(E44-$F41)^2)</f>
        <v>5.127374759414495E-2</v>
      </c>
      <c r="G44" s="11" t="e">
        <f>((D44-#REF!)^2+(E44-$B51)^2)</f>
        <v>#REF!</v>
      </c>
      <c r="H44" s="11" t="e">
        <f t="shared" si="2"/>
        <v>#REF!</v>
      </c>
      <c r="I44" s="22">
        <v>4</v>
      </c>
    </row>
    <row r="45" spans="1:9" ht="15.75" thickBot="1" x14ac:dyDescent="0.3">
      <c r="A45" s="17">
        <v>0.5</v>
      </c>
      <c r="B45" s="2">
        <f t="shared" si="3"/>
        <v>0.31063700512896952</v>
      </c>
      <c r="C45" s="18">
        <f>C9/((C2^2)+(C3^2)+(C4^2)+(C5^2)+(C6^2)+(C7^2)+(C8^2)+(C9^2))^0.5</f>
        <v>0.35235197003388402</v>
      </c>
      <c r="D45" s="6">
        <f t="shared" si="0"/>
        <v>0.15531850256448476</v>
      </c>
      <c r="E45" s="27">
        <f t="shared" si="1"/>
        <v>0.17617598501694201</v>
      </c>
      <c r="F45" s="28" t="e">
        <f>((D45-$F40)^2+(E45-$F42)^2)</f>
        <v>#REF!</v>
      </c>
      <c r="G45" s="27" t="e">
        <f>((D45-#REF!)^2+(E45-$B52)^2)</f>
        <v>#REF!</v>
      </c>
      <c r="H45" s="27" t="e">
        <f t="shared" si="2"/>
        <v>#REF!</v>
      </c>
      <c r="I45" s="24">
        <v>5</v>
      </c>
    </row>
    <row r="46" spans="1:9" ht="15.75" thickBot="1" x14ac:dyDescent="0.3"/>
    <row r="47" spans="1:9" x14ac:dyDescent="0.25">
      <c r="A47" s="12" t="s">
        <v>15</v>
      </c>
      <c r="B47" s="20">
        <f>MAX(D38:D45)</f>
        <v>0.17089803844400633</v>
      </c>
    </row>
    <row r="48" spans="1:9" x14ac:dyDescent="0.25">
      <c r="A48" s="21" t="s">
        <v>16</v>
      </c>
      <c r="B48" s="22">
        <f>MIN(D38:D45)</f>
        <v>0.10947044036981328</v>
      </c>
    </row>
    <row r="49" spans="1:2" x14ac:dyDescent="0.25">
      <c r="A49" s="21" t="s">
        <v>17</v>
      </c>
      <c r="B49" s="16">
        <f>MAX(E38:E45)</f>
        <v>0.1964055329339261</v>
      </c>
    </row>
    <row r="50" spans="1:2" ht="15.75" thickBot="1" x14ac:dyDescent="0.3">
      <c r="A50" s="23" t="s">
        <v>18</v>
      </c>
      <c r="B50" s="19">
        <f>MIN(E38:E45)</f>
        <v>0.15191223540731078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2021-03-04T16:24:39Z</dcterms:created>
  <dcterms:modified xsi:type="dcterms:W3CDTF">2021-04-01T19:14:50Z</dcterms:modified>
</cp:coreProperties>
</file>