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ya\Desktop\aditya\excelwork\"/>
    </mc:Choice>
  </mc:AlternateContent>
  <xr:revisionPtr revIDLastSave="0" documentId="13_ncr:1_{3A19F8A9-1B91-4CBA-99D9-6B975E36C0C5}" xr6:coauthVersionLast="47" xr6:coauthVersionMax="47" xr10:uidLastSave="{00000000-0000-0000-0000-000000000000}"/>
  <bookViews>
    <workbookView xWindow="-110" yWindow="-110" windowWidth="19420" windowHeight="10300" xr2:uid="{5D007606-0597-4D81-AF48-CA8964568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C43" i="1"/>
  <c r="C47" i="1" s="1"/>
  <c r="D43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Q42" i="1" s="1"/>
  <c r="C34" i="1"/>
  <c r="C35" i="1" s="1"/>
  <c r="F13" i="1"/>
  <c r="C12" i="1"/>
  <c r="J11" i="1" s="1"/>
  <c r="C46" i="1" l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D45" i="1"/>
  <c r="D47" i="1" s="1"/>
  <c r="E43" i="1" s="1"/>
  <c r="E45" i="1" s="1"/>
  <c r="E47" i="1" s="1"/>
  <c r="K42" i="1"/>
  <c r="G42" i="1"/>
  <c r="AI42" i="1"/>
  <c r="AP42" i="1"/>
  <c r="AL42" i="1"/>
  <c r="AH42" i="1"/>
  <c r="AD42" i="1"/>
  <c r="Z42" i="1"/>
  <c r="V42" i="1"/>
  <c r="R42" i="1"/>
  <c r="N42" i="1"/>
  <c r="J42" i="1"/>
  <c r="F42" i="1"/>
  <c r="AO42" i="1"/>
  <c r="AK42" i="1"/>
  <c r="AG42" i="1"/>
  <c r="AC42" i="1"/>
  <c r="Y42" i="1"/>
  <c r="U42" i="1"/>
  <c r="Q42" i="1"/>
  <c r="M42" i="1"/>
  <c r="I42" i="1"/>
  <c r="E42" i="1"/>
  <c r="AM42" i="1"/>
  <c r="AE42" i="1"/>
  <c r="AA42" i="1"/>
  <c r="W42" i="1"/>
  <c r="S42" i="1"/>
  <c r="O42" i="1"/>
  <c r="C42" i="1"/>
  <c r="AN42" i="1"/>
  <c r="AJ42" i="1"/>
  <c r="AF42" i="1"/>
  <c r="AB42" i="1"/>
  <c r="X42" i="1"/>
  <c r="T42" i="1"/>
  <c r="P42" i="1"/>
  <c r="L42" i="1"/>
  <c r="H42" i="1"/>
  <c r="D42" i="1"/>
  <c r="D34" i="1"/>
  <c r="C37" i="1"/>
  <c r="C39" i="1" s="1"/>
  <c r="C49" i="1" s="1"/>
  <c r="C36" i="1"/>
  <c r="F43" i="1" l="1"/>
  <c r="F45" i="1" s="1"/>
  <c r="F47" i="1" s="1"/>
  <c r="D35" i="1"/>
  <c r="E34" i="1" s="1"/>
  <c r="E35" i="1" s="1"/>
  <c r="C38" i="1"/>
  <c r="C48" i="1" s="1"/>
  <c r="G43" i="1" l="1"/>
  <c r="H43" i="1" s="1"/>
  <c r="D37" i="1"/>
  <c r="D39" i="1" s="1"/>
  <c r="D49" i="1" s="1"/>
  <c r="D36" i="1"/>
  <c r="E36" i="1"/>
  <c r="E37" i="1"/>
  <c r="E39" i="1" s="1"/>
  <c r="E49" i="1" s="1"/>
  <c r="F34" i="1"/>
  <c r="F35" i="1" s="1"/>
  <c r="G45" i="1" l="1"/>
  <c r="G47" i="1" s="1"/>
  <c r="I43" i="1"/>
  <c r="H45" i="1"/>
  <c r="H47" i="1" s="1"/>
  <c r="E38" i="1"/>
  <c r="E48" i="1" s="1"/>
  <c r="F37" i="1"/>
  <c r="F39" i="1" s="1"/>
  <c r="F49" i="1" s="1"/>
  <c r="F36" i="1"/>
  <c r="G34" i="1"/>
  <c r="G35" i="1" s="1"/>
  <c r="D38" i="1"/>
  <c r="D48" i="1" s="1"/>
  <c r="J43" i="1" l="1"/>
  <c r="I45" i="1"/>
  <c r="I47" i="1" s="1"/>
  <c r="F38" i="1"/>
  <c r="F48" i="1" s="1"/>
  <c r="G36" i="1"/>
  <c r="G37" i="1"/>
  <c r="G39" i="1" s="1"/>
  <c r="G49" i="1" s="1"/>
  <c r="H34" i="1"/>
  <c r="H35" i="1" s="1"/>
  <c r="K43" i="1" l="1"/>
  <c r="J45" i="1"/>
  <c r="J47" i="1" s="1"/>
  <c r="G38" i="1"/>
  <c r="G48" i="1" s="1"/>
  <c r="H37" i="1"/>
  <c r="H39" i="1" s="1"/>
  <c r="H49" i="1" s="1"/>
  <c r="H36" i="1"/>
  <c r="I34" i="1"/>
  <c r="I35" i="1" s="1"/>
  <c r="L43" i="1" l="1"/>
  <c r="K45" i="1"/>
  <c r="K47" i="1" s="1"/>
  <c r="I36" i="1"/>
  <c r="I37" i="1"/>
  <c r="I39" i="1" s="1"/>
  <c r="I49" i="1" s="1"/>
  <c r="J34" i="1"/>
  <c r="J35" i="1" s="1"/>
  <c r="H38" i="1"/>
  <c r="H48" i="1" s="1"/>
  <c r="M43" i="1" l="1"/>
  <c r="L45" i="1"/>
  <c r="L47" i="1" s="1"/>
  <c r="I38" i="1"/>
  <c r="I48" i="1" s="1"/>
  <c r="J37" i="1"/>
  <c r="J39" i="1" s="1"/>
  <c r="J49" i="1" s="1"/>
  <c r="J36" i="1"/>
  <c r="K34" i="1"/>
  <c r="K35" i="1" s="1"/>
  <c r="N43" i="1" l="1"/>
  <c r="M45" i="1"/>
  <c r="M47" i="1" s="1"/>
  <c r="K36" i="1"/>
  <c r="K37" i="1"/>
  <c r="K39" i="1" s="1"/>
  <c r="K49" i="1" s="1"/>
  <c r="L34" i="1"/>
  <c r="L35" i="1" s="1"/>
  <c r="J38" i="1"/>
  <c r="J48" i="1" s="1"/>
  <c r="O43" i="1" l="1"/>
  <c r="N45" i="1"/>
  <c r="N47" i="1" s="1"/>
  <c r="K38" i="1"/>
  <c r="K48" i="1" s="1"/>
  <c r="L37" i="1"/>
  <c r="L39" i="1" s="1"/>
  <c r="L49" i="1" s="1"/>
  <c r="L36" i="1"/>
  <c r="M34" i="1"/>
  <c r="M35" i="1" s="1"/>
  <c r="P43" i="1" l="1"/>
  <c r="O45" i="1"/>
  <c r="O47" i="1" s="1"/>
  <c r="M36" i="1"/>
  <c r="M37" i="1"/>
  <c r="M39" i="1" s="1"/>
  <c r="M49" i="1" s="1"/>
  <c r="N34" i="1"/>
  <c r="N35" i="1" s="1"/>
  <c r="L38" i="1"/>
  <c r="L48" i="1" s="1"/>
  <c r="Q43" i="1" l="1"/>
  <c r="P45" i="1"/>
  <c r="P47" i="1" s="1"/>
  <c r="M38" i="1"/>
  <c r="M48" i="1" s="1"/>
  <c r="N37" i="1"/>
  <c r="N39" i="1" s="1"/>
  <c r="N49" i="1" s="1"/>
  <c r="N36" i="1"/>
  <c r="O34" i="1"/>
  <c r="O35" i="1" s="1"/>
  <c r="R43" i="1" l="1"/>
  <c r="Q45" i="1"/>
  <c r="Q47" i="1" s="1"/>
  <c r="N38" i="1"/>
  <c r="N48" i="1" s="1"/>
  <c r="O36" i="1"/>
  <c r="O37" i="1"/>
  <c r="O39" i="1" s="1"/>
  <c r="O49" i="1" s="1"/>
  <c r="P34" i="1"/>
  <c r="P35" i="1" s="1"/>
  <c r="S43" i="1" l="1"/>
  <c r="R45" i="1"/>
  <c r="R47" i="1" s="1"/>
  <c r="O38" i="1"/>
  <c r="O48" i="1" s="1"/>
  <c r="P37" i="1"/>
  <c r="P39" i="1" s="1"/>
  <c r="P49" i="1" s="1"/>
  <c r="P36" i="1"/>
  <c r="Q34" i="1"/>
  <c r="Q35" i="1" s="1"/>
  <c r="T43" i="1" l="1"/>
  <c r="S45" i="1"/>
  <c r="S47" i="1" s="1"/>
  <c r="Q36" i="1"/>
  <c r="Q37" i="1"/>
  <c r="Q39" i="1" s="1"/>
  <c r="Q49" i="1" s="1"/>
  <c r="R34" i="1"/>
  <c r="R35" i="1" s="1"/>
  <c r="P38" i="1"/>
  <c r="P48" i="1" s="1"/>
  <c r="U43" i="1" l="1"/>
  <c r="T45" i="1"/>
  <c r="T47" i="1" s="1"/>
  <c r="Q38" i="1"/>
  <c r="Q48" i="1" s="1"/>
  <c r="R37" i="1"/>
  <c r="R39" i="1" s="1"/>
  <c r="R49" i="1" s="1"/>
  <c r="R36" i="1"/>
  <c r="S34" i="1"/>
  <c r="S35" i="1" s="1"/>
  <c r="V43" i="1" l="1"/>
  <c r="U45" i="1"/>
  <c r="U47" i="1" s="1"/>
  <c r="S36" i="1"/>
  <c r="S37" i="1"/>
  <c r="S39" i="1" s="1"/>
  <c r="S49" i="1" s="1"/>
  <c r="T34" i="1"/>
  <c r="T35" i="1" s="1"/>
  <c r="R38" i="1"/>
  <c r="R48" i="1" s="1"/>
  <c r="W43" i="1" l="1"/>
  <c r="V45" i="1"/>
  <c r="V47" i="1" s="1"/>
  <c r="S38" i="1"/>
  <c r="S48" i="1" s="1"/>
  <c r="T37" i="1"/>
  <c r="T39" i="1" s="1"/>
  <c r="T49" i="1" s="1"/>
  <c r="T36" i="1"/>
  <c r="U34" i="1"/>
  <c r="U35" i="1" s="1"/>
  <c r="X43" i="1" l="1"/>
  <c r="W45" i="1"/>
  <c r="W47" i="1" s="1"/>
  <c r="T38" i="1"/>
  <c r="T48" i="1" s="1"/>
  <c r="U36" i="1"/>
  <c r="U37" i="1"/>
  <c r="U39" i="1" s="1"/>
  <c r="U49" i="1" s="1"/>
  <c r="V34" i="1"/>
  <c r="V35" i="1" s="1"/>
  <c r="Y43" i="1" l="1"/>
  <c r="X45" i="1"/>
  <c r="X47" i="1" s="1"/>
  <c r="V37" i="1"/>
  <c r="V39" i="1" s="1"/>
  <c r="V49" i="1" s="1"/>
  <c r="V36" i="1"/>
  <c r="W34" i="1"/>
  <c r="W35" i="1" s="1"/>
  <c r="U38" i="1"/>
  <c r="U48" i="1" s="1"/>
  <c r="Z43" i="1" l="1"/>
  <c r="Y45" i="1"/>
  <c r="Y47" i="1" s="1"/>
  <c r="W36" i="1"/>
  <c r="W37" i="1"/>
  <c r="W39" i="1" s="1"/>
  <c r="W49" i="1" s="1"/>
  <c r="X34" i="1"/>
  <c r="X35" i="1" s="1"/>
  <c r="V38" i="1"/>
  <c r="V48" i="1" s="1"/>
  <c r="AA43" i="1" l="1"/>
  <c r="Z45" i="1"/>
  <c r="Z47" i="1" s="1"/>
  <c r="W38" i="1"/>
  <c r="W48" i="1" s="1"/>
  <c r="X37" i="1"/>
  <c r="X39" i="1" s="1"/>
  <c r="X49" i="1" s="1"/>
  <c r="X36" i="1"/>
  <c r="Y34" i="1"/>
  <c r="Y35" i="1" s="1"/>
  <c r="AB43" i="1" l="1"/>
  <c r="AA45" i="1"/>
  <c r="AA47" i="1" s="1"/>
  <c r="Y36" i="1"/>
  <c r="Y37" i="1"/>
  <c r="Y39" i="1" s="1"/>
  <c r="Y49" i="1" s="1"/>
  <c r="Z34" i="1"/>
  <c r="Z35" i="1" s="1"/>
  <c r="X38" i="1"/>
  <c r="X48" i="1" s="1"/>
  <c r="AC43" i="1" l="1"/>
  <c r="AB45" i="1"/>
  <c r="AB47" i="1" s="1"/>
  <c r="Y38" i="1"/>
  <c r="Y48" i="1" s="1"/>
  <c r="Z37" i="1"/>
  <c r="Z39" i="1" s="1"/>
  <c r="Z49" i="1" s="1"/>
  <c r="Z36" i="1"/>
  <c r="AA34" i="1"/>
  <c r="AA35" i="1" s="1"/>
  <c r="AD43" i="1" l="1"/>
  <c r="AC45" i="1"/>
  <c r="AC47" i="1" s="1"/>
  <c r="Z38" i="1"/>
  <c r="Z48" i="1" s="1"/>
  <c r="AA36" i="1"/>
  <c r="AA37" i="1"/>
  <c r="AA39" i="1" s="1"/>
  <c r="AA49" i="1" s="1"/>
  <c r="AB34" i="1"/>
  <c r="AB35" i="1" s="1"/>
  <c r="AE43" i="1" l="1"/>
  <c r="AD45" i="1"/>
  <c r="AD47" i="1" s="1"/>
  <c r="AB37" i="1"/>
  <c r="AB39" i="1" s="1"/>
  <c r="AB49" i="1" s="1"/>
  <c r="AB36" i="1"/>
  <c r="AC34" i="1"/>
  <c r="AC35" i="1" s="1"/>
  <c r="AA38" i="1"/>
  <c r="AA48" i="1" s="1"/>
  <c r="AF43" i="1" l="1"/>
  <c r="AE45" i="1"/>
  <c r="AE47" i="1" s="1"/>
  <c r="AB38" i="1"/>
  <c r="AB48" i="1" s="1"/>
  <c r="AC36" i="1"/>
  <c r="AC37" i="1"/>
  <c r="AC39" i="1" s="1"/>
  <c r="AC49" i="1" s="1"/>
  <c r="AD34" i="1"/>
  <c r="AD35" i="1" s="1"/>
  <c r="AG43" i="1" l="1"/>
  <c r="AF45" i="1"/>
  <c r="AF47" i="1" s="1"/>
  <c r="AC38" i="1"/>
  <c r="AC48" i="1" s="1"/>
  <c r="AD37" i="1"/>
  <c r="AD39" i="1" s="1"/>
  <c r="AD49" i="1" s="1"/>
  <c r="AD36" i="1"/>
  <c r="AE34" i="1"/>
  <c r="AE35" i="1" s="1"/>
  <c r="AH43" i="1" l="1"/>
  <c r="AG45" i="1"/>
  <c r="AG47" i="1" s="1"/>
  <c r="AD38" i="1"/>
  <c r="AD48" i="1" s="1"/>
  <c r="AE36" i="1"/>
  <c r="AE37" i="1"/>
  <c r="AE39" i="1" s="1"/>
  <c r="AE49" i="1" s="1"/>
  <c r="AF34" i="1"/>
  <c r="AF35" i="1" s="1"/>
  <c r="AI43" i="1" l="1"/>
  <c r="AH45" i="1"/>
  <c r="AH47" i="1" s="1"/>
  <c r="AF37" i="1"/>
  <c r="AF39" i="1" s="1"/>
  <c r="AF49" i="1" s="1"/>
  <c r="AF36" i="1"/>
  <c r="AG34" i="1"/>
  <c r="AG35" i="1" s="1"/>
  <c r="AE38" i="1"/>
  <c r="AE48" i="1" s="1"/>
  <c r="AF38" i="1" l="1"/>
  <c r="AF48" i="1" s="1"/>
  <c r="AJ43" i="1"/>
  <c r="AI45" i="1"/>
  <c r="AI47" i="1" s="1"/>
  <c r="AG36" i="1"/>
  <c r="AG37" i="1"/>
  <c r="AG39" i="1" s="1"/>
  <c r="AG49" i="1" s="1"/>
  <c r="AH34" i="1"/>
  <c r="AH35" i="1" s="1"/>
  <c r="AK43" i="1" l="1"/>
  <c r="AJ45" i="1"/>
  <c r="AJ47" i="1" s="1"/>
  <c r="AH37" i="1"/>
  <c r="AH39" i="1" s="1"/>
  <c r="AH49" i="1" s="1"/>
  <c r="AH36" i="1"/>
  <c r="AI34" i="1"/>
  <c r="AI35" i="1" s="1"/>
  <c r="AG38" i="1"/>
  <c r="AG48" i="1" s="1"/>
  <c r="AL43" i="1" l="1"/>
  <c r="AK45" i="1"/>
  <c r="AK47" i="1" s="1"/>
  <c r="AH38" i="1"/>
  <c r="AH48" i="1" s="1"/>
  <c r="AI36" i="1"/>
  <c r="AI37" i="1"/>
  <c r="AI39" i="1" s="1"/>
  <c r="AI49" i="1" s="1"/>
  <c r="AJ34" i="1"/>
  <c r="AJ35" i="1" s="1"/>
  <c r="AM43" i="1" l="1"/>
  <c r="AL45" i="1"/>
  <c r="AL47" i="1" s="1"/>
  <c r="AJ37" i="1"/>
  <c r="AJ39" i="1" s="1"/>
  <c r="AJ49" i="1" s="1"/>
  <c r="AJ36" i="1"/>
  <c r="AK34" i="1"/>
  <c r="AK35" i="1" s="1"/>
  <c r="AI38" i="1"/>
  <c r="AI48" i="1" s="1"/>
  <c r="AN43" i="1" l="1"/>
  <c r="AM45" i="1"/>
  <c r="AM47" i="1" s="1"/>
  <c r="AJ38" i="1"/>
  <c r="AJ48" i="1" s="1"/>
  <c r="AK36" i="1"/>
  <c r="AK37" i="1"/>
  <c r="AK39" i="1" s="1"/>
  <c r="AK49" i="1" s="1"/>
  <c r="AL34" i="1"/>
  <c r="AL35" i="1" s="1"/>
  <c r="AO43" i="1" l="1"/>
  <c r="AN45" i="1"/>
  <c r="AN47" i="1" s="1"/>
  <c r="AL37" i="1"/>
  <c r="AL39" i="1" s="1"/>
  <c r="AL49" i="1" s="1"/>
  <c r="AL36" i="1"/>
  <c r="AM34" i="1"/>
  <c r="AM35" i="1" s="1"/>
  <c r="AK38" i="1"/>
  <c r="AK48" i="1" s="1"/>
  <c r="AP43" i="1" l="1"/>
  <c r="AO45" i="1"/>
  <c r="AO47" i="1" s="1"/>
  <c r="AL38" i="1"/>
  <c r="AL48" i="1" s="1"/>
  <c r="AM36" i="1"/>
  <c r="AM37" i="1"/>
  <c r="AM39" i="1" s="1"/>
  <c r="AM49" i="1" s="1"/>
  <c r="AN34" i="1"/>
  <c r="AN35" i="1" s="1"/>
  <c r="AQ43" i="1" l="1"/>
  <c r="AQ45" i="1" s="1"/>
  <c r="AQ47" i="1" s="1"/>
  <c r="AP45" i="1"/>
  <c r="AP47" i="1" s="1"/>
  <c r="AN37" i="1"/>
  <c r="AN39" i="1" s="1"/>
  <c r="AN49" i="1" s="1"/>
  <c r="AN36" i="1"/>
  <c r="AO34" i="1"/>
  <c r="AO35" i="1" s="1"/>
  <c r="AM38" i="1"/>
  <c r="AM48" i="1" s="1"/>
  <c r="AN38" i="1" l="1"/>
  <c r="AN48" i="1" s="1"/>
  <c r="AO36" i="1"/>
  <c r="AO37" i="1"/>
  <c r="AO39" i="1" s="1"/>
  <c r="AO49" i="1" s="1"/>
  <c r="AP34" i="1"/>
  <c r="AP35" i="1" s="1"/>
  <c r="AP37" i="1" l="1"/>
  <c r="AP39" i="1" s="1"/>
  <c r="AP49" i="1" s="1"/>
  <c r="AP36" i="1"/>
  <c r="AQ34" i="1"/>
  <c r="AQ35" i="1" s="1"/>
  <c r="AO38" i="1"/>
  <c r="AO48" i="1" s="1"/>
  <c r="AP38" i="1" l="1"/>
  <c r="AP48" i="1" s="1"/>
  <c r="AQ36" i="1"/>
  <c r="AQ37" i="1"/>
  <c r="AQ39" i="1" s="1"/>
  <c r="AQ49" i="1" s="1"/>
  <c r="J9" i="1" s="1"/>
  <c r="AQ38" i="1" l="1"/>
  <c r="AQ48" i="1" s="1"/>
  <c r="J8" i="1" s="1"/>
  <c r="J12" i="1" s="1"/>
</calcChain>
</file>

<file path=xl/sharedStrings.xml><?xml version="1.0" encoding="utf-8"?>
<sst xmlns="http://schemas.openxmlformats.org/spreadsheetml/2006/main" count="41" uniqueCount="39">
  <si>
    <t>prsent investment</t>
  </si>
  <si>
    <t>return</t>
  </si>
  <si>
    <t>Monthly</t>
  </si>
  <si>
    <t>yearly</t>
  </si>
  <si>
    <t>Creation Date</t>
  </si>
  <si>
    <t>Downpayment</t>
  </si>
  <si>
    <t>Registration</t>
  </si>
  <si>
    <t>inflated cost</t>
  </si>
  <si>
    <t>Year</t>
  </si>
  <si>
    <t>Downpayment+Registration</t>
  </si>
  <si>
    <t>top up</t>
  </si>
  <si>
    <t>Version</t>
  </si>
  <si>
    <t>v1</t>
  </si>
  <si>
    <t xml:space="preserve">Purpose </t>
  </si>
  <si>
    <t>Calculate when individual will be ready to make desire home purchase. Can be used for auto purchase too</t>
  </si>
  <si>
    <t>Current Age</t>
  </si>
  <si>
    <t>Retirement Age</t>
  </si>
  <si>
    <t>Working Limit</t>
  </si>
  <si>
    <t>Current Asset Price(excluding Reg.)</t>
  </si>
  <si>
    <t>Appreciation Rate</t>
  </si>
  <si>
    <t>Current Year</t>
  </si>
  <si>
    <t>Asset Price</t>
  </si>
  <si>
    <t>Registration Cost</t>
  </si>
  <si>
    <t>Final Cost</t>
  </si>
  <si>
    <t>Asset Price Calculator</t>
  </si>
  <si>
    <t>Investment Calculator</t>
  </si>
  <si>
    <t>Year when ready to downpayment and registration</t>
  </si>
  <si>
    <t>Year when ready to all cash in purchase</t>
  </si>
  <si>
    <t>Inputs</t>
  </si>
  <si>
    <t>Asset Input</t>
  </si>
  <si>
    <t>Investment Input</t>
  </si>
  <si>
    <t>Output</t>
  </si>
  <si>
    <t>Year when you will retire</t>
  </si>
  <si>
    <t>Years to pay loan if only downpayement done</t>
  </si>
  <si>
    <t>Year Beginning Amount</t>
  </si>
  <si>
    <t>New Investment</t>
  </si>
  <si>
    <t>Investment +previous return</t>
  </si>
  <si>
    <t>Principle</t>
  </si>
  <si>
    <t>Corpus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</si>
</sst>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0" xfId="0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left" wrapText="1"/>
      <protection locked="0"/>
    </xf>
    <xf numFmtId="1" fontId="0" fillId="0" borderId="0" xfId="0" applyNumberFormat="1" applyProtection="1">
      <protection locked="0"/>
    </xf>
    <xf numFmtId="164" fontId="0" fillId="0" borderId="0" xfId="1" applyNumberFormat="1" applyFont="1" applyBorder="1" applyProtection="1">
      <protection locked="0"/>
    </xf>
    <xf numFmtId="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9" fontId="0" fillId="0" borderId="0" xfId="2" applyFont="1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9" fontId="0" fillId="0" borderId="0" xfId="2" applyFont="1" applyProtection="1">
      <protection locked="0"/>
    </xf>
    <xf numFmtId="43" fontId="0" fillId="0" borderId="0" xfId="0" applyNumberFormat="1" applyProtection="1">
      <protection locked="0"/>
    </xf>
    <xf numFmtId="0" fontId="0" fillId="0" borderId="0" xfId="0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wrapText="1"/>
    </xf>
    <xf numFmtId="164" fontId="0" fillId="0" borderId="1" xfId="1" applyNumberFormat="1" applyFont="1" applyBorder="1" applyAlignment="1" applyProtection="1">
      <alignment vertical="center"/>
    </xf>
    <xf numFmtId="164" fontId="0" fillId="0" borderId="1" xfId="0" applyNumberFormat="1" applyBorder="1" applyAlignment="1" applyProtection="1">
      <alignment vertical="center"/>
    </xf>
    <xf numFmtId="164" fontId="0" fillId="0" borderId="0" xfId="0" applyNumberFormat="1" applyProtection="1"/>
    <xf numFmtId="0" fontId="2" fillId="2" borderId="1" xfId="0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left" wrapText="1"/>
    </xf>
    <xf numFmtId="164" fontId="5" fillId="0" borderId="1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3" fillId="0" borderId="1" xfId="0" applyFont="1" applyBorder="1" applyAlignment="1" applyProtection="1">
      <alignment horizontal="left" wrapText="1"/>
    </xf>
    <xf numFmtId="164" fontId="0" fillId="0" borderId="1" xfId="1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vs Asset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1"/>
          <c:tx>
            <c:strRef>
              <c:f>Sheet1!$B$39</c:f>
              <c:strCache>
                <c:ptCount val="1"/>
                <c:pt idx="0">
                  <c:v>Final Cost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Sheet1!$C$33:$AQ$33</c:f>
              <c:numCache>
                <c:formatCode>General</c:formatCode>
                <c:ptCount val="4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  <c:pt idx="37">
                  <c:v>2061</c:v>
                </c:pt>
                <c:pt idx="38">
                  <c:v>2062</c:v>
                </c:pt>
                <c:pt idx="39">
                  <c:v>2063</c:v>
                </c:pt>
                <c:pt idx="40">
                  <c:v>2064</c:v>
                </c:pt>
              </c:numCache>
            </c:numRef>
          </c:cat>
          <c:val>
            <c:numRef>
              <c:f>Sheet1!$C$39:$AQ$39</c:f>
              <c:numCache>
                <c:formatCode>_ * #,##0_ ;_ * \-#,##0_ ;_ * "-"??_ ;_ @_ </c:formatCode>
                <c:ptCount val="41"/>
                <c:pt idx="0">
                  <c:v>10600000</c:v>
                </c:pt>
                <c:pt idx="1">
                  <c:v>11236000</c:v>
                </c:pt>
                <c:pt idx="2">
                  <c:v>11910160</c:v>
                </c:pt>
                <c:pt idx="3">
                  <c:v>12624769.6</c:v>
                </c:pt>
                <c:pt idx="4">
                  <c:v>13382255.776000002</c:v>
                </c:pt>
                <c:pt idx="5">
                  <c:v>14185191.122560002</c:v>
                </c:pt>
                <c:pt idx="6">
                  <c:v>15036302.589913605</c:v>
                </c:pt>
                <c:pt idx="7">
                  <c:v>15938480.745308422</c:v>
                </c:pt>
                <c:pt idx="8">
                  <c:v>16894789.590026926</c:v>
                </c:pt>
                <c:pt idx="9">
                  <c:v>17908476.965428542</c:v>
                </c:pt>
                <c:pt idx="10">
                  <c:v>18982985.583354253</c:v>
                </c:pt>
                <c:pt idx="11">
                  <c:v>20121964.718355514</c:v>
                </c:pt>
                <c:pt idx="12">
                  <c:v>21329282.601456843</c:v>
                </c:pt>
                <c:pt idx="13">
                  <c:v>22609039.557544257</c:v>
                </c:pt>
                <c:pt idx="14">
                  <c:v>23965581.930996913</c:v>
                </c:pt>
                <c:pt idx="15">
                  <c:v>25403516.846856728</c:v>
                </c:pt>
                <c:pt idx="16">
                  <c:v>26927727.857668132</c:v>
                </c:pt>
                <c:pt idx="17">
                  <c:v>28543391.52912822</c:v>
                </c:pt>
                <c:pt idx="18">
                  <c:v>30255995.020875912</c:v>
                </c:pt>
                <c:pt idx="19">
                  <c:v>32071354.722128469</c:v>
                </c:pt>
                <c:pt idx="20">
                  <c:v>33995636.005456179</c:v>
                </c:pt>
                <c:pt idx="21">
                  <c:v>36035374.165783554</c:v>
                </c:pt>
                <c:pt idx="22">
                  <c:v>38197496.615730576</c:v>
                </c:pt>
                <c:pt idx="23">
                  <c:v>40489346.412674412</c:v>
                </c:pt>
                <c:pt idx="24">
                  <c:v>42918707.19743488</c:v>
                </c:pt>
                <c:pt idx="25">
                  <c:v>45493829.62928097</c:v>
                </c:pt>
                <c:pt idx="26">
                  <c:v>48223459.407037839</c:v>
                </c:pt>
                <c:pt idx="27">
                  <c:v>51116866.971460111</c:v>
                </c:pt>
                <c:pt idx="28">
                  <c:v>54183878.989747718</c:v>
                </c:pt>
                <c:pt idx="29">
                  <c:v>57434911.729132578</c:v>
                </c:pt>
                <c:pt idx="30">
                  <c:v>60881006.432880543</c:v>
                </c:pt>
                <c:pt idx="31">
                  <c:v>64533866.818853378</c:v>
                </c:pt>
                <c:pt idx="32">
                  <c:v>68405898.827984586</c:v>
                </c:pt>
                <c:pt idx="33">
                  <c:v>72510252.757663667</c:v>
                </c:pt>
                <c:pt idx="34">
                  <c:v>76860867.923123494</c:v>
                </c:pt>
                <c:pt idx="35">
                  <c:v>81472519.998510897</c:v>
                </c:pt>
                <c:pt idx="36">
                  <c:v>86360871.198421568</c:v>
                </c:pt>
                <c:pt idx="37">
                  <c:v>91542523.470326856</c:v>
                </c:pt>
                <c:pt idx="38">
                  <c:v>97035074.878546476</c:v>
                </c:pt>
                <c:pt idx="39">
                  <c:v>102857179.37125929</c:v>
                </c:pt>
                <c:pt idx="40">
                  <c:v>109028610.13353485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2F-4DB1-B7D1-DF1001628BD9}"/>
            </c:ext>
          </c:extLst>
        </c:ser>
        <c:ser>
          <c:idx val="11"/>
          <c:order val="2"/>
          <c:tx>
            <c:strRef>
              <c:f>Sheet1!$B$47</c:f>
              <c:strCache>
                <c:ptCount val="1"/>
                <c:pt idx="0">
                  <c:v>Corpus Fund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Sheet1!$C$33:$AQ$33</c:f>
              <c:numCache>
                <c:formatCode>General</c:formatCode>
                <c:ptCount val="4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  <c:pt idx="37">
                  <c:v>2061</c:v>
                </c:pt>
                <c:pt idx="38">
                  <c:v>2062</c:v>
                </c:pt>
                <c:pt idx="39">
                  <c:v>2063</c:v>
                </c:pt>
                <c:pt idx="40">
                  <c:v>2064</c:v>
                </c:pt>
              </c:numCache>
            </c:numRef>
          </c:cat>
          <c:val>
            <c:numRef>
              <c:f>Sheet1!$C$47:$AQ$47</c:f>
              <c:numCache>
                <c:formatCode>_ * #,##0_ ;_ * \-#,##0_ ;_ * "-"??_ ;_ @_ </c:formatCode>
                <c:ptCount val="41"/>
                <c:pt idx="0">
                  <c:v>100000</c:v>
                </c:pt>
                <c:pt idx="1">
                  <c:v>246400.00000000003</c:v>
                </c:pt>
                <c:pt idx="2">
                  <c:v>417088.00000000006</c:v>
                </c:pt>
                <c:pt idx="3">
                  <c:v>847504.00000000012</c:v>
                </c:pt>
                <c:pt idx="4">
                  <c:v>1419392.8</c:v>
                </c:pt>
                <c:pt idx="5">
                  <c:v>2132772.04</c:v>
                </c:pt>
                <c:pt idx="6">
                  <c:v>2987660.2420000006</c:v>
                </c:pt>
                <c:pt idx="7">
                  <c:v>3984076.8541000006</c:v>
                </c:pt>
                <c:pt idx="8">
                  <c:v>5122042.2968049999</c:v>
                </c:pt>
                <c:pt idx="9">
                  <c:v>6401578.011645251</c:v>
                </c:pt>
                <c:pt idx="10">
                  <c:v>7822706.5122275129</c:v>
                </c:pt>
                <c:pt idx="11">
                  <c:v>9385451.4378388897</c:v>
                </c:pt>
                <c:pt idx="12">
                  <c:v>11089837.609730834</c:v>
                </c:pt>
                <c:pt idx="13">
                  <c:v>12935891.090217374</c:v>
                </c:pt>
                <c:pt idx="14">
                  <c:v>14923639.244728243</c:v>
                </c:pt>
                <c:pt idx="15">
                  <c:v>17053110.806964658</c:v>
                </c:pt>
                <c:pt idx="16">
                  <c:v>19324335.947312891</c:v>
                </c:pt>
                <c:pt idx="17">
                  <c:v>21737346.344678532</c:v>
                </c:pt>
                <c:pt idx="18">
                  <c:v>24292175.261912461</c:v>
                </c:pt>
                <c:pt idx="19">
                  <c:v>26988857.625008084</c:v>
                </c:pt>
                <c:pt idx="20">
                  <c:v>29827430.106258489</c:v>
                </c:pt>
                <c:pt idx="21">
                  <c:v>32807931.211571414</c:v>
                </c:pt>
                <c:pt idx="22">
                  <c:v>35930401.372149982</c:v>
                </c:pt>
                <c:pt idx="23">
                  <c:v>39194883.040757485</c:v>
                </c:pt>
                <c:pt idx="24">
                  <c:v>42601420.79279536</c:v>
                </c:pt>
                <c:pt idx="25">
                  <c:v>46150061.432435125</c:v>
                </c:pt>
                <c:pt idx="26">
                  <c:v>49840854.104056887</c:v>
                </c:pt>
                <c:pt idx="27">
                  <c:v>53673850.409259722</c:v>
                </c:pt>
                <c:pt idx="28">
                  <c:v>57649104.529722713</c:v>
                </c:pt>
                <c:pt idx="29">
                  <c:v>61766673.356208846</c:v>
                </c:pt>
                <c:pt idx="30">
                  <c:v>66026616.624019288</c:v>
                </c:pt>
                <c:pt idx="31">
                  <c:v>70428997.055220261</c:v>
                </c:pt>
                <c:pt idx="32">
                  <c:v>74973880.507981271</c:v>
                </c:pt>
                <c:pt idx="33">
                  <c:v>79661336.133380339</c:v>
                </c:pt>
                <c:pt idx="34">
                  <c:v>84491436.540049344</c:v>
                </c:pt>
                <c:pt idx="35">
                  <c:v>89464257.967051819</c:v>
                </c:pt>
                <c:pt idx="36">
                  <c:v>94579880.465404406</c:v>
                </c:pt>
                <c:pt idx="37">
                  <c:v>99838388.088674635</c:v>
                </c:pt>
                <c:pt idx="38">
                  <c:v>105239869.09310837</c:v>
                </c:pt>
                <c:pt idx="39">
                  <c:v>110784416.14776377</c:v>
                </c:pt>
                <c:pt idx="40">
                  <c:v>116472126.55515195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2F-4DB1-B7D1-DF100162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474816"/>
        <c:axId val="1956482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Sheet1!$C$33:$AQ$33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  <c:pt idx="20">
                        <c:v>2044</c:v>
                      </c:pt>
                      <c:pt idx="21">
                        <c:v>2045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2051</c:v>
                      </c:pt>
                      <c:pt idx="28">
                        <c:v>2052</c:v>
                      </c:pt>
                      <c:pt idx="29">
                        <c:v>2053</c:v>
                      </c:pt>
                      <c:pt idx="30">
                        <c:v>2054</c:v>
                      </c:pt>
                      <c:pt idx="31">
                        <c:v>2055</c:v>
                      </c:pt>
                      <c:pt idx="32">
                        <c:v>2056</c:v>
                      </c:pt>
                      <c:pt idx="33">
                        <c:v>2057</c:v>
                      </c:pt>
                      <c:pt idx="34">
                        <c:v>2058</c:v>
                      </c:pt>
                      <c:pt idx="35">
                        <c:v>2059</c:v>
                      </c:pt>
                      <c:pt idx="36">
                        <c:v>2060</c:v>
                      </c:pt>
                      <c:pt idx="37">
                        <c:v>2061</c:v>
                      </c:pt>
                      <c:pt idx="38">
                        <c:v>2062</c:v>
                      </c:pt>
                      <c:pt idx="39">
                        <c:v>2063</c:v>
                      </c:pt>
                      <c:pt idx="40">
                        <c:v>2064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Sheet1!$C$33:$AQ$33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  <c:pt idx="20">
                        <c:v>2044</c:v>
                      </c:pt>
                      <c:pt idx="21">
                        <c:v>2045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2051</c:v>
                      </c:pt>
                      <c:pt idx="28">
                        <c:v>2052</c:v>
                      </c:pt>
                      <c:pt idx="29">
                        <c:v>2053</c:v>
                      </c:pt>
                      <c:pt idx="30">
                        <c:v>2054</c:v>
                      </c:pt>
                      <c:pt idx="31">
                        <c:v>2055</c:v>
                      </c:pt>
                      <c:pt idx="32">
                        <c:v>2056</c:v>
                      </c:pt>
                      <c:pt idx="33">
                        <c:v>2057</c:v>
                      </c:pt>
                      <c:pt idx="34">
                        <c:v>2058</c:v>
                      </c:pt>
                      <c:pt idx="35">
                        <c:v>2059</c:v>
                      </c:pt>
                      <c:pt idx="36">
                        <c:v>2060</c:v>
                      </c:pt>
                      <c:pt idx="37">
                        <c:v>2061</c:v>
                      </c:pt>
                      <c:pt idx="38">
                        <c:v>2062</c:v>
                      </c:pt>
                      <c:pt idx="39">
                        <c:v>2063</c:v>
                      </c:pt>
                      <c:pt idx="40">
                        <c:v>2064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2F-4DB1-B7D1-DF1001628BD9}"/>
                  </c:ext>
                </c:extLst>
              </c15:ser>
            </c15:filteredLineSeries>
          </c:ext>
        </c:extLst>
      </c:lineChart>
      <c:catAx>
        <c:axId val="19564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82976"/>
        <c:crosses val="autoZero"/>
        <c:auto val="1"/>
        <c:lblAlgn val="ctr"/>
        <c:lblOffset val="100"/>
        <c:noMultiLvlLbl val="0"/>
      </c:catAx>
      <c:valAx>
        <c:axId val="1956482976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Sheet1!$B$46</c:f>
              <c:strCache>
                <c:ptCount val="1"/>
                <c:pt idx="0">
                  <c:v>Principle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Sheet1!$C$42:$AQ$42</c:f>
              <c:numCache>
                <c:formatCode>General</c:formatCode>
                <c:ptCount val="4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  <c:pt idx="37">
                  <c:v>2061</c:v>
                </c:pt>
                <c:pt idx="38">
                  <c:v>2062</c:v>
                </c:pt>
                <c:pt idx="39">
                  <c:v>2063</c:v>
                </c:pt>
                <c:pt idx="40">
                  <c:v>2064</c:v>
                </c:pt>
              </c:numCache>
            </c:numRef>
          </c:cat>
          <c:val>
            <c:numRef>
              <c:f>Sheet1!$C$46:$AQ$46</c:f>
              <c:numCache>
                <c:formatCode>_ * #,##0_ ;_ * \-#,##0_ ;_ * "-"??_ ;_ @_ </c:formatCode>
                <c:ptCount val="41"/>
                <c:pt idx="0">
                  <c:v>100000</c:v>
                </c:pt>
                <c:pt idx="1">
                  <c:v>220000</c:v>
                </c:pt>
                <c:pt idx="2">
                  <c:v>346000</c:v>
                </c:pt>
                <c:pt idx="3">
                  <c:v>478300</c:v>
                </c:pt>
                <c:pt idx="4">
                  <c:v>617215</c:v>
                </c:pt>
                <c:pt idx="5">
                  <c:v>763075.75</c:v>
                </c:pt>
                <c:pt idx="6">
                  <c:v>916229.53749999998</c:v>
                </c:pt>
                <c:pt idx="7">
                  <c:v>1077041.014375</c:v>
                </c:pt>
                <c:pt idx="8">
                  <c:v>1245893.0650937501</c:v>
                </c:pt>
                <c:pt idx="9">
                  <c:v>1423187.7183484377</c:v>
                </c:pt>
                <c:pt idx="10">
                  <c:v>1609347.1042658596</c:v>
                </c:pt>
                <c:pt idx="11">
                  <c:v>1804814.4594791527</c:v>
                </c:pt>
                <c:pt idx="12">
                  <c:v>2010055.1824531103</c:v>
                </c:pt>
                <c:pt idx="13">
                  <c:v>2225557.9415757661</c:v>
                </c:pt>
                <c:pt idx="14">
                  <c:v>2451835.8386545544</c:v>
                </c:pt>
                <c:pt idx="15">
                  <c:v>2689427.6305872821</c:v>
                </c:pt>
                <c:pt idx="16">
                  <c:v>2938899.0121166464</c:v>
                </c:pt>
                <c:pt idx="17">
                  <c:v>3200843.9627224789</c:v>
                </c:pt>
                <c:pt idx="18">
                  <c:v>3475886.1608586027</c:v>
                </c:pt>
                <c:pt idx="19">
                  <c:v>3764680.4689015327</c:v>
                </c:pt>
                <c:pt idx="20">
                  <c:v>4067914.4923466095</c:v>
                </c:pt>
                <c:pt idx="21">
                  <c:v>4386310.2169639403</c:v>
                </c:pt>
                <c:pt idx="22">
                  <c:v>4720625.7278121375</c:v>
                </c:pt>
                <c:pt idx="23">
                  <c:v>5071657.0142027447</c:v>
                </c:pt>
                <c:pt idx="24">
                  <c:v>5440239.8649128824</c:v>
                </c:pt>
                <c:pt idx="25">
                  <c:v>5827251.8581585269</c:v>
                </c:pt>
                <c:pt idx="26">
                  <c:v>6233614.451066453</c:v>
                </c:pt>
                <c:pt idx="27">
                  <c:v>6660295.173619776</c:v>
                </c:pt>
                <c:pt idx="28">
                  <c:v>7108309.9323007651</c:v>
                </c:pt>
                <c:pt idx="29">
                  <c:v>7578725.4289158033</c:v>
                </c:pt>
                <c:pt idx="30">
                  <c:v>8072661.7003615936</c:v>
                </c:pt>
                <c:pt idx="31">
                  <c:v>8591294.7853796743</c:v>
                </c:pt>
                <c:pt idx="32">
                  <c:v>9135859.5246486589</c:v>
                </c:pt>
                <c:pt idx="33">
                  <c:v>9707652.5008810926</c:v>
                </c:pt>
                <c:pt idx="34">
                  <c:v>10308035.125925148</c:v>
                </c:pt>
                <c:pt idx="35">
                  <c:v>10938436.882221406</c:v>
                </c:pt>
                <c:pt idx="36">
                  <c:v>11600358.726332476</c:v>
                </c:pt>
                <c:pt idx="37">
                  <c:v>12295376.662649101</c:v>
                </c:pt>
                <c:pt idx="38">
                  <c:v>13025145.495781556</c:v>
                </c:pt>
                <c:pt idx="39">
                  <c:v>13791402.770570634</c:v>
                </c:pt>
                <c:pt idx="40">
                  <c:v>14595972.909099165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6-4806-A9D8-EE2DC6FE7BBD}"/>
            </c:ext>
          </c:extLst>
        </c:ser>
        <c:ser>
          <c:idx val="5"/>
          <c:order val="5"/>
          <c:tx>
            <c:strRef>
              <c:f>Sheet1!$B$47</c:f>
              <c:strCache>
                <c:ptCount val="1"/>
                <c:pt idx="0">
                  <c:v>Corpus Fund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Sheet1!$C$42:$AQ$42</c:f>
              <c:numCache>
                <c:formatCode>General</c:formatCode>
                <c:ptCount val="4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  <c:pt idx="37">
                  <c:v>2061</c:v>
                </c:pt>
                <c:pt idx="38">
                  <c:v>2062</c:v>
                </c:pt>
                <c:pt idx="39">
                  <c:v>2063</c:v>
                </c:pt>
                <c:pt idx="40">
                  <c:v>2064</c:v>
                </c:pt>
              </c:numCache>
            </c:numRef>
          </c:cat>
          <c:val>
            <c:numRef>
              <c:f>Sheet1!$C$47:$AQ$47</c:f>
              <c:numCache>
                <c:formatCode>_ * #,##0_ ;_ * \-#,##0_ ;_ * "-"??_ ;_ @_ </c:formatCode>
                <c:ptCount val="41"/>
                <c:pt idx="0">
                  <c:v>100000</c:v>
                </c:pt>
                <c:pt idx="1">
                  <c:v>246400.00000000003</c:v>
                </c:pt>
                <c:pt idx="2">
                  <c:v>417088.00000000006</c:v>
                </c:pt>
                <c:pt idx="3">
                  <c:v>847504.00000000012</c:v>
                </c:pt>
                <c:pt idx="4">
                  <c:v>1419392.8</c:v>
                </c:pt>
                <c:pt idx="5">
                  <c:v>2132772.04</c:v>
                </c:pt>
                <c:pt idx="6">
                  <c:v>2987660.2420000006</c:v>
                </c:pt>
                <c:pt idx="7">
                  <c:v>3984076.8541000006</c:v>
                </c:pt>
                <c:pt idx="8">
                  <c:v>5122042.2968049999</c:v>
                </c:pt>
                <c:pt idx="9">
                  <c:v>6401578.011645251</c:v>
                </c:pt>
                <c:pt idx="10">
                  <c:v>7822706.5122275129</c:v>
                </c:pt>
                <c:pt idx="11">
                  <c:v>9385451.4378388897</c:v>
                </c:pt>
                <c:pt idx="12">
                  <c:v>11089837.609730834</c:v>
                </c:pt>
                <c:pt idx="13">
                  <c:v>12935891.090217374</c:v>
                </c:pt>
                <c:pt idx="14">
                  <c:v>14923639.244728243</c:v>
                </c:pt>
                <c:pt idx="15">
                  <c:v>17053110.806964658</c:v>
                </c:pt>
                <c:pt idx="16">
                  <c:v>19324335.947312891</c:v>
                </c:pt>
                <c:pt idx="17">
                  <c:v>21737346.344678532</c:v>
                </c:pt>
                <c:pt idx="18">
                  <c:v>24292175.261912461</c:v>
                </c:pt>
                <c:pt idx="19">
                  <c:v>26988857.625008084</c:v>
                </c:pt>
                <c:pt idx="20">
                  <c:v>29827430.106258489</c:v>
                </c:pt>
                <c:pt idx="21">
                  <c:v>32807931.211571414</c:v>
                </c:pt>
                <c:pt idx="22">
                  <c:v>35930401.372149982</c:v>
                </c:pt>
                <c:pt idx="23">
                  <c:v>39194883.040757485</c:v>
                </c:pt>
                <c:pt idx="24">
                  <c:v>42601420.79279536</c:v>
                </c:pt>
                <c:pt idx="25">
                  <c:v>46150061.432435125</c:v>
                </c:pt>
                <c:pt idx="26">
                  <c:v>49840854.104056887</c:v>
                </c:pt>
                <c:pt idx="27">
                  <c:v>53673850.409259722</c:v>
                </c:pt>
                <c:pt idx="28">
                  <c:v>57649104.529722713</c:v>
                </c:pt>
                <c:pt idx="29">
                  <c:v>61766673.356208846</c:v>
                </c:pt>
                <c:pt idx="30">
                  <c:v>66026616.624019288</c:v>
                </c:pt>
                <c:pt idx="31">
                  <c:v>70428997.055220261</c:v>
                </c:pt>
                <c:pt idx="32">
                  <c:v>74973880.507981271</c:v>
                </c:pt>
                <c:pt idx="33">
                  <c:v>79661336.133380339</c:v>
                </c:pt>
                <c:pt idx="34">
                  <c:v>84491436.540049344</c:v>
                </c:pt>
                <c:pt idx="35">
                  <c:v>89464257.967051819</c:v>
                </c:pt>
                <c:pt idx="36">
                  <c:v>94579880.465404406</c:v>
                </c:pt>
                <c:pt idx="37">
                  <c:v>99838388.088674635</c:v>
                </c:pt>
                <c:pt idx="38">
                  <c:v>105239869.09310837</c:v>
                </c:pt>
                <c:pt idx="39">
                  <c:v>110784416.14776377</c:v>
                </c:pt>
                <c:pt idx="40">
                  <c:v>116472126.55515195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6-4806-A9D8-EE2DC6FE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756864"/>
        <c:axId val="1958753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Sheet1!$C$42:$AQ$42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  <c:pt idx="20">
                        <c:v>2044</c:v>
                      </c:pt>
                      <c:pt idx="21">
                        <c:v>2045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2051</c:v>
                      </c:pt>
                      <c:pt idx="28">
                        <c:v>2052</c:v>
                      </c:pt>
                      <c:pt idx="29">
                        <c:v>2053</c:v>
                      </c:pt>
                      <c:pt idx="30">
                        <c:v>2054</c:v>
                      </c:pt>
                      <c:pt idx="31">
                        <c:v>2055</c:v>
                      </c:pt>
                      <c:pt idx="32">
                        <c:v>2056</c:v>
                      </c:pt>
                      <c:pt idx="33">
                        <c:v>2057</c:v>
                      </c:pt>
                      <c:pt idx="34">
                        <c:v>2058</c:v>
                      </c:pt>
                      <c:pt idx="35">
                        <c:v>2059</c:v>
                      </c:pt>
                      <c:pt idx="36">
                        <c:v>2060</c:v>
                      </c:pt>
                      <c:pt idx="37">
                        <c:v>2061</c:v>
                      </c:pt>
                      <c:pt idx="38">
                        <c:v>2062</c:v>
                      </c:pt>
                      <c:pt idx="39">
                        <c:v>2063</c:v>
                      </c:pt>
                      <c:pt idx="40">
                        <c:v>2064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Sheet1!$C$42:$AQ$42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  <c:pt idx="20">
                        <c:v>2044</c:v>
                      </c:pt>
                      <c:pt idx="21">
                        <c:v>2045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2051</c:v>
                      </c:pt>
                      <c:pt idx="28">
                        <c:v>2052</c:v>
                      </c:pt>
                      <c:pt idx="29">
                        <c:v>2053</c:v>
                      </c:pt>
                      <c:pt idx="30">
                        <c:v>2054</c:v>
                      </c:pt>
                      <c:pt idx="31">
                        <c:v>2055</c:v>
                      </c:pt>
                      <c:pt idx="32">
                        <c:v>2056</c:v>
                      </c:pt>
                      <c:pt idx="33">
                        <c:v>2057</c:v>
                      </c:pt>
                      <c:pt idx="34">
                        <c:v>2058</c:v>
                      </c:pt>
                      <c:pt idx="35">
                        <c:v>2059</c:v>
                      </c:pt>
                      <c:pt idx="36">
                        <c:v>2060</c:v>
                      </c:pt>
                      <c:pt idx="37">
                        <c:v>2061</c:v>
                      </c:pt>
                      <c:pt idx="38">
                        <c:v>2062</c:v>
                      </c:pt>
                      <c:pt idx="39">
                        <c:v>2063</c:v>
                      </c:pt>
                      <c:pt idx="40">
                        <c:v>2064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D6-4806-A9D8-EE2DC6FE7B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Sheet1!$B$43</c15:sqref>
                        </c15:formulaRef>
                      </c:ext>
                    </c:extLst>
                    <c:strCache>
                      <c:ptCount val="1"/>
                      <c:pt idx="0">
                        <c:v>Year Beginning Amount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Sheet1!$C$42:$AQ$42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  <c:pt idx="20">
                        <c:v>2044</c:v>
                      </c:pt>
                      <c:pt idx="21">
                        <c:v>2045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2051</c:v>
                      </c:pt>
                      <c:pt idx="28">
                        <c:v>2052</c:v>
                      </c:pt>
                      <c:pt idx="29">
                        <c:v>2053</c:v>
                      </c:pt>
                      <c:pt idx="30">
                        <c:v>2054</c:v>
                      </c:pt>
                      <c:pt idx="31">
                        <c:v>2055</c:v>
                      </c:pt>
                      <c:pt idx="32">
                        <c:v>2056</c:v>
                      </c:pt>
                      <c:pt idx="33">
                        <c:v>2057</c:v>
                      </c:pt>
                      <c:pt idx="34">
                        <c:v>2058</c:v>
                      </c:pt>
                      <c:pt idx="35">
                        <c:v>2059</c:v>
                      </c:pt>
                      <c:pt idx="36">
                        <c:v>2060</c:v>
                      </c:pt>
                      <c:pt idx="37">
                        <c:v>2061</c:v>
                      </c:pt>
                      <c:pt idx="38">
                        <c:v>2062</c:v>
                      </c:pt>
                      <c:pt idx="39">
                        <c:v>2063</c:v>
                      </c:pt>
                      <c:pt idx="40">
                        <c:v>2064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Sheet1!$C$43:$AQ$43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1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246400.00000000003</c:v>
                      </c:pt>
                      <c:pt idx="3">
                        <c:v>624400</c:v>
                      </c:pt>
                      <c:pt idx="4">
                        <c:v>1128400</c:v>
                      </c:pt>
                      <c:pt idx="5">
                        <c:v>1758400</c:v>
                      </c:pt>
                      <c:pt idx="6">
                        <c:v>2514400</c:v>
                      </c:pt>
                      <c:pt idx="7">
                        <c:v>3396400</c:v>
                      </c:pt>
                      <c:pt idx="8">
                        <c:v>4404400</c:v>
                      </c:pt>
                      <c:pt idx="9">
                        <c:v>5538400</c:v>
                      </c:pt>
                      <c:pt idx="10">
                        <c:v>6798400</c:v>
                      </c:pt>
                      <c:pt idx="11">
                        <c:v>8184400</c:v>
                      </c:pt>
                      <c:pt idx="12">
                        <c:v>9696400</c:v>
                      </c:pt>
                      <c:pt idx="13">
                        <c:v>11334400</c:v>
                      </c:pt>
                      <c:pt idx="14">
                        <c:v>13098400</c:v>
                      </c:pt>
                      <c:pt idx="15">
                        <c:v>14988400</c:v>
                      </c:pt>
                      <c:pt idx="16">
                        <c:v>17004400</c:v>
                      </c:pt>
                      <c:pt idx="17">
                        <c:v>19146400</c:v>
                      </c:pt>
                      <c:pt idx="18">
                        <c:v>21414400</c:v>
                      </c:pt>
                      <c:pt idx="19">
                        <c:v>23808400</c:v>
                      </c:pt>
                      <c:pt idx="20">
                        <c:v>26328400</c:v>
                      </c:pt>
                      <c:pt idx="21">
                        <c:v>28974400</c:v>
                      </c:pt>
                      <c:pt idx="22">
                        <c:v>31746400</c:v>
                      </c:pt>
                      <c:pt idx="23">
                        <c:v>34644400</c:v>
                      </c:pt>
                      <c:pt idx="24">
                        <c:v>37668400</c:v>
                      </c:pt>
                      <c:pt idx="25">
                        <c:v>40818400</c:v>
                      </c:pt>
                      <c:pt idx="26">
                        <c:v>44094400</c:v>
                      </c:pt>
                      <c:pt idx="27">
                        <c:v>47496400</c:v>
                      </c:pt>
                      <c:pt idx="28">
                        <c:v>51024400</c:v>
                      </c:pt>
                      <c:pt idx="29">
                        <c:v>54678400</c:v>
                      </c:pt>
                      <c:pt idx="30">
                        <c:v>58458400</c:v>
                      </c:pt>
                      <c:pt idx="31">
                        <c:v>62364400</c:v>
                      </c:pt>
                      <c:pt idx="32">
                        <c:v>66396400</c:v>
                      </c:pt>
                      <c:pt idx="33">
                        <c:v>70554400</c:v>
                      </c:pt>
                      <c:pt idx="34">
                        <c:v>74838400</c:v>
                      </c:pt>
                      <c:pt idx="35">
                        <c:v>79248400</c:v>
                      </c:pt>
                      <c:pt idx="36">
                        <c:v>83784400</c:v>
                      </c:pt>
                      <c:pt idx="37">
                        <c:v>88446400</c:v>
                      </c:pt>
                      <c:pt idx="38">
                        <c:v>93234400</c:v>
                      </c:pt>
                      <c:pt idx="39">
                        <c:v>98148400</c:v>
                      </c:pt>
                      <c:pt idx="40">
                        <c:v>103188400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D6-4806-A9D8-EE2DC6FE7BB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Sheet1!$B$44</c15:sqref>
                        </c15:formulaRef>
                      </c:ext>
                    </c:extLst>
                    <c:strCache>
                      <c:ptCount val="1"/>
                      <c:pt idx="0">
                        <c:v>New Investment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Sheet1!$C$42:$AQ$42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  <c:pt idx="20">
                        <c:v>2044</c:v>
                      </c:pt>
                      <c:pt idx="21">
                        <c:v>2045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2051</c:v>
                      </c:pt>
                      <c:pt idx="28">
                        <c:v>2052</c:v>
                      </c:pt>
                      <c:pt idx="29">
                        <c:v>2053</c:v>
                      </c:pt>
                      <c:pt idx="30">
                        <c:v>2054</c:v>
                      </c:pt>
                      <c:pt idx="31">
                        <c:v>2055</c:v>
                      </c:pt>
                      <c:pt idx="32">
                        <c:v>2056</c:v>
                      </c:pt>
                      <c:pt idx="33">
                        <c:v>2057</c:v>
                      </c:pt>
                      <c:pt idx="34">
                        <c:v>2058</c:v>
                      </c:pt>
                      <c:pt idx="35">
                        <c:v>2059</c:v>
                      </c:pt>
                      <c:pt idx="36">
                        <c:v>2060</c:v>
                      </c:pt>
                      <c:pt idx="37">
                        <c:v>2061</c:v>
                      </c:pt>
                      <c:pt idx="38">
                        <c:v>2062</c:v>
                      </c:pt>
                      <c:pt idx="39">
                        <c:v>2063</c:v>
                      </c:pt>
                      <c:pt idx="40">
                        <c:v>2064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Sheet1!$C$44:$AQ$44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1"/>
                      <c:pt idx="1">
                        <c:v>120000</c:v>
                      </c:pt>
                      <c:pt idx="2">
                        <c:v>126000</c:v>
                      </c:pt>
                      <c:pt idx="3">
                        <c:v>132300</c:v>
                      </c:pt>
                      <c:pt idx="4">
                        <c:v>138915</c:v>
                      </c:pt>
                      <c:pt idx="5">
                        <c:v>145860.75</c:v>
                      </c:pt>
                      <c:pt idx="6">
                        <c:v>153153.78750000001</c:v>
                      </c:pt>
                      <c:pt idx="7">
                        <c:v>160811.47687500002</c:v>
                      </c:pt>
                      <c:pt idx="8">
                        <c:v>168852.05071875002</c:v>
                      </c:pt>
                      <c:pt idx="9">
                        <c:v>177294.65325468752</c:v>
                      </c:pt>
                      <c:pt idx="10">
                        <c:v>186159.3859174219</c:v>
                      </c:pt>
                      <c:pt idx="11">
                        <c:v>195467.35521329299</c:v>
                      </c:pt>
                      <c:pt idx="12">
                        <c:v>205240.72297395766</c:v>
                      </c:pt>
                      <c:pt idx="13">
                        <c:v>215502.75912265555</c:v>
                      </c:pt>
                      <c:pt idx="14">
                        <c:v>226277.89707878834</c:v>
                      </c:pt>
                      <c:pt idx="15">
                        <c:v>237591.79193272776</c:v>
                      </c:pt>
                      <c:pt idx="16">
                        <c:v>249471.38152936415</c:v>
                      </c:pt>
                      <c:pt idx="17">
                        <c:v>261944.95060583236</c:v>
                      </c:pt>
                      <c:pt idx="18">
                        <c:v>275042.198136124</c:v>
                      </c:pt>
                      <c:pt idx="19">
                        <c:v>288794.30804293021</c:v>
                      </c:pt>
                      <c:pt idx="20">
                        <c:v>303234.02344507672</c:v>
                      </c:pt>
                      <c:pt idx="21">
                        <c:v>318395.72461733059</c:v>
                      </c:pt>
                      <c:pt idx="22">
                        <c:v>334315.51084819715</c:v>
                      </c:pt>
                      <c:pt idx="23">
                        <c:v>351031.28639060701</c:v>
                      </c:pt>
                      <c:pt idx="24">
                        <c:v>368582.8507101374</c:v>
                      </c:pt>
                      <c:pt idx="25">
                        <c:v>387011.99324564426</c:v>
                      </c:pt>
                      <c:pt idx="26">
                        <c:v>406362.59290792648</c:v>
                      </c:pt>
                      <c:pt idx="27">
                        <c:v>426680.72255332279</c:v>
                      </c:pt>
                      <c:pt idx="28">
                        <c:v>448014.75868098898</c:v>
                      </c:pt>
                      <c:pt idx="29">
                        <c:v>470415.49661503843</c:v>
                      </c:pt>
                      <c:pt idx="30">
                        <c:v>493936.27144579036</c:v>
                      </c:pt>
                      <c:pt idx="31">
                        <c:v>518633.0850180799</c:v>
                      </c:pt>
                      <c:pt idx="32">
                        <c:v>544564.73926898395</c:v>
                      </c:pt>
                      <c:pt idx="33">
                        <c:v>571792.97623243323</c:v>
                      </c:pt>
                      <c:pt idx="34">
                        <c:v>600382.62504405493</c:v>
                      </c:pt>
                      <c:pt idx="35">
                        <c:v>630401.75629625772</c:v>
                      </c:pt>
                      <c:pt idx="36">
                        <c:v>661921.84411107062</c:v>
                      </c:pt>
                      <c:pt idx="37">
                        <c:v>695017.93631662417</c:v>
                      </c:pt>
                      <c:pt idx="38">
                        <c:v>729768.83313245536</c:v>
                      </c:pt>
                      <c:pt idx="39">
                        <c:v>766257.27478907816</c:v>
                      </c:pt>
                      <c:pt idx="40">
                        <c:v>804570.13852853212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D6-4806-A9D8-EE2DC6FE7BB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Sheet1!$B$45</c15:sqref>
                        </c15:formulaRef>
                      </c:ext>
                    </c:extLst>
                    <c:strCache>
                      <c:ptCount val="1"/>
                      <c:pt idx="0">
                        <c:v>Investment +previous return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Sheet1!$C$42:$AQ$42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  <c:pt idx="20">
                        <c:v>2044</c:v>
                      </c:pt>
                      <c:pt idx="21">
                        <c:v>2045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2051</c:v>
                      </c:pt>
                      <c:pt idx="28">
                        <c:v>2052</c:v>
                      </c:pt>
                      <c:pt idx="29">
                        <c:v>2053</c:v>
                      </c:pt>
                      <c:pt idx="30">
                        <c:v>2054</c:v>
                      </c:pt>
                      <c:pt idx="31">
                        <c:v>2055</c:v>
                      </c:pt>
                      <c:pt idx="32">
                        <c:v>2056</c:v>
                      </c:pt>
                      <c:pt idx="33">
                        <c:v>2057</c:v>
                      </c:pt>
                      <c:pt idx="34">
                        <c:v>2058</c:v>
                      </c:pt>
                      <c:pt idx="35">
                        <c:v>2059</c:v>
                      </c:pt>
                      <c:pt idx="36">
                        <c:v>2060</c:v>
                      </c:pt>
                      <c:pt idx="37">
                        <c:v>2061</c:v>
                      </c:pt>
                      <c:pt idx="38">
                        <c:v>2062</c:v>
                      </c:pt>
                      <c:pt idx="39">
                        <c:v>2063</c:v>
                      </c:pt>
                      <c:pt idx="40">
                        <c:v>2064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Sheet1!$C$45:$AQ$45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1"/>
                      <c:pt idx="1">
                        <c:v>220000</c:v>
                      </c:pt>
                      <c:pt idx="2">
                        <c:v>372400</c:v>
                      </c:pt>
                      <c:pt idx="3">
                        <c:v>756700</c:v>
                      </c:pt>
                      <c:pt idx="4">
                        <c:v>1267315</c:v>
                      </c:pt>
                      <c:pt idx="5">
                        <c:v>1904260.75</c:v>
                      </c:pt>
                      <c:pt idx="6">
                        <c:v>2667553.7875000001</c:v>
                      </c:pt>
                      <c:pt idx="7">
                        <c:v>3557211.4768750002</c:v>
                      </c:pt>
                      <c:pt idx="8">
                        <c:v>4573252.0507187499</c:v>
                      </c:pt>
                      <c:pt idx="9">
                        <c:v>5715694.6532546878</c:v>
                      </c:pt>
                      <c:pt idx="10">
                        <c:v>6984559.3859174214</c:v>
                      </c:pt>
                      <c:pt idx="11">
                        <c:v>8379867.3552132929</c:v>
                      </c:pt>
                      <c:pt idx="12">
                        <c:v>9901640.7229739577</c:v>
                      </c:pt>
                      <c:pt idx="13">
                        <c:v>11549902.759122655</c:v>
                      </c:pt>
                      <c:pt idx="14">
                        <c:v>13324677.897078788</c:v>
                      </c:pt>
                      <c:pt idx="15">
                        <c:v>15225991.791932728</c:v>
                      </c:pt>
                      <c:pt idx="16">
                        <c:v>17253871.381529365</c:v>
                      </c:pt>
                      <c:pt idx="17">
                        <c:v>19408344.950605832</c:v>
                      </c:pt>
                      <c:pt idx="18">
                        <c:v>21689442.198136125</c:v>
                      </c:pt>
                      <c:pt idx="19">
                        <c:v>24097194.308042929</c:v>
                      </c:pt>
                      <c:pt idx="20">
                        <c:v>26631634.023445077</c:v>
                      </c:pt>
                      <c:pt idx="21">
                        <c:v>29292795.724617332</c:v>
                      </c:pt>
                      <c:pt idx="22">
                        <c:v>32080715.510848198</c:v>
                      </c:pt>
                      <c:pt idx="23">
                        <c:v>34995431.28639061</c:v>
                      </c:pt>
                      <c:pt idx="24">
                        <c:v>38036982.850710139</c:v>
                      </c:pt>
                      <c:pt idx="25">
                        <c:v>41205411.993245646</c:v>
                      </c:pt>
                      <c:pt idx="26">
                        <c:v>44500762.592907928</c:v>
                      </c:pt>
                      <c:pt idx="27">
                        <c:v>47923080.72255332</c:v>
                      </c:pt>
                      <c:pt idx="28">
                        <c:v>51472414.758680992</c:v>
                      </c:pt>
                      <c:pt idx="29">
                        <c:v>55148815.496615037</c:v>
                      </c:pt>
                      <c:pt idx="30">
                        <c:v>58952336.271445788</c:v>
                      </c:pt>
                      <c:pt idx="31">
                        <c:v>62883033.085018083</c:v>
                      </c:pt>
                      <c:pt idx="32">
                        <c:v>66940964.739268981</c:v>
                      </c:pt>
                      <c:pt idx="33">
                        <c:v>71126192.976232439</c:v>
                      </c:pt>
                      <c:pt idx="34">
                        <c:v>75438782.625044048</c:v>
                      </c:pt>
                      <c:pt idx="35">
                        <c:v>79878801.756296262</c:v>
                      </c:pt>
                      <c:pt idx="36">
                        <c:v>84446321.84411107</c:v>
                      </c:pt>
                      <c:pt idx="37">
                        <c:v>89141417.936316624</c:v>
                      </c:pt>
                      <c:pt idx="38">
                        <c:v>93964168.833132461</c:v>
                      </c:pt>
                      <c:pt idx="39">
                        <c:v>98914657.27478908</c:v>
                      </c:pt>
                      <c:pt idx="40">
                        <c:v>103992970.13852853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6-4806-A9D8-EE2DC6FE7BBD}"/>
                  </c:ext>
                </c:extLst>
              </c15:ser>
            </c15:filteredBarSeries>
          </c:ext>
        </c:extLst>
      </c:barChart>
      <c:catAx>
        <c:axId val="19587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53504"/>
        <c:crosses val="autoZero"/>
        <c:auto val="1"/>
        <c:lblAlgn val="ctr"/>
        <c:lblOffset val="100"/>
        <c:noMultiLvlLbl val="0"/>
      </c:catAx>
      <c:valAx>
        <c:axId val="1958753504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</xdr:colOff>
      <xdr:row>16</xdr:row>
      <xdr:rowOff>130175</xdr:rowOff>
    </xdr:from>
    <xdr:to>
      <xdr:col>5</xdr:col>
      <xdr:colOff>850899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22BF8-F822-37F9-CA29-9927DB60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16</xdr:row>
      <xdr:rowOff>105832</xdr:rowOff>
    </xdr:from>
    <xdr:to>
      <xdr:col>11</xdr:col>
      <xdr:colOff>698357</xdr:colOff>
      <xdr:row>30</xdr:row>
      <xdr:rowOff>16935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32F6C-BDB4-B21D-2A0D-8838388F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FA4A-45BE-4B7C-8AB6-C0A4176CAD18}">
  <dimension ref="A1:AX93"/>
  <sheetViews>
    <sheetView showGridLines="0" tabSelected="1" zoomScaleNormal="100" workbookViewId="0">
      <selection activeCell="C10" sqref="C10"/>
    </sheetView>
  </sheetViews>
  <sheetFormatPr defaultColWidth="0" defaultRowHeight="14.5" zeroHeight="1" x14ac:dyDescent="0.35"/>
  <cols>
    <col min="1" max="1" width="4.26953125" style="1" customWidth="1"/>
    <col min="2" max="2" width="17.08984375" style="1" customWidth="1"/>
    <col min="3" max="4" width="14.90625" style="1" bestFit="1" customWidth="1"/>
    <col min="5" max="5" width="16" style="1" bestFit="1" customWidth="1"/>
    <col min="6" max="6" width="12.36328125" style="1" bestFit="1" customWidth="1"/>
    <col min="7" max="7" width="12.1796875" style="1" bestFit="1" customWidth="1"/>
    <col min="8" max="8" width="12" style="1" customWidth="1"/>
    <col min="9" max="15" width="12.1796875" style="1" bestFit="1" customWidth="1"/>
    <col min="16" max="33" width="13.7265625" style="1" bestFit="1" customWidth="1"/>
    <col min="34" max="43" width="14.7265625" style="1" bestFit="1" customWidth="1"/>
    <col min="44" max="44" width="12.08984375" style="1" bestFit="1" customWidth="1"/>
    <col min="45" max="50" width="4.36328125" style="1" hidden="1" customWidth="1"/>
    <col min="51" max="16384" width="8.7265625" style="1" hidden="1"/>
  </cols>
  <sheetData>
    <row r="1" spans="2:10" x14ac:dyDescent="0.35"/>
    <row r="2" spans="2:10" x14ac:dyDescent="0.35">
      <c r="B2" s="1" t="s">
        <v>4</v>
      </c>
      <c r="C2" s="2">
        <v>45445</v>
      </c>
    </row>
    <row r="3" spans="2:10" x14ac:dyDescent="0.35">
      <c r="B3" s="1" t="s">
        <v>11</v>
      </c>
      <c r="C3" s="2" t="s">
        <v>12</v>
      </c>
    </row>
    <row r="4" spans="2:10" x14ac:dyDescent="0.35">
      <c r="B4" s="1" t="s">
        <v>13</v>
      </c>
      <c r="C4" s="2" t="s">
        <v>14</v>
      </c>
    </row>
    <row r="5" spans="2:10" x14ac:dyDescent="0.35">
      <c r="C5" s="2"/>
    </row>
    <row r="6" spans="2:10" x14ac:dyDescent="0.35">
      <c r="B6" s="3" t="s">
        <v>28</v>
      </c>
      <c r="C6" s="3"/>
      <c r="D6" s="3"/>
      <c r="E6" s="3"/>
      <c r="F6" s="3"/>
      <c r="H6" s="4" t="s">
        <v>31</v>
      </c>
      <c r="I6" s="4"/>
      <c r="J6" s="4"/>
    </row>
    <row r="7" spans="2:10" x14ac:dyDescent="0.35">
      <c r="B7" s="5"/>
      <c r="C7" s="5"/>
      <c r="D7" s="5"/>
      <c r="E7" s="5"/>
      <c r="F7" s="5"/>
    </row>
    <row r="8" spans="2:10" ht="24.5" customHeight="1" x14ac:dyDescent="0.35">
      <c r="B8" s="6" t="s">
        <v>29</v>
      </c>
      <c r="C8" s="6"/>
      <c r="D8" s="5"/>
      <c r="E8" s="7" t="s">
        <v>30</v>
      </c>
      <c r="F8" s="7"/>
      <c r="H8" s="8" t="s">
        <v>26</v>
      </c>
      <c r="I8" s="8"/>
      <c r="J8" s="9">
        <f>MIN(C48:AQ48)</f>
        <v>2031</v>
      </c>
    </row>
    <row r="9" spans="2:10" ht="30" customHeight="1" x14ac:dyDescent="0.35">
      <c r="B9" s="1" t="s">
        <v>20</v>
      </c>
      <c r="C9" s="1">
        <v>2024</v>
      </c>
      <c r="E9" s="1" t="s">
        <v>0</v>
      </c>
      <c r="F9" s="10">
        <v>100000</v>
      </c>
      <c r="H9" s="8" t="s">
        <v>27</v>
      </c>
      <c r="I9" s="8"/>
      <c r="J9" s="9">
        <f>MIN(C49:AQ49)</f>
        <v>2049</v>
      </c>
    </row>
    <row r="10" spans="2:10" x14ac:dyDescent="0.35">
      <c r="B10" s="1" t="s">
        <v>15</v>
      </c>
      <c r="C10" s="1">
        <v>33</v>
      </c>
      <c r="E10" s="1" t="s">
        <v>1</v>
      </c>
      <c r="F10" s="11">
        <v>0.12</v>
      </c>
    </row>
    <row r="11" spans="2:10" x14ac:dyDescent="0.35">
      <c r="B11" s="1" t="s">
        <v>16</v>
      </c>
      <c r="C11" s="1">
        <v>60</v>
      </c>
      <c r="E11" s="1" t="s">
        <v>2</v>
      </c>
      <c r="F11" s="12">
        <v>10000</v>
      </c>
      <c r="H11" s="1" t="s">
        <v>32</v>
      </c>
      <c r="J11" s="1">
        <f>C9+C12</f>
        <v>2051</v>
      </c>
    </row>
    <row r="12" spans="2:10" ht="34" customHeight="1" x14ac:dyDescent="0.35">
      <c r="B12" s="1" t="s">
        <v>17</v>
      </c>
      <c r="C12" s="1">
        <f>C11-C10</f>
        <v>27</v>
      </c>
      <c r="E12" s="1" t="s">
        <v>10</v>
      </c>
      <c r="F12" s="13">
        <v>0.05</v>
      </c>
      <c r="H12" s="14" t="s">
        <v>33</v>
      </c>
      <c r="I12" s="14"/>
      <c r="J12" s="9">
        <f>J11-J8</f>
        <v>20</v>
      </c>
    </row>
    <row r="13" spans="2:10" x14ac:dyDescent="0.35">
      <c r="B13" s="1" t="s">
        <v>18</v>
      </c>
      <c r="C13" s="10">
        <v>10000000</v>
      </c>
      <c r="E13" s="1" t="s">
        <v>3</v>
      </c>
      <c r="F13" s="1">
        <f>F11*12*(1+F12)</f>
        <v>126000</v>
      </c>
    </row>
    <row r="14" spans="2:10" x14ac:dyDescent="0.35">
      <c r="B14" s="1" t="s">
        <v>19</v>
      </c>
      <c r="C14" s="13">
        <v>0.06</v>
      </c>
    </row>
    <row r="15" spans="2:10" x14ac:dyDescent="0.35">
      <c r="B15" s="1" t="s">
        <v>5</v>
      </c>
      <c r="C15" s="13">
        <v>0.2</v>
      </c>
    </row>
    <row r="16" spans="2:10" x14ac:dyDescent="0.35">
      <c r="B16" s="1" t="s">
        <v>6</v>
      </c>
      <c r="C16" s="13">
        <v>0.06</v>
      </c>
    </row>
    <row r="17" spans="2:3" x14ac:dyDescent="0.35">
      <c r="C17" s="15"/>
    </row>
    <row r="18" spans="2:3" x14ac:dyDescent="0.35">
      <c r="C18" s="15"/>
    </row>
    <row r="19" spans="2:3" x14ac:dyDescent="0.35">
      <c r="C19" s="15"/>
    </row>
    <row r="20" spans="2:3" x14ac:dyDescent="0.35">
      <c r="C20" s="15"/>
    </row>
    <row r="21" spans="2:3" x14ac:dyDescent="0.35">
      <c r="C21" s="15"/>
    </row>
    <row r="22" spans="2:3" x14ac:dyDescent="0.35">
      <c r="C22" s="15"/>
    </row>
    <row r="23" spans="2:3" x14ac:dyDescent="0.35">
      <c r="C23" s="15"/>
    </row>
    <row r="24" spans="2:3" x14ac:dyDescent="0.35">
      <c r="C24" s="15"/>
    </row>
    <row r="25" spans="2:3" x14ac:dyDescent="0.35">
      <c r="C25" s="15"/>
    </row>
    <row r="26" spans="2:3" x14ac:dyDescent="0.35">
      <c r="C26" s="15"/>
    </row>
    <row r="27" spans="2:3" x14ac:dyDescent="0.35">
      <c r="C27" s="15"/>
    </row>
    <row r="28" spans="2:3" x14ac:dyDescent="0.35">
      <c r="C28" s="15"/>
    </row>
    <row r="29" spans="2:3" x14ac:dyDescent="0.35">
      <c r="C29" s="15"/>
    </row>
    <row r="30" spans="2:3" x14ac:dyDescent="0.35">
      <c r="C30" s="15"/>
    </row>
    <row r="31" spans="2:3" x14ac:dyDescent="0.35">
      <c r="C31" s="15"/>
    </row>
    <row r="32" spans="2:3" s="17" customFormat="1" x14ac:dyDescent="0.35">
      <c r="B32" s="17" t="s">
        <v>24</v>
      </c>
    </row>
    <row r="33" spans="2:50" s="17" customFormat="1" x14ac:dyDescent="0.35">
      <c r="B33" s="18" t="s">
        <v>8</v>
      </c>
      <c r="C33" s="18">
        <f>C9</f>
        <v>2024</v>
      </c>
      <c r="D33" s="18">
        <f>C33+1</f>
        <v>2025</v>
      </c>
      <c r="E33" s="18">
        <f t="shared" ref="E33:AQ33" si="0">D33+1</f>
        <v>2026</v>
      </c>
      <c r="F33" s="18">
        <f t="shared" si="0"/>
        <v>2027</v>
      </c>
      <c r="G33" s="18">
        <f t="shared" si="0"/>
        <v>2028</v>
      </c>
      <c r="H33" s="18">
        <f t="shared" si="0"/>
        <v>2029</v>
      </c>
      <c r="I33" s="18">
        <f t="shared" si="0"/>
        <v>2030</v>
      </c>
      <c r="J33" s="18">
        <f t="shared" si="0"/>
        <v>2031</v>
      </c>
      <c r="K33" s="18">
        <f t="shared" si="0"/>
        <v>2032</v>
      </c>
      <c r="L33" s="18">
        <f t="shared" si="0"/>
        <v>2033</v>
      </c>
      <c r="M33" s="18">
        <f t="shared" si="0"/>
        <v>2034</v>
      </c>
      <c r="N33" s="18">
        <f t="shared" si="0"/>
        <v>2035</v>
      </c>
      <c r="O33" s="18">
        <f t="shared" si="0"/>
        <v>2036</v>
      </c>
      <c r="P33" s="18">
        <f t="shared" si="0"/>
        <v>2037</v>
      </c>
      <c r="Q33" s="18">
        <f t="shared" si="0"/>
        <v>2038</v>
      </c>
      <c r="R33" s="18">
        <f t="shared" si="0"/>
        <v>2039</v>
      </c>
      <c r="S33" s="18">
        <f t="shared" si="0"/>
        <v>2040</v>
      </c>
      <c r="T33" s="18">
        <f t="shared" si="0"/>
        <v>2041</v>
      </c>
      <c r="U33" s="18">
        <f t="shared" si="0"/>
        <v>2042</v>
      </c>
      <c r="V33" s="18">
        <f t="shared" si="0"/>
        <v>2043</v>
      </c>
      <c r="W33" s="18">
        <f t="shared" si="0"/>
        <v>2044</v>
      </c>
      <c r="X33" s="18">
        <f t="shared" si="0"/>
        <v>2045</v>
      </c>
      <c r="Y33" s="18">
        <f t="shared" si="0"/>
        <v>2046</v>
      </c>
      <c r="Z33" s="18">
        <f t="shared" si="0"/>
        <v>2047</v>
      </c>
      <c r="AA33" s="18">
        <f t="shared" si="0"/>
        <v>2048</v>
      </c>
      <c r="AB33" s="18">
        <f t="shared" si="0"/>
        <v>2049</v>
      </c>
      <c r="AC33" s="18">
        <f t="shared" si="0"/>
        <v>2050</v>
      </c>
      <c r="AD33" s="18">
        <f t="shared" si="0"/>
        <v>2051</v>
      </c>
      <c r="AE33" s="18">
        <f t="shared" si="0"/>
        <v>2052</v>
      </c>
      <c r="AF33" s="18">
        <f t="shared" si="0"/>
        <v>2053</v>
      </c>
      <c r="AG33" s="18">
        <f t="shared" si="0"/>
        <v>2054</v>
      </c>
      <c r="AH33" s="18">
        <f t="shared" si="0"/>
        <v>2055</v>
      </c>
      <c r="AI33" s="18">
        <f t="shared" si="0"/>
        <v>2056</v>
      </c>
      <c r="AJ33" s="18">
        <f t="shared" si="0"/>
        <v>2057</v>
      </c>
      <c r="AK33" s="18">
        <f t="shared" si="0"/>
        <v>2058</v>
      </c>
      <c r="AL33" s="18">
        <f t="shared" si="0"/>
        <v>2059</v>
      </c>
      <c r="AM33" s="18">
        <f t="shared" si="0"/>
        <v>2060</v>
      </c>
      <c r="AN33" s="18">
        <f t="shared" si="0"/>
        <v>2061</v>
      </c>
      <c r="AO33" s="18">
        <f t="shared" si="0"/>
        <v>2062</v>
      </c>
      <c r="AP33" s="18">
        <f t="shared" si="0"/>
        <v>2063</v>
      </c>
      <c r="AQ33" s="18">
        <f t="shared" si="0"/>
        <v>2064</v>
      </c>
    </row>
    <row r="34" spans="2:50" s="17" customFormat="1" x14ac:dyDescent="0.35">
      <c r="B34" s="19" t="s">
        <v>21</v>
      </c>
      <c r="C34" s="20">
        <f>C13</f>
        <v>10000000</v>
      </c>
      <c r="D34" s="21">
        <f>C35</f>
        <v>10000000</v>
      </c>
      <c r="E34" s="21">
        <f t="shared" ref="E34:AQ34" si="1">D35</f>
        <v>10600000</v>
      </c>
      <c r="F34" s="21">
        <f t="shared" si="1"/>
        <v>11236000</v>
      </c>
      <c r="G34" s="21">
        <f t="shared" si="1"/>
        <v>11910160</v>
      </c>
      <c r="H34" s="21">
        <f t="shared" si="1"/>
        <v>12624769.600000001</v>
      </c>
      <c r="I34" s="21">
        <f t="shared" si="1"/>
        <v>13382255.776000002</v>
      </c>
      <c r="J34" s="21">
        <f t="shared" si="1"/>
        <v>14185191.122560004</v>
      </c>
      <c r="K34" s="21">
        <f t="shared" si="1"/>
        <v>15036302.589913605</v>
      </c>
      <c r="L34" s="21">
        <f t="shared" si="1"/>
        <v>15938480.745308422</v>
      </c>
      <c r="M34" s="21">
        <f t="shared" si="1"/>
        <v>16894789.590026926</v>
      </c>
      <c r="N34" s="21">
        <f t="shared" si="1"/>
        <v>17908476.965428542</v>
      </c>
      <c r="O34" s="21">
        <f t="shared" si="1"/>
        <v>18982985.583354257</v>
      </c>
      <c r="P34" s="21">
        <f t="shared" si="1"/>
        <v>20121964.718355514</v>
      </c>
      <c r="Q34" s="21">
        <f t="shared" si="1"/>
        <v>21329282.601456847</v>
      </c>
      <c r="R34" s="21">
        <f t="shared" si="1"/>
        <v>22609039.557544257</v>
      </c>
      <c r="S34" s="21">
        <f t="shared" si="1"/>
        <v>23965581.930996913</v>
      </c>
      <c r="T34" s="21">
        <f t="shared" si="1"/>
        <v>25403516.846856728</v>
      </c>
      <c r="U34" s="21">
        <f t="shared" si="1"/>
        <v>26927727.857668132</v>
      </c>
      <c r="V34" s="21">
        <f t="shared" si="1"/>
        <v>28543391.52912822</v>
      </c>
      <c r="W34" s="21">
        <f t="shared" si="1"/>
        <v>30255995.020875916</v>
      </c>
      <c r="X34" s="21">
        <f t="shared" si="1"/>
        <v>32071354.722128473</v>
      </c>
      <c r="Y34" s="21">
        <f t="shared" si="1"/>
        <v>33995636.005456187</v>
      </c>
      <c r="Z34" s="21">
        <f t="shared" si="1"/>
        <v>36035374.165783562</v>
      </c>
      <c r="AA34" s="21">
        <f t="shared" si="1"/>
        <v>38197496.615730576</v>
      </c>
      <c r="AB34" s="21">
        <f t="shared" si="1"/>
        <v>40489346.412674412</v>
      </c>
      <c r="AC34" s="21">
        <f t="shared" si="1"/>
        <v>42918707.19743488</v>
      </c>
      <c r="AD34" s="21">
        <f t="shared" si="1"/>
        <v>45493829.629280977</v>
      </c>
      <c r="AE34" s="21">
        <f t="shared" si="1"/>
        <v>48223459.407037839</v>
      </c>
      <c r="AF34" s="21">
        <f t="shared" si="1"/>
        <v>51116866.971460111</v>
      </c>
      <c r="AG34" s="21">
        <f t="shared" si="1"/>
        <v>54183878.989747718</v>
      </c>
      <c r="AH34" s="21">
        <f t="shared" si="1"/>
        <v>57434911.729132585</v>
      </c>
      <c r="AI34" s="21">
        <f t="shared" si="1"/>
        <v>60881006.432880543</v>
      </c>
      <c r="AJ34" s="21">
        <f t="shared" si="1"/>
        <v>64533866.818853378</v>
      </c>
      <c r="AK34" s="21">
        <f t="shared" si="1"/>
        <v>68405898.827984586</v>
      </c>
      <c r="AL34" s="21">
        <f t="shared" si="1"/>
        <v>72510252.757663667</v>
      </c>
      <c r="AM34" s="21">
        <f t="shared" si="1"/>
        <v>76860867.923123494</v>
      </c>
      <c r="AN34" s="21">
        <f t="shared" si="1"/>
        <v>81472519.998510912</v>
      </c>
      <c r="AO34" s="21">
        <f t="shared" si="1"/>
        <v>86360871.198421568</v>
      </c>
      <c r="AP34" s="21">
        <f t="shared" si="1"/>
        <v>91542523.470326871</v>
      </c>
      <c r="AQ34" s="21">
        <f t="shared" si="1"/>
        <v>97035074.878546491</v>
      </c>
      <c r="AR34" s="22"/>
    </row>
    <row r="35" spans="2:50" s="17" customFormat="1" x14ac:dyDescent="0.35">
      <c r="B35" s="19" t="s">
        <v>7</v>
      </c>
      <c r="C35" s="21">
        <f>C34</f>
        <v>10000000</v>
      </c>
      <c r="D35" s="21">
        <f>D34*(1+$C$14)</f>
        <v>10600000</v>
      </c>
      <c r="E35" s="21">
        <f t="shared" ref="E35:AQ35" si="2">E34*(1+$C$14)</f>
        <v>11236000</v>
      </c>
      <c r="F35" s="21">
        <f t="shared" si="2"/>
        <v>11910160</v>
      </c>
      <c r="G35" s="21">
        <f t="shared" si="2"/>
        <v>12624769.600000001</v>
      </c>
      <c r="H35" s="21">
        <f t="shared" si="2"/>
        <v>13382255.776000002</v>
      </c>
      <c r="I35" s="21">
        <f t="shared" si="2"/>
        <v>14185191.122560004</v>
      </c>
      <c r="J35" s="21">
        <f t="shared" si="2"/>
        <v>15036302.589913605</v>
      </c>
      <c r="K35" s="21">
        <f t="shared" si="2"/>
        <v>15938480.745308422</v>
      </c>
      <c r="L35" s="21">
        <f t="shared" si="2"/>
        <v>16894789.590026926</v>
      </c>
      <c r="M35" s="21">
        <f t="shared" si="2"/>
        <v>17908476.965428542</v>
      </c>
      <c r="N35" s="21">
        <f t="shared" si="2"/>
        <v>18982985.583354257</v>
      </c>
      <c r="O35" s="21">
        <f t="shared" si="2"/>
        <v>20121964.718355514</v>
      </c>
      <c r="P35" s="21">
        <f t="shared" si="2"/>
        <v>21329282.601456847</v>
      </c>
      <c r="Q35" s="21">
        <f t="shared" si="2"/>
        <v>22609039.557544257</v>
      </c>
      <c r="R35" s="21">
        <f t="shared" si="2"/>
        <v>23965581.930996913</v>
      </c>
      <c r="S35" s="21">
        <f t="shared" si="2"/>
        <v>25403516.846856728</v>
      </c>
      <c r="T35" s="21">
        <f t="shared" si="2"/>
        <v>26927727.857668132</v>
      </c>
      <c r="U35" s="21">
        <f t="shared" si="2"/>
        <v>28543391.52912822</v>
      </c>
      <c r="V35" s="21">
        <f t="shared" si="2"/>
        <v>30255995.020875916</v>
      </c>
      <c r="W35" s="21">
        <f t="shared" si="2"/>
        <v>32071354.722128473</v>
      </c>
      <c r="X35" s="21">
        <f t="shared" si="2"/>
        <v>33995636.005456187</v>
      </c>
      <c r="Y35" s="21">
        <f t="shared" si="2"/>
        <v>36035374.165783562</v>
      </c>
      <c r="Z35" s="21">
        <f t="shared" si="2"/>
        <v>38197496.615730576</v>
      </c>
      <c r="AA35" s="21">
        <f t="shared" si="2"/>
        <v>40489346.412674412</v>
      </c>
      <c r="AB35" s="21">
        <f t="shared" si="2"/>
        <v>42918707.19743488</v>
      </c>
      <c r="AC35" s="21">
        <f t="shared" si="2"/>
        <v>45493829.629280977</v>
      </c>
      <c r="AD35" s="21">
        <f t="shared" si="2"/>
        <v>48223459.407037839</v>
      </c>
      <c r="AE35" s="21">
        <f t="shared" si="2"/>
        <v>51116866.971460111</v>
      </c>
      <c r="AF35" s="21">
        <f t="shared" si="2"/>
        <v>54183878.989747718</v>
      </c>
      <c r="AG35" s="21">
        <f t="shared" si="2"/>
        <v>57434911.729132585</v>
      </c>
      <c r="AH35" s="21">
        <f t="shared" si="2"/>
        <v>60881006.432880543</v>
      </c>
      <c r="AI35" s="21">
        <f t="shared" si="2"/>
        <v>64533866.818853378</v>
      </c>
      <c r="AJ35" s="21">
        <f t="shared" si="2"/>
        <v>68405898.827984586</v>
      </c>
      <c r="AK35" s="21">
        <f t="shared" si="2"/>
        <v>72510252.757663667</v>
      </c>
      <c r="AL35" s="21">
        <f t="shared" si="2"/>
        <v>76860867.923123494</v>
      </c>
      <c r="AM35" s="21">
        <f t="shared" si="2"/>
        <v>81472519.998510912</v>
      </c>
      <c r="AN35" s="21">
        <f t="shared" si="2"/>
        <v>86360871.198421568</v>
      </c>
      <c r="AO35" s="21">
        <f t="shared" si="2"/>
        <v>91542523.470326871</v>
      </c>
      <c r="AP35" s="21">
        <f t="shared" si="2"/>
        <v>97035074.878546491</v>
      </c>
      <c r="AQ35" s="21">
        <f t="shared" si="2"/>
        <v>102857179.37125929</v>
      </c>
      <c r="AR35" s="22"/>
      <c r="AS35" s="22"/>
      <c r="AT35" s="22"/>
      <c r="AU35" s="22"/>
      <c r="AV35" s="22"/>
      <c r="AW35" s="22"/>
      <c r="AX35" s="22"/>
    </row>
    <row r="36" spans="2:50" s="17" customFormat="1" x14ac:dyDescent="0.35">
      <c r="B36" s="19" t="s">
        <v>5</v>
      </c>
      <c r="C36" s="21">
        <f>C35*$C$15</f>
        <v>2000000</v>
      </c>
      <c r="D36" s="21">
        <f t="shared" ref="D36:AQ36" si="3">D35*$C$15</f>
        <v>2120000</v>
      </c>
      <c r="E36" s="21">
        <f t="shared" si="3"/>
        <v>2247200</v>
      </c>
      <c r="F36" s="21">
        <f t="shared" si="3"/>
        <v>2382032</v>
      </c>
      <c r="G36" s="21">
        <f t="shared" si="3"/>
        <v>2524953.9200000004</v>
      </c>
      <c r="H36" s="21">
        <f t="shared" si="3"/>
        <v>2676451.1552000009</v>
      </c>
      <c r="I36" s="21">
        <f t="shared" si="3"/>
        <v>2837038.224512001</v>
      </c>
      <c r="J36" s="21">
        <f t="shared" si="3"/>
        <v>3007260.5179827213</v>
      </c>
      <c r="K36" s="21">
        <f t="shared" si="3"/>
        <v>3187696.1490616845</v>
      </c>
      <c r="L36" s="21">
        <f t="shared" si="3"/>
        <v>3378957.9180053854</v>
      </c>
      <c r="M36" s="21">
        <f t="shared" si="3"/>
        <v>3581695.3930857088</v>
      </c>
      <c r="N36" s="21">
        <f t="shared" si="3"/>
        <v>3796597.1166708516</v>
      </c>
      <c r="O36" s="21">
        <f t="shared" si="3"/>
        <v>4024392.9436711031</v>
      </c>
      <c r="P36" s="21">
        <f t="shared" si="3"/>
        <v>4265856.5202913694</v>
      </c>
      <c r="Q36" s="21">
        <f t="shared" si="3"/>
        <v>4521807.9115088517</v>
      </c>
      <c r="R36" s="21">
        <f t="shared" si="3"/>
        <v>4793116.3861993831</v>
      </c>
      <c r="S36" s="21">
        <f t="shared" si="3"/>
        <v>5080703.3693713462</v>
      </c>
      <c r="T36" s="21">
        <f t="shared" si="3"/>
        <v>5385545.5715336269</v>
      </c>
      <c r="U36" s="21">
        <f t="shared" si="3"/>
        <v>5708678.3058256442</v>
      </c>
      <c r="V36" s="21">
        <f t="shared" si="3"/>
        <v>6051199.0041751834</v>
      </c>
      <c r="W36" s="21">
        <f t="shared" si="3"/>
        <v>6414270.9444256946</v>
      </c>
      <c r="X36" s="21">
        <f t="shared" si="3"/>
        <v>6799127.2010912374</v>
      </c>
      <c r="Y36" s="21">
        <f t="shared" si="3"/>
        <v>7207074.8331567124</v>
      </c>
      <c r="Z36" s="21">
        <f t="shared" si="3"/>
        <v>7639499.323146116</v>
      </c>
      <c r="AA36" s="21">
        <f t="shared" si="3"/>
        <v>8097869.2825348824</v>
      </c>
      <c r="AB36" s="21">
        <f t="shared" si="3"/>
        <v>8583741.4394869767</v>
      </c>
      <c r="AC36" s="21">
        <f t="shared" si="3"/>
        <v>9098765.9258561954</v>
      </c>
      <c r="AD36" s="21">
        <f t="shared" si="3"/>
        <v>9644691.8814075682</v>
      </c>
      <c r="AE36" s="21">
        <f t="shared" si="3"/>
        <v>10223373.394292023</v>
      </c>
      <c r="AF36" s="21">
        <f t="shared" si="3"/>
        <v>10836775.797949545</v>
      </c>
      <c r="AG36" s="21">
        <f t="shared" si="3"/>
        <v>11486982.345826518</v>
      </c>
      <c r="AH36" s="21">
        <f t="shared" si="3"/>
        <v>12176201.286576109</v>
      </c>
      <c r="AI36" s="21">
        <f t="shared" si="3"/>
        <v>12906773.363770677</v>
      </c>
      <c r="AJ36" s="21">
        <f t="shared" si="3"/>
        <v>13681179.765596919</v>
      </c>
      <c r="AK36" s="21">
        <f t="shared" si="3"/>
        <v>14502050.551532734</v>
      </c>
      <c r="AL36" s="21">
        <f t="shared" si="3"/>
        <v>15372173.5846247</v>
      </c>
      <c r="AM36" s="21">
        <f t="shared" si="3"/>
        <v>16294503.999702184</v>
      </c>
      <c r="AN36" s="21">
        <f t="shared" si="3"/>
        <v>17272174.239684314</v>
      </c>
      <c r="AO36" s="21">
        <f t="shared" si="3"/>
        <v>18308504.694065373</v>
      </c>
      <c r="AP36" s="21">
        <f t="shared" si="3"/>
        <v>19407014.9757093</v>
      </c>
      <c r="AQ36" s="21">
        <f t="shared" si="3"/>
        <v>20571435.874251857</v>
      </c>
      <c r="AR36" s="22"/>
      <c r="AS36" s="22"/>
      <c r="AT36" s="22"/>
      <c r="AU36" s="22"/>
      <c r="AV36" s="22"/>
      <c r="AW36" s="22"/>
      <c r="AX36" s="22"/>
    </row>
    <row r="37" spans="2:50" s="17" customFormat="1" x14ac:dyDescent="0.35">
      <c r="B37" s="19" t="s">
        <v>22</v>
      </c>
      <c r="C37" s="21">
        <f>C35*$C$14</f>
        <v>600000</v>
      </c>
      <c r="D37" s="21">
        <f t="shared" ref="D37:AQ37" si="4">D35*$C$14</f>
        <v>636000</v>
      </c>
      <c r="E37" s="21">
        <f t="shared" si="4"/>
        <v>674160</v>
      </c>
      <c r="F37" s="21">
        <f t="shared" si="4"/>
        <v>714609.6</v>
      </c>
      <c r="G37" s="21">
        <f t="shared" si="4"/>
        <v>757486.17600000009</v>
      </c>
      <c r="H37" s="21">
        <f t="shared" si="4"/>
        <v>802935.34656000009</v>
      </c>
      <c r="I37" s="21">
        <f t="shared" si="4"/>
        <v>851111.46735360019</v>
      </c>
      <c r="J37" s="21">
        <f t="shared" si="4"/>
        <v>902178.15539481631</v>
      </c>
      <c r="K37" s="21">
        <f t="shared" si="4"/>
        <v>956308.84471850528</v>
      </c>
      <c r="L37" s="21">
        <f t="shared" si="4"/>
        <v>1013687.3754016155</v>
      </c>
      <c r="M37" s="21">
        <f t="shared" si="4"/>
        <v>1074508.6179257126</v>
      </c>
      <c r="N37" s="21">
        <f t="shared" si="4"/>
        <v>1138979.1350012554</v>
      </c>
      <c r="O37" s="21">
        <f t="shared" si="4"/>
        <v>1207317.8831013308</v>
      </c>
      <c r="P37" s="21">
        <f t="shared" si="4"/>
        <v>1279756.9560874107</v>
      </c>
      <c r="Q37" s="21">
        <f t="shared" si="4"/>
        <v>1356542.3734526555</v>
      </c>
      <c r="R37" s="21">
        <f t="shared" si="4"/>
        <v>1437934.9158598147</v>
      </c>
      <c r="S37" s="21">
        <f t="shared" si="4"/>
        <v>1524211.0108114036</v>
      </c>
      <c r="T37" s="21">
        <f t="shared" si="4"/>
        <v>1615663.6714600879</v>
      </c>
      <c r="U37" s="21">
        <f t="shared" si="4"/>
        <v>1712603.4917476932</v>
      </c>
      <c r="V37" s="21">
        <f t="shared" si="4"/>
        <v>1815359.7012525548</v>
      </c>
      <c r="W37" s="21">
        <f t="shared" si="4"/>
        <v>1924281.2833277083</v>
      </c>
      <c r="X37" s="21">
        <f t="shared" si="4"/>
        <v>2039738.1603273712</v>
      </c>
      <c r="Y37" s="21">
        <f t="shared" si="4"/>
        <v>2162122.4499470135</v>
      </c>
      <c r="Z37" s="21">
        <f t="shared" si="4"/>
        <v>2291849.7969438345</v>
      </c>
      <c r="AA37" s="21">
        <f t="shared" si="4"/>
        <v>2429360.7847604644</v>
      </c>
      <c r="AB37" s="21">
        <f t="shared" si="4"/>
        <v>2575122.4318460929</v>
      </c>
      <c r="AC37" s="21">
        <f t="shared" si="4"/>
        <v>2729629.7777568586</v>
      </c>
      <c r="AD37" s="21">
        <f t="shared" si="4"/>
        <v>2893407.5644222703</v>
      </c>
      <c r="AE37" s="21">
        <f t="shared" si="4"/>
        <v>3067012.0182876065</v>
      </c>
      <c r="AF37" s="21">
        <f t="shared" si="4"/>
        <v>3251032.7393848631</v>
      </c>
      <c r="AG37" s="21">
        <f t="shared" si="4"/>
        <v>3446094.7037479552</v>
      </c>
      <c r="AH37" s="21">
        <f t="shared" si="4"/>
        <v>3652860.3859728323</v>
      </c>
      <c r="AI37" s="21">
        <f t="shared" si="4"/>
        <v>3872032.0091312025</v>
      </c>
      <c r="AJ37" s="21">
        <f t="shared" si="4"/>
        <v>4104353.9296790753</v>
      </c>
      <c r="AK37" s="21">
        <f t="shared" si="4"/>
        <v>4350615.1654598201</v>
      </c>
      <c r="AL37" s="21">
        <f t="shared" si="4"/>
        <v>4611652.0753874099</v>
      </c>
      <c r="AM37" s="21">
        <f t="shared" si="4"/>
        <v>4888351.1999106547</v>
      </c>
      <c r="AN37" s="21">
        <f t="shared" si="4"/>
        <v>5181652.2719052937</v>
      </c>
      <c r="AO37" s="21">
        <f t="shared" si="4"/>
        <v>5492551.4082196122</v>
      </c>
      <c r="AP37" s="21">
        <f t="shared" si="4"/>
        <v>5822104.4927127892</v>
      </c>
      <c r="AQ37" s="21">
        <f t="shared" si="4"/>
        <v>6171430.762275557</v>
      </c>
      <c r="AR37" s="22"/>
      <c r="AS37" s="22"/>
      <c r="AT37" s="22"/>
      <c r="AU37" s="22"/>
      <c r="AV37" s="22"/>
      <c r="AW37" s="22"/>
      <c r="AX37" s="22"/>
    </row>
    <row r="38" spans="2:50" s="17" customFormat="1" ht="29" x14ac:dyDescent="0.35">
      <c r="B38" s="19" t="s">
        <v>9</v>
      </c>
      <c r="C38" s="21">
        <f>SUM(C36:C37)</f>
        <v>2600000</v>
      </c>
      <c r="D38" s="21">
        <f t="shared" ref="D38:AQ38" si="5">SUM(D36:D37)</f>
        <v>2756000</v>
      </c>
      <c r="E38" s="21">
        <f t="shared" si="5"/>
        <v>2921360</v>
      </c>
      <c r="F38" s="21">
        <f t="shared" si="5"/>
        <v>3096641.6</v>
      </c>
      <c r="G38" s="21">
        <f t="shared" si="5"/>
        <v>3282440.0960000004</v>
      </c>
      <c r="H38" s="21">
        <f t="shared" si="5"/>
        <v>3479386.5017600008</v>
      </c>
      <c r="I38" s="21">
        <f t="shared" si="5"/>
        <v>3688149.6918656011</v>
      </c>
      <c r="J38" s="21">
        <f t="shared" si="5"/>
        <v>3909438.6733775376</v>
      </c>
      <c r="K38" s="21">
        <f t="shared" si="5"/>
        <v>4144004.9937801897</v>
      </c>
      <c r="L38" s="21">
        <f t="shared" si="5"/>
        <v>4392645.2934070006</v>
      </c>
      <c r="M38" s="21">
        <f t="shared" si="5"/>
        <v>4656204.0110114217</v>
      </c>
      <c r="N38" s="21">
        <f t="shared" si="5"/>
        <v>4935576.2516721068</v>
      </c>
      <c r="O38" s="21">
        <f t="shared" si="5"/>
        <v>5231710.8267724337</v>
      </c>
      <c r="P38" s="21">
        <f t="shared" si="5"/>
        <v>5545613.4763787799</v>
      </c>
      <c r="Q38" s="21">
        <f t="shared" si="5"/>
        <v>5878350.2849615067</v>
      </c>
      <c r="R38" s="21">
        <f t="shared" si="5"/>
        <v>6231051.3020591978</v>
      </c>
      <c r="S38" s="21">
        <f t="shared" si="5"/>
        <v>6604914.3801827496</v>
      </c>
      <c r="T38" s="21">
        <f t="shared" si="5"/>
        <v>7001209.2429937143</v>
      </c>
      <c r="U38" s="21">
        <f t="shared" si="5"/>
        <v>7421281.7975733373</v>
      </c>
      <c r="V38" s="21">
        <f t="shared" si="5"/>
        <v>7866558.7054277379</v>
      </c>
      <c r="W38" s="21">
        <f t="shared" si="5"/>
        <v>8338552.2277534027</v>
      </c>
      <c r="X38" s="21">
        <f t="shared" si="5"/>
        <v>8838865.3614186086</v>
      </c>
      <c r="Y38" s="21">
        <f t="shared" si="5"/>
        <v>9369197.2831037268</v>
      </c>
      <c r="Z38" s="21">
        <f t="shared" si="5"/>
        <v>9931349.12008995</v>
      </c>
      <c r="AA38" s="21">
        <f t="shared" si="5"/>
        <v>10527230.067295346</v>
      </c>
      <c r="AB38" s="21">
        <f t="shared" si="5"/>
        <v>11158863.87133307</v>
      </c>
      <c r="AC38" s="21">
        <f t="shared" si="5"/>
        <v>11828395.703613054</v>
      </c>
      <c r="AD38" s="21">
        <f t="shared" si="5"/>
        <v>12538099.445829839</v>
      </c>
      <c r="AE38" s="21">
        <f t="shared" si="5"/>
        <v>13290385.41257963</v>
      </c>
      <c r="AF38" s="21">
        <f t="shared" si="5"/>
        <v>14087808.537334409</v>
      </c>
      <c r="AG38" s="21">
        <f t="shared" si="5"/>
        <v>14933077.049574472</v>
      </c>
      <c r="AH38" s="21">
        <f t="shared" si="5"/>
        <v>15829061.672548942</v>
      </c>
      <c r="AI38" s="21">
        <f t="shared" si="5"/>
        <v>16778805.372901879</v>
      </c>
      <c r="AJ38" s="21">
        <f t="shared" si="5"/>
        <v>17785533.695275992</v>
      </c>
      <c r="AK38" s="21">
        <f t="shared" si="5"/>
        <v>18852665.716992553</v>
      </c>
      <c r="AL38" s="21">
        <f t="shared" si="5"/>
        <v>19983825.660012111</v>
      </c>
      <c r="AM38" s="21">
        <f t="shared" si="5"/>
        <v>21182855.199612837</v>
      </c>
      <c r="AN38" s="21">
        <f t="shared" si="5"/>
        <v>22453826.511589609</v>
      </c>
      <c r="AO38" s="21">
        <f t="shared" si="5"/>
        <v>23801056.102284987</v>
      </c>
      <c r="AP38" s="21">
        <f t="shared" si="5"/>
        <v>25229119.468422089</v>
      </c>
      <c r="AQ38" s="21">
        <f t="shared" si="5"/>
        <v>26742866.636527415</v>
      </c>
      <c r="AR38" s="22"/>
      <c r="AS38" s="22"/>
      <c r="AT38" s="22"/>
      <c r="AU38" s="22"/>
      <c r="AV38" s="22"/>
      <c r="AW38" s="22"/>
      <c r="AX38" s="22"/>
    </row>
    <row r="39" spans="2:50" s="17" customFormat="1" x14ac:dyDescent="0.35">
      <c r="B39" s="19" t="s">
        <v>23</v>
      </c>
      <c r="C39" s="21">
        <f t="shared" ref="C39:AQ39" si="6">SUM(C35+C37)</f>
        <v>10600000</v>
      </c>
      <c r="D39" s="21">
        <f t="shared" si="6"/>
        <v>11236000</v>
      </c>
      <c r="E39" s="21">
        <f t="shared" si="6"/>
        <v>11910160</v>
      </c>
      <c r="F39" s="21">
        <f t="shared" si="6"/>
        <v>12624769.6</v>
      </c>
      <c r="G39" s="21">
        <f t="shared" si="6"/>
        <v>13382255.776000002</v>
      </c>
      <c r="H39" s="21">
        <f t="shared" si="6"/>
        <v>14185191.122560002</v>
      </c>
      <c r="I39" s="21">
        <f t="shared" si="6"/>
        <v>15036302.589913605</v>
      </c>
      <c r="J39" s="21">
        <f t="shared" si="6"/>
        <v>15938480.745308422</v>
      </c>
      <c r="K39" s="21">
        <f t="shared" si="6"/>
        <v>16894789.590026926</v>
      </c>
      <c r="L39" s="21">
        <f t="shared" si="6"/>
        <v>17908476.965428542</v>
      </c>
      <c r="M39" s="21">
        <f t="shared" si="6"/>
        <v>18982985.583354253</v>
      </c>
      <c r="N39" s="21">
        <f t="shared" si="6"/>
        <v>20121964.718355514</v>
      </c>
      <c r="O39" s="21">
        <f t="shared" si="6"/>
        <v>21329282.601456843</v>
      </c>
      <c r="P39" s="21">
        <f t="shared" si="6"/>
        <v>22609039.557544257</v>
      </c>
      <c r="Q39" s="21">
        <f t="shared" si="6"/>
        <v>23965581.930996913</v>
      </c>
      <c r="R39" s="21">
        <f t="shared" si="6"/>
        <v>25403516.846856728</v>
      </c>
      <c r="S39" s="21">
        <f t="shared" si="6"/>
        <v>26927727.857668132</v>
      </c>
      <c r="T39" s="21">
        <f t="shared" si="6"/>
        <v>28543391.52912822</v>
      </c>
      <c r="U39" s="21">
        <f t="shared" si="6"/>
        <v>30255995.020875912</v>
      </c>
      <c r="V39" s="21">
        <f t="shared" si="6"/>
        <v>32071354.722128469</v>
      </c>
      <c r="W39" s="21">
        <f t="shared" si="6"/>
        <v>33995636.005456179</v>
      </c>
      <c r="X39" s="21">
        <f t="shared" si="6"/>
        <v>36035374.165783554</v>
      </c>
      <c r="Y39" s="21">
        <f t="shared" si="6"/>
        <v>38197496.615730576</v>
      </c>
      <c r="Z39" s="21">
        <f t="shared" si="6"/>
        <v>40489346.412674412</v>
      </c>
      <c r="AA39" s="21">
        <f t="shared" si="6"/>
        <v>42918707.19743488</v>
      </c>
      <c r="AB39" s="21">
        <f t="shared" si="6"/>
        <v>45493829.62928097</v>
      </c>
      <c r="AC39" s="21">
        <f t="shared" si="6"/>
        <v>48223459.407037839</v>
      </c>
      <c r="AD39" s="21">
        <f t="shared" si="6"/>
        <v>51116866.971460111</v>
      </c>
      <c r="AE39" s="21">
        <f t="shared" si="6"/>
        <v>54183878.989747718</v>
      </c>
      <c r="AF39" s="21">
        <f t="shared" si="6"/>
        <v>57434911.729132578</v>
      </c>
      <c r="AG39" s="21">
        <f t="shared" si="6"/>
        <v>60881006.432880543</v>
      </c>
      <c r="AH39" s="21">
        <f t="shared" si="6"/>
        <v>64533866.818853378</v>
      </c>
      <c r="AI39" s="21">
        <f t="shared" si="6"/>
        <v>68405898.827984586</v>
      </c>
      <c r="AJ39" s="21">
        <f t="shared" si="6"/>
        <v>72510252.757663667</v>
      </c>
      <c r="AK39" s="21">
        <f t="shared" si="6"/>
        <v>76860867.923123494</v>
      </c>
      <c r="AL39" s="21">
        <f t="shared" si="6"/>
        <v>81472519.998510897</v>
      </c>
      <c r="AM39" s="21">
        <f t="shared" si="6"/>
        <v>86360871.198421568</v>
      </c>
      <c r="AN39" s="21">
        <f t="shared" si="6"/>
        <v>91542523.470326856</v>
      </c>
      <c r="AO39" s="21">
        <f t="shared" si="6"/>
        <v>97035074.878546476</v>
      </c>
      <c r="AP39" s="21">
        <f t="shared" si="6"/>
        <v>102857179.37125929</v>
      </c>
      <c r="AQ39" s="21">
        <f t="shared" si="6"/>
        <v>109028610.13353485</v>
      </c>
      <c r="AR39" s="22"/>
      <c r="AS39" s="22"/>
      <c r="AT39" s="22"/>
      <c r="AU39" s="22"/>
      <c r="AV39" s="22"/>
      <c r="AW39" s="22"/>
      <c r="AX39" s="22"/>
    </row>
    <row r="40" spans="2:50" s="17" customFormat="1" x14ac:dyDescent="0.35"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</row>
    <row r="41" spans="2:50" s="17" customFormat="1" x14ac:dyDescent="0.35">
      <c r="B41" s="17" t="s">
        <v>25</v>
      </c>
    </row>
    <row r="42" spans="2:50" s="17" customFormat="1" x14ac:dyDescent="0.35">
      <c r="B42" s="23" t="s">
        <v>8</v>
      </c>
      <c r="C42" s="23">
        <f>C33</f>
        <v>2024</v>
      </c>
      <c r="D42" s="23">
        <f t="shared" ref="D42:AQ42" si="7">D33</f>
        <v>2025</v>
      </c>
      <c r="E42" s="23">
        <f t="shared" si="7"/>
        <v>2026</v>
      </c>
      <c r="F42" s="23">
        <f t="shared" si="7"/>
        <v>2027</v>
      </c>
      <c r="G42" s="23">
        <f t="shared" si="7"/>
        <v>2028</v>
      </c>
      <c r="H42" s="23">
        <f t="shared" si="7"/>
        <v>2029</v>
      </c>
      <c r="I42" s="23">
        <f t="shared" si="7"/>
        <v>2030</v>
      </c>
      <c r="J42" s="23">
        <f t="shared" si="7"/>
        <v>2031</v>
      </c>
      <c r="K42" s="23">
        <f t="shared" si="7"/>
        <v>2032</v>
      </c>
      <c r="L42" s="23">
        <f t="shared" si="7"/>
        <v>2033</v>
      </c>
      <c r="M42" s="23">
        <f t="shared" si="7"/>
        <v>2034</v>
      </c>
      <c r="N42" s="23">
        <f t="shared" si="7"/>
        <v>2035</v>
      </c>
      <c r="O42" s="23">
        <f t="shared" si="7"/>
        <v>2036</v>
      </c>
      <c r="P42" s="23">
        <f t="shared" si="7"/>
        <v>2037</v>
      </c>
      <c r="Q42" s="23">
        <f t="shared" si="7"/>
        <v>2038</v>
      </c>
      <c r="R42" s="23">
        <f t="shared" si="7"/>
        <v>2039</v>
      </c>
      <c r="S42" s="23">
        <f t="shared" si="7"/>
        <v>2040</v>
      </c>
      <c r="T42" s="23">
        <f t="shared" si="7"/>
        <v>2041</v>
      </c>
      <c r="U42" s="23">
        <f t="shared" si="7"/>
        <v>2042</v>
      </c>
      <c r="V42" s="23">
        <f t="shared" si="7"/>
        <v>2043</v>
      </c>
      <c r="W42" s="23">
        <f t="shared" si="7"/>
        <v>2044</v>
      </c>
      <c r="X42" s="23">
        <f t="shared" si="7"/>
        <v>2045</v>
      </c>
      <c r="Y42" s="23">
        <f t="shared" si="7"/>
        <v>2046</v>
      </c>
      <c r="Z42" s="23">
        <f t="shared" si="7"/>
        <v>2047</v>
      </c>
      <c r="AA42" s="23">
        <f t="shared" si="7"/>
        <v>2048</v>
      </c>
      <c r="AB42" s="23">
        <f t="shared" si="7"/>
        <v>2049</v>
      </c>
      <c r="AC42" s="23">
        <f t="shared" si="7"/>
        <v>2050</v>
      </c>
      <c r="AD42" s="23">
        <f t="shared" si="7"/>
        <v>2051</v>
      </c>
      <c r="AE42" s="23">
        <f t="shared" si="7"/>
        <v>2052</v>
      </c>
      <c r="AF42" s="23">
        <f t="shared" si="7"/>
        <v>2053</v>
      </c>
      <c r="AG42" s="23">
        <f t="shared" si="7"/>
        <v>2054</v>
      </c>
      <c r="AH42" s="23">
        <f t="shared" si="7"/>
        <v>2055</v>
      </c>
      <c r="AI42" s="23">
        <f t="shared" si="7"/>
        <v>2056</v>
      </c>
      <c r="AJ42" s="23">
        <f t="shared" si="7"/>
        <v>2057</v>
      </c>
      <c r="AK42" s="23">
        <f t="shared" si="7"/>
        <v>2058</v>
      </c>
      <c r="AL42" s="23">
        <f t="shared" si="7"/>
        <v>2059</v>
      </c>
      <c r="AM42" s="23">
        <f t="shared" si="7"/>
        <v>2060</v>
      </c>
      <c r="AN42" s="23">
        <f t="shared" si="7"/>
        <v>2061</v>
      </c>
      <c r="AO42" s="23">
        <f t="shared" si="7"/>
        <v>2062</v>
      </c>
      <c r="AP42" s="23">
        <f t="shared" si="7"/>
        <v>2063</v>
      </c>
      <c r="AQ42" s="23">
        <f t="shared" si="7"/>
        <v>2064</v>
      </c>
    </row>
    <row r="43" spans="2:50" s="17" customFormat="1" ht="29" x14ac:dyDescent="0.35">
      <c r="B43" s="24" t="s">
        <v>34</v>
      </c>
      <c r="C43" s="25">
        <f>F9</f>
        <v>100000</v>
      </c>
      <c r="D43" s="25">
        <f>C47</f>
        <v>100000</v>
      </c>
      <c r="E43" s="25">
        <f>D47</f>
        <v>246400.00000000003</v>
      </c>
      <c r="F43" s="25">
        <f t="shared" ref="F43:AQ43" si="8">E43+$F$13*(F42-$C$42)</f>
        <v>624400</v>
      </c>
      <c r="G43" s="25">
        <f t="shared" si="8"/>
        <v>1128400</v>
      </c>
      <c r="H43" s="25">
        <f t="shared" si="8"/>
        <v>1758400</v>
      </c>
      <c r="I43" s="25">
        <f t="shared" si="8"/>
        <v>2514400</v>
      </c>
      <c r="J43" s="25">
        <f t="shared" si="8"/>
        <v>3396400</v>
      </c>
      <c r="K43" s="25">
        <f t="shared" si="8"/>
        <v>4404400</v>
      </c>
      <c r="L43" s="25">
        <f t="shared" si="8"/>
        <v>5538400</v>
      </c>
      <c r="M43" s="25">
        <f t="shared" si="8"/>
        <v>6798400</v>
      </c>
      <c r="N43" s="25">
        <f t="shared" si="8"/>
        <v>8184400</v>
      </c>
      <c r="O43" s="25">
        <f t="shared" si="8"/>
        <v>9696400</v>
      </c>
      <c r="P43" s="25">
        <f t="shared" si="8"/>
        <v>11334400</v>
      </c>
      <c r="Q43" s="25">
        <f t="shared" si="8"/>
        <v>13098400</v>
      </c>
      <c r="R43" s="25">
        <f t="shared" si="8"/>
        <v>14988400</v>
      </c>
      <c r="S43" s="25">
        <f t="shared" si="8"/>
        <v>17004400</v>
      </c>
      <c r="T43" s="25">
        <f t="shared" si="8"/>
        <v>19146400</v>
      </c>
      <c r="U43" s="25">
        <f t="shared" si="8"/>
        <v>21414400</v>
      </c>
      <c r="V43" s="25">
        <f t="shared" si="8"/>
        <v>23808400</v>
      </c>
      <c r="W43" s="25">
        <f t="shared" si="8"/>
        <v>26328400</v>
      </c>
      <c r="X43" s="25">
        <f t="shared" si="8"/>
        <v>28974400</v>
      </c>
      <c r="Y43" s="25">
        <f t="shared" si="8"/>
        <v>31746400</v>
      </c>
      <c r="Z43" s="25">
        <f t="shared" si="8"/>
        <v>34644400</v>
      </c>
      <c r="AA43" s="25">
        <f t="shared" si="8"/>
        <v>37668400</v>
      </c>
      <c r="AB43" s="25">
        <f t="shared" si="8"/>
        <v>40818400</v>
      </c>
      <c r="AC43" s="25">
        <f t="shared" si="8"/>
        <v>44094400</v>
      </c>
      <c r="AD43" s="25">
        <f t="shared" si="8"/>
        <v>47496400</v>
      </c>
      <c r="AE43" s="25">
        <f t="shared" si="8"/>
        <v>51024400</v>
      </c>
      <c r="AF43" s="25">
        <f t="shared" si="8"/>
        <v>54678400</v>
      </c>
      <c r="AG43" s="25">
        <f t="shared" si="8"/>
        <v>58458400</v>
      </c>
      <c r="AH43" s="25">
        <f t="shared" si="8"/>
        <v>62364400</v>
      </c>
      <c r="AI43" s="25">
        <f t="shared" si="8"/>
        <v>66396400</v>
      </c>
      <c r="AJ43" s="25">
        <f t="shared" si="8"/>
        <v>70554400</v>
      </c>
      <c r="AK43" s="25">
        <f t="shared" si="8"/>
        <v>74838400</v>
      </c>
      <c r="AL43" s="25">
        <f t="shared" si="8"/>
        <v>79248400</v>
      </c>
      <c r="AM43" s="25">
        <f t="shared" si="8"/>
        <v>83784400</v>
      </c>
      <c r="AN43" s="25">
        <f t="shared" si="8"/>
        <v>88446400</v>
      </c>
      <c r="AO43" s="25">
        <f t="shared" si="8"/>
        <v>93234400</v>
      </c>
      <c r="AP43" s="25">
        <f t="shared" si="8"/>
        <v>98148400</v>
      </c>
      <c r="AQ43" s="25">
        <f t="shared" si="8"/>
        <v>103188400</v>
      </c>
      <c r="AR43" s="26"/>
    </row>
    <row r="44" spans="2:50" s="17" customFormat="1" x14ac:dyDescent="0.35">
      <c r="B44" s="24" t="s">
        <v>35</v>
      </c>
      <c r="C44" s="25"/>
      <c r="D44" s="25">
        <f>F11*12</f>
        <v>120000</v>
      </c>
      <c r="E44" s="25">
        <f>D44*(1+$F$12)</f>
        <v>126000</v>
      </c>
      <c r="F44" s="25">
        <f t="shared" ref="F44:AQ44" si="9">E44*(1+$F$12)</f>
        <v>132300</v>
      </c>
      <c r="G44" s="25">
        <f t="shared" si="9"/>
        <v>138915</v>
      </c>
      <c r="H44" s="25">
        <f t="shared" si="9"/>
        <v>145860.75</v>
      </c>
      <c r="I44" s="25">
        <f t="shared" si="9"/>
        <v>153153.78750000001</v>
      </c>
      <c r="J44" s="25">
        <f t="shared" si="9"/>
        <v>160811.47687500002</v>
      </c>
      <c r="K44" s="25">
        <f t="shared" si="9"/>
        <v>168852.05071875002</v>
      </c>
      <c r="L44" s="25">
        <f t="shared" si="9"/>
        <v>177294.65325468752</v>
      </c>
      <c r="M44" s="25">
        <f t="shared" si="9"/>
        <v>186159.3859174219</v>
      </c>
      <c r="N44" s="25">
        <f t="shared" si="9"/>
        <v>195467.35521329299</v>
      </c>
      <c r="O44" s="25">
        <f t="shared" si="9"/>
        <v>205240.72297395766</v>
      </c>
      <c r="P44" s="25">
        <f t="shared" si="9"/>
        <v>215502.75912265555</v>
      </c>
      <c r="Q44" s="25">
        <f t="shared" si="9"/>
        <v>226277.89707878834</v>
      </c>
      <c r="R44" s="25">
        <f t="shared" si="9"/>
        <v>237591.79193272776</v>
      </c>
      <c r="S44" s="25">
        <f t="shared" si="9"/>
        <v>249471.38152936415</v>
      </c>
      <c r="T44" s="25">
        <f t="shared" si="9"/>
        <v>261944.95060583236</v>
      </c>
      <c r="U44" s="25">
        <f t="shared" si="9"/>
        <v>275042.198136124</v>
      </c>
      <c r="V44" s="25">
        <f t="shared" si="9"/>
        <v>288794.30804293021</v>
      </c>
      <c r="W44" s="25">
        <f t="shared" si="9"/>
        <v>303234.02344507672</v>
      </c>
      <c r="X44" s="25">
        <f t="shared" si="9"/>
        <v>318395.72461733059</v>
      </c>
      <c r="Y44" s="25">
        <f t="shared" si="9"/>
        <v>334315.51084819715</v>
      </c>
      <c r="Z44" s="25">
        <f t="shared" si="9"/>
        <v>351031.28639060701</v>
      </c>
      <c r="AA44" s="25">
        <f t="shared" si="9"/>
        <v>368582.8507101374</v>
      </c>
      <c r="AB44" s="25">
        <f t="shared" si="9"/>
        <v>387011.99324564426</v>
      </c>
      <c r="AC44" s="25">
        <f t="shared" si="9"/>
        <v>406362.59290792648</v>
      </c>
      <c r="AD44" s="25">
        <f t="shared" si="9"/>
        <v>426680.72255332279</v>
      </c>
      <c r="AE44" s="25">
        <f t="shared" si="9"/>
        <v>448014.75868098898</v>
      </c>
      <c r="AF44" s="25">
        <f t="shared" si="9"/>
        <v>470415.49661503843</v>
      </c>
      <c r="AG44" s="25">
        <f t="shared" si="9"/>
        <v>493936.27144579036</v>
      </c>
      <c r="AH44" s="25">
        <f t="shared" si="9"/>
        <v>518633.0850180799</v>
      </c>
      <c r="AI44" s="25">
        <f t="shared" si="9"/>
        <v>544564.73926898395</v>
      </c>
      <c r="AJ44" s="25">
        <f t="shared" si="9"/>
        <v>571792.97623243323</v>
      </c>
      <c r="AK44" s="25">
        <f t="shared" si="9"/>
        <v>600382.62504405493</v>
      </c>
      <c r="AL44" s="25">
        <f t="shared" si="9"/>
        <v>630401.75629625772</v>
      </c>
      <c r="AM44" s="25">
        <f t="shared" si="9"/>
        <v>661921.84411107062</v>
      </c>
      <c r="AN44" s="25">
        <f t="shared" si="9"/>
        <v>695017.93631662417</v>
      </c>
      <c r="AO44" s="25">
        <f t="shared" si="9"/>
        <v>729768.83313245536</v>
      </c>
      <c r="AP44" s="25">
        <f t="shared" si="9"/>
        <v>766257.27478907816</v>
      </c>
      <c r="AQ44" s="25">
        <f t="shared" si="9"/>
        <v>804570.13852853212</v>
      </c>
      <c r="AR44" s="26"/>
    </row>
    <row r="45" spans="2:50" s="17" customFormat="1" ht="29" x14ac:dyDescent="0.35">
      <c r="B45" s="24" t="s">
        <v>36</v>
      </c>
      <c r="C45" s="25"/>
      <c r="D45" s="25">
        <f>SUM(D43:D44)</f>
        <v>220000</v>
      </c>
      <c r="E45" s="25">
        <f>SUM(E43:E44)</f>
        <v>372400</v>
      </c>
      <c r="F45" s="25">
        <f t="shared" ref="F45:AQ45" si="10">SUM(F43:F44)</f>
        <v>756700</v>
      </c>
      <c r="G45" s="25">
        <f t="shared" si="10"/>
        <v>1267315</v>
      </c>
      <c r="H45" s="25">
        <f t="shared" si="10"/>
        <v>1904260.75</v>
      </c>
      <c r="I45" s="25">
        <f t="shared" si="10"/>
        <v>2667553.7875000001</v>
      </c>
      <c r="J45" s="25">
        <f t="shared" si="10"/>
        <v>3557211.4768750002</v>
      </c>
      <c r="K45" s="25">
        <f t="shared" si="10"/>
        <v>4573252.0507187499</v>
      </c>
      <c r="L45" s="25">
        <f t="shared" si="10"/>
        <v>5715694.6532546878</v>
      </c>
      <c r="M45" s="25">
        <f t="shared" si="10"/>
        <v>6984559.3859174214</v>
      </c>
      <c r="N45" s="25">
        <f t="shared" si="10"/>
        <v>8379867.3552132929</v>
      </c>
      <c r="O45" s="25">
        <f t="shared" si="10"/>
        <v>9901640.7229739577</v>
      </c>
      <c r="P45" s="25">
        <f t="shared" si="10"/>
        <v>11549902.759122655</v>
      </c>
      <c r="Q45" s="25">
        <f t="shared" si="10"/>
        <v>13324677.897078788</v>
      </c>
      <c r="R45" s="25">
        <f t="shared" si="10"/>
        <v>15225991.791932728</v>
      </c>
      <c r="S45" s="25">
        <f t="shared" si="10"/>
        <v>17253871.381529365</v>
      </c>
      <c r="T45" s="25">
        <f t="shared" si="10"/>
        <v>19408344.950605832</v>
      </c>
      <c r="U45" s="25">
        <f t="shared" si="10"/>
        <v>21689442.198136125</v>
      </c>
      <c r="V45" s="25">
        <f t="shared" si="10"/>
        <v>24097194.308042929</v>
      </c>
      <c r="W45" s="25">
        <f t="shared" si="10"/>
        <v>26631634.023445077</v>
      </c>
      <c r="X45" s="25">
        <f t="shared" si="10"/>
        <v>29292795.724617332</v>
      </c>
      <c r="Y45" s="25">
        <f t="shared" si="10"/>
        <v>32080715.510848198</v>
      </c>
      <c r="Z45" s="25">
        <f t="shared" si="10"/>
        <v>34995431.28639061</v>
      </c>
      <c r="AA45" s="25">
        <f t="shared" si="10"/>
        <v>38036982.850710139</v>
      </c>
      <c r="AB45" s="25">
        <f t="shared" si="10"/>
        <v>41205411.993245646</v>
      </c>
      <c r="AC45" s="25">
        <f t="shared" si="10"/>
        <v>44500762.592907928</v>
      </c>
      <c r="AD45" s="25">
        <f t="shared" si="10"/>
        <v>47923080.72255332</v>
      </c>
      <c r="AE45" s="25">
        <f t="shared" si="10"/>
        <v>51472414.758680992</v>
      </c>
      <c r="AF45" s="25">
        <f t="shared" si="10"/>
        <v>55148815.496615037</v>
      </c>
      <c r="AG45" s="25">
        <f t="shared" si="10"/>
        <v>58952336.271445788</v>
      </c>
      <c r="AH45" s="25">
        <f t="shared" si="10"/>
        <v>62883033.085018083</v>
      </c>
      <c r="AI45" s="25">
        <f t="shared" si="10"/>
        <v>66940964.739268981</v>
      </c>
      <c r="AJ45" s="25">
        <f t="shared" si="10"/>
        <v>71126192.976232439</v>
      </c>
      <c r="AK45" s="25">
        <f t="shared" si="10"/>
        <v>75438782.625044048</v>
      </c>
      <c r="AL45" s="25">
        <f t="shared" si="10"/>
        <v>79878801.756296262</v>
      </c>
      <c r="AM45" s="25">
        <f t="shared" si="10"/>
        <v>84446321.84411107</v>
      </c>
      <c r="AN45" s="25">
        <f t="shared" si="10"/>
        <v>89141417.936316624</v>
      </c>
      <c r="AO45" s="25">
        <f t="shared" si="10"/>
        <v>93964168.833132461</v>
      </c>
      <c r="AP45" s="25">
        <f t="shared" si="10"/>
        <v>98914657.27478908</v>
      </c>
      <c r="AQ45" s="25">
        <f t="shared" si="10"/>
        <v>103992970.13852853</v>
      </c>
      <c r="AR45" s="26"/>
    </row>
    <row r="46" spans="2:50" s="17" customFormat="1" x14ac:dyDescent="0.35">
      <c r="B46" s="24" t="s">
        <v>37</v>
      </c>
      <c r="C46" s="25">
        <f>C43+C44</f>
        <v>100000</v>
      </c>
      <c r="D46" s="25">
        <f>C46+D44</f>
        <v>220000</v>
      </c>
      <c r="E46" s="25">
        <f>D46+E44</f>
        <v>346000</v>
      </c>
      <c r="F46" s="25">
        <f t="shared" ref="F46:AQ46" si="11">E46+F44</f>
        <v>478300</v>
      </c>
      <c r="G46" s="25">
        <f t="shared" si="11"/>
        <v>617215</v>
      </c>
      <c r="H46" s="25">
        <f t="shared" si="11"/>
        <v>763075.75</v>
      </c>
      <c r="I46" s="25">
        <f t="shared" si="11"/>
        <v>916229.53749999998</v>
      </c>
      <c r="J46" s="25">
        <f t="shared" si="11"/>
        <v>1077041.014375</v>
      </c>
      <c r="K46" s="25">
        <f t="shared" si="11"/>
        <v>1245893.0650937501</v>
      </c>
      <c r="L46" s="25">
        <f t="shared" si="11"/>
        <v>1423187.7183484377</v>
      </c>
      <c r="M46" s="25">
        <f t="shared" si="11"/>
        <v>1609347.1042658596</v>
      </c>
      <c r="N46" s="25">
        <f t="shared" si="11"/>
        <v>1804814.4594791527</v>
      </c>
      <c r="O46" s="25">
        <f t="shared" si="11"/>
        <v>2010055.1824531103</v>
      </c>
      <c r="P46" s="25">
        <f t="shared" si="11"/>
        <v>2225557.9415757661</v>
      </c>
      <c r="Q46" s="25">
        <f t="shared" si="11"/>
        <v>2451835.8386545544</v>
      </c>
      <c r="R46" s="25">
        <f t="shared" si="11"/>
        <v>2689427.6305872821</v>
      </c>
      <c r="S46" s="25">
        <f t="shared" si="11"/>
        <v>2938899.0121166464</v>
      </c>
      <c r="T46" s="25">
        <f t="shared" si="11"/>
        <v>3200843.9627224789</v>
      </c>
      <c r="U46" s="25">
        <f t="shared" si="11"/>
        <v>3475886.1608586027</v>
      </c>
      <c r="V46" s="25">
        <f t="shared" si="11"/>
        <v>3764680.4689015327</v>
      </c>
      <c r="W46" s="25">
        <f t="shared" si="11"/>
        <v>4067914.4923466095</v>
      </c>
      <c r="X46" s="25">
        <f t="shared" si="11"/>
        <v>4386310.2169639403</v>
      </c>
      <c r="Y46" s="25">
        <f t="shared" si="11"/>
        <v>4720625.7278121375</v>
      </c>
      <c r="Z46" s="25">
        <f t="shared" si="11"/>
        <v>5071657.0142027447</v>
      </c>
      <c r="AA46" s="25">
        <f t="shared" si="11"/>
        <v>5440239.8649128824</v>
      </c>
      <c r="AB46" s="25">
        <f t="shared" si="11"/>
        <v>5827251.8581585269</v>
      </c>
      <c r="AC46" s="25">
        <f t="shared" si="11"/>
        <v>6233614.451066453</v>
      </c>
      <c r="AD46" s="25">
        <f t="shared" si="11"/>
        <v>6660295.173619776</v>
      </c>
      <c r="AE46" s="25">
        <f t="shared" si="11"/>
        <v>7108309.9323007651</v>
      </c>
      <c r="AF46" s="25">
        <f t="shared" si="11"/>
        <v>7578725.4289158033</v>
      </c>
      <c r="AG46" s="25">
        <f t="shared" si="11"/>
        <v>8072661.7003615936</v>
      </c>
      <c r="AH46" s="25">
        <f t="shared" si="11"/>
        <v>8591294.7853796743</v>
      </c>
      <c r="AI46" s="25">
        <f t="shared" si="11"/>
        <v>9135859.5246486589</v>
      </c>
      <c r="AJ46" s="25">
        <f t="shared" si="11"/>
        <v>9707652.5008810926</v>
      </c>
      <c r="AK46" s="25">
        <f t="shared" si="11"/>
        <v>10308035.125925148</v>
      </c>
      <c r="AL46" s="25">
        <f t="shared" si="11"/>
        <v>10938436.882221406</v>
      </c>
      <c r="AM46" s="25">
        <f t="shared" si="11"/>
        <v>11600358.726332476</v>
      </c>
      <c r="AN46" s="25">
        <f t="shared" si="11"/>
        <v>12295376.662649101</v>
      </c>
      <c r="AO46" s="25">
        <f t="shared" si="11"/>
        <v>13025145.495781556</v>
      </c>
      <c r="AP46" s="25">
        <f t="shared" si="11"/>
        <v>13791402.770570634</v>
      </c>
      <c r="AQ46" s="25">
        <f t="shared" si="11"/>
        <v>14595972.909099165</v>
      </c>
      <c r="AR46" s="26"/>
    </row>
    <row r="47" spans="2:50" s="17" customFormat="1" x14ac:dyDescent="0.35">
      <c r="B47" s="27" t="s">
        <v>38</v>
      </c>
      <c r="C47" s="28">
        <f>C43</f>
        <v>100000</v>
      </c>
      <c r="D47" s="28">
        <f>D45*(1+$F$10)</f>
        <v>246400.00000000003</v>
      </c>
      <c r="E47" s="28">
        <f>E45*(1+$F$10)</f>
        <v>417088.00000000006</v>
      </c>
      <c r="F47" s="28">
        <f t="shared" ref="F47:AQ47" si="12">F45*(1+$F$10)</f>
        <v>847504.00000000012</v>
      </c>
      <c r="G47" s="28">
        <f t="shared" si="12"/>
        <v>1419392.8</v>
      </c>
      <c r="H47" s="28">
        <f t="shared" si="12"/>
        <v>2132772.04</v>
      </c>
      <c r="I47" s="28">
        <f t="shared" si="12"/>
        <v>2987660.2420000006</v>
      </c>
      <c r="J47" s="28">
        <f t="shared" si="12"/>
        <v>3984076.8541000006</v>
      </c>
      <c r="K47" s="28">
        <f t="shared" si="12"/>
        <v>5122042.2968049999</v>
      </c>
      <c r="L47" s="28">
        <f t="shared" si="12"/>
        <v>6401578.011645251</v>
      </c>
      <c r="M47" s="28">
        <f t="shared" si="12"/>
        <v>7822706.5122275129</v>
      </c>
      <c r="N47" s="28">
        <f t="shared" si="12"/>
        <v>9385451.4378388897</v>
      </c>
      <c r="O47" s="28">
        <f t="shared" si="12"/>
        <v>11089837.609730834</v>
      </c>
      <c r="P47" s="28">
        <f t="shared" si="12"/>
        <v>12935891.090217374</v>
      </c>
      <c r="Q47" s="28">
        <f t="shared" si="12"/>
        <v>14923639.244728243</v>
      </c>
      <c r="R47" s="28">
        <f t="shared" si="12"/>
        <v>17053110.806964658</v>
      </c>
      <c r="S47" s="28">
        <f t="shared" si="12"/>
        <v>19324335.947312891</v>
      </c>
      <c r="T47" s="28">
        <f t="shared" si="12"/>
        <v>21737346.344678532</v>
      </c>
      <c r="U47" s="28">
        <f t="shared" si="12"/>
        <v>24292175.261912461</v>
      </c>
      <c r="V47" s="28">
        <f t="shared" si="12"/>
        <v>26988857.625008084</v>
      </c>
      <c r="W47" s="28">
        <f t="shared" si="12"/>
        <v>29827430.106258489</v>
      </c>
      <c r="X47" s="28">
        <f t="shared" si="12"/>
        <v>32807931.211571414</v>
      </c>
      <c r="Y47" s="28">
        <f t="shared" si="12"/>
        <v>35930401.372149982</v>
      </c>
      <c r="Z47" s="28">
        <f t="shared" si="12"/>
        <v>39194883.040757485</v>
      </c>
      <c r="AA47" s="28">
        <f t="shared" si="12"/>
        <v>42601420.79279536</v>
      </c>
      <c r="AB47" s="28">
        <f t="shared" si="12"/>
        <v>46150061.432435125</v>
      </c>
      <c r="AC47" s="28">
        <f t="shared" si="12"/>
        <v>49840854.104056887</v>
      </c>
      <c r="AD47" s="28">
        <f t="shared" si="12"/>
        <v>53673850.409259722</v>
      </c>
      <c r="AE47" s="28">
        <f t="shared" si="12"/>
        <v>57649104.529722713</v>
      </c>
      <c r="AF47" s="28">
        <f t="shared" si="12"/>
        <v>61766673.356208846</v>
      </c>
      <c r="AG47" s="28">
        <f t="shared" si="12"/>
        <v>66026616.624019288</v>
      </c>
      <c r="AH47" s="28">
        <f t="shared" si="12"/>
        <v>70428997.055220261</v>
      </c>
      <c r="AI47" s="28">
        <f t="shared" si="12"/>
        <v>74973880.507981271</v>
      </c>
      <c r="AJ47" s="28">
        <f t="shared" si="12"/>
        <v>79661336.133380339</v>
      </c>
      <c r="AK47" s="28">
        <f t="shared" si="12"/>
        <v>84491436.540049344</v>
      </c>
      <c r="AL47" s="28">
        <f t="shared" si="12"/>
        <v>89464257.967051819</v>
      </c>
      <c r="AM47" s="28">
        <f t="shared" si="12"/>
        <v>94579880.465404406</v>
      </c>
      <c r="AN47" s="28">
        <f t="shared" si="12"/>
        <v>99838388.088674635</v>
      </c>
      <c r="AO47" s="28">
        <f t="shared" si="12"/>
        <v>105239869.09310837</v>
      </c>
      <c r="AP47" s="28">
        <f t="shared" si="12"/>
        <v>110784416.14776377</v>
      </c>
      <c r="AQ47" s="28">
        <f t="shared" si="12"/>
        <v>116472126.55515195</v>
      </c>
    </row>
    <row r="48" spans="2:50" s="17" customFormat="1" x14ac:dyDescent="0.35">
      <c r="C48" s="29" t="str">
        <f t="shared" ref="C48:AQ48" si="13">IF(C47&gt;=C38,C33,"")</f>
        <v/>
      </c>
      <c r="D48" s="29" t="str">
        <f t="shared" si="13"/>
        <v/>
      </c>
      <c r="E48" s="29" t="str">
        <f t="shared" si="13"/>
        <v/>
      </c>
      <c r="F48" s="29" t="str">
        <f t="shared" si="13"/>
        <v/>
      </c>
      <c r="G48" s="29" t="str">
        <f t="shared" si="13"/>
        <v/>
      </c>
      <c r="H48" s="29" t="str">
        <f t="shared" si="13"/>
        <v/>
      </c>
      <c r="I48" s="29" t="str">
        <f t="shared" si="13"/>
        <v/>
      </c>
      <c r="J48" s="29">
        <f t="shared" si="13"/>
        <v>2031</v>
      </c>
      <c r="K48" s="29">
        <f t="shared" si="13"/>
        <v>2032</v>
      </c>
      <c r="L48" s="29">
        <f t="shared" si="13"/>
        <v>2033</v>
      </c>
      <c r="M48" s="29">
        <f t="shared" si="13"/>
        <v>2034</v>
      </c>
      <c r="N48" s="29">
        <f t="shared" si="13"/>
        <v>2035</v>
      </c>
      <c r="O48" s="29">
        <f t="shared" si="13"/>
        <v>2036</v>
      </c>
      <c r="P48" s="29">
        <f t="shared" si="13"/>
        <v>2037</v>
      </c>
      <c r="Q48" s="29">
        <f t="shared" si="13"/>
        <v>2038</v>
      </c>
      <c r="R48" s="29">
        <f t="shared" si="13"/>
        <v>2039</v>
      </c>
      <c r="S48" s="29">
        <f t="shared" si="13"/>
        <v>2040</v>
      </c>
      <c r="T48" s="29">
        <f t="shared" si="13"/>
        <v>2041</v>
      </c>
      <c r="U48" s="29">
        <f t="shared" si="13"/>
        <v>2042</v>
      </c>
      <c r="V48" s="29">
        <f t="shared" si="13"/>
        <v>2043</v>
      </c>
      <c r="W48" s="29">
        <f t="shared" si="13"/>
        <v>2044</v>
      </c>
      <c r="X48" s="29">
        <f t="shared" si="13"/>
        <v>2045</v>
      </c>
      <c r="Y48" s="29">
        <f t="shared" si="13"/>
        <v>2046</v>
      </c>
      <c r="Z48" s="29">
        <f t="shared" si="13"/>
        <v>2047</v>
      </c>
      <c r="AA48" s="29">
        <f t="shared" si="13"/>
        <v>2048</v>
      </c>
      <c r="AB48" s="29">
        <f t="shared" si="13"/>
        <v>2049</v>
      </c>
      <c r="AC48" s="29">
        <f t="shared" si="13"/>
        <v>2050</v>
      </c>
      <c r="AD48" s="29">
        <f t="shared" si="13"/>
        <v>2051</v>
      </c>
      <c r="AE48" s="29">
        <f t="shared" si="13"/>
        <v>2052</v>
      </c>
      <c r="AF48" s="29">
        <f t="shared" si="13"/>
        <v>2053</v>
      </c>
      <c r="AG48" s="29">
        <f t="shared" si="13"/>
        <v>2054</v>
      </c>
      <c r="AH48" s="29">
        <f t="shared" si="13"/>
        <v>2055</v>
      </c>
      <c r="AI48" s="29">
        <f t="shared" si="13"/>
        <v>2056</v>
      </c>
      <c r="AJ48" s="29">
        <f t="shared" si="13"/>
        <v>2057</v>
      </c>
      <c r="AK48" s="29">
        <f t="shared" si="13"/>
        <v>2058</v>
      </c>
      <c r="AL48" s="29">
        <f t="shared" si="13"/>
        <v>2059</v>
      </c>
      <c r="AM48" s="29">
        <f t="shared" si="13"/>
        <v>2060</v>
      </c>
      <c r="AN48" s="29">
        <f t="shared" si="13"/>
        <v>2061</v>
      </c>
      <c r="AO48" s="29">
        <f t="shared" si="13"/>
        <v>2062</v>
      </c>
      <c r="AP48" s="29">
        <f t="shared" si="13"/>
        <v>2063</v>
      </c>
      <c r="AQ48" s="29">
        <f t="shared" si="13"/>
        <v>2064</v>
      </c>
    </row>
    <row r="49" spans="3:43" s="17" customFormat="1" x14ac:dyDescent="0.35">
      <c r="C49" s="29" t="str">
        <f t="shared" ref="C49:AQ49" si="14">IF(C47&gt;=C39,C33,"")</f>
        <v/>
      </c>
      <c r="D49" s="29" t="str">
        <f t="shared" si="14"/>
        <v/>
      </c>
      <c r="E49" s="29" t="str">
        <f t="shared" si="14"/>
        <v/>
      </c>
      <c r="F49" s="29" t="str">
        <f t="shared" si="14"/>
        <v/>
      </c>
      <c r="G49" s="29" t="str">
        <f t="shared" si="14"/>
        <v/>
      </c>
      <c r="H49" s="29" t="str">
        <f t="shared" si="14"/>
        <v/>
      </c>
      <c r="I49" s="29" t="str">
        <f t="shared" si="14"/>
        <v/>
      </c>
      <c r="J49" s="29" t="str">
        <f t="shared" si="14"/>
        <v/>
      </c>
      <c r="K49" s="29" t="str">
        <f t="shared" si="14"/>
        <v/>
      </c>
      <c r="L49" s="29" t="str">
        <f t="shared" si="14"/>
        <v/>
      </c>
      <c r="M49" s="29" t="str">
        <f t="shared" si="14"/>
        <v/>
      </c>
      <c r="N49" s="29" t="str">
        <f t="shared" si="14"/>
        <v/>
      </c>
      <c r="O49" s="29" t="str">
        <f t="shared" si="14"/>
        <v/>
      </c>
      <c r="P49" s="29" t="str">
        <f t="shared" si="14"/>
        <v/>
      </c>
      <c r="Q49" s="29" t="str">
        <f t="shared" si="14"/>
        <v/>
      </c>
      <c r="R49" s="29" t="str">
        <f t="shared" si="14"/>
        <v/>
      </c>
      <c r="S49" s="29" t="str">
        <f t="shared" si="14"/>
        <v/>
      </c>
      <c r="T49" s="29" t="str">
        <f t="shared" si="14"/>
        <v/>
      </c>
      <c r="U49" s="29" t="str">
        <f t="shared" si="14"/>
        <v/>
      </c>
      <c r="V49" s="29" t="str">
        <f t="shared" si="14"/>
        <v/>
      </c>
      <c r="W49" s="29" t="str">
        <f t="shared" si="14"/>
        <v/>
      </c>
      <c r="X49" s="29" t="str">
        <f t="shared" si="14"/>
        <v/>
      </c>
      <c r="Y49" s="29" t="str">
        <f t="shared" si="14"/>
        <v/>
      </c>
      <c r="Z49" s="29" t="str">
        <f t="shared" si="14"/>
        <v/>
      </c>
      <c r="AA49" s="29" t="str">
        <f t="shared" si="14"/>
        <v/>
      </c>
      <c r="AB49" s="29">
        <f t="shared" si="14"/>
        <v>2049</v>
      </c>
      <c r="AC49" s="29">
        <f t="shared" si="14"/>
        <v>2050</v>
      </c>
      <c r="AD49" s="29">
        <f t="shared" si="14"/>
        <v>2051</v>
      </c>
      <c r="AE49" s="29">
        <f t="shared" si="14"/>
        <v>2052</v>
      </c>
      <c r="AF49" s="29">
        <f t="shared" si="14"/>
        <v>2053</v>
      </c>
      <c r="AG49" s="29">
        <f t="shared" si="14"/>
        <v>2054</v>
      </c>
      <c r="AH49" s="29">
        <f t="shared" si="14"/>
        <v>2055</v>
      </c>
      <c r="AI49" s="29">
        <f t="shared" si="14"/>
        <v>2056</v>
      </c>
      <c r="AJ49" s="29">
        <f t="shared" si="14"/>
        <v>2057</v>
      </c>
      <c r="AK49" s="29">
        <f t="shared" si="14"/>
        <v>2058</v>
      </c>
      <c r="AL49" s="29">
        <f t="shared" si="14"/>
        <v>2059</v>
      </c>
      <c r="AM49" s="29">
        <f t="shared" si="14"/>
        <v>2060</v>
      </c>
      <c r="AN49" s="29">
        <f t="shared" si="14"/>
        <v>2061</v>
      </c>
      <c r="AO49" s="29">
        <f t="shared" si="14"/>
        <v>2062</v>
      </c>
      <c r="AP49" s="29">
        <f t="shared" si="14"/>
        <v>2063</v>
      </c>
      <c r="AQ49" s="29">
        <f t="shared" si="14"/>
        <v>2064</v>
      </c>
    </row>
    <row r="50" spans="3:43" x14ac:dyDescent="0.35"/>
    <row r="51" spans="3:43" x14ac:dyDescent="0.35">
      <c r="C51" s="16"/>
      <c r="D51" s="16"/>
    </row>
    <row r="52" spans="3:43" x14ac:dyDescent="0.35">
      <c r="C52" s="16"/>
      <c r="D52" s="16"/>
    </row>
    <row r="53" spans="3:43" x14ac:dyDescent="0.35"/>
    <row r="54" spans="3:43" x14ac:dyDescent="0.35"/>
    <row r="55" spans="3:43" x14ac:dyDescent="0.35">
      <c r="C55" s="16"/>
      <c r="D55" s="16"/>
    </row>
    <row r="56" spans="3:43" x14ac:dyDescent="0.35">
      <c r="C56" s="16"/>
      <c r="D56" s="16"/>
    </row>
    <row r="57" spans="3:43" x14ac:dyDescent="0.35">
      <c r="C57" s="16"/>
      <c r="D57" s="16"/>
    </row>
    <row r="58" spans="3:43" x14ac:dyDescent="0.35">
      <c r="C58" s="16"/>
      <c r="D58" s="16"/>
    </row>
    <row r="59" spans="3:43" x14ac:dyDescent="0.35">
      <c r="C59" s="16"/>
      <c r="D59" s="16"/>
    </row>
    <row r="60" spans="3:43" x14ac:dyDescent="0.35">
      <c r="C60" s="16"/>
      <c r="D60" s="16"/>
    </row>
    <row r="61" spans="3:43" x14ac:dyDescent="0.35">
      <c r="C61" s="16"/>
      <c r="D61" s="16"/>
    </row>
    <row r="62" spans="3:43" x14ac:dyDescent="0.35">
      <c r="C62" s="16"/>
      <c r="D62" s="16"/>
    </row>
    <row r="63" spans="3:43" x14ac:dyDescent="0.35">
      <c r="C63" s="16"/>
      <c r="D63" s="16"/>
    </row>
    <row r="64" spans="3:43" x14ac:dyDescent="0.35">
      <c r="C64" s="16"/>
      <c r="D64" s="16"/>
    </row>
    <row r="65" spans="3:4" x14ac:dyDescent="0.35">
      <c r="C65" s="16"/>
      <c r="D65" s="16"/>
    </row>
    <row r="66" spans="3:4" x14ac:dyDescent="0.35">
      <c r="C66" s="16"/>
      <c r="D66" s="16"/>
    </row>
    <row r="67" spans="3:4" x14ac:dyDescent="0.35">
      <c r="C67" s="16"/>
      <c r="D67" s="16"/>
    </row>
    <row r="68" spans="3:4" x14ac:dyDescent="0.35">
      <c r="C68" s="16"/>
      <c r="D68" s="16"/>
    </row>
    <row r="69" spans="3:4" x14ac:dyDescent="0.35">
      <c r="C69" s="16"/>
      <c r="D69" s="16"/>
    </row>
    <row r="70" spans="3:4" x14ac:dyDescent="0.35">
      <c r="C70" s="16"/>
      <c r="D70" s="16"/>
    </row>
    <row r="71" spans="3:4" x14ac:dyDescent="0.35">
      <c r="C71" s="16"/>
      <c r="D71" s="16"/>
    </row>
    <row r="72" spans="3:4" x14ac:dyDescent="0.35">
      <c r="C72" s="16"/>
      <c r="D72" s="16"/>
    </row>
    <row r="73" spans="3:4" x14ac:dyDescent="0.35">
      <c r="C73" s="16"/>
      <c r="D73" s="16"/>
    </row>
    <row r="74" spans="3:4" x14ac:dyDescent="0.35">
      <c r="C74" s="16"/>
      <c r="D74" s="16"/>
    </row>
    <row r="75" spans="3:4" x14ac:dyDescent="0.35">
      <c r="C75" s="16"/>
      <c r="D75" s="16"/>
    </row>
    <row r="76" spans="3:4" x14ac:dyDescent="0.35">
      <c r="C76" s="16"/>
      <c r="D76" s="16"/>
    </row>
    <row r="77" spans="3:4" x14ac:dyDescent="0.35">
      <c r="C77" s="16"/>
      <c r="D77" s="16"/>
    </row>
    <row r="78" spans="3:4" x14ac:dyDescent="0.35">
      <c r="C78" s="16"/>
      <c r="D78" s="16"/>
    </row>
    <row r="79" spans="3:4" x14ac:dyDescent="0.35">
      <c r="C79" s="16"/>
      <c r="D79" s="16"/>
    </row>
    <row r="80" spans="3:4" x14ac:dyDescent="0.35">
      <c r="C80" s="16"/>
      <c r="D80" s="16"/>
    </row>
    <row r="81" spans="3:4" x14ac:dyDescent="0.35">
      <c r="C81" s="16"/>
      <c r="D81" s="16"/>
    </row>
    <row r="82" spans="3:4" x14ac:dyDescent="0.35">
      <c r="C82" s="16"/>
      <c r="D82" s="16"/>
    </row>
    <row r="83" spans="3:4" x14ac:dyDescent="0.35">
      <c r="C83" s="16"/>
      <c r="D83" s="16"/>
    </row>
    <row r="84" spans="3:4" x14ac:dyDescent="0.35">
      <c r="C84" s="16"/>
      <c r="D84" s="16"/>
    </row>
    <row r="85" spans="3:4" x14ac:dyDescent="0.35">
      <c r="C85" s="16"/>
      <c r="D85" s="16"/>
    </row>
    <row r="86" spans="3:4" x14ac:dyDescent="0.35">
      <c r="C86" s="16"/>
      <c r="D86" s="16"/>
    </row>
    <row r="87" spans="3:4" x14ac:dyDescent="0.35">
      <c r="C87" s="16"/>
      <c r="D87" s="16"/>
    </row>
    <row r="88" spans="3:4" x14ac:dyDescent="0.35">
      <c r="C88" s="16"/>
      <c r="D88" s="16"/>
    </row>
    <row r="89" spans="3:4" x14ac:dyDescent="0.35">
      <c r="C89" s="16"/>
      <c r="D89" s="16"/>
    </row>
    <row r="90" spans="3:4" x14ac:dyDescent="0.35">
      <c r="C90" s="16"/>
      <c r="D90" s="16"/>
    </row>
    <row r="91" spans="3:4" x14ac:dyDescent="0.35"/>
    <row r="92" spans="3:4" x14ac:dyDescent="0.35"/>
    <row r="93" spans="3:4" x14ac:dyDescent="0.35"/>
  </sheetData>
  <sheetProtection algorithmName="SHA-512" hashValue="Rabe/PRsEFTh7/LhU7/RGb1eFLXrLS8vUgfmrQIumfFXDjBzf8nFRjEmWMT5cDds22d/BQr/wVEGxeEFPCr1uA==" saltValue="bbiicUosYzH1JcNkg0JvHA==" spinCount="100000" sheet="1" objects="1" scenarios="1"/>
  <mergeCells count="7">
    <mergeCell ref="H12:I12"/>
    <mergeCell ref="B6:F6"/>
    <mergeCell ref="B8:C8"/>
    <mergeCell ref="E8:F8"/>
    <mergeCell ref="H6:J6"/>
    <mergeCell ref="H8:I8"/>
    <mergeCell ref="H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NEEYATI KASHYAP</dc:creator>
  <cp:lastModifiedBy>NEEYATI KASHYAP</cp:lastModifiedBy>
  <dcterms:created xsi:type="dcterms:W3CDTF">2024-06-02T08:06:43Z</dcterms:created>
  <dcterms:modified xsi:type="dcterms:W3CDTF">2024-06-02T13:55:39Z</dcterms:modified>
</cp:coreProperties>
</file>