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d42dc51ca13c20/STSN/SEMESTER 5/Social Engineering/TA/DATA/"/>
    </mc:Choice>
  </mc:AlternateContent>
  <xr:revisionPtr revIDLastSave="1" documentId="8_{417CECB6-DD38-4908-816A-098F55E46354}" xr6:coauthVersionLast="47" xr6:coauthVersionMax="47" xr10:uidLastSave="{F7F64912-6DD7-4CEE-A939-626D41834759}"/>
  <bookViews>
    <workbookView xWindow="-120" yWindow="-120" windowWidth="29040" windowHeight="15840" tabRatio="357" firstSheet="1" activeTab="5" xr2:uid="{00000000-000D-0000-FFFF-FFFF00000000}"/>
  </bookViews>
  <sheets>
    <sheet name="Pengaruh Pengetahuan Cyber Secu" sheetId="1" r:id="rId1"/>
    <sheet name="RAPIHIN" sheetId="2" r:id="rId2"/>
    <sheet name="Total jml SS" sheetId="3" r:id="rId3"/>
    <sheet name="Total Semua" sheetId="4" r:id="rId4"/>
    <sheet name="Non-IT" sheetId="5" r:id="rId5"/>
    <sheet name="IT" sheetId="6" r:id="rId6"/>
    <sheet name="deskriptif" sheetId="7" r:id="rId7"/>
  </sheets>
  <definedNames>
    <definedName name="_xlnm._FilterDatabase" localSheetId="1" hidden="1">RAPIHIN!$A$1:$BT$117</definedName>
    <definedName name="_xlnm._FilterDatabase" localSheetId="3" hidden="1">'Total Semua'!$B$2:$BA$118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6" l="1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3" i="6"/>
  <c r="P6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3" i="5"/>
  <c r="AT57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3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81" i="5" l="1"/>
  <c r="G81" i="5"/>
  <c r="H80" i="5"/>
  <c r="G80" i="5"/>
  <c r="H79" i="5"/>
  <c r="G79" i="5"/>
  <c r="H78" i="5"/>
  <c r="G78" i="5"/>
  <c r="I77" i="5"/>
  <c r="H77" i="5" s="1"/>
  <c r="AI72" i="5"/>
  <c r="AJ74" i="5"/>
  <c r="AJ75" i="5"/>
  <c r="AJ78" i="5"/>
  <c r="AJ77" i="5"/>
  <c r="AJ76" i="5"/>
  <c r="W72" i="5"/>
  <c r="AA75" i="5"/>
  <c r="AB75" i="5" s="1"/>
  <c r="AA77" i="5"/>
  <c r="AB77" i="5" s="1"/>
  <c r="AA76" i="5"/>
  <c r="AB76" i="5" s="1"/>
  <c r="AA72" i="5"/>
  <c r="AB72" i="5" s="1"/>
  <c r="AA71" i="5"/>
  <c r="AB71" i="5" s="1"/>
  <c r="AA70" i="5"/>
  <c r="AB70" i="5" s="1"/>
  <c r="X78" i="5"/>
  <c r="X77" i="5"/>
  <c r="X75" i="5"/>
  <c r="X76" i="5"/>
  <c r="X74" i="5"/>
  <c r="N72" i="5"/>
  <c r="F74" i="5"/>
  <c r="F73" i="5"/>
  <c r="F72" i="5"/>
  <c r="F71" i="5"/>
  <c r="F70" i="5"/>
  <c r="B70" i="5"/>
  <c r="B87" i="6"/>
  <c r="B91" i="6" s="1"/>
  <c r="B83" i="6"/>
  <c r="B76" i="5"/>
  <c r="B83" i="5"/>
  <c r="B82" i="5"/>
  <c r="B81" i="5"/>
  <c r="B80" i="5"/>
  <c r="B79" i="5"/>
  <c r="B78" i="5"/>
  <c r="B77" i="5"/>
  <c r="B90" i="6"/>
  <c r="B89" i="6"/>
  <c r="B88" i="6"/>
  <c r="B86" i="6"/>
  <c r="B85" i="6"/>
  <c r="B84" i="6"/>
  <c r="C76" i="6"/>
  <c r="C75" i="6"/>
  <c r="B71" i="5"/>
  <c r="C93" i="5"/>
  <c r="B125" i="2"/>
  <c r="B124" i="2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3" i="5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3" i="6"/>
  <c r="AJ79" i="5" l="1"/>
  <c r="X79" i="5"/>
  <c r="B72" i="5"/>
  <c r="B84" i="5"/>
  <c r="C77" i="6"/>
  <c r="C125" i="2"/>
  <c r="C124" i="2"/>
  <c r="E131" i="2"/>
  <c r="E132" i="2"/>
  <c r="E130" i="2"/>
  <c r="E129" i="2"/>
  <c r="E140" i="2"/>
  <c r="E135" i="2"/>
  <c r="E134" i="2"/>
  <c r="E133" i="2"/>
  <c r="C121" i="2"/>
  <c r="C120" i="2"/>
  <c r="B138" i="2"/>
  <c r="E139" i="2" l="1"/>
  <c r="E141" i="2" s="1"/>
  <c r="F140" i="2"/>
  <c r="F139" i="2"/>
  <c r="C7" i="3" l="1"/>
  <c r="AA126" i="4"/>
  <c r="I25" i="3"/>
  <c r="I26" i="3"/>
  <c r="I24" i="3"/>
  <c r="G25" i="3"/>
  <c r="G26" i="3"/>
  <c r="G24" i="3"/>
  <c r="C25" i="3"/>
  <c r="C26" i="3"/>
  <c r="C24" i="3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O124" i="2" s="1"/>
  <c r="BP120" i="2"/>
  <c r="BQ120" i="2"/>
  <c r="BR120" i="2"/>
  <c r="BS120" i="2"/>
  <c r="BT120" i="2"/>
  <c r="AZ121" i="2"/>
  <c r="BA121" i="2"/>
  <c r="BB121" i="2"/>
  <c r="BC121" i="2"/>
  <c r="BD121" i="2"/>
  <c r="BE121" i="2"/>
  <c r="BF121" i="2"/>
  <c r="BG121" i="2"/>
  <c r="BH121" i="2"/>
  <c r="BI121" i="2"/>
  <c r="BJ121" i="2"/>
  <c r="BJ124" i="2" s="1"/>
  <c r="BK121" i="2"/>
  <c r="BL121" i="2"/>
  <c r="BM121" i="2"/>
  <c r="BN121" i="2"/>
  <c r="BO121" i="2"/>
  <c r="BP121" i="2"/>
  <c r="BQ121" i="2"/>
  <c r="BR121" i="2"/>
  <c r="BS121" i="2"/>
  <c r="BT121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P123" i="2"/>
  <c r="BQ123" i="2"/>
  <c r="BR123" i="2"/>
  <c r="BS123" i="2"/>
  <c r="BT123" i="2"/>
  <c r="AZ124" i="2"/>
  <c r="BA124" i="2"/>
  <c r="BB124" i="2"/>
  <c r="BC124" i="2"/>
  <c r="BD124" i="2"/>
  <c r="BE124" i="2"/>
  <c r="BF124" i="2"/>
  <c r="BG124" i="2"/>
  <c r="BH124" i="2"/>
  <c r="BI124" i="2"/>
  <c r="BK124" i="2"/>
  <c r="BL124" i="2"/>
  <c r="BM124" i="2"/>
  <c r="BN124" i="2"/>
  <c r="BP124" i="2"/>
  <c r="BQ124" i="2"/>
  <c r="BR124" i="2"/>
  <c r="BS124" i="2"/>
  <c r="BT124" i="2"/>
  <c r="AY122" i="2"/>
  <c r="AY121" i="2"/>
  <c r="AY124" i="2" s="1"/>
  <c r="AY120" i="2"/>
  <c r="AY123" i="2" s="1"/>
  <c r="W123" i="4"/>
  <c r="AR126" i="4"/>
  <c r="BB118" i="4"/>
  <c r="AR118" i="4"/>
  <c r="AI118" i="4"/>
  <c r="AA118" i="4"/>
  <c r="W118" i="4"/>
  <c r="N118" i="4"/>
  <c r="E118" i="4"/>
  <c r="BB117" i="4"/>
  <c r="AR117" i="4"/>
  <c r="AI117" i="4"/>
  <c r="AA117" i="4"/>
  <c r="W117" i="4"/>
  <c r="N117" i="4"/>
  <c r="E117" i="4"/>
  <c r="BB116" i="4"/>
  <c r="AR116" i="4"/>
  <c r="AI116" i="4"/>
  <c r="AA116" i="4"/>
  <c r="W116" i="4"/>
  <c r="N116" i="4"/>
  <c r="E116" i="4"/>
  <c r="BB115" i="4"/>
  <c r="AR115" i="4"/>
  <c r="AI115" i="4"/>
  <c r="AA115" i="4"/>
  <c r="W115" i="4"/>
  <c r="N115" i="4"/>
  <c r="E115" i="4"/>
  <c r="BB114" i="4"/>
  <c r="AR114" i="4"/>
  <c r="AI114" i="4"/>
  <c r="AA114" i="4"/>
  <c r="W114" i="4"/>
  <c r="N114" i="4"/>
  <c r="E114" i="4"/>
  <c r="BB113" i="4"/>
  <c r="AR113" i="4"/>
  <c r="AI113" i="4"/>
  <c r="AA113" i="4"/>
  <c r="W113" i="4"/>
  <c r="N113" i="4"/>
  <c r="E113" i="4"/>
  <c r="BB112" i="4"/>
  <c r="AR112" i="4"/>
  <c r="AI112" i="4"/>
  <c r="AA112" i="4"/>
  <c r="W112" i="4"/>
  <c r="N112" i="4"/>
  <c r="E112" i="4"/>
  <c r="BB111" i="4"/>
  <c r="AR111" i="4"/>
  <c r="AI111" i="4"/>
  <c r="AA111" i="4"/>
  <c r="W111" i="4"/>
  <c r="N111" i="4"/>
  <c r="E111" i="4"/>
  <c r="BB110" i="4"/>
  <c r="AR110" i="4"/>
  <c r="AI110" i="4"/>
  <c r="AA110" i="4"/>
  <c r="W110" i="4"/>
  <c r="N110" i="4"/>
  <c r="E110" i="4"/>
  <c r="BB109" i="4"/>
  <c r="AR109" i="4"/>
  <c r="AI109" i="4"/>
  <c r="AA109" i="4"/>
  <c r="W109" i="4"/>
  <c r="N109" i="4"/>
  <c r="E109" i="4"/>
  <c r="BB108" i="4"/>
  <c r="AR108" i="4"/>
  <c r="AI108" i="4"/>
  <c r="AA108" i="4"/>
  <c r="W108" i="4"/>
  <c r="N108" i="4"/>
  <c r="E108" i="4"/>
  <c r="BB107" i="4"/>
  <c r="AR107" i="4"/>
  <c r="AI107" i="4"/>
  <c r="AA107" i="4"/>
  <c r="W107" i="4"/>
  <c r="N107" i="4"/>
  <c r="E107" i="4"/>
  <c r="BB106" i="4"/>
  <c r="AR106" i="4"/>
  <c r="AI106" i="4"/>
  <c r="AA106" i="4"/>
  <c r="W106" i="4"/>
  <c r="N106" i="4"/>
  <c r="E106" i="4"/>
  <c r="BB105" i="4"/>
  <c r="AR105" i="4"/>
  <c r="AI105" i="4"/>
  <c r="AA105" i="4"/>
  <c r="W105" i="4"/>
  <c r="N105" i="4"/>
  <c r="E105" i="4"/>
  <c r="BB104" i="4"/>
  <c r="AR104" i="4"/>
  <c r="AI104" i="4"/>
  <c r="AA104" i="4"/>
  <c r="W104" i="4"/>
  <c r="N104" i="4"/>
  <c r="E104" i="4"/>
  <c r="BB103" i="4"/>
  <c r="AR103" i="4"/>
  <c r="AI103" i="4"/>
  <c r="AA103" i="4"/>
  <c r="W103" i="4"/>
  <c r="N103" i="4"/>
  <c r="E103" i="4"/>
  <c r="BB102" i="4"/>
  <c r="AR102" i="4"/>
  <c r="AI102" i="4"/>
  <c r="AA102" i="4"/>
  <c r="W102" i="4"/>
  <c r="N102" i="4"/>
  <c r="E102" i="4"/>
  <c r="BB101" i="4"/>
  <c r="AR101" i="4"/>
  <c r="AI101" i="4"/>
  <c r="AA101" i="4"/>
  <c r="W101" i="4"/>
  <c r="N101" i="4"/>
  <c r="E101" i="4"/>
  <c r="BB100" i="4"/>
  <c r="AR100" i="4"/>
  <c r="AI100" i="4"/>
  <c r="AA100" i="4"/>
  <c r="W100" i="4"/>
  <c r="N100" i="4"/>
  <c r="E100" i="4"/>
  <c r="BB99" i="4"/>
  <c r="AR99" i="4"/>
  <c r="AI99" i="4"/>
  <c r="AA99" i="4"/>
  <c r="W99" i="4"/>
  <c r="N99" i="4"/>
  <c r="E99" i="4"/>
  <c r="BB98" i="4"/>
  <c r="AR98" i="4"/>
  <c r="AI98" i="4"/>
  <c r="AA98" i="4"/>
  <c r="W98" i="4"/>
  <c r="N98" i="4"/>
  <c r="E98" i="4"/>
  <c r="BB97" i="4"/>
  <c r="AR97" i="4"/>
  <c r="AI97" i="4"/>
  <c r="AA97" i="4"/>
  <c r="W97" i="4"/>
  <c r="N97" i="4"/>
  <c r="E97" i="4"/>
  <c r="BB96" i="4"/>
  <c r="AR96" i="4"/>
  <c r="AI96" i="4"/>
  <c r="AA96" i="4"/>
  <c r="W96" i="4"/>
  <c r="N96" i="4"/>
  <c r="E96" i="4"/>
  <c r="BB95" i="4"/>
  <c r="AR95" i="4"/>
  <c r="AI95" i="4"/>
  <c r="AA95" i="4"/>
  <c r="W95" i="4"/>
  <c r="N95" i="4"/>
  <c r="E95" i="4"/>
  <c r="BB94" i="4"/>
  <c r="AR94" i="4"/>
  <c r="AI94" i="4"/>
  <c r="AA94" i="4"/>
  <c r="W94" i="4"/>
  <c r="N94" i="4"/>
  <c r="E94" i="4"/>
  <c r="BB93" i="4"/>
  <c r="AR93" i="4"/>
  <c r="AI93" i="4"/>
  <c r="AA93" i="4"/>
  <c r="W93" i="4"/>
  <c r="N93" i="4"/>
  <c r="E93" i="4"/>
  <c r="BB92" i="4"/>
  <c r="AR92" i="4"/>
  <c r="AI92" i="4"/>
  <c r="AA92" i="4"/>
  <c r="W92" i="4"/>
  <c r="N92" i="4"/>
  <c r="E92" i="4"/>
  <c r="BB91" i="4"/>
  <c r="AR91" i="4"/>
  <c r="AI91" i="4"/>
  <c r="AA91" i="4"/>
  <c r="W91" i="4"/>
  <c r="N91" i="4"/>
  <c r="E91" i="4"/>
  <c r="BB90" i="4"/>
  <c r="AR90" i="4"/>
  <c r="AI90" i="4"/>
  <c r="AA90" i="4"/>
  <c r="W90" i="4"/>
  <c r="N90" i="4"/>
  <c r="E90" i="4"/>
  <c r="BB89" i="4"/>
  <c r="AR89" i="4"/>
  <c r="AI89" i="4"/>
  <c r="AA89" i="4"/>
  <c r="W89" i="4"/>
  <c r="N89" i="4"/>
  <c r="E89" i="4"/>
  <c r="BB88" i="4"/>
  <c r="AR88" i="4"/>
  <c r="AI88" i="4"/>
  <c r="AA88" i="4"/>
  <c r="W88" i="4"/>
  <c r="N88" i="4"/>
  <c r="E88" i="4"/>
  <c r="BB87" i="4"/>
  <c r="AR87" i="4"/>
  <c r="AI87" i="4"/>
  <c r="AA87" i="4"/>
  <c r="W87" i="4"/>
  <c r="N87" i="4"/>
  <c r="E87" i="4"/>
  <c r="BB86" i="4"/>
  <c r="AR86" i="4"/>
  <c r="AI86" i="4"/>
  <c r="AA86" i="4"/>
  <c r="W86" i="4"/>
  <c r="N86" i="4"/>
  <c r="E86" i="4"/>
  <c r="BB85" i="4"/>
  <c r="AR85" i="4"/>
  <c r="AI85" i="4"/>
  <c r="AA85" i="4"/>
  <c r="W85" i="4"/>
  <c r="N85" i="4"/>
  <c r="E85" i="4"/>
  <c r="BB84" i="4"/>
  <c r="AR84" i="4"/>
  <c r="AI84" i="4"/>
  <c r="AA84" i="4"/>
  <c r="W84" i="4"/>
  <c r="N84" i="4"/>
  <c r="E84" i="4"/>
  <c r="BB83" i="4"/>
  <c r="AR83" i="4"/>
  <c r="AI83" i="4"/>
  <c r="AA83" i="4"/>
  <c r="W83" i="4"/>
  <c r="N83" i="4"/>
  <c r="E83" i="4"/>
  <c r="BB82" i="4"/>
  <c r="AR82" i="4"/>
  <c r="AI82" i="4"/>
  <c r="AA82" i="4"/>
  <c r="W82" i="4"/>
  <c r="N82" i="4"/>
  <c r="E82" i="4"/>
  <c r="BB81" i="4"/>
  <c r="AR81" i="4"/>
  <c r="AI81" i="4"/>
  <c r="AA81" i="4"/>
  <c r="W81" i="4"/>
  <c r="N81" i="4"/>
  <c r="E81" i="4"/>
  <c r="BB80" i="4"/>
  <c r="AR80" i="4"/>
  <c r="AI80" i="4"/>
  <c r="AA80" i="4"/>
  <c r="W80" i="4"/>
  <c r="N80" i="4"/>
  <c r="E80" i="4"/>
  <c r="BB79" i="4"/>
  <c r="AR79" i="4"/>
  <c r="AI79" i="4"/>
  <c r="AA79" i="4"/>
  <c r="W79" i="4"/>
  <c r="N79" i="4"/>
  <c r="E79" i="4"/>
  <c r="BB78" i="4"/>
  <c r="AR78" i="4"/>
  <c r="AI78" i="4"/>
  <c r="AA78" i="4"/>
  <c r="W78" i="4"/>
  <c r="N78" i="4"/>
  <c r="E78" i="4"/>
  <c r="BB77" i="4"/>
  <c r="AR77" i="4"/>
  <c r="AI77" i="4"/>
  <c r="AA77" i="4"/>
  <c r="W77" i="4"/>
  <c r="N77" i="4"/>
  <c r="E77" i="4"/>
  <c r="BB76" i="4"/>
  <c r="AR76" i="4"/>
  <c r="AI76" i="4"/>
  <c r="AA76" i="4"/>
  <c r="W76" i="4"/>
  <c r="N76" i="4"/>
  <c r="E76" i="4"/>
  <c r="BB75" i="4"/>
  <c r="AR75" i="4"/>
  <c r="AI75" i="4"/>
  <c r="AA75" i="4"/>
  <c r="W75" i="4"/>
  <c r="N75" i="4"/>
  <c r="E75" i="4"/>
  <c r="BB74" i="4"/>
  <c r="AR74" i="4"/>
  <c r="AI74" i="4"/>
  <c r="AA74" i="4"/>
  <c r="W74" i="4"/>
  <c r="N74" i="4"/>
  <c r="E74" i="4"/>
  <c r="BB73" i="4"/>
  <c r="AR73" i="4"/>
  <c r="AI73" i="4"/>
  <c r="AA73" i="4"/>
  <c r="W73" i="4"/>
  <c r="N73" i="4"/>
  <c r="E73" i="4"/>
  <c r="BB72" i="4"/>
  <c r="AR72" i="4"/>
  <c r="AI72" i="4"/>
  <c r="AA72" i="4"/>
  <c r="W72" i="4"/>
  <c r="N72" i="4"/>
  <c r="E72" i="4"/>
  <c r="BB71" i="4"/>
  <c r="AR71" i="4"/>
  <c r="AI71" i="4"/>
  <c r="AA71" i="4"/>
  <c r="W71" i="4"/>
  <c r="N71" i="4"/>
  <c r="E71" i="4"/>
  <c r="BB70" i="4"/>
  <c r="AR70" i="4"/>
  <c r="AI70" i="4"/>
  <c r="AA70" i="4"/>
  <c r="W70" i="4"/>
  <c r="N70" i="4"/>
  <c r="E70" i="4"/>
  <c r="BB69" i="4"/>
  <c r="AR69" i="4"/>
  <c r="AI69" i="4"/>
  <c r="AA69" i="4"/>
  <c r="W69" i="4"/>
  <c r="N69" i="4"/>
  <c r="E69" i="4"/>
  <c r="BB68" i="4"/>
  <c r="AR68" i="4"/>
  <c r="AI68" i="4"/>
  <c r="AA68" i="4"/>
  <c r="W68" i="4"/>
  <c r="N68" i="4"/>
  <c r="E68" i="4"/>
  <c r="BB67" i="4"/>
  <c r="AR67" i="4"/>
  <c r="AI67" i="4"/>
  <c r="AA67" i="4"/>
  <c r="W67" i="4"/>
  <c r="N67" i="4"/>
  <c r="E67" i="4"/>
  <c r="BB66" i="4"/>
  <c r="AR66" i="4"/>
  <c r="AI66" i="4"/>
  <c r="AA66" i="4"/>
  <c r="W66" i="4"/>
  <c r="N66" i="4"/>
  <c r="E66" i="4"/>
  <c r="BB65" i="4"/>
  <c r="AR65" i="4"/>
  <c r="AI65" i="4"/>
  <c r="AA65" i="4"/>
  <c r="W65" i="4"/>
  <c r="N65" i="4"/>
  <c r="E65" i="4"/>
  <c r="BB64" i="4"/>
  <c r="AR64" i="4"/>
  <c r="AI64" i="4"/>
  <c r="AA64" i="4"/>
  <c r="W64" i="4"/>
  <c r="N64" i="4"/>
  <c r="E64" i="4"/>
  <c r="BB63" i="4"/>
  <c r="AR63" i="4"/>
  <c r="AI63" i="4"/>
  <c r="AA63" i="4"/>
  <c r="W63" i="4"/>
  <c r="N63" i="4"/>
  <c r="E63" i="4"/>
  <c r="BB62" i="4"/>
  <c r="AR62" i="4"/>
  <c r="AI62" i="4"/>
  <c r="AA62" i="4"/>
  <c r="W62" i="4"/>
  <c r="N62" i="4"/>
  <c r="E62" i="4"/>
  <c r="BB61" i="4"/>
  <c r="AR61" i="4"/>
  <c r="AI61" i="4"/>
  <c r="AA61" i="4"/>
  <c r="W61" i="4"/>
  <c r="N61" i="4"/>
  <c r="E61" i="4"/>
  <c r="BB60" i="4"/>
  <c r="AR60" i="4"/>
  <c r="AI60" i="4"/>
  <c r="AA60" i="4"/>
  <c r="W60" i="4"/>
  <c r="N60" i="4"/>
  <c r="E60" i="4"/>
  <c r="BB59" i="4"/>
  <c r="AR59" i="4"/>
  <c r="AI59" i="4"/>
  <c r="AA59" i="4"/>
  <c r="W59" i="4"/>
  <c r="N59" i="4"/>
  <c r="E59" i="4"/>
  <c r="BB58" i="4"/>
  <c r="AR58" i="4"/>
  <c r="AI58" i="4"/>
  <c r="AA58" i="4"/>
  <c r="W58" i="4"/>
  <c r="N58" i="4"/>
  <c r="E58" i="4"/>
  <c r="BB57" i="4"/>
  <c r="AR57" i="4"/>
  <c r="AI57" i="4"/>
  <c r="AA57" i="4"/>
  <c r="W57" i="4"/>
  <c r="N57" i="4"/>
  <c r="E57" i="4"/>
  <c r="BB56" i="4"/>
  <c r="AR56" i="4"/>
  <c r="AI56" i="4"/>
  <c r="AA56" i="4"/>
  <c r="W56" i="4"/>
  <c r="N56" i="4"/>
  <c r="E56" i="4"/>
  <c r="BB55" i="4"/>
  <c r="AR55" i="4"/>
  <c r="AI55" i="4"/>
  <c r="AA55" i="4"/>
  <c r="W55" i="4"/>
  <c r="N55" i="4"/>
  <c r="E55" i="4"/>
  <c r="BB54" i="4"/>
  <c r="AR54" i="4"/>
  <c r="AI54" i="4"/>
  <c r="AA54" i="4"/>
  <c r="W54" i="4"/>
  <c r="N54" i="4"/>
  <c r="E54" i="4"/>
  <c r="BB53" i="4"/>
  <c r="AR53" i="4"/>
  <c r="AI53" i="4"/>
  <c r="AA53" i="4"/>
  <c r="W53" i="4"/>
  <c r="N53" i="4"/>
  <c r="E53" i="4"/>
  <c r="BB52" i="4"/>
  <c r="AR52" i="4"/>
  <c r="AI52" i="4"/>
  <c r="AA52" i="4"/>
  <c r="W52" i="4"/>
  <c r="N52" i="4"/>
  <c r="E52" i="4"/>
  <c r="BB51" i="4"/>
  <c r="AR51" i="4"/>
  <c r="AI51" i="4"/>
  <c r="AA51" i="4"/>
  <c r="W51" i="4"/>
  <c r="N51" i="4"/>
  <c r="E51" i="4"/>
  <c r="BB50" i="4"/>
  <c r="AR50" i="4"/>
  <c r="AI50" i="4"/>
  <c r="AA50" i="4"/>
  <c r="W50" i="4"/>
  <c r="N50" i="4"/>
  <c r="E50" i="4"/>
  <c r="BB49" i="4"/>
  <c r="AR49" i="4"/>
  <c r="AI49" i="4"/>
  <c r="AA49" i="4"/>
  <c r="W49" i="4"/>
  <c r="N49" i="4"/>
  <c r="E49" i="4"/>
  <c r="BB48" i="4"/>
  <c r="AR48" i="4"/>
  <c r="AI48" i="4"/>
  <c r="AA48" i="4"/>
  <c r="W48" i="4"/>
  <c r="N48" i="4"/>
  <c r="E48" i="4"/>
  <c r="BB47" i="4"/>
  <c r="AR47" i="4"/>
  <c r="AI47" i="4"/>
  <c r="AA47" i="4"/>
  <c r="W47" i="4"/>
  <c r="N47" i="4"/>
  <c r="E47" i="4"/>
  <c r="BB46" i="4"/>
  <c r="AR46" i="4"/>
  <c r="AI46" i="4"/>
  <c r="AA46" i="4"/>
  <c r="W46" i="4"/>
  <c r="N46" i="4"/>
  <c r="E46" i="4"/>
  <c r="BB45" i="4"/>
  <c r="AR45" i="4"/>
  <c r="AI45" i="4"/>
  <c r="AA45" i="4"/>
  <c r="W45" i="4"/>
  <c r="N45" i="4"/>
  <c r="E45" i="4"/>
  <c r="BB44" i="4"/>
  <c r="AR44" i="4"/>
  <c r="AI44" i="4"/>
  <c r="AA44" i="4"/>
  <c r="W44" i="4"/>
  <c r="N44" i="4"/>
  <c r="E44" i="4"/>
  <c r="BB43" i="4"/>
  <c r="AR43" i="4"/>
  <c r="AI43" i="4"/>
  <c r="AA43" i="4"/>
  <c r="W43" i="4"/>
  <c r="N43" i="4"/>
  <c r="E43" i="4"/>
  <c r="BB42" i="4"/>
  <c r="AR42" i="4"/>
  <c r="AI42" i="4"/>
  <c r="AA42" i="4"/>
  <c r="W42" i="4"/>
  <c r="N42" i="4"/>
  <c r="E42" i="4"/>
  <c r="BB41" i="4"/>
  <c r="AR41" i="4"/>
  <c r="AI41" i="4"/>
  <c r="AA41" i="4"/>
  <c r="W41" i="4"/>
  <c r="N41" i="4"/>
  <c r="E41" i="4"/>
  <c r="BB40" i="4"/>
  <c r="AR40" i="4"/>
  <c r="AI40" i="4"/>
  <c r="AA40" i="4"/>
  <c r="W40" i="4"/>
  <c r="N40" i="4"/>
  <c r="E40" i="4"/>
  <c r="BB39" i="4"/>
  <c r="AR39" i="4"/>
  <c r="AI39" i="4"/>
  <c r="AA39" i="4"/>
  <c r="W39" i="4"/>
  <c r="N39" i="4"/>
  <c r="E39" i="4"/>
  <c r="BB38" i="4"/>
  <c r="AR38" i="4"/>
  <c r="AI38" i="4"/>
  <c r="AA38" i="4"/>
  <c r="W38" i="4"/>
  <c r="N38" i="4"/>
  <c r="E38" i="4"/>
  <c r="BB37" i="4"/>
  <c r="AR37" i="4"/>
  <c r="AI37" i="4"/>
  <c r="AA37" i="4"/>
  <c r="W37" i="4"/>
  <c r="N37" i="4"/>
  <c r="E37" i="4"/>
  <c r="BB36" i="4"/>
  <c r="AR36" i="4"/>
  <c r="AI36" i="4"/>
  <c r="AA36" i="4"/>
  <c r="W36" i="4"/>
  <c r="N36" i="4"/>
  <c r="E36" i="4"/>
  <c r="BB35" i="4"/>
  <c r="AR35" i="4"/>
  <c r="AI35" i="4"/>
  <c r="AA35" i="4"/>
  <c r="W35" i="4"/>
  <c r="N35" i="4"/>
  <c r="E35" i="4"/>
  <c r="BB34" i="4"/>
  <c r="AR34" i="4"/>
  <c r="AI34" i="4"/>
  <c r="AA34" i="4"/>
  <c r="W34" i="4"/>
  <c r="N34" i="4"/>
  <c r="E34" i="4"/>
  <c r="BB33" i="4"/>
  <c r="AR33" i="4"/>
  <c r="AI33" i="4"/>
  <c r="AA33" i="4"/>
  <c r="W33" i="4"/>
  <c r="N33" i="4"/>
  <c r="E33" i="4"/>
  <c r="BB32" i="4"/>
  <c r="AR32" i="4"/>
  <c r="AI32" i="4"/>
  <c r="AA32" i="4"/>
  <c r="W32" i="4"/>
  <c r="N32" i="4"/>
  <c r="E32" i="4"/>
  <c r="BB31" i="4"/>
  <c r="AR31" i="4"/>
  <c r="AI31" i="4"/>
  <c r="AA31" i="4"/>
  <c r="W31" i="4"/>
  <c r="N31" i="4"/>
  <c r="E31" i="4"/>
  <c r="BB30" i="4"/>
  <c r="AR30" i="4"/>
  <c r="AI30" i="4"/>
  <c r="AA30" i="4"/>
  <c r="W30" i="4"/>
  <c r="N30" i="4"/>
  <c r="E30" i="4"/>
  <c r="BB29" i="4"/>
  <c r="AR29" i="4"/>
  <c r="AI29" i="4"/>
  <c r="AA29" i="4"/>
  <c r="W29" i="4"/>
  <c r="N29" i="4"/>
  <c r="E29" i="4"/>
  <c r="BB28" i="4"/>
  <c r="AR28" i="4"/>
  <c r="AI28" i="4"/>
  <c r="AA28" i="4"/>
  <c r="W28" i="4"/>
  <c r="N28" i="4"/>
  <c r="E28" i="4"/>
  <c r="BB27" i="4"/>
  <c r="AR27" i="4"/>
  <c r="AI27" i="4"/>
  <c r="AA27" i="4"/>
  <c r="W27" i="4"/>
  <c r="N27" i="4"/>
  <c r="E27" i="4"/>
  <c r="BB26" i="4"/>
  <c r="AR26" i="4"/>
  <c r="AI26" i="4"/>
  <c r="AA26" i="4"/>
  <c r="W26" i="4"/>
  <c r="N26" i="4"/>
  <c r="E26" i="4"/>
  <c r="BB25" i="4"/>
  <c r="AR25" i="4"/>
  <c r="AI25" i="4"/>
  <c r="AA25" i="4"/>
  <c r="W25" i="4"/>
  <c r="N25" i="4"/>
  <c r="E25" i="4"/>
  <c r="BB24" i="4"/>
  <c r="AR24" i="4"/>
  <c r="AI24" i="4"/>
  <c r="AA24" i="4"/>
  <c r="W24" i="4"/>
  <c r="N24" i="4"/>
  <c r="E24" i="4"/>
  <c r="BB23" i="4"/>
  <c r="AR23" i="4"/>
  <c r="AI23" i="4"/>
  <c r="AA23" i="4"/>
  <c r="W23" i="4"/>
  <c r="N23" i="4"/>
  <c r="E23" i="4"/>
  <c r="BB22" i="4"/>
  <c r="AR22" i="4"/>
  <c r="AI22" i="4"/>
  <c r="AA22" i="4"/>
  <c r="W22" i="4"/>
  <c r="N22" i="4"/>
  <c r="E22" i="4"/>
  <c r="BB21" i="4"/>
  <c r="AR21" i="4"/>
  <c r="AI21" i="4"/>
  <c r="AA21" i="4"/>
  <c r="W21" i="4"/>
  <c r="N21" i="4"/>
  <c r="E21" i="4"/>
  <c r="BB20" i="4"/>
  <c r="AR20" i="4"/>
  <c r="AI20" i="4"/>
  <c r="AA20" i="4"/>
  <c r="W20" i="4"/>
  <c r="N20" i="4"/>
  <c r="E20" i="4"/>
  <c r="BB19" i="4"/>
  <c r="AR19" i="4"/>
  <c r="AI19" i="4"/>
  <c r="AA19" i="4"/>
  <c r="W19" i="4"/>
  <c r="N19" i="4"/>
  <c r="E19" i="4"/>
  <c r="BB18" i="4"/>
  <c r="AR18" i="4"/>
  <c r="AI18" i="4"/>
  <c r="AA18" i="4"/>
  <c r="W18" i="4"/>
  <c r="N18" i="4"/>
  <c r="E18" i="4"/>
  <c r="BB17" i="4"/>
  <c r="AR17" i="4"/>
  <c r="AI17" i="4"/>
  <c r="AA17" i="4"/>
  <c r="W17" i="4"/>
  <c r="N17" i="4"/>
  <c r="E17" i="4"/>
  <c r="BB16" i="4"/>
  <c r="AR16" i="4"/>
  <c r="AI16" i="4"/>
  <c r="AA16" i="4"/>
  <c r="W16" i="4"/>
  <c r="N16" i="4"/>
  <c r="E16" i="4"/>
  <c r="BB15" i="4"/>
  <c r="AR15" i="4"/>
  <c r="AI15" i="4"/>
  <c r="AA15" i="4"/>
  <c r="W15" i="4"/>
  <c r="N15" i="4"/>
  <c r="E15" i="4"/>
  <c r="BB14" i="4"/>
  <c r="AR14" i="4"/>
  <c r="AI14" i="4"/>
  <c r="AA14" i="4"/>
  <c r="W14" i="4"/>
  <c r="N14" i="4"/>
  <c r="E14" i="4"/>
  <c r="BB13" i="4"/>
  <c r="AR13" i="4"/>
  <c r="AI13" i="4"/>
  <c r="AA13" i="4"/>
  <c r="W13" i="4"/>
  <c r="N13" i="4"/>
  <c r="E13" i="4"/>
  <c r="BB12" i="4"/>
  <c r="AR12" i="4"/>
  <c r="AI12" i="4"/>
  <c r="AA12" i="4"/>
  <c r="W12" i="4"/>
  <c r="N12" i="4"/>
  <c r="E12" i="4"/>
  <c r="BB11" i="4"/>
  <c r="AR11" i="4"/>
  <c r="AI11" i="4"/>
  <c r="AA11" i="4"/>
  <c r="W11" i="4"/>
  <c r="N11" i="4"/>
  <c r="E11" i="4"/>
  <c r="BB10" i="4"/>
  <c r="AR10" i="4"/>
  <c r="AI10" i="4"/>
  <c r="AA10" i="4"/>
  <c r="W10" i="4"/>
  <c r="N10" i="4"/>
  <c r="E10" i="4"/>
  <c r="BB9" i="4"/>
  <c r="AR9" i="4"/>
  <c r="AI9" i="4"/>
  <c r="AA9" i="4"/>
  <c r="W9" i="4"/>
  <c r="N9" i="4"/>
  <c r="E9" i="4"/>
  <c r="BB8" i="4"/>
  <c r="AR8" i="4"/>
  <c r="AI8" i="4"/>
  <c r="AA8" i="4"/>
  <c r="W8" i="4"/>
  <c r="N8" i="4"/>
  <c r="E8" i="4"/>
  <c r="BB7" i="4"/>
  <c r="AR7" i="4"/>
  <c r="AI7" i="4"/>
  <c r="AA7" i="4"/>
  <c r="W7" i="4"/>
  <c r="N7" i="4"/>
  <c r="E7" i="4"/>
  <c r="BB6" i="4"/>
  <c r="AR6" i="4"/>
  <c r="AI6" i="4"/>
  <c r="AA6" i="4"/>
  <c r="W6" i="4"/>
  <c r="N6" i="4"/>
  <c r="E6" i="4"/>
  <c r="BB5" i="4"/>
  <c r="AR5" i="4"/>
  <c r="AI5" i="4"/>
  <c r="AA5" i="4"/>
  <c r="W5" i="4"/>
  <c r="N5" i="4"/>
  <c r="E5" i="4"/>
  <c r="BB4" i="4"/>
  <c r="AR4" i="4"/>
  <c r="AI4" i="4"/>
  <c r="AA4" i="4"/>
  <c r="W4" i="4"/>
  <c r="N4" i="4"/>
  <c r="E4" i="4"/>
  <c r="BB3" i="4"/>
  <c r="AR3" i="4"/>
  <c r="AI3" i="4"/>
  <c r="AA3" i="4"/>
  <c r="W3" i="4"/>
  <c r="N3" i="4"/>
  <c r="E3" i="4"/>
  <c r="BJ58" i="6"/>
  <c r="BJ59" i="6"/>
  <c r="BJ60" i="6"/>
  <c r="BJ61" i="6"/>
  <c r="BJ62" i="6"/>
  <c r="BJ63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3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101" i="5"/>
  <c r="C103" i="5" s="1"/>
  <c r="C104" i="5" s="1"/>
  <c r="C95" i="5"/>
  <c r="C96" i="5" s="1"/>
  <c r="P9" i="3"/>
  <c r="K8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8" i="3"/>
  <c r="H120" i="2"/>
  <c r="H123" i="2" s="1"/>
  <c r="I120" i="2"/>
  <c r="I123" i="2" s="1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X123" i="2" s="1"/>
  <c r="Y120" i="2"/>
  <c r="Y123" i="2" s="1"/>
  <c r="Z120" i="2"/>
  <c r="AA120" i="2"/>
  <c r="AB120" i="2"/>
  <c r="AC120" i="2"/>
  <c r="AD120" i="2"/>
  <c r="AD123" i="2" s="1"/>
  <c r="AE120" i="2"/>
  <c r="AF120" i="2"/>
  <c r="AG120" i="2"/>
  <c r="AH120" i="2"/>
  <c r="AI120" i="2"/>
  <c r="AJ120" i="2"/>
  <c r="AK120" i="2"/>
  <c r="AL120" i="2"/>
  <c r="AM120" i="2"/>
  <c r="AM124" i="2" s="1"/>
  <c r="AN120" i="2"/>
  <c r="AN124" i="2" s="1"/>
  <c r="AO120" i="2"/>
  <c r="AO124" i="2" s="1"/>
  <c r="AP120" i="2"/>
  <c r="AQ120" i="2"/>
  <c r="AR120" i="2"/>
  <c r="AS120" i="2"/>
  <c r="AT120" i="2"/>
  <c r="AU120" i="2"/>
  <c r="AV120" i="2"/>
  <c r="AW120" i="2"/>
  <c r="H121" i="2"/>
  <c r="I121" i="2"/>
  <c r="J121" i="2"/>
  <c r="K121" i="2"/>
  <c r="L121" i="2"/>
  <c r="M121" i="2"/>
  <c r="M124" i="2" s="1"/>
  <c r="N121" i="2"/>
  <c r="N124" i="2" s="1"/>
  <c r="O121" i="2"/>
  <c r="O124" i="2" s="1"/>
  <c r="P121" i="2"/>
  <c r="Q121" i="2"/>
  <c r="R121" i="2"/>
  <c r="S121" i="2"/>
  <c r="T121" i="2"/>
  <c r="T124" i="2" s="1"/>
  <c r="U121" i="2"/>
  <c r="V121" i="2"/>
  <c r="W121" i="2"/>
  <c r="X121" i="2"/>
  <c r="Y121" i="2"/>
  <c r="Z121" i="2"/>
  <c r="AA121" i="2"/>
  <c r="AB121" i="2"/>
  <c r="AC121" i="2"/>
  <c r="AC124" i="2" s="1"/>
  <c r="AD121" i="2"/>
  <c r="AE121" i="2"/>
  <c r="AE124" i="2" s="1"/>
  <c r="AF121" i="2"/>
  <c r="AG121" i="2"/>
  <c r="AH121" i="2"/>
  <c r="AI121" i="2"/>
  <c r="AJ121" i="2"/>
  <c r="AJ124" i="2" s="1"/>
  <c r="AK121" i="2"/>
  <c r="AL121" i="2"/>
  <c r="AM121" i="2"/>
  <c r="AN121" i="2"/>
  <c r="AO121" i="2"/>
  <c r="AP121" i="2"/>
  <c r="AQ121" i="2"/>
  <c r="AR121" i="2"/>
  <c r="AS121" i="2"/>
  <c r="AS124" i="2" s="1"/>
  <c r="AT121" i="2"/>
  <c r="AU121" i="2"/>
  <c r="AU124" i="2" s="1"/>
  <c r="AV121" i="2"/>
  <c r="AW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Z123" i="2"/>
  <c r="AB123" i="2"/>
  <c r="AC123" i="2"/>
  <c r="AE123" i="2"/>
  <c r="AG123" i="2"/>
  <c r="AH123" i="2"/>
  <c r="AI123" i="2"/>
  <c r="AJ123" i="2"/>
  <c r="AK123" i="2"/>
  <c r="AL123" i="2"/>
  <c r="AP123" i="2"/>
  <c r="AQ123" i="2"/>
  <c r="AR123" i="2"/>
  <c r="AS123" i="2"/>
  <c r="AT123" i="2"/>
  <c r="AU123" i="2"/>
  <c r="AV123" i="2"/>
  <c r="AW123" i="2"/>
  <c r="J124" i="2"/>
  <c r="K124" i="2"/>
  <c r="L124" i="2"/>
  <c r="P124" i="2"/>
  <c r="Q124" i="2"/>
  <c r="R124" i="2"/>
  <c r="S124" i="2"/>
  <c r="U124" i="2"/>
  <c r="V124" i="2"/>
  <c r="X124" i="2"/>
  <c r="Z124" i="2"/>
  <c r="AB124" i="2"/>
  <c r="AG124" i="2"/>
  <c r="AH124" i="2"/>
  <c r="AI124" i="2"/>
  <c r="AK124" i="2"/>
  <c r="AL124" i="2"/>
  <c r="AP124" i="2"/>
  <c r="AQ124" i="2"/>
  <c r="AR124" i="2"/>
  <c r="AT124" i="2"/>
  <c r="AV124" i="2"/>
  <c r="AW124" i="2"/>
  <c r="G120" i="2"/>
  <c r="G121" i="2"/>
  <c r="G122" i="2"/>
  <c r="F123" i="2"/>
  <c r="F122" i="2"/>
  <c r="F121" i="2"/>
  <c r="F120" i="2"/>
  <c r="F124" i="2" s="1"/>
  <c r="B121" i="2"/>
  <c r="B119" i="2"/>
  <c r="B120" i="2"/>
  <c r="O78" i="5" l="1"/>
  <c r="O77" i="5"/>
  <c r="O76" i="5"/>
  <c r="O74" i="5"/>
  <c r="O75" i="5"/>
  <c r="BG44" i="5"/>
  <c r="BF25" i="6"/>
  <c r="BI25" i="6" s="1"/>
  <c r="BK25" i="6" s="1"/>
  <c r="BL25" i="6" s="1"/>
  <c r="BF14" i="6"/>
  <c r="BI14" i="6" s="1"/>
  <c r="BK14" i="6" s="1"/>
  <c r="BL14" i="6" s="1"/>
  <c r="BF46" i="6"/>
  <c r="BI46" i="6" s="1"/>
  <c r="BK46" i="6" s="1"/>
  <c r="BL46" i="6" s="1"/>
  <c r="BF50" i="6"/>
  <c r="BI50" i="6" s="1"/>
  <c r="BK50" i="6" s="1"/>
  <c r="BL50" i="6" s="1"/>
  <c r="BF62" i="6"/>
  <c r="BI62" i="6" s="1"/>
  <c r="BK62" i="6" s="1"/>
  <c r="BL62" i="6" s="1"/>
  <c r="BF5" i="6"/>
  <c r="BI5" i="6" s="1"/>
  <c r="BK5" i="6" s="1"/>
  <c r="BL5" i="6" s="1"/>
  <c r="BF21" i="6"/>
  <c r="BI21" i="6" s="1"/>
  <c r="BK21" i="6" s="1"/>
  <c r="BL21" i="6" s="1"/>
  <c r="BF37" i="6"/>
  <c r="BI37" i="6" s="1"/>
  <c r="BK37" i="6" s="1"/>
  <c r="BL37" i="6" s="1"/>
  <c r="BF53" i="6"/>
  <c r="BI53" i="6" s="1"/>
  <c r="BK53" i="6" s="1"/>
  <c r="BL53" i="6" s="1"/>
  <c r="BF10" i="6"/>
  <c r="BI10" i="6" s="1"/>
  <c r="BK10" i="6" s="1"/>
  <c r="BL10" i="6" s="1"/>
  <c r="BF58" i="6"/>
  <c r="BI58" i="6" s="1"/>
  <c r="BK58" i="6" s="1"/>
  <c r="BL58" i="6" s="1"/>
  <c r="BF6" i="6"/>
  <c r="BI6" i="6" s="1"/>
  <c r="BK6" i="6" s="1"/>
  <c r="BL6" i="6" s="1"/>
  <c r="BF38" i="6"/>
  <c r="BI38" i="6" s="1"/>
  <c r="BK38" i="6" s="1"/>
  <c r="BL38" i="6" s="1"/>
  <c r="BF31" i="6"/>
  <c r="BI31" i="6" s="1"/>
  <c r="BK31" i="6" s="1"/>
  <c r="BL31" i="6" s="1"/>
  <c r="BF47" i="6"/>
  <c r="BI47" i="6" s="1"/>
  <c r="BK47" i="6" s="1"/>
  <c r="BL47" i="6" s="1"/>
  <c r="BF63" i="6"/>
  <c r="BI63" i="6" s="1"/>
  <c r="BK63" i="6" s="1"/>
  <c r="BL63" i="6" s="1"/>
  <c r="AC69" i="6"/>
  <c r="BF30" i="6"/>
  <c r="BI30" i="6" s="1"/>
  <c r="BK30" i="6" s="1"/>
  <c r="BL30" i="6" s="1"/>
  <c r="BF39" i="6"/>
  <c r="BI39" i="6" s="1"/>
  <c r="BK39" i="6" s="1"/>
  <c r="BL39" i="6" s="1"/>
  <c r="AT65" i="6"/>
  <c r="BF12" i="6"/>
  <c r="BI12" i="6" s="1"/>
  <c r="BK12" i="6" s="1"/>
  <c r="BL12" i="6" s="1"/>
  <c r="BF28" i="6"/>
  <c r="BI28" i="6" s="1"/>
  <c r="BK28" i="6" s="1"/>
  <c r="BL28" i="6" s="1"/>
  <c r="BF3" i="6"/>
  <c r="BI3" i="6" s="1"/>
  <c r="BK3" i="6" s="1"/>
  <c r="BL3" i="6" s="1"/>
  <c r="BD68" i="6"/>
  <c r="BD70" i="6" s="1"/>
  <c r="BD71" i="6" s="1"/>
  <c r="BF19" i="6"/>
  <c r="BI19" i="6" s="1"/>
  <c r="BK19" i="6" s="1"/>
  <c r="BL19" i="6" s="1"/>
  <c r="BF35" i="6"/>
  <c r="BI35" i="6" s="1"/>
  <c r="BK35" i="6" s="1"/>
  <c r="BL35" i="6" s="1"/>
  <c r="BF44" i="6"/>
  <c r="BI44" i="6" s="1"/>
  <c r="BK44" i="6" s="1"/>
  <c r="BL44" i="6" s="1"/>
  <c r="BF48" i="6"/>
  <c r="BI48" i="6" s="1"/>
  <c r="BK48" i="6" s="1"/>
  <c r="BL48" i="6" s="1"/>
  <c r="BF51" i="6"/>
  <c r="BI51" i="6" s="1"/>
  <c r="BK51" i="6" s="1"/>
  <c r="BL51" i="6" s="1"/>
  <c r="BF60" i="6"/>
  <c r="BI60" i="6" s="1"/>
  <c r="BK60" i="6" s="1"/>
  <c r="BL60" i="6" s="1"/>
  <c r="BF33" i="6"/>
  <c r="BI33" i="6" s="1"/>
  <c r="BK33" i="6" s="1"/>
  <c r="BL33" i="6" s="1"/>
  <c r="BF49" i="6"/>
  <c r="BI49" i="6" s="1"/>
  <c r="BK49" i="6" s="1"/>
  <c r="BL49" i="6" s="1"/>
  <c r="BF24" i="6"/>
  <c r="BI24" i="6" s="1"/>
  <c r="BK24" i="6" s="1"/>
  <c r="BL24" i="6" s="1"/>
  <c r="BF40" i="6"/>
  <c r="BI40" i="6" s="1"/>
  <c r="BK40" i="6" s="1"/>
  <c r="BL40" i="6" s="1"/>
  <c r="BF56" i="6"/>
  <c r="BI56" i="6" s="1"/>
  <c r="BK56" i="6" s="1"/>
  <c r="BL56" i="6" s="1"/>
  <c r="BF15" i="6"/>
  <c r="BI15" i="6" s="1"/>
  <c r="BK15" i="6" s="1"/>
  <c r="BL15" i="6" s="1"/>
  <c r="AK69" i="6"/>
  <c r="BF54" i="6"/>
  <c r="BI54" i="6" s="1"/>
  <c r="BK54" i="6" s="1"/>
  <c r="BL54" i="6" s="1"/>
  <c r="BF13" i="6"/>
  <c r="BI13" i="6" s="1"/>
  <c r="BK13" i="6" s="1"/>
  <c r="BL13" i="6" s="1"/>
  <c r="BF29" i="6"/>
  <c r="BI29" i="6" s="1"/>
  <c r="BK29" i="6" s="1"/>
  <c r="BL29" i="6" s="1"/>
  <c r="BF45" i="6"/>
  <c r="BI45" i="6" s="1"/>
  <c r="BK45" i="6" s="1"/>
  <c r="BL45" i="6" s="1"/>
  <c r="BF4" i="6"/>
  <c r="BI4" i="6" s="1"/>
  <c r="BK4" i="6" s="1"/>
  <c r="BL4" i="6" s="1"/>
  <c r="BF8" i="6"/>
  <c r="BI8" i="6" s="1"/>
  <c r="BK8" i="6" s="1"/>
  <c r="BL8" i="6" s="1"/>
  <c r="BF17" i="6"/>
  <c r="BI17" i="6" s="1"/>
  <c r="BK17" i="6" s="1"/>
  <c r="BL17" i="6" s="1"/>
  <c r="BF20" i="6"/>
  <c r="BI20" i="6" s="1"/>
  <c r="BK20" i="6" s="1"/>
  <c r="BL20" i="6" s="1"/>
  <c r="Y67" i="6"/>
  <c r="BF26" i="6"/>
  <c r="BI26" i="6" s="1"/>
  <c r="BK26" i="6" s="1"/>
  <c r="BL26" i="6" s="1"/>
  <c r="BF36" i="6"/>
  <c r="BI36" i="6" s="1"/>
  <c r="BK36" i="6" s="1"/>
  <c r="BL36" i="6" s="1"/>
  <c r="BF42" i="6"/>
  <c r="BI42" i="6" s="1"/>
  <c r="BK42" i="6" s="1"/>
  <c r="BL42" i="6" s="1"/>
  <c r="BF52" i="6"/>
  <c r="BI52" i="6" s="1"/>
  <c r="BK52" i="6" s="1"/>
  <c r="BL52" i="6" s="1"/>
  <c r="BF61" i="6"/>
  <c r="BI61" i="6" s="1"/>
  <c r="BK61" i="6" s="1"/>
  <c r="BL61" i="6" s="1"/>
  <c r="BF27" i="6"/>
  <c r="BI27" i="6" s="1"/>
  <c r="BK27" i="6" s="1"/>
  <c r="BL27" i="6" s="1"/>
  <c r="BF11" i="6"/>
  <c r="BI11" i="6" s="1"/>
  <c r="BK11" i="6" s="1"/>
  <c r="BL11" i="6" s="1"/>
  <c r="BF59" i="6"/>
  <c r="BI59" i="6" s="1"/>
  <c r="BK59" i="6" s="1"/>
  <c r="BL59" i="6" s="1"/>
  <c r="P66" i="6"/>
  <c r="AC66" i="6"/>
  <c r="AT68" i="6"/>
  <c r="AT70" i="6" s="1"/>
  <c r="AT71" i="6" s="1"/>
  <c r="BF18" i="6"/>
  <c r="BI18" i="6" s="1"/>
  <c r="BK18" i="6" s="1"/>
  <c r="BL18" i="6" s="1"/>
  <c r="BF34" i="6"/>
  <c r="BI34" i="6" s="1"/>
  <c r="BK34" i="6" s="1"/>
  <c r="BL34" i="6" s="1"/>
  <c r="G68" i="6"/>
  <c r="G70" i="6" s="1"/>
  <c r="G71" i="6" s="1"/>
  <c r="BF41" i="6"/>
  <c r="BI41" i="6" s="1"/>
  <c r="BK41" i="6" s="1"/>
  <c r="BL41" i="6" s="1"/>
  <c r="BF57" i="6"/>
  <c r="BI57" i="6" s="1"/>
  <c r="BK57" i="6" s="1"/>
  <c r="BL57" i="6" s="1"/>
  <c r="Y69" i="6"/>
  <c r="BF43" i="6"/>
  <c r="BI43" i="6" s="1"/>
  <c r="BK43" i="6" s="1"/>
  <c r="BL43" i="6" s="1"/>
  <c r="P69" i="6"/>
  <c r="BF16" i="6"/>
  <c r="BI16" i="6" s="1"/>
  <c r="BK16" i="6" s="1"/>
  <c r="BL16" i="6" s="1"/>
  <c r="BF32" i="6"/>
  <c r="BI32" i="6" s="1"/>
  <c r="BK32" i="6" s="1"/>
  <c r="BL32" i="6" s="1"/>
  <c r="BF7" i="6"/>
  <c r="BI7" i="6" s="1"/>
  <c r="BK7" i="6" s="1"/>
  <c r="BL7" i="6" s="1"/>
  <c r="Y66" i="6"/>
  <c r="BF23" i="6"/>
  <c r="BI23" i="6" s="1"/>
  <c r="BK23" i="6" s="1"/>
  <c r="BL23" i="6" s="1"/>
  <c r="BF55" i="6"/>
  <c r="BI55" i="6" s="1"/>
  <c r="BK55" i="6" s="1"/>
  <c r="BL55" i="6" s="1"/>
  <c r="Y68" i="6"/>
  <c r="Y70" i="6" s="1"/>
  <c r="Y71" i="6" s="1"/>
  <c r="G69" i="6"/>
  <c r="AC65" i="6"/>
  <c r="BD69" i="6"/>
  <c r="G65" i="6"/>
  <c r="BD65" i="6"/>
  <c r="P65" i="6"/>
  <c r="P67" i="6"/>
  <c r="AK66" i="6"/>
  <c r="P68" i="6"/>
  <c r="P70" i="6" s="1"/>
  <c r="P71" i="6" s="1"/>
  <c r="AK67" i="6"/>
  <c r="BF22" i="6"/>
  <c r="BI22" i="6" s="1"/>
  <c r="BK22" i="6" s="1"/>
  <c r="BL22" i="6" s="1"/>
  <c r="AK68" i="6"/>
  <c r="AK70" i="6" s="1"/>
  <c r="AK71" i="6" s="1"/>
  <c r="AK65" i="6"/>
  <c r="Y65" i="6"/>
  <c r="AT66" i="6"/>
  <c r="AT67" i="6"/>
  <c r="G66" i="6"/>
  <c r="AC67" i="6"/>
  <c r="BD66" i="6"/>
  <c r="BF9" i="6"/>
  <c r="BI9" i="6" s="1"/>
  <c r="BK9" i="6" s="1"/>
  <c r="BL9" i="6" s="1"/>
  <c r="AT69" i="6"/>
  <c r="G67" i="6"/>
  <c r="AC68" i="6"/>
  <c r="AC70" i="6" s="1"/>
  <c r="AC71" i="6" s="1"/>
  <c r="BD67" i="6"/>
  <c r="BF5" i="5"/>
  <c r="BI5" i="5" s="1"/>
  <c r="BK5" i="5" s="1"/>
  <c r="BL5" i="5" s="1"/>
  <c r="P59" i="5"/>
  <c r="BF17" i="5"/>
  <c r="BI17" i="5" s="1"/>
  <c r="BK17" i="5" s="1"/>
  <c r="BL17" i="5" s="1"/>
  <c r="BF33" i="5"/>
  <c r="BI33" i="5" s="1"/>
  <c r="BK33" i="5" s="1"/>
  <c r="BL33" i="5" s="1"/>
  <c r="BF49" i="5"/>
  <c r="BI49" i="5" s="1"/>
  <c r="BK49" i="5" s="1"/>
  <c r="BL49" i="5" s="1"/>
  <c r="BG28" i="5"/>
  <c r="Y60" i="5"/>
  <c r="BF22" i="5"/>
  <c r="BI22" i="5" s="1"/>
  <c r="BK22" i="5" s="1"/>
  <c r="BL22" i="5" s="1"/>
  <c r="BF38" i="5"/>
  <c r="BI38" i="5" s="1"/>
  <c r="BK38" i="5" s="1"/>
  <c r="BL38" i="5" s="1"/>
  <c r="BF54" i="5"/>
  <c r="BI54" i="5" s="1"/>
  <c r="BK54" i="5" s="1"/>
  <c r="BL54" i="5" s="1"/>
  <c r="AT63" i="5"/>
  <c r="BF13" i="5"/>
  <c r="BI13" i="5" s="1"/>
  <c r="BK13" i="5" s="1"/>
  <c r="BL13" i="5" s="1"/>
  <c r="BF8" i="5"/>
  <c r="BI8" i="5" s="1"/>
  <c r="BK8" i="5" s="1"/>
  <c r="BL8" i="5" s="1"/>
  <c r="BF24" i="5"/>
  <c r="BI24" i="5" s="1"/>
  <c r="BK24" i="5" s="1"/>
  <c r="BL24" i="5" s="1"/>
  <c r="BF40" i="5"/>
  <c r="BI40" i="5" s="1"/>
  <c r="BK40" i="5" s="1"/>
  <c r="BL40" i="5" s="1"/>
  <c r="BF56" i="5"/>
  <c r="BI56" i="5" s="1"/>
  <c r="BK56" i="5" s="1"/>
  <c r="BL56" i="5" s="1"/>
  <c r="BF57" i="5"/>
  <c r="BI57" i="5" s="1"/>
  <c r="BK57" i="5" s="1"/>
  <c r="BL57" i="5" s="1"/>
  <c r="BD59" i="5"/>
  <c r="BF9" i="5"/>
  <c r="BI9" i="5" s="1"/>
  <c r="BK9" i="5" s="1"/>
  <c r="BL9" i="5" s="1"/>
  <c r="BG12" i="5"/>
  <c r="G59" i="5"/>
  <c r="BG46" i="5"/>
  <c r="AC63" i="5"/>
  <c r="BF7" i="5"/>
  <c r="BI7" i="5" s="1"/>
  <c r="BK7" i="5" s="1"/>
  <c r="BL7" i="5" s="1"/>
  <c r="BF21" i="5"/>
  <c r="BI21" i="5" s="1"/>
  <c r="BK21" i="5" s="1"/>
  <c r="BL21" i="5" s="1"/>
  <c r="BG37" i="5"/>
  <c r="BG53" i="5"/>
  <c r="AT61" i="5"/>
  <c r="BG19" i="5"/>
  <c r="BG35" i="5"/>
  <c r="BG51" i="5"/>
  <c r="BD63" i="5"/>
  <c r="AK60" i="5"/>
  <c r="BG42" i="5"/>
  <c r="P63" i="5"/>
  <c r="BF15" i="5"/>
  <c r="BI15" i="5" s="1"/>
  <c r="BK15" i="5" s="1"/>
  <c r="BL15" i="5" s="1"/>
  <c r="BF31" i="5"/>
  <c r="BI31" i="5" s="1"/>
  <c r="BK31" i="5" s="1"/>
  <c r="BL31" i="5" s="1"/>
  <c r="BF47" i="5"/>
  <c r="BI47" i="5" s="1"/>
  <c r="BK47" i="5" s="1"/>
  <c r="BL47" i="5" s="1"/>
  <c r="AK63" i="5"/>
  <c r="AT62" i="5"/>
  <c r="AT64" i="5" s="1"/>
  <c r="AT65" i="5" s="1"/>
  <c r="BF29" i="5"/>
  <c r="BI29" i="5" s="1"/>
  <c r="BK29" i="5" s="1"/>
  <c r="BL29" i="5" s="1"/>
  <c r="BF45" i="5"/>
  <c r="BI45" i="5" s="1"/>
  <c r="BK45" i="5" s="1"/>
  <c r="BL45" i="5" s="1"/>
  <c r="BF6" i="5"/>
  <c r="BI6" i="5" s="1"/>
  <c r="BK6" i="5" s="1"/>
  <c r="BL6" i="5" s="1"/>
  <c r="BF20" i="5"/>
  <c r="BI20" i="5" s="1"/>
  <c r="BK20" i="5" s="1"/>
  <c r="BL20" i="5" s="1"/>
  <c r="BF36" i="5"/>
  <c r="BI36" i="5" s="1"/>
  <c r="BK36" i="5" s="1"/>
  <c r="BL36" i="5" s="1"/>
  <c r="BF52" i="5"/>
  <c r="BI52" i="5" s="1"/>
  <c r="BK52" i="5" s="1"/>
  <c r="BL52" i="5" s="1"/>
  <c r="BG4" i="5"/>
  <c r="BG11" i="5"/>
  <c r="BG27" i="5"/>
  <c r="BG43" i="5"/>
  <c r="BG18" i="5"/>
  <c r="BG34" i="5"/>
  <c r="BG50" i="5"/>
  <c r="AK61" i="5"/>
  <c r="BG25" i="5"/>
  <c r="BG41" i="5"/>
  <c r="BG16" i="5"/>
  <c r="BG32" i="5"/>
  <c r="P61" i="5"/>
  <c r="BF41" i="5"/>
  <c r="BI41" i="5" s="1"/>
  <c r="BK41" i="5" s="1"/>
  <c r="BL41" i="5" s="1"/>
  <c r="BF23" i="5"/>
  <c r="BI23" i="5" s="1"/>
  <c r="BK23" i="5" s="1"/>
  <c r="BL23" i="5" s="1"/>
  <c r="BF39" i="5"/>
  <c r="BI39" i="5" s="1"/>
  <c r="BK39" i="5" s="1"/>
  <c r="BL39" i="5" s="1"/>
  <c r="BG55" i="5"/>
  <c r="Y63" i="5"/>
  <c r="BF25" i="5"/>
  <c r="BI25" i="5" s="1"/>
  <c r="BK25" i="5" s="1"/>
  <c r="BL25" i="5" s="1"/>
  <c r="BG57" i="5"/>
  <c r="Y59" i="5"/>
  <c r="BF55" i="5"/>
  <c r="BI55" i="5" s="1"/>
  <c r="BK55" i="5" s="1"/>
  <c r="BL55" i="5" s="1"/>
  <c r="BG48" i="5"/>
  <c r="BG23" i="5"/>
  <c r="BG39" i="5"/>
  <c r="Y61" i="5"/>
  <c r="BD60" i="5"/>
  <c r="BF53" i="5"/>
  <c r="BI53" i="5" s="1"/>
  <c r="BK53" i="5" s="1"/>
  <c r="BL53" i="5" s="1"/>
  <c r="BF37" i="5"/>
  <c r="BI37" i="5" s="1"/>
  <c r="BK37" i="5" s="1"/>
  <c r="BL37" i="5" s="1"/>
  <c r="BG7" i="5"/>
  <c r="BG14" i="5"/>
  <c r="BG30" i="5"/>
  <c r="Y62" i="5"/>
  <c r="Y64" i="5" s="1"/>
  <c r="Y65" i="5" s="1"/>
  <c r="BD61" i="5"/>
  <c r="BF4" i="5"/>
  <c r="BI4" i="5" s="1"/>
  <c r="BK4" i="5" s="1"/>
  <c r="BL4" i="5" s="1"/>
  <c r="BG21" i="5"/>
  <c r="BD62" i="5"/>
  <c r="BD64" i="5" s="1"/>
  <c r="BD65" i="5" s="1"/>
  <c r="BF51" i="5"/>
  <c r="BI51" i="5" s="1"/>
  <c r="BK51" i="5" s="1"/>
  <c r="BF35" i="5"/>
  <c r="BI35" i="5" s="1"/>
  <c r="BK35" i="5" s="1"/>
  <c r="BL35" i="5" s="1"/>
  <c r="BF19" i="5"/>
  <c r="BI19" i="5" s="1"/>
  <c r="BK19" i="5" s="1"/>
  <c r="BL19" i="5" s="1"/>
  <c r="BG5" i="5"/>
  <c r="AC59" i="5"/>
  <c r="BF50" i="5"/>
  <c r="BI50" i="5" s="1"/>
  <c r="BK50" i="5" s="1"/>
  <c r="BL50" i="5" s="1"/>
  <c r="BF34" i="5"/>
  <c r="BI34" i="5" s="1"/>
  <c r="BK34" i="5" s="1"/>
  <c r="BL34" i="5" s="1"/>
  <c r="BF18" i="5"/>
  <c r="BI18" i="5" s="1"/>
  <c r="BK18" i="5" s="1"/>
  <c r="BL18" i="5" s="1"/>
  <c r="AC60" i="5"/>
  <c r="BH3" i="5"/>
  <c r="BG3" i="5"/>
  <c r="BG10" i="5"/>
  <c r="BG26" i="5"/>
  <c r="BG9" i="5"/>
  <c r="AC61" i="5"/>
  <c r="BF48" i="5"/>
  <c r="BI48" i="5" s="1"/>
  <c r="BK48" i="5" s="1"/>
  <c r="BL48" i="5" s="1"/>
  <c r="BF32" i="5"/>
  <c r="BI32" i="5" s="1"/>
  <c r="BK32" i="5" s="1"/>
  <c r="BL32" i="5" s="1"/>
  <c r="BF16" i="5"/>
  <c r="BI16" i="5" s="1"/>
  <c r="BK16" i="5" s="1"/>
  <c r="BL16" i="5" s="1"/>
  <c r="BG17" i="5"/>
  <c r="BG33" i="5"/>
  <c r="BG49" i="5"/>
  <c r="G60" i="5"/>
  <c r="AC62" i="5"/>
  <c r="AC64" i="5" s="1"/>
  <c r="AC65" i="5" s="1"/>
  <c r="BG24" i="5"/>
  <c r="BG40" i="5"/>
  <c r="BG56" i="5"/>
  <c r="G61" i="5"/>
  <c r="BF46" i="5"/>
  <c r="BI46" i="5" s="1"/>
  <c r="BK46" i="5" s="1"/>
  <c r="BL46" i="5" s="1"/>
  <c r="BF30" i="5"/>
  <c r="BI30" i="5" s="1"/>
  <c r="BK30" i="5" s="1"/>
  <c r="BL30" i="5" s="1"/>
  <c r="BF14" i="5"/>
  <c r="BI14" i="5" s="1"/>
  <c r="BK14" i="5" s="1"/>
  <c r="BL14" i="5" s="1"/>
  <c r="P62" i="5"/>
  <c r="P64" i="5" s="1"/>
  <c r="P65" i="5" s="1"/>
  <c r="BG8" i="5"/>
  <c r="BG15" i="5"/>
  <c r="BG31" i="5"/>
  <c r="BG47" i="5"/>
  <c r="G62" i="5"/>
  <c r="G64" i="5" s="1"/>
  <c r="G65" i="5" s="1"/>
  <c r="BG22" i="5"/>
  <c r="BG38" i="5"/>
  <c r="BG54" i="5"/>
  <c r="G63" i="5"/>
  <c r="AT59" i="5"/>
  <c r="BF44" i="5"/>
  <c r="BI44" i="5" s="1"/>
  <c r="BK44" i="5" s="1"/>
  <c r="BL44" i="5" s="1"/>
  <c r="BF28" i="5"/>
  <c r="BI28" i="5" s="1"/>
  <c r="BK28" i="5" s="1"/>
  <c r="BL28" i="5" s="1"/>
  <c r="BF12" i="5"/>
  <c r="BI12" i="5" s="1"/>
  <c r="BK12" i="5" s="1"/>
  <c r="BL12" i="5" s="1"/>
  <c r="BG6" i="5"/>
  <c r="BG13" i="5"/>
  <c r="BG29" i="5"/>
  <c r="BG45" i="5"/>
  <c r="P60" i="5"/>
  <c r="AT60" i="5"/>
  <c r="BF43" i="5"/>
  <c r="BI43" i="5" s="1"/>
  <c r="BK43" i="5" s="1"/>
  <c r="BL43" i="5" s="1"/>
  <c r="BF27" i="5"/>
  <c r="BI27" i="5" s="1"/>
  <c r="BK27" i="5" s="1"/>
  <c r="BL27" i="5" s="1"/>
  <c r="BF11" i="5"/>
  <c r="BI11" i="5" s="1"/>
  <c r="BK11" i="5" s="1"/>
  <c r="BL11" i="5" s="1"/>
  <c r="BG20" i="5"/>
  <c r="BG36" i="5"/>
  <c r="BG52" i="5"/>
  <c r="BF3" i="5"/>
  <c r="BF42" i="5"/>
  <c r="BI42" i="5" s="1"/>
  <c r="BK42" i="5" s="1"/>
  <c r="BL42" i="5" s="1"/>
  <c r="BF26" i="5"/>
  <c r="BI26" i="5" s="1"/>
  <c r="BK26" i="5" s="1"/>
  <c r="BL26" i="5" s="1"/>
  <c r="BF10" i="5"/>
  <c r="BI10" i="5" s="1"/>
  <c r="BK10" i="5" s="1"/>
  <c r="BL10" i="5" s="1"/>
  <c r="BO123" i="2"/>
  <c r="AO123" i="2"/>
  <c r="AN123" i="2"/>
  <c r="AF124" i="2"/>
  <c r="G124" i="2"/>
  <c r="I124" i="2"/>
  <c r="H124" i="2"/>
  <c r="AA124" i="2"/>
  <c r="Y124" i="2"/>
  <c r="W124" i="2"/>
  <c r="E121" i="4"/>
  <c r="N121" i="4"/>
  <c r="W121" i="4"/>
  <c r="AA123" i="4"/>
  <c r="AA125" i="4" s="1"/>
  <c r="AI123" i="4"/>
  <c r="AI125" i="4" s="1"/>
  <c r="AI126" i="4" s="1"/>
  <c r="AR120" i="4"/>
  <c r="BB120" i="4"/>
  <c r="AA121" i="4"/>
  <c r="AR123" i="4"/>
  <c r="AR125" i="4" s="1"/>
  <c r="AI121" i="4"/>
  <c r="BB123" i="4"/>
  <c r="BB125" i="4" s="1"/>
  <c r="BB126" i="4" s="1"/>
  <c r="AR121" i="4"/>
  <c r="E124" i="4"/>
  <c r="BB121" i="4"/>
  <c r="N124" i="4"/>
  <c r="E122" i="4"/>
  <c r="W124" i="4"/>
  <c r="N122" i="4"/>
  <c r="AA124" i="4"/>
  <c r="E120" i="4"/>
  <c r="W122" i="4"/>
  <c r="AI124" i="4"/>
  <c r="N120" i="4"/>
  <c r="AA122" i="4"/>
  <c r="AR124" i="4"/>
  <c r="W120" i="4"/>
  <c r="AI122" i="4"/>
  <c r="BB124" i="4"/>
  <c r="AA120" i="4"/>
  <c r="AR122" i="4"/>
  <c r="AI120" i="4"/>
  <c r="BB122" i="4"/>
  <c r="E123" i="4"/>
  <c r="E125" i="4" s="1"/>
  <c r="E126" i="4" s="1"/>
  <c r="N123" i="4"/>
  <c r="N125" i="4" s="1"/>
  <c r="N126" i="4" s="1"/>
  <c r="W125" i="4"/>
  <c r="W126" i="4" s="1"/>
  <c r="AF123" i="2"/>
  <c r="AD124" i="2"/>
  <c r="AA123" i="2"/>
  <c r="BL51" i="5"/>
  <c r="AK59" i="5"/>
  <c r="AK62" i="5"/>
  <c r="AK64" i="5" s="1"/>
  <c r="AK65" i="5" s="1"/>
  <c r="AM123" i="2"/>
  <c r="W123" i="2"/>
  <c r="G123" i="2"/>
  <c r="BH70" i="6" l="1"/>
  <c r="BI70" i="6" s="1"/>
  <c r="BH68" i="6"/>
  <c r="BI68" i="6" s="1"/>
  <c r="BH67" i="6"/>
  <c r="BH71" i="6"/>
  <c r="BI71" i="6" s="1"/>
  <c r="BH69" i="6"/>
  <c r="BI69" i="6" s="1"/>
  <c r="BI3" i="5"/>
  <c r="BF60" i="5"/>
  <c r="O79" i="5"/>
  <c r="BI60" i="5"/>
  <c r="BG60" i="5"/>
  <c r="BJ60" i="5"/>
  <c r="BK3" i="5"/>
  <c r="BL3" i="5" s="1"/>
  <c r="BH60" i="5"/>
  <c r="BH72" i="6" l="1"/>
  <c r="BI67" i="6"/>
  <c r="BI72" i="6" s="1"/>
  <c r="BH68" i="5"/>
  <c r="BI68" i="5" s="1"/>
  <c r="BH67" i="5"/>
  <c r="BI67" i="5" s="1"/>
  <c r="BH65" i="5"/>
  <c r="BI65" i="5" s="1"/>
  <c r="BH64" i="5"/>
  <c r="BH66" i="5"/>
  <c r="BI66" i="5" s="1"/>
  <c r="BK60" i="5"/>
  <c r="BL60" i="5" s="1"/>
  <c r="BI64" i="5" l="1"/>
  <c r="BI70" i="5" s="1"/>
  <c r="BH70" i="5"/>
</calcChain>
</file>

<file path=xl/sharedStrings.xml><?xml version="1.0" encoding="utf-8"?>
<sst xmlns="http://schemas.openxmlformats.org/spreadsheetml/2006/main" count="2198" uniqueCount="292">
  <si>
    <t>Response ID</t>
  </si>
  <si>
    <t>Date submitted</t>
  </si>
  <si>
    <t>Last page</t>
  </si>
  <si>
    <t>Start language</t>
  </si>
  <si>
    <t>Seed</t>
  </si>
  <si>
    <t>Umur</t>
  </si>
  <si>
    <t>Jenis Kelamin</t>
  </si>
  <si>
    <t>apakah Kampus berada di pulau jawa ?</t>
  </si>
  <si>
    <t>Jurusan Kuliah</t>
  </si>
  <si>
    <t>Program Studi</t>
  </si>
  <si>
    <t>saya paham dan mengerti tentang keamanan siber</t>
  </si>
  <si>
    <t>Familiarity / Keakraban [saya familiar dengan internet]</t>
  </si>
  <si>
    <t>Familiarity / Keakraban [saya familiar dengan perkuliahan di kampus]</t>
  </si>
  <si>
    <t>Familiarity / Keakraban [saya familiar dengan media tradisional (koran, radio dan sebagainya)]</t>
  </si>
  <si>
    <t>Familiarity / Keakraban [saya familiar dengan jurnal ilmiah]</t>
  </si>
  <si>
    <t>Familiarity / Keakraban [saya familiar dengan Jurnal IT]</t>
  </si>
  <si>
    <t>Familiarity / Keakraban [saya familiar berbicara dengan orang lain]</t>
  </si>
  <si>
    <t>Familiarity / Keakraban [saya familiar dengan sosial media]</t>
  </si>
  <si>
    <t>Familiarity / Keakraban [saya familiar dengan serangan siber]</t>
  </si>
  <si>
    <t>Pengetahuan Ancaman Siber [pelanggaran privasi termasuk kedalam serangan siber]</t>
  </si>
  <si>
    <t>Pengetahuan Ancaman Siber [menghilangkan data termasuk kedalam serangan siber]</t>
  </si>
  <si>
    <t>Pengetahuan Ancaman Siber [memata-matai privasi seseorang termasuk kedalam serangan siber]</t>
  </si>
  <si>
    <t>Pengetahuan Ancaman Siber [mencuri uang termasuk kedalam serangan siber]</t>
  </si>
  <si>
    <t>Pengetahuan Ancaman Siber [memata-matatai organisasi termasuk kedalam serangan siber]</t>
  </si>
  <si>
    <t>Pengetahuan Ancaman Siber [Serangan siber berpotensi dalam serangan teror]</t>
  </si>
  <si>
    <t>Pengetahuan Ancaman Siber [Serangan siber berpotensi memblokir akses informasi]</t>
  </si>
  <si>
    <t>Pengetahuan Ancaman Siber [merusak device termasuk kedalam serangan siber]</t>
  </si>
  <si>
    <t>Kegiatan Keamanan Siber [saya pernah mengikuti seminar IT atau pelatihan IT]</t>
  </si>
  <si>
    <t>Kegiatan Keamanan Siber [saya mau mengikuti kegiatan seminar IT suatu hari nanti]</t>
  </si>
  <si>
    <t>Kegiatan Keamanan Siber [Pendidikan yang saat ini saya jalani sangat mempengaruhi kesadaran keamanan siber]</t>
  </si>
  <si>
    <t>Pemberian Informasi [saya menyadari dan mengetahui perbedaan web yang menggunakan HTTP dan HTTPS]</t>
  </si>
  <si>
    <t>Pemberian Informasi [saya bersedia memberikan alamat email dan kata sandi pada suatu web HTTP jika memang itu diperlukan ]</t>
  </si>
  <si>
    <t>Pemberian Informasi [saya bersedia memberikan nomor KTP saya pada suatu web HTTP jika memang itu diperlukan]</t>
  </si>
  <si>
    <t>Pemberian Informasi [saya bersedia memberikan alamat rumah saya pada suatu web HTTP jika memang itu diperlukan]</t>
  </si>
  <si>
    <t>Pemberian Informasi [saya bersedia untuk login akun sosial media saya pada suatu web HTTP jika memang itu diperlukan]</t>
  </si>
  <si>
    <t>Pemberian Informasi [saya bersedia untuk memberikan Nomor Telepon saya pada suatu web HTTP jika memang itu diperlukan]</t>
  </si>
  <si>
    <t>Pemberian Informasi [saya bersedia untuk memberikan informasi usia saya pada suatu web HTTP jika memang itu diperlukan]</t>
  </si>
  <si>
    <t>Pengetahuan Komputer [saya mahir pada keterampilan dan pengetahuan dalam menggunakan arsitektur komputer]</t>
  </si>
  <si>
    <t>Pengetahuan Komputer [saya mahir pada keterampilan dan pengetahuan dalam menggunakan arsitektur jaringan]</t>
  </si>
  <si>
    <t>Pengetahuan Komputer [saya mahir pada keterampilan dan pengetahuan dalam menggunakan text editor]</t>
  </si>
  <si>
    <t>Pengetahuan Komputer [saya mahir pada keterampilan dan pengetahuan dalam menggunakan spreadsheet]</t>
  </si>
  <si>
    <t>Pengetahuan Komputer [saya mahir pada keterampilan dan pengetahuan dalam menggunakan web browser]</t>
  </si>
  <si>
    <t>Pengetahuan Komputer [saya mahir pada keterampilan dan pengetahuan dalam menggunakan aplikasi e-mail]</t>
  </si>
  <si>
    <t>Pengetahuan Komputer [saya mahir pada keterampilan dan pengetahuan dalam menggunakan internet]</t>
  </si>
  <si>
    <t>Pengetahuan Komputer [saya mahir pada keterampilan dan pengetahuan dalam menggunakan software database]</t>
  </si>
  <si>
    <t>Saya tahu apa yang saya lakukan ketika terjadi serangan siber</t>
  </si>
  <si>
    <t>Penggunaan komputer merupakan pilihan saya sendiri bukan paksaan dari orang lain</t>
  </si>
  <si>
    <t>Perlindungan pribadi [Saya sudah menggunakan strong password]</t>
  </si>
  <si>
    <t>Perlindungan pribadi [Saya mengganti password secara berkala]</t>
  </si>
  <si>
    <t>Perlindungan pribadi [Saya mengupdate software secara berkala]</t>
  </si>
  <si>
    <t>Perlindungan pribadi [saya melakukan backup data secara berkala]</t>
  </si>
  <si>
    <t>Perlindungan pribadi [saya menghindari penggunaan komputer publik (komputer perpustakaan, warnet)]</t>
  </si>
  <si>
    <t>Perlindungan pribadi [saya menghindari menggunakan wifi publik gratis (café wifi, pojok wifi dll)]</t>
  </si>
  <si>
    <t>Perlindungan pribadi [saya menghindari menginstall aplikasi dari sumber tidak dikenali]</t>
  </si>
  <si>
    <t>Kebiasaan Manusia [Jurusan saya berkaitan dengan IT]</t>
  </si>
  <si>
    <t>Kebiasaan Manusia [Kampus saya memiliki kebijakan dalam penggunaan email yang diberikan oleh kampus]</t>
  </si>
  <si>
    <t>Kebiasaan Manusia [Saya sangat hati-hati dalam membuka lampiran email]</t>
  </si>
  <si>
    <t>Kebiasaan Manusia [Saya sering membaca dan membuka spam email]</t>
  </si>
  <si>
    <t>Saya pernah mengikuti webinar terkait keamanan informasi dari kampus saya</t>
  </si>
  <si>
    <t>Seberapa sering Anda menggunakan internet setiap hari?</t>
  </si>
  <si>
    <t>Pengetahuan Manusia [Saya mengerti apa itu phising]</t>
  </si>
  <si>
    <t>Pengetahuan Manusia [Saya tahu apa itu scam email dan tahu bagaimana cara mengidentifikasinya]</t>
  </si>
  <si>
    <t>Komputer/laptop/PC saya tidak ada artinya/tidak berharga, jadi saya tidak akan menjadi target hacker</t>
  </si>
  <si>
    <t>Penggunaan Hardware [Komputer yang saya miliki sudah aman]</t>
  </si>
  <si>
    <t>Penggunaan Hardware [Saya tahu cara memeriksa jika PC saya sedang diretas]</t>
  </si>
  <si>
    <t>Penggunaan Hardware [Saya tahu cara menyimpan dan mentransfer data pribadi yang penting ke PC rekan saya]</t>
  </si>
  <si>
    <t>Penggunaan Hardware [Saya bersedia melakukan login akun e-learning kampus menggunakan komputer publik (Perpustakaan, Labkom DLL)]</t>
  </si>
  <si>
    <t>Penggunaan data [Saya memberikan password akun saya kepada orang terdekat (kerabat/kekasih/keluarga)]</t>
  </si>
  <si>
    <t>Penggunaan data [Saya menulis data personal seperti password akun, PIN, dan sebagainya pada PC/HP saya]</t>
  </si>
  <si>
    <t>Penggunaan data [Jika terdapat broadcast pesan dari rekan/saudara untuk mengisi form berupa informasi pribadi, saya akan mengisinya dan meneruskannya]</t>
  </si>
  <si>
    <t>Penggunaan data [Saya menggunakan password yang sama dalam setiap akun saya]</t>
  </si>
  <si>
    <t>Penggunaan data [saya menggunakan password yang sama dalam setiap akun media sosial dan akun e-learning saya]</t>
  </si>
  <si>
    <t>Penggunaan Jaringan [Saya memiliki antivirus yang terbaru dan aktif]</t>
  </si>
  <si>
    <t>Penggunaan Jaringan [Saya mengaktifkan firewall pada PC saya]</t>
  </si>
  <si>
    <t>Penggunaan Jaringan [PC saya terkonfigurasi untuk update otomatis]</t>
  </si>
  <si>
    <t>Penggunaan Jaringan [Saya paham perbedaan HTTP dan HTTPS]</t>
  </si>
  <si>
    <t>Total time</t>
  </si>
  <si>
    <t>Group time: Data Responden</t>
  </si>
  <si>
    <t>Question time: DR1</t>
  </si>
  <si>
    <t>Question time: DR2</t>
  </si>
  <si>
    <t>Question time: DR5</t>
  </si>
  <si>
    <t>Question time: DR3</t>
  </si>
  <si>
    <t>Question time: DR4</t>
  </si>
  <si>
    <t>Group time: Mengukur Pengetahuan, Kebiasaan, dan familiarity Keamanan Siber</t>
  </si>
  <si>
    <t>Question time: ANCAMAN</t>
  </si>
  <si>
    <t>Question time: PENGETAHUAN</t>
  </si>
  <si>
    <t>Question time: PENGETAHUAN2</t>
  </si>
  <si>
    <t>Question time: PENGETAHUAN3</t>
  </si>
  <si>
    <t>Question time: PENGETAHUAN4</t>
  </si>
  <si>
    <t>Question time: PENGETAHUAN5</t>
  </si>
  <si>
    <t>Question time: KEBIASAAN1</t>
  </si>
  <si>
    <t>Question time: KEBIASAAN2</t>
  </si>
  <si>
    <t>Question time: KEBIASAAN3</t>
  </si>
  <si>
    <t>Group time: Mengukur tingkat mekanisme pertahan serangan rekayasa sosial</t>
  </si>
  <si>
    <t>Question time: MANUSIA1</t>
  </si>
  <si>
    <t>Question time: MANUSIA2</t>
  </si>
  <si>
    <t>Question time: MANUSIA3</t>
  </si>
  <si>
    <t>Question time: MANUSIA4</t>
  </si>
  <si>
    <t>Question time: HARDWARE1</t>
  </si>
  <si>
    <t>Question time: HARDWARE2</t>
  </si>
  <si>
    <t>Question time: DATA</t>
  </si>
  <si>
    <t>Question time: JARINGAN</t>
  </si>
  <si>
    <t>1980-01-01 00:00:00</t>
  </si>
  <si>
    <t>en</t>
  </si>
  <si>
    <t>F</t>
  </si>
  <si>
    <t>IT0</t>
  </si>
  <si>
    <t>Perpajakan</t>
  </si>
  <si>
    <t>Farmasi</t>
  </si>
  <si>
    <t>English Language Education</t>
  </si>
  <si>
    <t>Manajemen</t>
  </si>
  <si>
    <t>Program studi manajemen</t>
  </si>
  <si>
    <t>M</t>
  </si>
  <si>
    <t>manajemen</t>
  </si>
  <si>
    <t>Pendidikan Biologi</t>
  </si>
  <si>
    <t>Pendidikan Bahasa Inggris</t>
  </si>
  <si>
    <t>Kimia</t>
  </si>
  <si>
    <t>IT1</t>
  </si>
  <si>
    <t>Rekayasa Kemanan Siber</t>
  </si>
  <si>
    <t>Perencanaan Wilayah dan Kota</t>
  </si>
  <si>
    <t>Ners</t>
  </si>
  <si>
    <t>Perpustakaan dan Arsip</t>
  </si>
  <si>
    <t>D4- Keselamatan dan Kesehatan Kerja</t>
  </si>
  <si>
    <t>D4 Kebidanan</t>
  </si>
  <si>
    <t>D-IV Statistika</t>
  </si>
  <si>
    <t>Komunikasi</t>
  </si>
  <si>
    <t>Fakultas Teknik Industri</t>
  </si>
  <si>
    <t>Sastra Indonesia</t>
  </si>
  <si>
    <t>S1 Kesehatan Masyarakat</t>
  </si>
  <si>
    <t>Teknik Fisika</t>
  </si>
  <si>
    <t>Sarjana Terapan Gizi dan Dietetika</t>
  </si>
  <si>
    <t>Teknik Perancangan dan Konstruksi Kapal</t>
  </si>
  <si>
    <t>Teknik Instrumentasi</t>
  </si>
  <si>
    <t>Pendidikan Agama Islam</t>
  </si>
  <si>
    <t>Teknik Pengairan</t>
  </si>
  <si>
    <t>Rekayasa Keamanan Siber</t>
  </si>
  <si>
    <t>Keamanan Siber</t>
  </si>
  <si>
    <t>RKS</t>
  </si>
  <si>
    <t>rekayasa keamanan siber</t>
  </si>
  <si>
    <t>Keamanann siber</t>
  </si>
  <si>
    <t>Design and Construction Naval</t>
  </si>
  <si>
    <t>Hukum</t>
  </si>
  <si>
    <t>Ilmu Komputer</t>
  </si>
  <si>
    <t>Informatika</t>
  </si>
  <si>
    <t>Psikologi</t>
  </si>
  <si>
    <t>REKAYASA KEAMANAN SIBER</t>
  </si>
  <si>
    <t>Sistem Informasi</t>
  </si>
  <si>
    <t>Hospitality and Tourism</t>
  </si>
  <si>
    <t>sistem informasi</t>
  </si>
  <si>
    <t>Rekyasa Keamanan Siber</t>
  </si>
  <si>
    <t>keamanan siber</t>
  </si>
  <si>
    <t>broadcast journalism</t>
  </si>
  <si>
    <t>Akuntansi</t>
  </si>
  <si>
    <t>Teknik Informatika</t>
  </si>
  <si>
    <t>Sistem informasi</t>
  </si>
  <si>
    <t>PPKn</t>
  </si>
  <si>
    <t>Ilmu teknologi kebal</t>
  </si>
  <si>
    <t>Ilmu Hukum</t>
  </si>
  <si>
    <t>Teknik Perkapalan</t>
  </si>
  <si>
    <t>Naval arhitecture</t>
  </si>
  <si>
    <t>Agribisnis perikanan</t>
  </si>
  <si>
    <t>Administrasi bisnis</t>
  </si>
  <si>
    <t>Aqidah dan Filsafat Islam</t>
  </si>
  <si>
    <t>Teknik mesin</t>
  </si>
  <si>
    <t>Pendidikan</t>
  </si>
  <si>
    <t>Sarjana Terapan Kebidanan</t>
  </si>
  <si>
    <t>S1 Seni Musik</t>
  </si>
  <si>
    <t>Keperawatan</t>
  </si>
  <si>
    <t>FARMASI</t>
  </si>
  <si>
    <t>Biologi</t>
  </si>
  <si>
    <t>Total</t>
  </si>
  <si>
    <t>laki</t>
  </si>
  <si>
    <t>perempuan</t>
  </si>
  <si>
    <t xml:space="preserve">Umur </t>
  </si>
  <si>
    <t>19 hingga 22</t>
  </si>
  <si>
    <t>Jurusan IT</t>
  </si>
  <si>
    <t>Jurusan non IT</t>
  </si>
  <si>
    <t>SS</t>
  </si>
  <si>
    <t>S</t>
  </si>
  <si>
    <t>N</t>
  </si>
  <si>
    <t>TS</t>
  </si>
  <si>
    <t>STS</t>
  </si>
  <si>
    <t>Keterangan</t>
  </si>
  <si>
    <t>Total Persen</t>
  </si>
  <si>
    <t>%</t>
  </si>
  <si>
    <t>RENTANG SKALA PENILAIAN</t>
  </si>
  <si>
    <t>max-min / max</t>
  </si>
  <si>
    <t>SKALA</t>
  </si>
  <si>
    <t>No</t>
  </si>
  <si>
    <t>Rentang</t>
  </si>
  <si>
    <t>Presentase</t>
  </si>
  <si>
    <r>
      <t xml:space="preserve">1,00 </t>
    </r>
    <r>
      <rPr>
        <sz val="10"/>
        <rFont val="Symbol"/>
        <family val="1"/>
        <charset val="2"/>
      </rPr>
      <t>-</t>
    </r>
    <r>
      <rPr>
        <sz val="8.9"/>
        <rFont val="Arial"/>
        <family val="2"/>
        <charset val="1"/>
      </rPr>
      <t xml:space="preserve"> 1,80</t>
    </r>
  </si>
  <si>
    <t>Sangat tidak baik/sangat rendah</t>
  </si>
  <si>
    <t>1,80 - 2,60</t>
  </si>
  <si>
    <t>Tidak baik / rendah</t>
  </si>
  <si>
    <t>2,60 - 3,40</t>
  </si>
  <si>
    <t>Netral</t>
  </si>
  <si>
    <t>3,40 - 4,20</t>
  </si>
  <si>
    <t>Baik</t>
  </si>
  <si>
    <t>4,20 - 5,00</t>
  </si>
  <si>
    <t>Sangat Baik</t>
  </si>
  <si>
    <t>AWARENESS</t>
  </si>
  <si>
    <t xml:space="preserve">Familiarity / Keakraban </t>
  </si>
  <si>
    <t>Pengetahuan mengenai ancaman</t>
  </si>
  <si>
    <t>Kegiatan</t>
  </si>
  <si>
    <t>Pemberian Informasi</t>
  </si>
  <si>
    <t>Pengetahuan Komputer</t>
  </si>
  <si>
    <t>Kebiasaan</t>
  </si>
  <si>
    <t>Jml</t>
  </si>
  <si>
    <t>Max</t>
  </si>
  <si>
    <t>Min</t>
  </si>
  <si>
    <t>Mean</t>
  </si>
  <si>
    <t>SD</t>
  </si>
  <si>
    <t>K</t>
  </si>
  <si>
    <t>ID</t>
  </si>
  <si>
    <t>Untuk Poin 5</t>
  </si>
  <si>
    <t>Terendah</t>
  </si>
  <si>
    <t>Tertinggi</t>
  </si>
  <si>
    <t>Interval</t>
  </si>
  <si>
    <t>Tertinggi - Terendah</t>
  </si>
  <si>
    <t>ST</t>
  </si>
  <si>
    <t>84-100</t>
  </si>
  <si>
    <t>T</t>
  </si>
  <si>
    <t>R</t>
  </si>
  <si>
    <t>SR</t>
  </si>
  <si>
    <t>68-83</t>
  </si>
  <si>
    <t>52-67</t>
  </si>
  <si>
    <t>37-51</t>
  </si>
  <si>
    <t>20-36</t>
  </si>
  <si>
    <t>5 Poin</t>
  </si>
  <si>
    <t>Untuk Poin 3</t>
  </si>
  <si>
    <t>3 Poin</t>
  </si>
  <si>
    <t>78 - 100</t>
  </si>
  <si>
    <t>55 - 77</t>
  </si>
  <si>
    <t>32 - 54</t>
  </si>
  <si>
    <t>SUM TOTAL</t>
  </si>
  <si>
    <t>AWARENESS (1)</t>
  </si>
  <si>
    <t>Familiarity / Keakraban (8)</t>
  </si>
  <si>
    <t>Pengetahuan mengenai ancaman (8)</t>
  </si>
  <si>
    <t>Kegiatan (3)</t>
  </si>
  <si>
    <t>Pemberian Informasi (7)</t>
  </si>
  <si>
    <t>Pengetahuan Komputer (8)</t>
  </si>
  <si>
    <t>Kebiasaan (9)</t>
  </si>
  <si>
    <t>Total Soal Cyber sec</t>
  </si>
  <si>
    <t>Total Soal Soceng</t>
  </si>
  <si>
    <t>Total Kuisioner</t>
  </si>
  <si>
    <t>Umur 19</t>
  </si>
  <si>
    <t>Umur 20</t>
  </si>
  <si>
    <t>Umur 21</t>
  </si>
  <si>
    <t>Umur 22</t>
  </si>
  <si>
    <t>Umur 23</t>
  </si>
  <si>
    <t>Umur 24</t>
  </si>
  <si>
    <t>Umur 18</t>
  </si>
  <si>
    <t>18 - 20</t>
  </si>
  <si>
    <t>21 - 24</t>
  </si>
  <si>
    <t>Pengukuran Pengetahuan, Kesadaran dan kebiasaan keamanan siber</t>
  </si>
  <si>
    <t>IT</t>
  </si>
  <si>
    <t>non IT</t>
  </si>
  <si>
    <t>Standar deviasi</t>
  </si>
  <si>
    <t>Range</t>
  </si>
  <si>
    <t>Varians</t>
  </si>
  <si>
    <t>Skor Maksimal</t>
  </si>
  <si>
    <t>Skor Minimal</t>
  </si>
  <si>
    <t>DESKRIPTIF</t>
  </si>
  <si>
    <t>&lt; =</t>
  </si>
  <si>
    <t>Jml Laki-laki</t>
  </si>
  <si>
    <t>Jml Perempuan</t>
  </si>
  <si>
    <t>Gender</t>
  </si>
  <si>
    <t>Familiarity</t>
  </si>
  <si>
    <t>Skala</t>
  </si>
  <si>
    <t>Rendah</t>
  </si>
  <si>
    <t>Sangat Rendah</t>
  </si>
  <si>
    <t>32 - 40</t>
  </si>
  <si>
    <t>16 - 24</t>
  </si>
  <si>
    <t>24 - 32</t>
  </si>
  <si>
    <t>8 - 16</t>
  </si>
  <si>
    <t>0 - 8</t>
  </si>
  <si>
    <t>Pengetahuan ancaman</t>
  </si>
  <si>
    <t>pernah/tidak</t>
  </si>
  <si>
    <t>Pernah</t>
  </si>
  <si>
    <t>Tidak</t>
  </si>
  <si>
    <t>Tidak yakin</t>
  </si>
  <si>
    <t>Mau/Tidak</t>
  </si>
  <si>
    <t>RUMUS RENTANG SKALA</t>
  </si>
  <si>
    <t>RS = n(m-1)/m</t>
  </si>
  <si>
    <t>Nilai</t>
  </si>
  <si>
    <t>Interpretasi</t>
  </si>
  <si>
    <t>Frekuensi</t>
  </si>
  <si>
    <t>Persentase (%)</t>
  </si>
  <si>
    <t>Cukup</t>
  </si>
  <si>
    <t>36-51</t>
  </si>
  <si>
    <t>0-35</t>
  </si>
  <si>
    <t>Cukup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</si>
</sst>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16"/>
      <name val="Arial"/>
      <family val="2"/>
      <charset val="1"/>
    </font>
    <font>
      <sz val="10"/>
      <name val="Symbol"/>
      <family val="1"/>
      <charset val="2"/>
    </font>
    <font>
      <sz val="8.9"/>
      <name val="Arial"/>
      <family val="2"/>
      <charset val="1"/>
    </font>
    <font>
      <i/>
      <sz val="16"/>
      <name val="Arial"/>
      <family val="2"/>
    </font>
    <font>
      <sz val="8"/>
      <name val="Arial"/>
      <family val="2"/>
      <charset val="1"/>
    </font>
    <font>
      <sz val="10"/>
      <color theme="0"/>
      <name val="Arial"/>
      <family val="2"/>
      <charset val="1"/>
    </font>
    <font>
      <i/>
      <sz val="1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3" borderId="2" applyNumberFormat="0" applyAlignment="0" applyProtection="0"/>
    <xf numFmtId="0" fontId="4" fillId="2" borderId="1" applyNumberFormat="0" applyAlignment="0" applyProtection="0"/>
    <xf numFmtId="9" fontId="3" fillId="0" borderId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13" borderId="0" applyNumberFormat="0" applyBorder="0" applyAlignment="0" applyProtection="0"/>
  </cellStyleXfs>
  <cellXfs count="105">
    <xf numFmtId="0" fontId="0" fillId="0" borderId="0" xfId="0" applyFont="1"/>
    <xf numFmtId="0" fontId="5" fillId="3" borderId="2" xfId="1" applyAlignment="1">
      <alignment horizontal="center" vertical="center"/>
    </xf>
    <xf numFmtId="0" fontId="4" fillId="2" borderId="1" xfId="2" applyAlignment="1">
      <alignment horizontal="center" vertical="center"/>
    </xf>
    <xf numFmtId="0" fontId="4" fillId="2" borderId="1" xfId="2"/>
    <xf numFmtId="0" fontId="2" fillId="6" borderId="3" xfId="6" applyBorder="1"/>
    <xf numFmtId="0" fontId="2" fillId="6" borderId="3" xfId="6" applyBorder="1" applyAlignment="1">
      <alignment horizontal="center" vertical="center"/>
    </xf>
    <xf numFmtId="0" fontId="0" fillId="8" borderId="0" xfId="0" applyFont="1" applyFill="1"/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6" fillId="4" borderId="3" xfId="4" applyBorder="1" applyAlignment="1">
      <alignment horizontal="center" vertical="center"/>
    </xf>
    <xf numFmtId="0" fontId="0" fillId="9" borderId="3" xfId="0" applyFont="1" applyFill="1" applyBorder="1" applyAlignment="1">
      <alignment horizontal="left" vertical="center"/>
    </xf>
    <xf numFmtId="9" fontId="3" fillId="0" borderId="3" xfId="3" applyBorder="1" applyAlignment="1">
      <alignment horizontal="center" vertical="center"/>
    </xf>
    <xf numFmtId="9" fontId="7" fillId="5" borderId="3" xfId="5" applyNumberFormat="1" applyFont="1" applyBorder="1" applyAlignment="1">
      <alignment horizontal="center" vertical="center"/>
    </xf>
    <xf numFmtId="0" fontId="7" fillId="5" borderId="3" xfId="5" applyFont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0" fillId="11" borderId="0" xfId="0" applyFont="1" applyFill="1"/>
    <xf numFmtId="0" fontId="0" fillId="0" borderId="3" xfId="0" applyFont="1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3" xfId="6" applyFill="1" applyBorder="1" applyAlignment="1">
      <alignment horizontal="center" vertical="center"/>
    </xf>
    <xf numFmtId="0" fontId="2" fillId="0" borderId="0" xfId="6" applyFill="1" applyBorder="1" applyAlignment="1">
      <alignment horizontal="center" vertical="center"/>
    </xf>
    <xf numFmtId="9" fontId="3" fillId="0" borderId="3" xfId="3" applyFill="1" applyBorder="1" applyAlignment="1">
      <alignment horizontal="center" vertical="center"/>
    </xf>
    <xf numFmtId="0" fontId="0" fillId="11" borderId="0" xfId="0" applyFont="1" applyFill="1" applyBorder="1"/>
    <xf numFmtId="0" fontId="1" fillId="13" borderId="3" xfId="7" applyBorder="1" applyAlignment="1">
      <alignment horizontal="center" vertical="center"/>
    </xf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4" fillId="2" borderId="3" xfId="2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0" borderId="0" xfId="0" applyFont="1" applyBorder="1"/>
    <xf numFmtId="0" fontId="0" fillId="18" borderId="3" xfId="0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17" borderId="3" xfId="0" applyFont="1" applyFill="1" applyBorder="1"/>
    <xf numFmtId="0" fontId="0" fillId="17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4" fillId="2" borderId="3" xfId="2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horizontal="center"/>
    </xf>
    <xf numFmtId="9" fontId="3" fillId="0" borderId="0" xfId="3" applyAlignment="1">
      <alignment horizontal="center"/>
    </xf>
    <xf numFmtId="0" fontId="0" fillId="15" borderId="0" xfId="0" applyFont="1" applyFill="1" applyBorder="1" applyAlignment="1">
      <alignment horizontal="center"/>
    </xf>
    <xf numFmtId="2" fontId="0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19" borderId="3" xfId="0" applyFont="1" applyFill="1" applyBorder="1"/>
    <xf numFmtId="0" fontId="0" fillId="0" borderId="3" xfId="0" applyFont="1" applyFill="1" applyBorder="1" applyAlignment="1">
      <alignment horizontal="center" vertical="center"/>
    </xf>
    <xf numFmtId="17" fontId="0" fillId="0" borderId="3" xfId="0" quotePrefix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20" borderId="0" xfId="0" applyFont="1" applyFill="1" applyAlignment="1">
      <alignment horizontal="center"/>
    </xf>
    <xf numFmtId="0" fontId="2" fillId="6" borderId="3" xfId="6" applyBorder="1" applyAlignment="1">
      <alignment horizontal="center"/>
    </xf>
    <xf numFmtId="0" fontId="0" fillId="8" borderId="0" xfId="0" applyFont="1" applyFill="1" applyAlignment="1">
      <alignment horizontal="left"/>
    </xf>
    <xf numFmtId="9" fontId="0" fillId="0" borderId="0" xfId="0" applyNumberFormat="1" applyFont="1" applyFill="1" applyBorder="1" applyAlignment="1">
      <alignment horizontal="center" vertical="center"/>
    </xf>
    <xf numFmtId="9" fontId="3" fillId="0" borderId="3" xfId="3" applyBorder="1"/>
    <xf numFmtId="0" fontId="0" fillId="0" borderId="3" xfId="0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0" xfId="0" applyNumberFormat="1" applyFont="1"/>
    <xf numFmtId="0" fontId="4" fillId="2" borderId="3" xfId="2" applyBorder="1" applyAlignment="1">
      <alignment horizontal="center" vertical="center"/>
    </xf>
    <xf numFmtId="0" fontId="0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4" borderId="0" xfId="4" applyFont="1" applyAlignment="1">
      <alignment horizontal="center"/>
    </xf>
    <xf numFmtId="0" fontId="4" fillId="2" borderId="3" xfId="2" applyBorder="1" applyAlignment="1">
      <alignment horizontal="center" vertical="center"/>
    </xf>
    <xf numFmtId="0" fontId="14" fillId="14" borderId="3" xfId="0" applyFont="1" applyFill="1" applyBorder="1" applyAlignment="1">
      <alignment horizontal="center"/>
    </xf>
    <xf numFmtId="0" fontId="0" fillId="20" borderId="3" xfId="0" applyFont="1" applyFill="1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4" fillId="2" borderId="6" xfId="2" applyBorder="1" applyAlignment="1">
      <alignment horizontal="center" vertical="center"/>
    </xf>
    <xf numFmtId="0" fontId="4" fillId="2" borderId="5" xfId="2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0" borderId="3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1" borderId="6" xfId="0" applyFont="1" applyFill="1" applyBorder="1" applyAlignment="1">
      <alignment horizontal="center"/>
    </xf>
    <xf numFmtId="0" fontId="0" fillId="21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0" borderId="7" xfId="0" applyFont="1" applyFill="1" applyBorder="1" applyAlignment="1">
      <alignment horizontal="center"/>
    </xf>
    <xf numFmtId="0" fontId="0" fillId="21" borderId="8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1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2" borderId="3" xfId="2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8">
    <cellStyle name="40% - Accent5" xfId="6" builtinId="47"/>
    <cellStyle name="60% - Accent2" xfId="7" builtinId="36"/>
    <cellStyle name="Accent1" xfId="4" builtinId="29"/>
    <cellStyle name="Accent2" xfId="5" builtinId="33"/>
    <cellStyle name="Check Cell" xfId="1" builtinId="23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7"/>
  <sheetViews>
    <sheetView topLeftCell="A55" zoomScale="85" zoomScaleNormal="85" workbookViewId="0">
      <selection activeCell="A117" sqref="A117"/>
    </sheetView>
  </sheetViews>
  <sheetFormatPr defaultRowHeight="12.75" x14ac:dyDescent="0.2"/>
  <cols>
    <col min="1" max="1024" width="11.42578125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">
      <c r="A2">
        <v>3</v>
      </c>
      <c r="B2" t="s">
        <v>102</v>
      </c>
      <c r="C2">
        <v>3</v>
      </c>
      <c r="D2" t="s">
        <v>103</v>
      </c>
      <c r="E2">
        <v>1581030387</v>
      </c>
      <c r="F2">
        <v>20</v>
      </c>
      <c r="G2" t="s">
        <v>104</v>
      </c>
      <c r="H2">
        <v>1</v>
      </c>
      <c r="I2" t="s">
        <v>105</v>
      </c>
      <c r="J2" t="s">
        <v>106</v>
      </c>
      <c r="K2">
        <v>3</v>
      </c>
      <c r="L2">
        <v>4</v>
      </c>
      <c r="M2">
        <v>4</v>
      </c>
      <c r="N2">
        <v>2</v>
      </c>
      <c r="O2">
        <v>4</v>
      </c>
      <c r="P2">
        <v>3</v>
      </c>
      <c r="Q2">
        <v>4</v>
      </c>
      <c r="R2">
        <v>4</v>
      </c>
      <c r="S2">
        <v>2</v>
      </c>
      <c r="T2">
        <v>5</v>
      </c>
      <c r="U2">
        <v>5</v>
      </c>
      <c r="V2">
        <v>5</v>
      </c>
      <c r="W2">
        <v>3</v>
      </c>
      <c r="X2">
        <v>4</v>
      </c>
      <c r="Y2">
        <v>4</v>
      </c>
      <c r="Z2">
        <v>4</v>
      </c>
      <c r="AA2">
        <v>3</v>
      </c>
      <c r="AB2">
        <v>3</v>
      </c>
      <c r="AC2">
        <v>2</v>
      </c>
      <c r="AD2">
        <v>1</v>
      </c>
      <c r="AE2">
        <v>4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3</v>
      </c>
      <c r="AO2">
        <v>3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2</v>
      </c>
      <c r="AX2">
        <v>3</v>
      </c>
      <c r="AY2">
        <v>4</v>
      </c>
      <c r="AZ2">
        <v>4</v>
      </c>
      <c r="BA2">
        <v>4</v>
      </c>
      <c r="BB2">
        <v>5</v>
      </c>
      <c r="BC2">
        <v>2</v>
      </c>
      <c r="BD2">
        <v>5</v>
      </c>
      <c r="BE2">
        <v>5</v>
      </c>
      <c r="BF2">
        <v>4</v>
      </c>
      <c r="BG2">
        <v>2</v>
      </c>
      <c r="BH2">
        <v>5</v>
      </c>
      <c r="BI2">
        <v>4</v>
      </c>
      <c r="BJ2">
        <v>4</v>
      </c>
      <c r="BK2">
        <v>4</v>
      </c>
      <c r="BL2">
        <v>4</v>
      </c>
      <c r="BM2">
        <v>2</v>
      </c>
      <c r="BN2">
        <v>4</v>
      </c>
      <c r="BO2">
        <v>2</v>
      </c>
      <c r="BP2">
        <v>2</v>
      </c>
      <c r="BQ2">
        <v>4</v>
      </c>
      <c r="BR2">
        <v>2</v>
      </c>
      <c r="BS2">
        <v>4</v>
      </c>
      <c r="BT2">
        <v>4</v>
      </c>
      <c r="BU2">
        <v>2</v>
      </c>
      <c r="BV2">
        <v>3</v>
      </c>
      <c r="BW2">
        <v>4</v>
      </c>
      <c r="BX2">
        <v>4</v>
      </c>
      <c r="BY2">
        <v>313.58999999999997</v>
      </c>
      <c r="BZ2">
        <v>25.44</v>
      </c>
      <c r="CF2">
        <v>184.87</v>
      </c>
      <c r="CP2">
        <v>103.28</v>
      </c>
    </row>
    <row r="3" spans="1:102" x14ac:dyDescent="0.2">
      <c r="A3">
        <v>4</v>
      </c>
      <c r="B3" t="s">
        <v>102</v>
      </c>
      <c r="C3">
        <v>3</v>
      </c>
      <c r="D3" t="s">
        <v>103</v>
      </c>
      <c r="E3">
        <v>509791629</v>
      </c>
      <c r="F3">
        <v>19</v>
      </c>
      <c r="G3" t="s">
        <v>104</v>
      </c>
      <c r="H3">
        <v>1</v>
      </c>
      <c r="I3" t="s">
        <v>105</v>
      </c>
      <c r="J3" t="s">
        <v>107</v>
      </c>
      <c r="K3">
        <v>3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1</v>
      </c>
      <c r="AC3">
        <v>3</v>
      </c>
      <c r="AD3">
        <v>3</v>
      </c>
      <c r="AE3">
        <v>3</v>
      </c>
      <c r="AF3">
        <v>2</v>
      </c>
      <c r="AG3">
        <v>2</v>
      </c>
      <c r="AH3">
        <v>2</v>
      </c>
      <c r="AI3">
        <v>3</v>
      </c>
      <c r="AJ3">
        <v>2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4</v>
      </c>
      <c r="AV3">
        <v>4</v>
      </c>
      <c r="AW3">
        <v>3</v>
      </c>
      <c r="AX3">
        <v>4</v>
      </c>
      <c r="AY3">
        <v>4</v>
      </c>
      <c r="AZ3">
        <v>4</v>
      </c>
      <c r="BA3">
        <v>3</v>
      </c>
      <c r="BB3">
        <v>3</v>
      </c>
      <c r="BC3">
        <v>3</v>
      </c>
      <c r="BD3">
        <v>4</v>
      </c>
      <c r="BE3">
        <v>4</v>
      </c>
      <c r="BF3">
        <v>4</v>
      </c>
      <c r="BG3">
        <v>3</v>
      </c>
      <c r="BH3">
        <v>5</v>
      </c>
      <c r="BI3">
        <v>4</v>
      </c>
      <c r="BJ3">
        <v>3</v>
      </c>
      <c r="BK3">
        <v>3</v>
      </c>
      <c r="BL3">
        <v>3</v>
      </c>
      <c r="BM3">
        <v>3</v>
      </c>
      <c r="BN3">
        <v>4</v>
      </c>
      <c r="BO3">
        <v>3</v>
      </c>
      <c r="BP3">
        <v>2</v>
      </c>
      <c r="BQ3">
        <v>3</v>
      </c>
      <c r="BR3">
        <v>3</v>
      </c>
      <c r="BS3">
        <v>3</v>
      </c>
      <c r="BT3">
        <v>3</v>
      </c>
      <c r="BU3">
        <v>3</v>
      </c>
      <c r="BV3">
        <v>2</v>
      </c>
      <c r="BW3">
        <v>3</v>
      </c>
      <c r="BX3">
        <v>3</v>
      </c>
      <c r="BY3">
        <v>833.08</v>
      </c>
      <c r="BZ3">
        <v>76.66</v>
      </c>
      <c r="CF3">
        <v>494.18</v>
      </c>
      <c r="CP3">
        <v>262.24</v>
      </c>
    </row>
    <row r="4" spans="1:102" x14ac:dyDescent="0.2">
      <c r="A4">
        <v>6</v>
      </c>
      <c r="B4" t="s">
        <v>102</v>
      </c>
      <c r="C4">
        <v>3</v>
      </c>
      <c r="D4" t="s">
        <v>103</v>
      </c>
      <c r="E4">
        <v>81422350</v>
      </c>
      <c r="F4">
        <v>19</v>
      </c>
      <c r="G4" t="s">
        <v>104</v>
      </c>
      <c r="H4">
        <v>1</v>
      </c>
      <c r="I4" t="s">
        <v>105</v>
      </c>
      <c r="J4" t="s">
        <v>108</v>
      </c>
      <c r="K4">
        <v>4</v>
      </c>
      <c r="L4">
        <v>5</v>
      </c>
      <c r="M4">
        <v>5</v>
      </c>
      <c r="N4">
        <v>5</v>
      </c>
      <c r="O4">
        <v>5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2</v>
      </c>
      <c r="Y4">
        <v>4</v>
      </c>
      <c r="Z4">
        <v>4</v>
      </c>
      <c r="AA4">
        <v>3</v>
      </c>
      <c r="AB4">
        <v>2</v>
      </c>
      <c r="AC4">
        <v>3</v>
      </c>
      <c r="AD4">
        <v>3</v>
      </c>
      <c r="AE4">
        <v>4</v>
      </c>
      <c r="AF4">
        <v>1</v>
      </c>
      <c r="AG4">
        <v>1</v>
      </c>
      <c r="AH4">
        <v>1</v>
      </c>
      <c r="AI4">
        <v>1</v>
      </c>
      <c r="AJ4">
        <v>1</v>
      </c>
      <c r="AK4">
        <v>3</v>
      </c>
      <c r="AL4">
        <v>2</v>
      </c>
      <c r="AM4">
        <v>2</v>
      </c>
      <c r="AN4">
        <v>3</v>
      </c>
      <c r="AO4">
        <v>4</v>
      </c>
      <c r="AP4">
        <v>4</v>
      </c>
      <c r="AQ4">
        <v>4</v>
      </c>
      <c r="AR4">
        <v>4</v>
      </c>
      <c r="AS4">
        <v>3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5</v>
      </c>
      <c r="BA4">
        <v>4</v>
      </c>
      <c r="BB4">
        <v>5</v>
      </c>
      <c r="BC4">
        <v>3</v>
      </c>
      <c r="BD4">
        <v>5</v>
      </c>
      <c r="BE4">
        <v>5</v>
      </c>
      <c r="BF4">
        <v>4</v>
      </c>
      <c r="BG4">
        <v>3</v>
      </c>
      <c r="BH4">
        <v>5</v>
      </c>
      <c r="BI4">
        <v>4</v>
      </c>
      <c r="BJ4">
        <v>3</v>
      </c>
      <c r="BK4">
        <v>3</v>
      </c>
      <c r="BL4">
        <v>3</v>
      </c>
      <c r="BM4">
        <v>3</v>
      </c>
      <c r="BN4">
        <v>3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3</v>
      </c>
      <c r="BV4">
        <v>3</v>
      </c>
      <c r="BW4">
        <v>3</v>
      </c>
      <c r="BX4">
        <v>3</v>
      </c>
      <c r="BY4">
        <v>271.06</v>
      </c>
      <c r="BZ4">
        <v>25.41</v>
      </c>
      <c r="CF4">
        <v>162.85</v>
      </c>
      <c r="CP4">
        <v>82.8</v>
      </c>
    </row>
    <row r="5" spans="1:102" x14ac:dyDescent="0.2">
      <c r="A5">
        <v>7</v>
      </c>
      <c r="B5" t="s">
        <v>102</v>
      </c>
      <c r="C5">
        <v>3</v>
      </c>
      <c r="D5" t="s">
        <v>103</v>
      </c>
      <c r="E5">
        <v>479287866</v>
      </c>
      <c r="F5">
        <v>21</v>
      </c>
      <c r="G5" t="s">
        <v>104</v>
      </c>
      <c r="H5">
        <v>1</v>
      </c>
      <c r="I5" t="s">
        <v>105</v>
      </c>
      <c r="J5" t="s">
        <v>109</v>
      </c>
      <c r="K5">
        <v>3</v>
      </c>
      <c r="L5">
        <v>5</v>
      </c>
      <c r="M5">
        <v>5</v>
      </c>
      <c r="N5">
        <v>4</v>
      </c>
      <c r="O5">
        <v>4</v>
      </c>
      <c r="P5">
        <v>4</v>
      </c>
      <c r="Q5">
        <v>5</v>
      </c>
      <c r="R5">
        <v>5</v>
      </c>
      <c r="S5">
        <v>3</v>
      </c>
      <c r="T5">
        <v>4</v>
      </c>
      <c r="U5">
        <v>3</v>
      </c>
      <c r="V5">
        <v>4</v>
      </c>
      <c r="W5">
        <v>2</v>
      </c>
      <c r="X5">
        <v>2</v>
      </c>
      <c r="Y5">
        <v>4</v>
      </c>
      <c r="Z5">
        <v>4</v>
      </c>
      <c r="AA5">
        <v>3</v>
      </c>
      <c r="AB5">
        <v>3</v>
      </c>
      <c r="AC5">
        <v>3</v>
      </c>
      <c r="AD5">
        <v>2</v>
      </c>
      <c r="AE5">
        <v>5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3</v>
      </c>
      <c r="AM5">
        <v>3</v>
      </c>
      <c r="AN5">
        <v>3</v>
      </c>
      <c r="AO5">
        <v>3</v>
      </c>
      <c r="AP5">
        <v>4</v>
      </c>
      <c r="AQ5">
        <v>4</v>
      </c>
      <c r="AR5">
        <v>4</v>
      </c>
      <c r="AS5">
        <v>3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5</v>
      </c>
      <c r="BA5">
        <v>3</v>
      </c>
      <c r="BB5">
        <v>4</v>
      </c>
      <c r="BC5">
        <v>3</v>
      </c>
      <c r="BD5">
        <v>2</v>
      </c>
      <c r="BE5">
        <v>2</v>
      </c>
      <c r="BF5">
        <v>5</v>
      </c>
      <c r="BG5">
        <v>2</v>
      </c>
      <c r="BH5">
        <v>5</v>
      </c>
      <c r="BI5">
        <v>4</v>
      </c>
      <c r="BJ5">
        <v>2</v>
      </c>
      <c r="BK5">
        <v>4</v>
      </c>
      <c r="BL5">
        <v>2</v>
      </c>
      <c r="BM5">
        <v>2</v>
      </c>
      <c r="BN5">
        <v>4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4</v>
      </c>
      <c r="BX5">
        <v>5</v>
      </c>
      <c r="BY5">
        <v>367.15</v>
      </c>
      <c r="BZ5">
        <v>16.13</v>
      </c>
      <c r="CF5">
        <v>215.16</v>
      </c>
      <c r="CP5">
        <v>135.86000000000001</v>
      </c>
    </row>
    <row r="6" spans="1:102" x14ac:dyDescent="0.2">
      <c r="A6">
        <v>9</v>
      </c>
      <c r="B6" t="s">
        <v>102</v>
      </c>
      <c r="C6">
        <v>3</v>
      </c>
      <c r="D6" t="s">
        <v>103</v>
      </c>
      <c r="E6">
        <v>1247422136</v>
      </c>
      <c r="F6">
        <v>21</v>
      </c>
      <c r="G6" t="s">
        <v>104</v>
      </c>
      <c r="H6">
        <v>1</v>
      </c>
      <c r="I6" t="s">
        <v>105</v>
      </c>
      <c r="J6" t="s">
        <v>110</v>
      </c>
      <c r="K6">
        <v>3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1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4</v>
      </c>
      <c r="BE6">
        <v>4</v>
      </c>
      <c r="BF6">
        <v>3</v>
      </c>
      <c r="BG6">
        <v>2</v>
      </c>
      <c r="BH6">
        <v>5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1</v>
      </c>
      <c r="BQ6">
        <v>4</v>
      </c>
      <c r="BR6">
        <v>4</v>
      </c>
      <c r="BS6">
        <v>4</v>
      </c>
      <c r="BT6">
        <v>3</v>
      </c>
      <c r="BU6">
        <v>3</v>
      </c>
      <c r="BV6">
        <v>3</v>
      </c>
      <c r="BW6">
        <v>3</v>
      </c>
      <c r="BX6">
        <v>3</v>
      </c>
      <c r="BY6">
        <v>457.58</v>
      </c>
      <c r="BZ6">
        <v>56.33</v>
      </c>
      <c r="CF6">
        <v>262.36</v>
      </c>
      <c r="CP6">
        <v>138.88999999999999</v>
      </c>
    </row>
    <row r="7" spans="1:102" x14ac:dyDescent="0.2">
      <c r="A7">
        <v>10</v>
      </c>
      <c r="B7" t="s">
        <v>102</v>
      </c>
      <c r="C7">
        <v>3</v>
      </c>
      <c r="D7" t="s">
        <v>103</v>
      </c>
      <c r="E7">
        <v>172167300</v>
      </c>
      <c r="F7">
        <v>20</v>
      </c>
      <c r="G7" t="s">
        <v>111</v>
      </c>
      <c r="H7">
        <v>1</v>
      </c>
      <c r="I7" t="s">
        <v>105</v>
      </c>
      <c r="J7" t="s">
        <v>109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3</v>
      </c>
      <c r="AC7">
        <v>3</v>
      </c>
      <c r="AD7">
        <v>3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1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4</v>
      </c>
      <c r="BY7">
        <v>224.31</v>
      </c>
      <c r="BZ7">
        <v>30.44</v>
      </c>
      <c r="CF7">
        <v>125.76</v>
      </c>
      <c r="CP7">
        <v>68.11</v>
      </c>
    </row>
    <row r="8" spans="1:102" x14ac:dyDescent="0.2">
      <c r="A8">
        <v>11</v>
      </c>
      <c r="B8" t="s">
        <v>102</v>
      </c>
      <c r="C8">
        <v>3</v>
      </c>
      <c r="D8" t="s">
        <v>103</v>
      </c>
      <c r="E8">
        <v>1410889408</v>
      </c>
      <c r="F8">
        <v>18</v>
      </c>
      <c r="G8" t="s">
        <v>104</v>
      </c>
      <c r="H8">
        <v>1</v>
      </c>
      <c r="I8" t="s">
        <v>105</v>
      </c>
      <c r="J8" t="s">
        <v>109</v>
      </c>
      <c r="K8">
        <v>3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4</v>
      </c>
      <c r="S8">
        <v>3</v>
      </c>
      <c r="T8">
        <v>4</v>
      </c>
      <c r="U8">
        <v>4</v>
      </c>
      <c r="V8">
        <v>3</v>
      </c>
      <c r="W8">
        <v>2</v>
      </c>
      <c r="X8">
        <v>4</v>
      </c>
      <c r="Y8">
        <v>5</v>
      </c>
      <c r="Z8">
        <v>5</v>
      </c>
      <c r="AA8">
        <v>2</v>
      </c>
      <c r="AB8">
        <v>1</v>
      </c>
      <c r="AC8">
        <v>3</v>
      </c>
      <c r="AD8">
        <v>3</v>
      </c>
      <c r="AE8">
        <v>2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2</v>
      </c>
      <c r="AM8">
        <v>2</v>
      </c>
      <c r="AN8">
        <v>2</v>
      </c>
      <c r="AO8">
        <v>2</v>
      </c>
      <c r="AP8">
        <v>2</v>
      </c>
      <c r="AQ8">
        <v>4</v>
      </c>
      <c r="AR8">
        <v>4</v>
      </c>
      <c r="AS8">
        <v>2</v>
      </c>
      <c r="AT8">
        <v>2</v>
      </c>
      <c r="AU8">
        <v>4</v>
      </c>
      <c r="AV8">
        <v>2</v>
      </c>
      <c r="AW8">
        <v>2</v>
      </c>
      <c r="AX8">
        <v>2</v>
      </c>
      <c r="AY8">
        <v>2</v>
      </c>
      <c r="AZ8">
        <v>3</v>
      </c>
      <c r="BA8">
        <v>2</v>
      </c>
      <c r="BB8">
        <v>4</v>
      </c>
      <c r="BC8">
        <v>2</v>
      </c>
      <c r="BD8">
        <v>4</v>
      </c>
      <c r="BE8">
        <v>3</v>
      </c>
      <c r="BF8">
        <v>4</v>
      </c>
      <c r="BG8">
        <v>2</v>
      </c>
      <c r="BH8">
        <v>5</v>
      </c>
      <c r="BI8">
        <v>1</v>
      </c>
      <c r="BJ8">
        <v>1</v>
      </c>
      <c r="BK8">
        <v>1</v>
      </c>
      <c r="BL8">
        <v>3</v>
      </c>
      <c r="BM8">
        <v>2</v>
      </c>
      <c r="BN8">
        <v>2</v>
      </c>
      <c r="BO8">
        <v>2</v>
      </c>
      <c r="BP8">
        <v>4</v>
      </c>
      <c r="BQ8">
        <v>4</v>
      </c>
      <c r="BR8">
        <v>3</v>
      </c>
      <c r="BS8">
        <v>4</v>
      </c>
      <c r="BT8">
        <v>4</v>
      </c>
      <c r="BU8">
        <v>1</v>
      </c>
      <c r="BV8">
        <v>1</v>
      </c>
      <c r="BW8">
        <v>1</v>
      </c>
      <c r="BX8">
        <v>1</v>
      </c>
      <c r="BY8">
        <v>1213.28</v>
      </c>
      <c r="BZ8">
        <v>560.91999999999996</v>
      </c>
      <c r="CF8">
        <v>512.36</v>
      </c>
      <c r="CP8">
        <v>140</v>
      </c>
    </row>
    <row r="9" spans="1:102" x14ac:dyDescent="0.2">
      <c r="A9">
        <v>12</v>
      </c>
      <c r="B9" t="s">
        <v>102</v>
      </c>
      <c r="C9">
        <v>3</v>
      </c>
      <c r="D9" t="s">
        <v>103</v>
      </c>
      <c r="E9">
        <v>4447101</v>
      </c>
      <c r="F9">
        <v>18</v>
      </c>
      <c r="G9" t="s">
        <v>104</v>
      </c>
      <c r="H9">
        <v>1</v>
      </c>
      <c r="I9" t="s">
        <v>105</v>
      </c>
      <c r="J9" t="s">
        <v>109</v>
      </c>
      <c r="K9">
        <v>4</v>
      </c>
      <c r="L9">
        <v>4</v>
      </c>
      <c r="M9">
        <v>4</v>
      </c>
      <c r="N9">
        <v>3</v>
      </c>
      <c r="O9">
        <v>3</v>
      </c>
      <c r="P9">
        <v>2</v>
      </c>
      <c r="Q9">
        <v>3</v>
      </c>
      <c r="R9">
        <v>4</v>
      </c>
      <c r="S9">
        <v>3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4</v>
      </c>
      <c r="AV9">
        <v>3</v>
      </c>
      <c r="AW9">
        <v>2</v>
      </c>
      <c r="AX9">
        <v>3</v>
      </c>
      <c r="AY9">
        <v>3</v>
      </c>
      <c r="AZ9">
        <v>3</v>
      </c>
      <c r="BA9">
        <v>2</v>
      </c>
      <c r="BB9">
        <v>3</v>
      </c>
      <c r="BC9">
        <v>2</v>
      </c>
      <c r="BD9">
        <v>2</v>
      </c>
      <c r="BE9">
        <v>3</v>
      </c>
      <c r="BF9">
        <v>3</v>
      </c>
      <c r="BG9">
        <v>2</v>
      </c>
      <c r="BH9">
        <v>5</v>
      </c>
      <c r="BI9">
        <v>2</v>
      </c>
      <c r="BJ9">
        <v>2</v>
      </c>
      <c r="BK9">
        <v>3</v>
      </c>
      <c r="BL9">
        <v>3</v>
      </c>
      <c r="BM9">
        <v>2</v>
      </c>
      <c r="BN9">
        <v>3</v>
      </c>
      <c r="BO9">
        <v>3</v>
      </c>
      <c r="BP9">
        <v>2</v>
      </c>
      <c r="BQ9">
        <v>3</v>
      </c>
      <c r="BR9">
        <v>2</v>
      </c>
      <c r="BS9">
        <v>4</v>
      </c>
      <c r="BT9">
        <v>4</v>
      </c>
      <c r="BU9">
        <v>3</v>
      </c>
      <c r="BV9">
        <v>3</v>
      </c>
      <c r="BW9">
        <v>3</v>
      </c>
      <c r="BX9">
        <v>2</v>
      </c>
      <c r="BY9">
        <v>317.51</v>
      </c>
      <c r="BZ9">
        <v>15.37</v>
      </c>
      <c r="CF9">
        <v>213.84</v>
      </c>
      <c r="CP9">
        <v>88.3</v>
      </c>
    </row>
    <row r="10" spans="1:102" x14ac:dyDescent="0.2">
      <c r="A10">
        <v>13</v>
      </c>
      <c r="B10" t="s">
        <v>102</v>
      </c>
      <c r="C10">
        <v>3</v>
      </c>
      <c r="D10" t="s">
        <v>103</v>
      </c>
      <c r="E10">
        <v>409416112</v>
      </c>
      <c r="F10">
        <v>18</v>
      </c>
      <c r="G10" t="s">
        <v>104</v>
      </c>
      <c r="H10">
        <v>1</v>
      </c>
      <c r="I10" t="s">
        <v>105</v>
      </c>
      <c r="J10" t="s">
        <v>112</v>
      </c>
      <c r="K10">
        <v>2</v>
      </c>
      <c r="L10">
        <v>4</v>
      </c>
      <c r="M10">
        <v>4</v>
      </c>
      <c r="N10">
        <v>3</v>
      </c>
      <c r="O10">
        <v>3</v>
      </c>
      <c r="P10">
        <v>2</v>
      </c>
      <c r="Q10">
        <v>4</v>
      </c>
      <c r="R10">
        <v>4</v>
      </c>
      <c r="S10">
        <v>3</v>
      </c>
      <c r="T10">
        <v>5</v>
      </c>
      <c r="U10">
        <v>5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1</v>
      </c>
      <c r="AC10">
        <v>1</v>
      </c>
      <c r="AD10">
        <v>2</v>
      </c>
      <c r="AE10">
        <v>2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2</v>
      </c>
      <c r="AM10">
        <v>2</v>
      </c>
      <c r="AN10">
        <v>2</v>
      </c>
      <c r="AO10">
        <v>2</v>
      </c>
      <c r="AP10">
        <v>3</v>
      </c>
      <c r="AQ10">
        <v>3</v>
      </c>
      <c r="AR10">
        <v>3</v>
      </c>
      <c r="AS10">
        <v>3</v>
      </c>
      <c r="AT10">
        <v>4</v>
      </c>
      <c r="AU10">
        <v>4</v>
      </c>
      <c r="AV10">
        <v>4</v>
      </c>
      <c r="AW10">
        <v>3</v>
      </c>
      <c r="AX10">
        <v>4</v>
      </c>
      <c r="AY10">
        <v>4</v>
      </c>
      <c r="AZ10">
        <v>4</v>
      </c>
      <c r="BA10">
        <v>3</v>
      </c>
      <c r="BB10">
        <v>5</v>
      </c>
      <c r="BC10">
        <v>2</v>
      </c>
      <c r="BD10">
        <v>3</v>
      </c>
      <c r="BE10">
        <v>5</v>
      </c>
      <c r="BF10">
        <v>2</v>
      </c>
      <c r="BG10">
        <v>2</v>
      </c>
      <c r="BH10">
        <v>5</v>
      </c>
      <c r="BI10">
        <v>4</v>
      </c>
      <c r="BJ10">
        <v>2</v>
      </c>
      <c r="BK10">
        <v>2</v>
      </c>
      <c r="BL10">
        <v>3</v>
      </c>
      <c r="BM10">
        <v>2</v>
      </c>
      <c r="BN10">
        <v>4</v>
      </c>
      <c r="BO10">
        <v>3</v>
      </c>
      <c r="BP10">
        <v>4</v>
      </c>
      <c r="BQ10">
        <v>4</v>
      </c>
      <c r="BR10">
        <v>3</v>
      </c>
      <c r="BS10">
        <v>4</v>
      </c>
      <c r="BT10">
        <v>4</v>
      </c>
      <c r="BU10">
        <v>3</v>
      </c>
      <c r="BV10">
        <v>4</v>
      </c>
      <c r="BW10">
        <v>3</v>
      </c>
      <c r="BX10">
        <v>2</v>
      </c>
      <c r="BY10">
        <v>324.45</v>
      </c>
      <c r="BZ10">
        <v>24.88</v>
      </c>
      <c r="CF10">
        <v>180.28</v>
      </c>
      <c r="CP10">
        <v>119.29</v>
      </c>
    </row>
    <row r="11" spans="1:102" x14ac:dyDescent="0.2">
      <c r="A11">
        <v>14</v>
      </c>
      <c r="B11" t="s">
        <v>102</v>
      </c>
      <c r="C11">
        <v>3</v>
      </c>
      <c r="D11" t="s">
        <v>103</v>
      </c>
      <c r="E11">
        <v>2098546766</v>
      </c>
      <c r="F11">
        <v>21</v>
      </c>
      <c r="G11" t="s">
        <v>104</v>
      </c>
      <c r="H11">
        <v>1</v>
      </c>
      <c r="I11" t="s">
        <v>105</v>
      </c>
      <c r="J11" t="s">
        <v>113</v>
      </c>
      <c r="K11">
        <v>2</v>
      </c>
      <c r="L11">
        <v>4</v>
      </c>
      <c r="M11">
        <v>4</v>
      </c>
      <c r="N11">
        <v>4</v>
      </c>
      <c r="O11">
        <v>5</v>
      </c>
      <c r="P11">
        <v>3</v>
      </c>
      <c r="Q11">
        <v>5</v>
      </c>
      <c r="R11">
        <v>5</v>
      </c>
      <c r="S11">
        <v>4</v>
      </c>
      <c r="T11">
        <v>4</v>
      </c>
      <c r="U11">
        <v>3</v>
      </c>
      <c r="V11">
        <v>4</v>
      </c>
      <c r="W11">
        <v>3</v>
      </c>
      <c r="X11">
        <v>2</v>
      </c>
      <c r="Y11">
        <v>4</v>
      </c>
      <c r="Z11">
        <v>4</v>
      </c>
      <c r="AA11">
        <v>4</v>
      </c>
      <c r="AB11">
        <v>1</v>
      </c>
      <c r="AC11">
        <v>3</v>
      </c>
      <c r="AD11">
        <v>2</v>
      </c>
      <c r="AE11">
        <v>2</v>
      </c>
      <c r="AF11">
        <v>4</v>
      </c>
      <c r="AG11">
        <v>2</v>
      </c>
      <c r="AH11">
        <v>3</v>
      </c>
      <c r="AI11">
        <v>2</v>
      </c>
      <c r="AJ11">
        <v>2</v>
      </c>
      <c r="AK11">
        <v>3</v>
      </c>
      <c r="AL11">
        <v>1</v>
      </c>
      <c r="AM11">
        <v>1</v>
      </c>
      <c r="AN11">
        <v>2</v>
      </c>
      <c r="AO11">
        <v>4</v>
      </c>
      <c r="AP11">
        <v>1</v>
      </c>
      <c r="AQ11">
        <v>4</v>
      </c>
      <c r="AR11">
        <v>4</v>
      </c>
      <c r="AS11">
        <v>3</v>
      </c>
      <c r="AT11">
        <v>3</v>
      </c>
      <c r="AU11">
        <v>5</v>
      </c>
      <c r="AV11">
        <v>4</v>
      </c>
      <c r="AW11">
        <v>2</v>
      </c>
      <c r="AX11">
        <v>4</v>
      </c>
      <c r="AY11">
        <v>4</v>
      </c>
      <c r="AZ11">
        <v>3</v>
      </c>
      <c r="BA11">
        <v>1</v>
      </c>
      <c r="BB11">
        <v>5</v>
      </c>
      <c r="BC11">
        <v>1</v>
      </c>
      <c r="BD11">
        <v>4</v>
      </c>
      <c r="BE11">
        <v>5</v>
      </c>
      <c r="BF11">
        <v>3</v>
      </c>
      <c r="BG11">
        <v>2</v>
      </c>
      <c r="BH11">
        <v>5</v>
      </c>
      <c r="BI11">
        <v>4</v>
      </c>
      <c r="BJ11">
        <v>2</v>
      </c>
      <c r="BK11">
        <v>3</v>
      </c>
      <c r="BL11">
        <v>4</v>
      </c>
      <c r="BM11">
        <v>2</v>
      </c>
      <c r="BN11">
        <v>2</v>
      </c>
      <c r="BO11">
        <v>2</v>
      </c>
      <c r="BP11">
        <v>2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3</v>
      </c>
      <c r="BW11">
        <v>4</v>
      </c>
      <c r="BX11">
        <v>2</v>
      </c>
      <c r="BY11">
        <v>622.61</v>
      </c>
      <c r="BZ11">
        <v>26.48</v>
      </c>
      <c r="CF11">
        <v>355.74</v>
      </c>
      <c r="CP11">
        <v>240.39</v>
      </c>
    </row>
    <row r="12" spans="1:102" x14ac:dyDescent="0.2">
      <c r="A12">
        <v>15</v>
      </c>
      <c r="B12" t="s">
        <v>102</v>
      </c>
      <c r="C12">
        <v>3</v>
      </c>
      <c r="D12" t="s">
        <v>103</v>
      </c>
      <c r="E12">
        <v>1811578031</v>
      </c>
      <c r="F12">
        <v>20</v>
      </c>
      <c r="G12" t="s">
        <v>104</v>
      </c>
      <c r="H12">
        <v>1</v>
      </c>
      <c r="I12" t="s">
        <v>105</v>
      </c>
      <c r="J12" t="s">
        <v>114</v>
      </c>
      <c r="K12">
        <v>5</v>
      </c>
      <c r="L12">
        <v>5</v>
      </c>
      <c r="M12">
        <v>5</v>
      </c>
      <c r="N12">
        <v>5</v>
      </c>
      <c r="O12">
        <v>4</v>
      </c>
      <c r="P12">
        <v>3</v>
      </c>
      <c r="Q12">
        <v>5</v>
      </c>
      <c r="R12">
        <v>5</v>
      </c>
      <c r="S12">
        <v>5</v>
      </c>
      <c r="T12">
        <v>4</v>
      </c>
      <c r="U12">
        <v>5</v>
      </c>
      <c r="V12">
        <v>5</v>
      </c>
      <c r="W12">
        <v>3</v>
      </c>
      <c r="X12">
        <v>3</v>
      </c>
      <c r="Y12">
        <v>5</v>
      </c>
      <c r="Z12">
        <v>5</v>
      </c>
      <c r="AA12">
        <v>5</v>
      </c>
      <c r="AB12">
        <v>2</v>
      </c>
      <c r="AC12">
        <v>3</v>
      </c>
      <c r="AD12">
        <v>2</v>
      </c>
      <c r="AE12">
        <v>4</v>
      </c>
      <c r="AF12">
        <v>2</v>
      </c>
      <c r="AG12">
        <v>1</v>
      </c>
      <c r="AH12">
        <v>1</v>
      </c>
      <c r="AI12">
        <v>3</v>
      </c>
      <c r="AJ12">
        <v>1</v>
      </c>
      <c r="AK12">
        <v>4</v>
      </c>
      <c r="AL12">
        <v>3</v>
      </c>
      <c r="AM12">
        <v>2</v>
      </c>
      <c r="AN12">
        <v>2</v>
      </c>
      <c r="AO12">
        <v>3</v>
      </c>
      <c r="AP12">
        <v>3</v>
      </c>
      <c r="AQ12">
        <v>4</v>
      </c>
      <c r="AR12">
        <v>3</v>
      </c>
      <c r="AS12">
        <v>3</v>
      </c>
      <c r="AT12">
        <v>4</v>
      </c>
      <c r="AU12">
        <v>5</v>
      </c>
      <c r="AV12">
        <v>4</v>
      </c>
      <c r="AW12">
        <v>3</v>
      </c>
      <c r="AX12">
        <v>4</v>
      </c>
      <c r="AY12">
        <v>5</v>
      </c>
      <c r="AZ12">
        <v>5</v>
      </c>
      <c r="BA12">
        <v>3</v>
      </c>
      <c r="BB12">
        <v>5</v>
      </c>
      <c r="BC12">
        <v>2</v>
      </c>
      <c r="BD12">
        <v>1</v>
      </c>
      <c r="BE12">
        <v>3</v>
      </c>
      <c r="BF12">
        <v>3</v>
      </c>
      <c r="BG12">
        <v>2</v>
      </c>
      <c r="BH12">
        <v>5</v>
      </c>
      <c r="BI12">
        <v>4</v>
      </c>
      <c r="BJ12">
        <v>4</v>
      </c>
      <c r="BK12">
        <v>4</v>
      </c>
      <c r="BL12">
        <v>2</v>
      </c>
      <c r="BM12">
        <v>2</v>
      </c>
      <c r="BN12">
        <v>4</v>
      </c>
      <c r="BO12">
        <v>3</v>
      </c>
      <c r="BP12">
        <v>2</v>
      </c>
      <c r="BQ12">
        <v>5</v>
      </c>
      <c r="BR12">
        <v>1</v>
      </c>
      <c r="BS12">
        <v>2</v>
      </c>
      <c r="BT12">
        <v>2</v>
      </c>
      <c r="BU12">
        <v>3</v>
      </c>
      <c r="BV12">
        <v>2</v>
      </c>
      <c r="BW12">
        <v>2</v>
      </c>
      <c r="BX12">
        <v>3</v>
      </c>
      <c r="BY12">
        <v>704.69</v>
      </c>
      <c r="BZ12">
        <v>34.82</v>
      </c>
      <c r="CF12">
        <v>484.07</v>
      </c>
      <c r="CP12">
        <v>185.8</v>
      </c>
    </row>
    <row r="13" spans="1:102" x14ac:dyDescent="0.2">
      <c r="A13">
        <v>16</v>
      </c>
      <c r="B13" t="s">
        <v>102</v>
      </c>
      <c r="C13">
        <v>3</v>
      </c>
      <c r="D13" t="s">
        <v>103</v>
      </c>
      <c r="E13">
        <v>2068737040</v>
      </c>
      <c r="F13">
        <v>21</v>
      </c>
      <c r="G13" t="s">
        <v>111</v>
      </c>
      <c r="H13">
        <v>1</v>
      </c>
      <c r="I13" t="s">
        <v>105</v>
      </c>
      <c r="J13" t="s">
        <v>115</v>
      </c>
      <c r="K13">
        <v>4</v>
      </c>
      <c r="L13">
        <v>4</v>
      </c>
      <c r="M13">
        <v>5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5</v>
      </c>
      <c r="U13">
        <v>5</v>
      </c>
      <c r="V13">
        <v>5</v>
      </c>
      <c r="W13">
        <v>4</v>
      </c>
      <c r="X13">
        <v>4</v>
      </c>
      <c r="Y13">
        <v>5</v>
      </c>
      <c r="Z13">
        <v>5</v>
      </c>
      <c r="AA13">
        <v>3</v>
      </c>
      <c r="AB13">
        <v>1</v>
      </c>
      <c r="AC13">
        <v>3</v>
      </c>
      <c r="AD13">
        <v>2</v>
      </c>
      <c r="AE13">
        <v>2</v>
      </c>
      <c r="AF13">
        <v>3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3</v>
      </c>
      <c r="AM13">
        <v>3</v>
      </c>
      <c r="AN13">
        <v>4</v>
      </c>
      <c r="AO13">
        <v>4</v>
      </c>
      <c r="AP13">
        <v>3</v>
      </c>
      <c r="AQ13">
        <v>4</v>
      </c>
      <c r="AR13">
        <v>4</v>
      </c>
      <c r="AS13">
        <v>3</v>
      </c>
      <c r="AT13">
        <v>3</v>
      </c>
      <c r="AU13">
        <v>4</v>
      </c>
      <c r="AV13">
        <v>4</v>
      </c>
      <c r="AW13">
        <v>2</v>
      </c>
      <c r="AX13">
        <v>4</v>
      </c>
      <c r="AY13">
        <v>4</v>
      </c>
      <c r="AZ13">
        <v>4</v>
      </c>
      <c r="BA13">
        <v>3</v>
      </c>
      <c r="BB13">
        <v>5</v>
      </c>
      <c r="BC13">
        <v>1</v>
      </c>
      <c r="BD13">
        <v>4</v>
      </c>
      <c r="BE13">
        <v>4</v>
      </c>
      <c r="BF13">
        <v>2</v>
      </c>
      <c r="BG13">
        <v>2</v>
      </c>
      <c r="BH13">
        <v>5</v>
      </c>
      <c r="BI13">
        <v>4</v>
      </c>
      <c r="BJ13">
        <v>2</v>
      </c>
      <c r="BK13">
        <v>4</v>
      </c>
      <c r="BL13">
        <v>4</v>
      </c>
      <c r="BM13">
        <v>2</v>
      </c>
      <c r="BN13">
        <v>4</v>
      </c>
      <c r="BO13">
        <v>2</v>
      </c>
      <c r="BP13">
        <v>3</v>
      </c>
      <c r="BQ13">
        <v>4</v>
      </c>
      <c r="BR13">
        <v>2</v>
      </c>
      <c r="BS13">
        <v>3</v>
      </c>
      <c r="BT13">
        <v>3</v>
      </c>
      <c r="BU13">
        <v>2</v>
      </c>
      <c r="BV13">
        <v>2</v>
      </c>
      <c r="BW13">
        <v>4</v>
      </c>
      <c r="BX13">
        <v>1</v>
      </c>
      <c r="BY13">
        <v>480.63</v>
      </c>
      <c r="BZ13">
        <v>24.11</v>
      </c>
      <c r="CF13">
        <v>265.62</v>
      </c>
      <c r="CP13">
        <v>190.9</v>
      </c>
    </row>
    <row r="14" spans="1:102" x14ac:dyDescent="0.2">
      <c r="A14">
        <v>18</v>
      </c>
      <c r="B14" t="s">
        <v>102</v>
      </c>
      <c r="C14">
        <v>3</v>
      </c>
      <c r="D14" t="s">
        <v>103</v>
      </c>
      <c r="E14">
        <v>1311655167</v>
      </c>
      <c r="F14">
        <v>21</v>
      </c>
      <c r="G14" t="s">
        <v>104</v>
      </c>
      <c r="H14">
        <v>1</v>
      </c>
      <c r="I14" t="s">
        <v>116</v>
      </c>
      <c r="J14" t="s">
        <v>117</v>
      </c>
      <c r="K14">
        <v>4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3</v>
      </c>
      <c r="AC14">
        <v>3</v>
      </c>
      <c r="AD14">
        <v>3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5</v>
      </c>
      <c r="AM14">
        <v>3</v>
      </c>
      <c r="AN14">
        <v>5</v>
      </c>
      <c r="AO14">
        <v>5</v>
      </c>
      <c r="AP14">
        <v>4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1</v>
      </c>
      <c r="BL14">
        <v>5</v>
      </c>
      <c r="BM14">
        <v>3</v>
      </c>
      <c r="BN14">
        <v>5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4</v>
      </c>
      <c r="BV14">
        <v>5</v>
      </c>
      <c r="BW14">
        <v>5</v>
      </c>
      <c r="BX14">
        <v>5</v>
      </c>
      <c r="BY14">
        <v>338.29</v>
      </c>
      <c r="BZ14">
        <v>22.36</v>
      </c>
      <c r="CF14">
        <v>254.17</v>
      </c>
      <c r="CP14">
        <v>61.76</v>
      </c>
    </row>
    <row r="15" spans="1:102" x14ac:dyDescent="0.2">
      <c r="A15">
        <v>20</v>
      </c>
      <c r="B15" t="s">
        <v>102</v>
      </c>
      <c r="C15">
        <v>3</v>
      </c>
      <c r="D15" t="s">
        <v>103</v>
      </c>
      <c r="E15">
        <v>416410972</v>
      </c>
      <c r="F15">
        <v>18</v>
      </c>
      <c r="G15" t="s">
        <v>104</v>
      </c>
      <c r="H15">
        <v>1</v>
      </c>
      <c r="I15" t="s">
        <v>105</v>
      </c>
      <c r="J15" t="s">
        <v>118</v>
      </c>
      <c r="K15">
        <v>4</v>
      </c>
      <c r="L15">
        <v>5</v>
      </c>
      <c r="M15">
        <v>4</v>
      </c>
      <c r="N15">
        <v>3</v>
      </c>
      <c r="O15">
        <v>4</v>
      </c>
      <c r="P15">
        <v>2</v>
      </c>
      <c r="Q15">
        <v>4</v>
      </c>
      <c r="R15">
        <v>5</v>
      </c>
      <c r="S15">
        <v>3</v>
      </c>
      <c r="T15">
        <v>4</v>
      </c>
      <c r="U15">
        <v>5</v>
      </c>
      <c r="V15">
        <v>5</v>
      </c>
      <c r="W15">
        <v>5</v>
      </c>
      <c r="X15">
        <v>5</v>
      </c>
      <c r="Y15">
        <v>4</v>
      </c>
      <c r="Z15">
        <v>5</v>
      </c>
      <c r="AA15">
        <v>4</v>
      </c>
      <c r="AB15">
        <v>1</v>
      </c>
      <c r="AC15">
        <v>3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3</v>
      </c>
      <c r="AJ15">
        <v>3</v>
      </c>
      <c r="AK15">
        <v>4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4</v>
      </c>
      <c r="AR15">
        <v>4</v>
      </c>
      <c r="AS15">
        <v>3</v>
      </c>
      <c r="AT15">
        <v>3</v>
      </c>
      <c r="AU15">
        <v>4</v>
      </c>
      <c r="AV15">
        <v>4</v>
      </c>
      <c r="AW15">
        <v>2</v>
      </c>
      <c r="AX15">
        <v>4</v>
      </c>
      <c r="AY15">
        <v>4</v>
      </c>
      <c r="AZ15">
        <v>5</v>
      </c>
      <c r="BA15">
        <v>4</v>
      </c>
      <c r="BB15">
        <v>5</v>
      </c>
      <c r="BC15">
        <v>3</v>
      </c>
      <c r="BD15">
        <v>5</v>
      </c>
      <c r="BE15">
        <v>4</v>
      </c>
      <c r="BF15">
        <v>3</v>
      </c>
      <c r="BG15">
        <v>2</v>
      </c>
      <c r="BH15">
        <v>5</v>
      </c>
      <c r="BI15">
        <v>2</v>
      </c>
      <c r="BJ15">
        <v>2</v>
      </c>
      <c r="BK15">
        <v>4</v>
      </c>
      <c r="BL15">
        <v>3</v>
      </c>
      <c r="BM15">
        <v>3</v>
      </c>
      <c r="BN15">
        <v>4</v>
      </c>
      <c r="BO15">
        <v>2</v>
      </c>
      <c r="BP15">
        <v>2</v>
      </c>
      <c r="BQ15">
        <v>4</v>
      </c>
      <c r="BR15">
        <v>3</v>
      </c>
      <c r="BS15">
        <v>3</v>
      </c>
      <c r="BT15">
        <v>3</v>
      </c>
      <c r="BU15">
        <v>2</v>
      </c>
      <c r="BV15">
        <v>2</v>
      </c>
      <c r="BW15">
        <v>2</v>
      </c>
      <c r="BX15">
        <v>1</v>
      </c>
      <c r="BY15">
        <v>357.34</v>
      </c>
      <c r="BZ15">
        <v>26.78</v>
      </c>
      <c r="CF15">
        <v>211.3</v>
      </c>
      <c r="CP15">
        <v>119.26</v>
      </c>
    </row>
    <row r="16" spans="1:102" x14ac:dyDescent="0.2">
      <c r="A16">
        <v>21</v>
      </c>
      <c r="B16" t="s">
        <v>102</v>
      </c>
      <c r="C16">
        <v>3</v>
      </c>
      <c r="D16" t="s">
        <v>103</v>
      </c>
      <c r="E16">
        <v>449626986</v>
      </c>
      <c r="F16">
        <v>21</v>
      </c>
      <c r="G16" t="s">
        <v>104</v>
      </c>
      <c r="H16">
        <v>1</v>
      </c>
      <c r="I16" t="s">
        <v>105</v>
      </c>
      <c r="J16" t="s">
        <v>119</v>
      </c>
      <c r="K16">
        <v>4</v>
      </c>
      <c r="L16">
        <v>4</v>
      </c>
      <c r="M16">
        <v>5</v>
      </c>
      <c r="N16">
        <v>5</v>
      </c>
      <c r="O16">
        <v>4</v>
      </c>
      <c r="P16">
        <v>3</v>
      </c>
      <c r="Q16">
        <v>5</v>
      </c>
      <c r="R16">
        <v>5</v>
      </c>
      <c r="S16">
        <v>3</v>
      </c>
      <c r="T16">
        <v>4</v>
      </c>
      <c r="U16">
        <v>5</v>
      </c>
      <c r="V16">
        <v>5</v>
      </c>
      <c r="W16">
        <v>4</v>
      </c>
      <c r="X16">
        <v>4</v>
      </c>
      <c r="Y16">
        <v>4</v>
      </c>
      <c r="Z16">
        <v>3</v>
      </c>
      <c r="AA16">
        <v>4</v>
      </c>
      <c r="AB16">
        <v>1</v>
      </c>
      <c r="AC16">
        <v>3</v>
      </c>
      <c r="AD16">
        <v>3</v>
      </c>
      <c r="AE16">
        <v>5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5</v>
      </c>
      <c r="AM16">
        <v>3</v>
      </c>
      <c r="AN16">
        <v>2</v>
      </c>
      <c r="AO16">
        <v>3</v>
      </c>
      <c r="AP16">
        <v>5</v>
      </c>
      <c r="AQ16">
        <v>5</v>
      </c>
      <c r="AR16">
        <v>5</v>
      </c>
      <c r="AS16">
        <v>3</v>
      </c>
      <c r="AT16">
        <v>4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1</v>
      </c>
      <c r="BD16">
        <v>4</v>
      </c>
      <c r="BE16">
        <v>5</v>
      </c>
      <c r="BF16">
        <v>5</v>
      </c>
      <c r="BG16">
        <v>3</v>
      </c>
      <c r="BH16">
        <v>5</v>
      </c>
      <c r="BI16">
        <v>3</v>
      </c>
      <c r="BJ16">
        <v>3</v>
      </c>
      <c r="BK16">
        <v>1</v>
      </c>
      <c r="BL16">
        <v>4</v>
      </c>
      <c r="BM16">
        <v>3</v>
      </c>
      <c r="BN16">
        <v>4</v>
      </c>
      <c r="BO16">
        <v>4</v>
      </c>
      <c r="BP16">
        <v>1</v>
      </c>
      <c r="BQ16">
        <v>4</v>
      </c>
      <c r="BR16">
        <v>3</v>
      </c>
      <c r="BS16">
        <v>4</v>
      </c>
      <c r="BT16">
        <v>4</v>
      </c>
      <c r="BU16">
        <v>3</v>
      </c>
      <c r="BV16">
        <v>3</v>
      </c>
      <c r="BW16">
        <v>4</v>
      </c>
      <c r="BX16">
        <v>4</v>
      </c>
      <c r="BY16">
        <v>328.31</v>
      </c>
      <c r="BZ16">
        <v>19.11</v>
      </c>
      <c r="CF16">
        <v>189.81</v>
      </c>
      <c r="CP16">
        <v>119.39</v>
      </c>
    </row>
    <row r="17" spans="1:94" x14ac:dyDescent="0.2">
      <c r="A17">
        <v>22</v>
      </c>
      <c r="B17" t="s">
        <v>102</v>
      </c>
      <c r="C17">
        <v>3</v>
      </c>
      <c r="D17" t="s">
        <v>103</v>
      </c>
      <c r="E17">
        <v>315453981</v>
      </c>
      <c r="F17">
        <v>20</v>
      </c>
      <c r="G17" t="s">
        <v>111</v>
      </c>
      <c r="H17">
        <v>1</v>
      </c>
      <c r="I17" t="s">
        <v>105</v>
      </c>
      <c r="J17" t="s">
        <v>120</v>
      </c>
      <c r="K17">
        <v>3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3</v>
      </c>
      <c r="BH17">
        <v>3</v>
      </c>
      <c r="BI17">
        <v>4</v>
      </c>
      <c r="BJ17">
        <v>4</v>
      </c>
      <c r="BK17">
        <v>2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206.96</v>
      </c>
      <c r="BZ17">
        <v>39.93</v>
      </c>
      <c r="CF17">
        <v>122</v>
      </c>
      <c r="CP17">
        <v>45.03</v>
      </c>
    </row>
    <row r="18" spans="1:94" x14ac:dyDescent="0.2">
      <c r="A18">
        <v>24</v>
      </c>
      <c r="B18" t="s">
        <v>102</v>
      </c>
      <c r="C18">
        <v>3</v>
      </c>
      <c r="D18" t="s">
        <v>103</v>
      </c>
      <c r="E18">
        <v>1025934011</v>
      </c>
      <c r="F18">
        <v>21</v>
      </c>
      <c r="G18" t="s">
        <v>104</v>
      </c>
      <c r="H18">
        <v>1</v>
      </c>
      <c r="I18" t="s">
        <v>105</v>
      </c>
      <c r="J18" t="s">
        <v>121</v>
      </c>
      <c r="K18">
        <v>4</v>
      </c>
      <c r="L18">
        <v>5</v>
      </c>
      <c r="M18">
        <v>5</v>
      </c>
      <c r="N18">
        <v>5</v>
      </c>
      <c r="O18">
        <v>5</v>
      </c>
      <c r="P18">
        <v>3</v>
      </c>
      <c r="Q18">
        <v>5</v>
      </c>
      <c r="R18">
        <v>5</v>
      </c>
      <c r="S18">
        <v>3</v>
      </c>
      <c r="T18">
        <v>4</v>
      </c>
      <c r="U18">
        <v>4</v>
      </c>
      <c r="V18">
        <v>4</v>
      </c>
      <c r="W18">
        <v>4</v>
      </c>
      <c r="X18">
        <v>4</v>
      </c>
      <c r="Y18">
        <v>5</v>
      </c>
      <c r="Z18">
        <v>5</v>
      </c>
      <c r="AA18">
        <v>4</v>
      </c>
      <c r="AB18">
        <v>1</v>
      </c>
      <c r="AC18">
        <v>2</v>
      </c>
      <c r="AD18">
        <v>1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4</v>
      </c>
      <c r="AV18">
        <v>3</v>
      </c>
      <c r="AW18">
        <v>3</v>
      </c>
      <c r="AX18">
        <v>3</v>
      </c>
      <c r="AY18">
        <v>4</v>
      </c>
      <c r="AZ18">
        <v>4</v>
      </c>
      <c r="BA18">
        <v>3</v>
      </c>
      <c r="BB18">
        <v>5</v>
      </c>
      <c r="BC18">
        <v>2</v>
      </c>
      <c r="BD18">
        <v>4</v>
      </c>
      <c r="BE18">
        <v>4</v>
      </c>
      <c r="BF18">
        <v>3</v>
      </c>
      <c r="BG18">
        <v>2</v>
      </c>
      <c r="BH18">
        <v>5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2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2</v>
      </c>
      <c r="BU18">
        <v>3</v>
      </c>
      <c r="BV18">
        <v>2</v>
      </c>
      <c r="BW18">
        <v>4</v>
      </c>
      <c r="BX18">
        <v>3</v>
      </c>
      <c r="BY18">
        <v>747.29</v>
      </c>
      <c r="BZ18">
        <v>42.47</v>
      </c>
      <c r="CF18">
        <v>207.08</v>
      </c>
      <c r="CP18">
        <v>497.74</v>
      </c>
    </row>
    <row r="19" spans="1:94" x14ac:dyDescent="0.2">
      <c r="A19">
        <v>25</v>
      </c>
      <c r="B19" t="s">
        <v>102</v>
      </c>
      <c r="C19">
        <v>3</v>
      </c>
      <c r="D19" t="s">
        <v>103</v>
      </c>
      <c r="E19">
        <v>573464954</v>
      </c>
      <c r="F19">
        <v>21</v>
      </c>
      <c r="G19" t="s">
        <v>104</v>
      </c>
      <c r="H19">
        <v>1</v>
      </c>
      <c r="I19" t="s">
        <v>105</v>
      </c>
      <c r="J19" t="s">
        <v>122</v>
      </c>
      <c r="K19">
        <v>3</v>
      </c>
      <c r="L19">
        <v>4</v>
      </c>
      <c r="M19">
        <v>4</v>
      </c>
      <c r="N19">
        <v>4</v>
      </c>
      <c r="O19">
        <v>4</v>
      </c>
      <c r="P19">
        <v>3</v>
      </c>
      <c r="Q19">
        <v>5</v>
      </c>
      <c r="R19">
        <v>5</v>
      </c>
      <c r="S19">
        <v>3</v>
      </c>
      <c r="T19">
        <v>4</v>
      </c>
      <c r="U19">
        <v>5</v>
      </c>
      <c r="V19">
        <v>5</v>
      </c>
      <c r="W19">
        <v>5</v>
      </c>
      <c r="X19">
        <v>4</v>
      </c>
      <c r="Y19">
        <v>3</v>
      </c>
      <c r="Z19">
        <v>4</v>
      </c>
      <c r="AA19">
        <v>4</v>
      </c>
      <c r="AB19">
        <v>1</v>
      </c>
      <c r="AC19">
        <v>3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3</v>
      </c>
      <c r="AM19">
        <v>3</v>
      </c>
      <c r="AN19">
        <v>2</v>
      </c>
      <c r="AO19">
        <v>3</v>
      </c>
      <c r="AP19">
        <v>4</v>
      </c>
      <c r="AQ19">
        <v>4</v>
      </c>
      <c r="AR19">
        <v>4</v>
      </c>
      <c r="AS19">
        <v>3</v>
      </c>
      <c r="AT19">
        <v>3</v>
      </c>
      <c r="AU19">
        <v>4</v>
      </c>
      <c r="AV19">
        <v>4</v>
      </c>
      <c r="AW19">
        <v>3</v>
      </c>
      <c r="AX19">
        <v>3</v>
      </c>
      <c r="AY19">
        <v>3</v>
      </c>
      <c r="AZ19">
        <v>3</v>
      </c>
      <c r="BA19">
        <v>2</v>
      </c>
      <c r="BB19">
        <v>4</v>
      </c>
      <c r="BC19">
        <v>2</v>
      </c>
      <c r="BD19">
        <v>5</v>
      </c>
      <c r="BE19">
        <v>3</v>
      </c>
      <c r="BF19">
        <v>4</v>
      </c>
      <c r="BG19">
        <v>2</v>
      </c>
      <c r="BH19">
        <v>4</v>
      </c>
      <c r="BI19">
        <v>1</v>
      </c>
      <c r="BJ19">
        <v>1</v>
      </c>
      <c r="BK19">
        <v>3</v>
      </c>
      <c r="BL19">
        <v>3</v>
      </c>
      <c r="BM19">
        <v>2</v>
      </c>
      <c r="BN19">
        <v>3</v>
      </c>
      <c r="BO19">
        <v>5</v>
      </c>
      <c r="BP19">
        <v>2</v>
      </c>
      <c r="BQ19">
        <v>3</v>
      </c>
      <c r="BR19">
        <v>2</v>
      </c>
      <c r="BS19">
        <v>2</v>
      </c>
      <c r="BT19">
        <v>2</v>
      </c>
      <c r="BU19">
        <v>3</v>
      </c>
      <c r="BV19">
        <v>1</v>
      </c>
      <c r="BW19">
        <v>3</v>
      </c>
      <c r="BX19">
        <v>1</v>
      </c>
      <c r="BY19">
        <v>612.08000000000004</v>
      </c>
      <c r="BZ19">
        <v>59.55</v>
      </c>
      <c r="CF19">
        <v>317.10000000000002</v>
      </c>
      <c r="CP19">
        <v>235.43</v>
      </c>
    </row>
    <row r="20" spans="1:94" x14ac:dyDescent="0.2">
      <c r="A20">
        <v>27</v>
      </c>
      <c r="B20" t="s">
        <v>102</v>
      </c>
      <c r="C20">
        <v>3</v>
      </c>
      <c r="D20" t="s">
        <v>103</v>
      </c>
      <c r="E20">
        <v>1432916171</v>
      </c>
      <c r="F20">
        <v>21</v>
      </c>
      <c r="G20" t="s">
        <v>104</v>
      </c>
      <c r="H20">
        <v>1</v>
      </c>
      <c r="I20" t="s">
        <v>105</v>
      </c>
      <c r="J20" t="s">
        <v>123</v>
      </c>
      <c r="K20">
        <v>3</v>
      </c>
      <c r="L20">
        <v>5</v>
      </c>
      <c r="M20">
        <v>5</v>
      </c>
      <c r="N20">
        <v>4</v>
      </c>
      <c r="O20">
        <v>4</v>
      </c>
      <c r="P20">
        <v>3</v>
      </c>
      <c r="Q20">
        <v>4</v>
      </c>
      <c r="R20">
        <v>4</v>
      </c>
      <c r="S20">
        <v>3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1</v>
      </c>
      <c r="AC20">
        <v>3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3</v>
      </c>
      <c r="AJ20">
        <v>3</v>
      </c>
      <c r="AK20">
        <v>3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4</v>
      </c>
      <c r="AR20">
        <v>4</v>
      </c>
      <c r="AS20">
        <v>3</v>
      </c>
      <c r="AT20">
        <v>2</v>
      </c>
      <c r="AU20">
        <v>4</v>
      </c>
      <c r="AV20">
        <v>4</v>
      </c>
      <c r="AW20">
        <v>2</v>
      </c>
      <c r="AX20">
        <v>4</v>
      </c>
      <c r="AY20">
        <v>3</v>
      </c>
      <c r="AZ20">
        <v>4</v>
      </c>
      <c r="BA20">
        <v>3</v>
      </c>
      <c r="BB20">
        <v>4</v>
      </c>
      <c r="BC20">
        <v>4</v>
      </c>
      <c r="BD20">
        <v>5</v>
      </c>
      <c r="BE20">
        <v>4</v>
      </c>
      <c r="BF20">
        <v>2</v>
      </c>
      <c r="BG20">
        <v>2</v>
      </c>
      <c r="BH20">
        <v>4</v>
      </c>
      <c r="BI20">
        <v>4</v>
      </c>
      <c r="BJ20">
        <v>2</v>
      </c>
      <c r="BK20">
        <v>4</v>
      </c>
      <c r="BL20">
        <v>4</v>
      </c>
      <c r="BM20">
        <v>2</v>
      </c>
      <c r="BN20">
        <v>4</v>
      </c>
      <c r="BO20">
        <v>2</v>
      </c>
      <c r="BP20">
        <v>2</v>
      </c>
      <c r="BQ20">
        <v>2</v>
      </c>
      <c r="BR20">
        <v>3</v>
      </c>
      <c r="BS20">
        <v>3</v>
      </c>
      <c r="BT20">
        <v>3</v>
      </c>
      <c r="BU20">
        <v>4</v>
      </c>
      <c r="BV20">
        <v>4</v>
      </c>
      <c r="BW20">
        <v>4</v>
      </c>
      <c r="BX20">
        <v>4</v>
      </c>
      <c r="BY20">
        <v>1021.61</v>
      </c>
      <c r="BZ20">
        <v>53.46</v>
      </c>
      <c r="CF20">
        <v>701.66</v>
      </c>
      <c r="CP20">
        <v>266.49</v>
      </c>
    </row>
    <row r="21" spans="1:94" x14ac:dyDescent="0.2">
      <c r="A21">
        <v>28</v>
      </c>
      <c r="B21" t="s">
        <v>102</v>
      </c>
      <c r="C21">
        <v>3</v>
      </c>
      <c r="D21" t="s">
        <v>103</v>
      </c>
      <c r="E21">
        <v>1377836362</v>
      </c>
      <c r="F21">
        <v>21</v>
      </c>
      <c r="G21" t="s">
        <v>111</v>
      </c>
      <c r="H21">
        <v>0</v>
      </c>
      <c r="I21" t="s">
        <v>105</v>
      </c>
      <c r="J21" t="s">
        <v>124</v>
      </c>
      <c r="K21">
        <v>2</v>
      </c>
      <c r="L21">
        <v>4</v>
      </c>
      <c r="M21">
        <v>4</v>
      </c>
      <c r="N21">
        <v>4</v>
      </c>
      <c r="O21">
        <v>2</v>
      </c>
      <c r="P21">
        <v>2</v>
      </c>
      <c r="Q21">
        <v>4</v>
      </c>
      <c r="R21">
        <v>4</v>
      </c>
      <c r="S21">
        <v>2</v>
      </c>
      <c r="T21">
        <v>2</v>
      </c>
      <c r="U21">
        <v>4</v>
      </c>
      <c r="V21">
        <v>4</v>
      </c>
      <c r="W21">
        <v>2</v>
      </c>
      <c r="X21">
        <v>4</v>
      </c>
      <c r="Y21">
        <v>4</v>
      </c>
      <c r="Z21">
        <v>4</v>
      </c>
      <c r="AA21">
        <v>4</v>
      </c>
      <c r="AB21">
        <v>1</v>
      </c>
      <c r="AC21">
        <v>3</v>
      </c>
      <c r="AD21">
        <v>1</v>
      </c>
      <c r="AE21">
        <v>2</v>
      </c>
      <c r="AF21">
        <v>4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2</v>
      </c>
      <c r="AM21">
        <v>2</v>
      </c>
      <c r="AN21">
        <v>2</v>
      </c>
      <c r="AO21">
        <v>2</v>
      </c>
      <c r="AP21">
        <v>4</v>
      </c>
      <c r="AQ21">
        <v>2</v>
      </c>
      <c r="AR21">
        <v>4</v>
      </c>
      <c r="AS21">
        <v>2</v>
      </c>
      <c r="AT21">
        <v>2</v>
      </c>
      <c r="AU21">
        <v>4</v>
      </c>
      <c r="AV21">
        <v>4</v>
      </c>
      <c r="AW21">
        <v>2</v>
      </c>
      <c r="AX21">
        <v>4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4</v>
      </c>
      <c r="BE21">
        <v>4</v>
      </c>
      <c r="BF21">
        <v>4</v>
      </c>
      <c r="BG21">
        <v>2</v>
      </c>
      <c r="BH21">
        <v>3</v>
      </c>
      <c r="BI21">
        <v>1</v>
      </c>
      <c r="BJ21">
        <v>1</v>
      </c>
      <c r="BK21">
        <v>4</v>
      </c>
      <c r="BL21">
        <v>2</v>
      </c>
      <c r="BM21">
        <v>2</v>
      </c>
      <c r="BN21">
        <v>2</v>
      </c>
      <c r="BO21">
        <v>4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853.55</v>
      </c>
      <c r="BZ21">
        <v>89.79</v>
      </c>
      <c r="CF21">
        <v>463.88</v>
      </c>
      <c r="CP21">
        <v>299.88</v>
      </c>
    </row>
    <row r="22" spans="1:94" x14ac:dyDescent="0.2">
      <c r="A22">
        <v>29</v>
      </c>
      <c r="B22" t="s">
        <v>102</v>
      </c>
      <c r="C22">
        <v>3</v>
      </c>
      <c r="D22" t="s">
        <v>103</v>
      </c>
      <c r="E22">
        <v>638126640</v>
      </c>
      <c r="F22">
        <v>23</v>
      </c>
      <c r="G22" t="s">
        <v>111</v>
      </c>
      <c r="H22">
        <v>1</v>
      </c>
      <c r="I22" t="s">
        <v>105</v>
      </c>
      <c r="J22" t="s">
        <v>125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4</v>
      </c>
      <c r="R22">
        <v>5</v>
      </c>
      <c r="S22">
        <v>3</v>
      </c>
      <c r="T22">
        <v>4</v>
      </c>
      <c r="U22">
        <v>4</v>
      </c>
      <c r="V22">
        <v>5</v>
      </c>
      <c r="W22">
        <v>5</v>
      </c>
      <c r="X22">
        <v>2</v>
      </c>
      <c r="Y22">
        <v>5</v>
      </c>
      <c r="Z22">
        <v>4</v>
      </c>
      <c r="AA22">
        <v>4</v>
      </c>
      <c r="AB22">
        <v>3</v>
      </c>
      <c r="AC22">
        <v>3</v>
      </c>
      <c r="AD22">
        <v>3</v>
      </c>
      <c r="AE22">
        <v>3</v>
      </c>
      <c r="AF22">
        <v>2</v>
      </c>
      <c r="AG22">
        <v>2</v>
      </c>
      <c r="AH22">
        <v>2</v>
      </c>
      <c r="AI22">
        <v>4</v>
      </c>
      <c r="AJ22">
        <v>2</v>
      </c>
      <c r="AK22">
        <v>4</v>
      </c>
      <c r="AL22">
        <v>4</v>
      </c>
      <c r="AM22">
        <v>2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3</v>
      </c>
      <c r="AT22">
        <v>3</v>
      </c>
      <c r="AU22">
        <v>4</v>
      </c>
      <c r="AV22">
        <v>5</v>
      </c>
      <c r="AW22">
        <v>4</v>
      </c>
      <c r="AX22">
        <v>4</v>
      </c>
      <c r="AY22">
        <v>4</v>
      </c>
      <c r="AZ22">
        <v>4</v>
      </c>
      <c r="BA22">
        <v>3</v>
      </c>
      <c r="BB22">
        <v>5</v>
      </c>
      <c r="BC22">
        <v>2</v>
      </c>
      <c r="BD22">
        <v>4</v>
      </c>
      <c r="BE22">
        <v>4</v>
      </c>
      <c r="BF22">
        <v>4</v>
      </c>
      <c r="BG22">
        <v>3</v>
      </c>
      <c r="BH22">
        <v>4</v>
      </c>
      <c r="BI22">
        <v>4</v>
      </c>
      <c r="BJ22">
        <v>2</v>
      </c>
      <c r="BK22">
        <v>4</v>
      </c>
      <c r="BL22">
        <v>4</v>
      </c>
      <c r="BM22">
        <v>2</v>
      </c>
      <c r="BN22">
        <v>4</v>
      </c>
      <c r="BO22">
        <v>3</v>
      </c>
      <c r="BP22">
        <v>1</v>
      </c>
      <c r="BQ22">
        <v>3</v>
      </c>
      <c r="BR22">
        <v>2</v>
      </c>
      <c r="BS22">
        <v>2</v>
      </c>
      <c r="BT22">
        <v>2</v>
      </c>
      <c r="BU22">
        <v>4</v>
      </c>
      <c r="BV22">
        <v>4</v>
      </c>
      <c r="BW22">
        <v>4</v>
      </c>
      <c r="BX22">
        <v>3</v>
      </c>
      <c r="BY22">
        <v>584.13</v>
      </c>
      <c r="BZ22">
        <v>66.66</v>
      </c>
      <c r="CF22">
        <v>230.69</v>
      </c>
      <c r="CP22">
        <v>286.77999999999997</v>
      </c>
    </row>
    <row r="23" spans="1:94" x14ac:dyDescent="0.2">
      <c r="A23">
        <v>30</v>
      </c>
      <c r="B23" t="s">
        <v>102</v>
      </c>
      <c r="C23">
        <v>3</v>
      </c>
      <c r="D23" t="s">
        <v>103</v>
      </c>
      <c r="E23">
        <v>110451383</v>
      </c>
      <c r="F23">
        <v>21</v>
      </c>
      <c r="G23" t="s">
        <v>111</v>
      </c>
      <c r="H23">
        <v>1</v>
      </c>
      <c r="I23" t="s">
        <v>105</v>
      </c>
      <c r="J23" t="s">
        <v>115</v>
      </c>
      <c r="K23">
        <v>4</v>
      </c>
      <c r="L23">
        <v>5</v>
      </c>
      <c r="M23">
        <v>5</v>
      </c>
      <c r="N23">
        <v>4</v>
      </c>
      <c r="O23">
        <v>4</v>
      </c>
      <c r="P23">
        <v>3</v>
      </c>
      <c r="Q23">
        <v>5</v>
      </c>
      <c r="R23">
        <v>5</v>
      </c>
      <c r="S23">
        <v>4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1</v>
      </c>
      <c r="AC23">
        <v>2</v>
      </c>
      <c r="AD23">
        <v>2</v>
      </c>
      <c r="AE23">
        <v>3</v>
      </c>
      <c r="AF23">
        <v>1</v>
      </c>
      <c r="AG23">
        <v>1</v>
      </c>
      <c r="AH23">
        <v>3</v>
      </c>
      <c r="AI23">
        <v>2</v>
      </c>
      <c r="AJ23">
        <v>3</v>
      </c>
      <c r="AK23">
        <v>3</v>
      </c>
      <c r="AL23">
        <v>3</v>
      </c>
      <c r="AM23">
        <v>2</v>
      </c>
      <c r="AN23">
        <v>3</v>
      </c>
      <c r="AO23">
        <v>4</v>
      </c>
      <c r="AP23">
        <v>3</v>
      </c>
      <c r="AQ23">
        <v>4</v>
      </c>
      <c r="AR23">
        <v>4</v>
      </c>
      <c r="AS23">
        <v>1</v>
      </c>
      <c r="AT23">
        <v>3</v>
      </c>
      <c r="AU23">
        <v>5</v>
      </c>
      <c r="AV23">
        <v>4</v>
      </c>
      <c r="AW23">
        <v>3</v>
      </c>
      <c r="AX23">
        <v>3</v>
      </c>
      <c r="AY23">
        <v>3</v>
      </c>
      <c r="AZ23">
        <v>4</v>
      </c>
      <c r="BA23">
        <v>2</v>
      </c>
      <c r="BB23">
        <v>4</v>
      </c>
      <c r="BC23">
        <v>1</v>
      </c>
      <c r="BD23">
        <v>5</v>
      </c>
      <c r="BE23">
        <v>3</v>
      </c>
      <c r="BF23">
        <v>5</v>
      </c>
      <c r="BG23">
        <v>2</v>
      </c>
      <c r="BH23">
        <v>5</v>
      </c>
      <c r="BI23">
        <v>4</v>
      </c>
      <c r="BJ23">
        <v>3</v>
      </c>
      <c r="BK23">
        <v>3</v>
      </c>
      <c r="BL23">
        <v>2</v>
      </c>
      <c r="BM23">
        <v>2</v>
      </c>
      <c r="BN23">
        <v>5</v>
      </c>
      <c r="BO23">
        <v>3</v>
      </c>
      <c r="BP23">
        <v>2</v>
      </c>
      <c r="BQ23">
        <v>5</v>
      </c>
      <c r="BR23">
        <v>2</v>
      </c>
      <c r="BS23">
        <v>3</v>
      </c>
      <c r="BT23">
        <v>3</v>
      </c>
      <c r="BU23">
        <v>2</v>
      </c>
      <c r="BV23">
        <v>2</v>
      </c>
      <c r="BW23">
        <v>4</v>
      </c>
      <c r="BX23">
        <v>2</v>
      </c>
      <c r="BY23">
        <v>381.48</v>
      </c>
      <c r="BZ23">
        <v>29.83</v>
      </c>
      <c r="CF23">
        <v>231.61</v>
      </c>
      <c r="CP23">
        <v>120.04</v>
      </c>
    </row>
    <row r="24" spans="1:94" x14ac:dyDescent="0.2">
      <c r="A24">
        <v>31</v>
      </c>
      <c r="B24" t="s">
        <v>102</v>
      </c>
      <c r="C24">
        <v>3</v>
      </c>
      <c r="D24" t="s">
        <v>103</v>
      </c>
      <c r="E24">
        <v>1079044972</v>
      </c>
      <c r="F24">
        <v>20</v>
      </c>
      <c r="G24" t="s">
        <v>104</v>
      </c>
      <c r="H24">
        <v>1</v>
      </c>
      <c r="I24" t="s">
        <v>105</v>
      </c>
      <c r="J24" t="s">
        <v>126</v>
      </c>
      <c r="K24">
        <v>4</v>
      </c>
      <c r="L24">
        <v>4</v>
      </c>
      <c r="M24">
        <v>4</v>
      </c>
      <c r="N24">
        <v>4</v>
      </c>
      <c r="O24">
        <v>3</v>
      </c>
      <c r="P24">
        <v>3</v>
      </c>
      <c r="Q24">
        <v>4</v>
      </c>
      <c r="R24">
        <v>4</v>
      </c>
      <c r="S24">
        <v>3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3</v>
      </c>
      <c r="AC24">
        <v>3</v>
      </c>
      <c r="AD24">
        <v>2</v>
      </c>
      <c r="AE24">
        <v>2</v>
      </c>
      <c r="AF24">
        <v>3</v>
      </c>
      <c r="AG24">
        <v>2</v>
      </c>
      <c r="AH24">
        <v>2</v>
      </c>
      <c r="AI24">
        <v>3</v>
      </c>
      <c r="AJ24">
        <v>2</v>
      </c>
      <c r="AK24">
        <v>3</v>
      </c>
      <c r="AL24">
        <v>2</v>
      </c>
      <c r="AM24">
        <v>2</v>
      </c>
      <c r="AN24">
        <v>4</v>
      </c>
      <c r="AO24">
        <v>3</v>
      </c>
      <c r="AP24">
        <v>4</v>
      </c>
      <c r="AQ24">
        <v>4</v>
      </c>
      <c r="AR24">
        <v>4</v>
      </c>
      <c r="AS24">
        <v>2</v>
      </c>
      <c r="AT24">
        <v>3</v>
      </c>
      <c r="AU24">
        <v>4</v>
      </c>
      <c r="AV24">
        <v>4</v>
      </c>
      <c r="AW24">
        <v>3</v>
      </c>
      <c r="AX24">
        <v>3</v>
      </c>
      <c r="AY24">
        <v>3</v>
      </c>
      <c r="AZ24">
        <v>5</v>
      </c>
      <c r="BA24">
        <v>3</v>
      </c>
      <c r="BB24">
        <v>5</v>
      </c>
      <c r="BC24">
        <v>2</v>
      </c>
      <c r="BD24">
        <v>3</v>
      </c>
      <c r="BE24">
        <v>4</v>
      </c>
      <c r="BF24">
        <v>3</v>
      </c>
      <c r="BG24">
        <v>3</v>
      </c>
      <c r="BH24">
        <v>4</v>
      </c>
      <c r="BI24">
        <v>2</v>
      </c>
      <c r="BJ24">
        <v>2</v>
      </c>
      <c r="BK24">
        <v>4</v>
      </c>
      <c r="BL24">
        <v>2</v>
      </c>
      <c r="BM24">
        <v>2</v>
      </c>
      <c r="BN24">
        <v>2</v>
      </c>
      <c r="BO24">
        <v>1</v>
      </c>
      <c r="BP24">
        <v>1</v>
      </c>
      <c r="BQ24">
        <v>3</v>
      </c>
      <c r="BR24">
        <v>2</v>
      </c>
      <c r="BS24">
        <v>1</v>
      </c>
      <c r="BT24">
        <v>1</v>
      </c>
      <c r="BU24">
        <v>2</v>
      </c>
      <c r="BV24">
        <v>3</v>
      </c>
      <c r="BW24">
        <v>2</v>
      </c>
      <c r="BX24">
        <v>2</v>
      </c>
      <c r="BY24">
        <v>377.8</v>
      </c>
      <c r="BZ24">
        <v>21.43</v>
      </c>
      <c r="CF24">
        <v>222.79</v>
      </c>
      <c r="CP24">
        <v>133.58000000000001</v>
      </c>
    </row>
    <row r="25" spans="1:94" x14ac:dyDescent="0.2">
      <c r="A25">
        <v>32</v>
      </c>
      <c r="B25" t="s">
        <v>102</v>
      </c>
      <c r="C25">
        <v>3</v>
      </c>
      <c r="D25" t="s">
        <v>103</v>
      </c>
      <c r="E25">
        <v>758445775</v>
      </c>
      <c r="F25">
        <v>19</v>
      </c>
      <c r="G25" t="s">
        <v>104</v>
      </c>
      <c r="H25">
        <v>0</v>
      </c>
      <c r="I25" t="s">
        <v>105</v>
      </c>
      <c r="J25" t="s">
        <v>127</v>
      </c>
      <c r="K25">
        <v>3</v>
      </c>
      <c r="L25">
        <v>4</v>
      </c>
      <c r="M25">
        <v>5</v>
      </c>
      <c r="N25">
        <v>3</v>
      </c>
      <c r="O25">
        <v>5</v>
      </c>
      <c r="P25">
        <v>3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4</v>
      </c>
      <c r="Z25">
        <v>3</v>
      </c>
      <c r="AA25">
        <v>4</v>
      </c>
      <c r="AB25">
        <v>1</v>
      </c>
      <c r="AC25">
        <v>3</v>
      </c>
      <c r="AD25">
        <v>2</v>
      </c>
      <c r="AE25">
        <v>4</v>
      </c>
      <c r="AF25">
        <v>4</v>
      </c>
      <c r="AG25">
        <v>4</v>
      </c>
      <c r="AH25">
        <v>4</v>
      </c>
      <c r="AI25">
        <v>3</v>
      </c>
      <c r="AJ25">
        <v>3</v>
      </c>
      <c r="AK25">
        <v>3</v>
      </c>
      <c r="AL25">
        <v>2</v>
      </c>
      <c r="AM25">
        <v>2</v>
      </c>
      <c r="AN25">
        <v>2</v>
      </c>
      <c r="AO25">
        <v>3</v>
      </c>
      <c r="AP25">
        <v>4</v>
      </c>
      <c r="AQ25">
        <v>4</v>
      </c>
      <c r="AR25">
        <v>4</v>
      </c>
      <c r="AS25">
        <v>4</v>
      </c>
      <c r="AT25">
        <v>3</v>
      </c>
      <c r="AU25">
        <v>3</v>
      </c>
      <c r="AV25">
        <v>4</v>
      </c>
      <c r="AW25">
        <v>2</v>
      </c>
      <c r="AX25">
        <v>3</v>
      </c>
      <c r="AY25">
        <v>3</v>
      </c>
      <c r="AZ25">
        <v>4</v>
      </c>
      <c r="BA25">
        <v>2</v>
      </c>
      <c r="BB25">
        <v>4</v>
      </c>
      <c r="BC25">
        <v>2</v>
      </c>
      <c r="BD25">
        <v>4</v>
      </c>
      <c r="BE25">
        <v>2</v>
      </c>
      <c r="BF25">
        <v>2</v>
      </c>
      <c r="BG25">
        <v>2</v>
      </c>
      <c r="BH25">
        <v>5</v>
      </c>
      <c r="BI25">
        <v>4</v>
      </c>
      <c r="BJ25">
        <v>3</v>
      </c>
      <c r="BK25">
        <v>4</v>
      </c>
      <c r="BL25">
        <v>3</v>
      </c>
      <c r="BM25">
        <v>2</v>
      </c>
      <c r="BN25">
        <v>2</v>
      </c>
      <c r="BO25">
        <v>2</v>
      </c>
      <c r="BP25">
        <v>3</v>
      </c>
      <c r="BQ25">
        <v>4</v>
      </c>
      <c r="BR25">
        <v>3</v>
      </c>
      <c r="BS25">
        <v>2</v>
      </c>
      <c r="BT25">
        <v>2</v>
      </c>
      <c r="BU25">
        <v>2</v>
      </c>
      <c r="BV25">
        <v>2</v>
      </c>
      <c r="BW25">
        <v>4</v>
      </c>
      <c r="BX25">
        <v>2</v>
      </c>
      <c r="BY25">
        <v>405.81</v>
      </c>
      <c r="BZ25">
        <v>39.75</v>
      </c>
      <c r="CF25">
        <v>223.85</v>
      </c>
      <c r="CP25">
        <v>142.21</v>
      </c>
    </row>
    <row r="26" spans="1:94" x14ac:dyDescent="0.2">
      <c r="A26">
        <v>34</v>
      </c>
      <c r="B26" t="s">
        <v>102</v>
      </c>
      <c r="C26">
        <v>3</v>
      </c>
      <c r="D26" t="s">
        <v>103</v>
      </c>
      <c r="E26">
        <v>15725195</v>
      </c>
      <c r="F26">
        <v>22</v>
      </c>
      <c r="G26" t="s">
        <v>111</v>
      </c>
      <c r="H26">
        <v>1</v>
      </c>
      <c r="I26" t="s">
        <v>105</v>
      </c>
      <c r="J26" t="s">
        <v>128</v>
      </c>
      <c r="K26">
        <v>5</v>
      </c>
      <c r="L26">
        <v>5</v>
      </c>
      <c r="M26">
        <v>5</v>
      </c>
      <c r="N26">
        <v>5</v>
      </c>
      <c r="O26">
        <v>5</v>
      </c>
      <c r="P26">
        <v>4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4</v>
      </c>
      <c r="Z26">
        <v>5</v>
      </c>
      <c r="AA26">
        <v>4</v>
      </c>
      <c r="AB26">
        <v>3</v>
      </c>
      <c r="AC26">
        <v>3</v>
      </c>
      <c r="AD26">
        <v>2</v>
      </c>
      <c r="AE26">
        <v>5</v>
      </c>
      <c r="AF26">
        <v>3</v>
      </c>
      <c r="AG26">
        <v>3</v>
      </c>
      <c r="AH26">
        <v>3</v>
      </c>
      <c r="AI26">
        <v>4</v>
      </c>
      <c r="AJ26">
        <v>3</v>
      </c>
      <c r="AK26">
        <v>4</v>
      </c>
      <c r="AL26">
        <v>3</v>
      </c>
      <c r="AM26">
        <v>3</v>
      </c>
      <c r="AN26">
        <v>4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2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5</v>
      </c>
      <c r="BA26">
        <v>3</v>
      </c>
      <c r="BB26">
        <v>5</v>
      </c>
      <c r="BC26">
        <v>1</v>
      </c>
      <c r="BD26">
        <v>5</v>
      </c>
      <c r="BE26">
        <v>3</v>
      </c>
      <c r="BF26">
        <v>3</v>
      </c>
      <c r="BG26">
        <v>5</v>
      </c>
      <c r="BH26">
        <v>5</v>
      </c>
      <c r="BI26">
        <v>2</v>
      </c>
      <c r="BJ26">
        <v>2</v>
      </c>
      <c r="BK26">
        <v>4</v>
      </c>
      <c r="BL26">
        <v>5</v>
      </c>
      <c r="BM26">
        <v>4</v>
      </c>
      <c r="BN26">
        <v>4</v>
      </c>
      <c r="BO26">
        <v>3</v>
      </c>
      <c r="BP26">
        <v>5</v>
      </c>
      <c r="BQ26">
        <v>5</v>
      </c>
      <c r="BR26">
        <v>1</v>
      </c>
      <c r="BS26">
        <v>5</v>
      </c>
      <c r="BT26">
        <v>4</v>
      </c>
      <c r="BU26">
        <v>3</v>
      </c>
      <c r="BV26">
        <v>3</v>
      </c>
      <c r="BW26">
        <v>3</v>
      </c>
      <c r="BX26">
        <v>5</v>
      </c>
      <c r="BY26">
        <v>232.01</v>
      </c>
      <c r="BZ26">
        <v>16.14</v>
      </c>
      <c r="CF26">
        <v>128.03</v>
      </c>
      <c r="CP26">
        <v>87.84</v>
      </c>
    </row>
    <row r="27" spans="1:94" x14ac:dyDescent="0.2">
      <c r="A27">
        <v>35</v>
      </c>
      <c r="B27" t="s">
        <v>102</v>
      </c>
      <c r="C27">
        <v>3</v>
      </c>
      <c r="D27" t="s">
        <v>103</v>
      </c>
      <c r="E27">
        <v>1976502677</v>
      </c>
      <c r="F27">
        <v>21</v>
      </c>
      <c r="G27" t="s">
        <v>104</v>
      </c>
      <c r="H27">
        <v>1</v>
      </c>
      <c r="I27" t="s">
        <v>105</v>
      </c>
      <c r="J27" t="s">
        <v>129</v>
      </c>
      <c r="K27">
        <v>2</v>
      </c>
      <c r="L27">
        <v>4</v>
      </c>
      <c r="M27">
        <v>4</v>
      </c>
      <c r="N27">
        <v>4</v>
      </c>
      <c r="O27">
        <v>4</v>
      </c>
      <c r="P27">
        <v>1</v>
      </c>
      <c r="Q27">
        <v>4</v>
      </c>
      <c r="R27">
        <v>3</v>
      </c>
      <c r="S27">
        <v>2</v>
      </c>
      <c r="T27">
        <v>4</v>
      </c>
      <c r="U27">
        <v>4</v>
      </c>
      <c r="V27">
        <v>4</v>
      </c>
      <c r="W27">
        <v>2</v>
      </c>
      <c r="X27">
        <v>4</v>
      </c>
      <c r="Y27">
        <v>5</v>
      </c>
      <c r="Z27">
        <v>5</v>
      </c>
      <c r="AA27">
        <v>5</v>
      </c>
      <c r="AB27">
        <v>1</v>
      </c>
      <c r="AC27">
        <v>3</v>
      </c>
      <c r="AD27">
        <v>1</v>
      </c>
      <c r="AE27">
        <v>1</v>
      </c>
      <c r="AF27">
        <v>2</v>
      </c>
      <c r="AG27">
        <v>2</v>
      </c>
      <c r="AH27">
        <v>3</v>
      </c>
      <c r="AI27">
        <v>4</v>
      </c>
      <c r="AJ27">
        <v>2</v>
      </c>
      <c r="AK27">
        <v>4</v>
      </c>
      <c r="AL27">
        <v>1</v>
      </c>
      <c r="AM27">
        <v>1</v>
      </c>
      <c r="AN27">
        <v>4</v>
      </c>
      <c r="AO27">
        <v>4</v>
      </c>
      <c r="AP27">
        <v>3</v>
      </c>
      <c r="AQ27">
        <v>4</v>
      </c>
      <c r="AR27">
        <v>3</v>
      </c>
      <c r="AS27">
        <v>2</v>
      </c>
      <c r="AT27">
        <v>2</v>
      </c>
      <c r="AU27">
        <v>4</v>
      </c>
      <c r="AV27">
        <v>4</v>
      </c>
      <c r="AW27">
        <v>1</v>
      </c>
      <c r="AX27">
        <v>2</v>
      </c>
      <c r="AY27">
        <v>2</v>
      </c>
      <c r="AZ27">
        <v>3</v>
      </c>
      <c r="BA27">
        <v>2</v>
      </c>
      <c r="BB27">
        <v>2</v>
      </c>
      <c r="BC27">
        <v>1</v>
      </c>
      <c r="BD27">
        <v>5</v>
      </c>
      <c r="BE27">
        <v>3</v>
      </c>
      <c r="BF27">
        <v>2</v>
      </c>
      <c r="BG27">
        <v>2</v>
      </c>
      <c r="BH27">
        <v>5</v>
      </c>
      <c r="BI27">
        <v>1</v>
      </c>
      <c r="BJ27">
        <v>1</v>
      </c>
      <c r="BK27">
        <v>4</v>
      </c>
      <c r="BL27">
        <v>3</v>
      </c>
      <c r="BM27">
        <v>1</v>
      </c>
      <c r="BN27">
        <v>4</v>
      </c>
      <c r="BO27">
        <v>4</v>
      </c>
      <c r="BP27">
        <v>2</v>
      </c>
      <c r="BQ27">
        <v>5</v>
      </c>
      <c r="BR27">
        <v>2</v>
      </c>
      <c r="BS27">
        <v>2</v>
      </c>
      <c r="BT27">
        <v>4</v>
      </c>
      <c r="BU27">
        <v>2</v>
      </c>
      <c r="BV27">
        <v>4</v>
      </c>
      <c r="BW27">
        <v>2</v>
      </c>
      <c r="BX27">
        <v>2</v>
      </c>
      <c r="BY27">
        <v>684.84</v>
      </c>
      <c r="BZ27">
        <v>51.09</v>
      </c>
      <c r="CF27">
        <v>376.28</v>
      </c>
      <c r="CP27">
        <v>257.47000000000003</v>
      </c>
    </row>
    <row r="28" spans="1:94" x14ac:dyDescent="0.2">
      <c r="A28">
        <v>37</v>
      </c>
      <c r="B28" t="s">
        <v>102</v>
      </c>
      <c r="C28">
        <v>3</v>
      </c>
      <c r="D28" t="s">
        <v>103</v>
      </c>
      <c r="E28">
        <v>1356308333</v>
      </c>
      <c r="F28">
        <v>20</v>
      </c>
      <c r="G28" t="s">
        <v>111</v>
      </c>
      <c r="H28">
        <v>1</v>
      </c>
      <c r="I28" t="s">
        <v>105</v>
      </c>
      <c r="J28" t="s">
        <v>130</v>
      </c>
      <c r="K28">
        <v>4</v>
      </c>
      <c r="L28">
        <v>5</v>
      </c>
      <c r="M28">
        <v>5</v>
      </c>
      <c r="N28">
        <v>5</v>
      </c>
      <c r="O28">
        <v>4</v>
      </c>
      <c r="P28">
        <v>3</v>
      </c>
      <c r="Q28">
        <v>4</v>
      </c>
      <c r="R28">
        <v>5</v>
      </c>
      <c r="S28">
        <v>4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2</v>
      </c>
      <c r="AC28">
        <v>3</v>
      </c>
      <c r="AD28">
        <v>3</v>
      </c>
      <c r="AE28">
        <v>5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4</v>
      </c>
      <c r="AM28">
        <v>2</v>
      </c>
      <c r="AN28">
        <v>1</v>
      </c>
      <c r="AO28">
        <v>4</v>
      </c>
      <c r="AP28">
        <v>4</v>
      </c>
      <c r="AQ28">
        <v>3</v>
      </c>
      <c r="AR28">
        <v>5</v>
      </c>
      <c r="AS28">
        <v>2</v>
      </c>
      <c r="AT28">
        <v>3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2</v>
      </c>
      <c r="BD28">
        <v>5</v>
      </c>
      <c r="BE28">
        <v>4</v>
      </c>
      <c r="BF28">
        <v>4</v>
      </c>
      <c r="BG28">
        <v>2</v>
      </c>
      <c r="BH28">
        <v>5</v>
      </c>
      <c r="BI28">
        <v>5</v>
      </c>
      <c r="BJ28">
        <v>5</v>
      </c>
      <c r="BK28">
        <v>5</v>
      </c>
      <c r="BL28">
        <v>4</v>
      </c>
      <c r="BM28">
        <v>2</v>
      </c>
      <c r="BN28">
        <v>4</v>
      </c>
      <c r="BO28">
        <v>5</v>
      </c>
      <c r="BP28">
        <v>1</v>
      </c>
      <c r="BQ28">
        <v>5</v>
      </c>
      <c r="BR28">
        <v>1</v>
      </c>
      <c r="BS28">
        <v>3</v>
      </c>
      <c r="BT28">
        <v>3</v>
      </c>
      <c r="BU28">
        <v>5</v>
      </c>
      <c r="BV28">
        <v>5</v>
      </c>
      <c r="BW28">
        <v>5</v>
      </c>
      <c r="BX28">
        <v>5</v>
      </c>
      <c r="BY28">
        <v>263.64999999999998</v>
      </c>
      <c r="BZ28">
        <v>23.32</v>
      </c>
      <c r="CF28">
        <v>135.69999999999999</v>
      </c>
      <c r="CP28">
        <v>104.63</v>
      </c>
    </row>
    <row r="29" spans="1:94" x14ac:dyDescent="0.2">
      <c r="A29">
        <v>38</v>
      </c>
      <c r="B29" t="s">
        <v>102</v>
      </c>
      <c r="C29">
        <v>3</v>
      </c>
      <c r="D29" t="s">
        <v>103</v>
      </c>
      <c r="E29">
        <v>1496505135</v>
      </c>
      <c r="F29">
        <v>21</v>
      </c>
      <c r="G29" t="s">
        <v>111</v>
      </c>
      <c r="H29">
        <v>1</v>
      </c>
      <c r="I29" t="s">
        <v>105</v>
      </c>
      <c r="J29" t="s">
        <v>131</v>
      </c>
      <c r="K29">
        <v>4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3</v>
      </c>
      <c r="V29">
        <v>3</v>
      </c>
      <c r="W29">
        <v>4</v>
      </c>
      <c r="X29">
        <v>4</v>
      </c>
      <c r="Y29">
        <v>5</v>
      </c>
      <c r="Z29">
        <v>5</v>
      </c>
      <c r="AA29">
        <v>2</v>
      </c>
      <c r="AB29">
        <v>2</v>
      </c>
      <c r="AC29">
        <v>3</v>
      </c>
      <c r="AD29">
        <v>3</v>
      </c>
      <c r="AE29">
        <v>4</v>
      </c>
      <c r="AF29">
        <v>2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4</v>
      </c>
      <c r="AS29">
        <v>4</v>
      </c>
      <c r="AT29">
        <v>3</v>
      </c>
      <c r="AU29">
        <v>5</v>
      </c>
      <c r="AV29">
        <v>3</v>
      </c>
      <c r="AW29">
        <v>3</v>
      </c>
      <c r="AX29">
        <v>4</v>
      </c>
      <c r="AY29">
        <v>3</v>
      </c>
      <c r="AZ29">
        <v>3</v>
      </c>
      <c r="BA29">
        <v>5</v>
      </c>
      <c r="BB29">
        <v>5</v>
      </c>
      <c r="BC29">
        <v>3</v>
      </c>
      <c r="BD29">
        <v>3</v>
      </c>
      <c r="BE29">
        <v>4</v>
      </c>
      <c r="BF29">
        <v>3</v>
      </c>
      <c r="BG29">
        <v>3</v>
      </c>
      <c r="BH29">
        <v>5</v>
      </c>
      <c r="BI29">
        <v>4</v>
      </c>
      <c r="BJ29">
        <v>4</v>
      </c>
      <c r="BK29">
        <v>4</v>
      </c>
      <c r="BL29">
        <v>3</v>
      </c>
      <c r="BM29">
        <v>3</v>
      </c>
      <c r="BN29">
        <v>3</v>
      </c>
      <c r="BO29">
        <v>2</v>
      </c>
      <c r="BP29">
        <v>3</v>
      </c>
      <c r="BQ29">
        <v>1</v>
      </c>
      <c r="BR29">
        <v>1</v>
      </c>
      <c r="BS29">
        <v>2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312.58999999999997</v>
      </c>
      <c r="BZ29">
        <v>22.69</v>
      </c>
      <c r="CF29">
        <v>178.94</v>
      </c>
      <c r="CP29">
        <v>110.96</v>
      </c>
    </row>
    <row r="30" spans="1:94" x14ac:dyDescent="0.2">
      <c r="A30">
        <v>39</v>
      </c>
      <c r="B30" t="s">
        <v>102</v>
      </c>
      <c r="C30">
        <v>3</v>
      </c>
      <c r="D30" t="s">
        <v>103</v>
      </c>
      <c r="E30">
        <v>829073863</v>
      </c>
      <c r="F30">
        <v>20</v>
      </c>
      <c r="G30" t="s">
        <v>104</v>
      </c>
      <c r="H30">
        <v>1</v>
      </c>
      <c r="I30" t="s">
        <v>105</v>
      </c>
      <c r="J30" t="s">
        <v>132</v>
      </c>
      <c r="K30">
        <v>3</v>
      </c>
      <c r="L30">
        <v>4</v>
      </c>
      <c r="M30">
        <v>4</v>
      </c>
      <c r="N30">
        <v>3</v>
      </c>
      <c r="O30">
        <v>4</v>
      </c>
      <c r="P30">
        <v>3</v>
      </c>
      <c r="Q30">
        <v>5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1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4</v>
      </c>
      <c r="AV30">
        <v>4</v>
      </c>
      <c r="AW30">
        <v>3</v>
      </c>
      <c r="AX30">
        <v>3</v>
      </c>
      <c r="AY30">
        <v>3</v>
      </c>
      <c r="AZ30">
        <v>4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4</v>
      </c>
      <c r="BG30">
        <v>2</v>
      </c>
      <c r="BH30">
        <v>4</v>
      </c>
      <c r="BI30">
        <v>3</v>
      </c>
      <c r="BJ30">
        <v>3</v>
      </c>
      <c r="BK30">
        <v>3</v>
      </c>
      <c r="BL30">
        <v>3</v>
      </c>
      <c r="BM30">
        <v>2</v>
      </c>
      <c r="BN30">
        <v>2</v>
      </c>
      <c r="BO30">
        <v>2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2</v>
      </c>
      <c r="BV30">
        <v>3</v>
      </c>
      <c r="BW30">
        <v>3</v>
      </c>
      <c r="BX30">
        <v>2</v>
      </c>
      <c r="BY30">
        <v>570.76</v>
      </c>
      <c r="BZ30">
        <v>56.04</v>
      </c>
      <c r="CF30">
        <v>332.01</v>
      </c>
      <c r="CP30">
        <v>182.71</v>
      </c>
    </row>
    <row r="31" spans="1:94" x14ac:dyDescent="0.2">
      <c r="A31">
        <v>40</v>
      </c>
      <c r="B31" t="s">
        <v>102</v>
      </c>
      <c r="C31">
        <v>3</v>
      </c>
      <c r="D31" t="s">
        <v>103</v>
      </c>
      <c r="E31">
        <v>528643216</v>
      </c>
      <c r="F31">
        <v>22</v>
      </c>
      <c r="G31" t="s">
        <v>111</v>
      </c>
      <c r="H31">
        <v>1</v>
      </c>
      <c r="I31" t="s">
        <v>105</v>
      </c>
      <c r="J31" t="s">
        <v>133</v>
      </c>
      <c r="K31">
        <v>3</v>
      </c>
      <c r="L31">
        <v>5</v>
      </c>
      <c r="M31">
        <v>5</v>
      </c>
      <c r="N31">
        <v>4</v>
      </c>
      <c r="O31">
        <v>5</v>
      </c>
      <c r="P31">
        <v>3</v>
      </c>
      <c r="Q31">
        <v>4</v>
      </c>
      <c r="R31">
        <v>5</v>
      </c>
      <c r="S31">
        <v>4</v>
      </c>
      <c r="T31">
        <v>4</v>
      </c>
      <c r="U31">
        <v>5</v>
      </c>
      <c r="V31">
        <v>4</v>
      </c>
      <c r="W31">
        <v>5</v>
      </c>
      <c r="X31">
        <v>5</v>
      </c>
      <c r="Y31">
        <v>5</v>
      </c>
      <c r="Z31">
        <v>5</v>
      </c>
      <c r="AA31">
        <v>5</v>
      </c>
      <c r="AB31">
        <v>2</v>
      </c>
      <c r="AC31">
        <v>3</v>
      </c>
      <c r="AD31">
        <v>2</v>
      </c>
      <c r="AE31">
        <v>5</v>
      </c>
      <c r="AF31">
        <v>2</v>
      </c>
      <c r="AG31">
        <v>2</v>
      </c>
      <c r="AH31">
        <v>3</v>
      </c>
      <c r="AI31">
        <v>3</v>
      </c>
      <c r="AJ31">
        <v>3</v>
      </c>
      <c r="AK31">
        <v>4</v>
      </c>
      <c r="AL31">
        <v>4</v>
      </c>
      <c r="AM31">
        <v>3</v>
      </c>
      <c r="AN31">
        <v>3</v>
      </c>
      <c r="AO31">
        <v>4</v>
      </c>
      <c r="AP31">
        <v>4</v>
      </c>
      <c r="AQ31">
        <v>4</v>
      </c>
      <c r="AR31">
        <v>4</v>
      </c>
      <c r="AS31">
        <v>3</v>
      </c>
      <c r="AT31">
        <v>4</v>
      </c>
      <c r="AU31">
        <v>4</v>
      </c>
      <c r="AV31">
        <v>5</v>
      </c>
      <c r="AW31">
        <v>3</v>
      </c>
      <c r="AX31">
        <v>4</v>
      </c>
      <c r="AY31">
        <v>4</v>
      </c>
      <c r="AZ31">
        <v>3</v>
      </c>
      <c r="BA31">
        <v>2</v>
      </c>
      <c r="BB31">
        <v>4</v>
      </c>
      <c r="BC31">
        <v>3</v>
      </c>
      <c r="BD31">
        <v>5</v>
      </c>
      <c r="BE31">
        <v>3</v>
      </c>
      <c r="BF31">
        <v>3</v>
      </c>
      <c r="BG31">
        <v>4</v>
      </c>
      <c r="BH31">
        <v>4</v>
      </c>
      <c r="BI31">
        <v>2</v>
      </c>
      <c r="BJ31">
        <v>3</v>
      </c>
      <c r="BK31">
        <v>3</v>
      </c>
      <c r="BL31">
        <v>4</v>
      </c>
      <c r="BM31">
        <v>3</v>
      </c>
      <c r="BN31">
        <v>3</v>
      </c>
      <c r="BO31">
        <v>4</v>
      </c>
      <c r="BP31">
        <v>3</v>
      </c>
      <c r="BQ31">
        <v>3</v>
      </c>
      <c r="BR31">
        <v>3</v>
      </c>
      <c r="BS31">
        <v>4</v>
      </c>
      <c r="BT31">
        <v>4</v>
      </c>
      <c r="BU31">
        <v>4</v>
      </c>
      <c r="BV31">
        <v>3</v>
      </c>
      <c r="BW31">
        <v>4</v>
      </c>
      <c r="BX31">
        <v>5</v>
      </c>
      <c r="BY31">
        <v>499.35</v>
      </c>
      <c r="BZ31">
        <v>52.87</v>
      </c>
      <c r="CF31">
        <v>283.10000000000002</v>
      </c>
      <c r="CP31">
        <v>163.38</v>
      </c>
    </row>
    <row r="32" spans="1:94" x14ac:dyDescent="0.2">
      <c r="A32">
        <v>42</v>
      </c>
      <c r="B32" t="s">
        <v>102</v>
      </c>
      <c r="C32">
        <v>3</v>
      </c>
      <c r="D32" t="s">
        <v>103</v>
      </c>
      <c r="E32">
        <v>723478605</v>
      </c>
      <c r="F32">
        <v>20</v>
      </c>
      <c r="G32" t="s">
        <v>111</v>
      </c>
      <c r="H32">
        <v>1</v>
      </c>
      <c r="I32" t="s">
        <v>116</v>
      </c>
      <c r="J32" t="s">
        <v>134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2</v>
      </c>
      <c r="R32">
        <v>4</v>
      </c>
      <c r="S32">
        <v>4</v>
      </c>
      <c r="T32">
        <v>2</v>
      </c>
      <c r="U32">
        <v>4</v>
      </c>
      <c r="V32">
        <v>2</v>
      </c>
      <c r="W32">
        <v>2</v>
      </c>
      <c r="X32">
        <v>2</v>
      </c>
      <c r="Y32">
        <v>4</v>
      </c>
      <c r="Z32">
        <v>4</v>
      </c>
      <c r="AA32">
        <v>4</v>
      </c>
      <c r="AB32">
        <v>3</v>
      </c>
      <c r="AC32">
        <v>3</v>
      </c>
      <c r="AD32">
        <v>3</v>
      </c>
      <c r="AE32">
        <v>4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4</v>
      </c>
      <c r="AS32">
        <v>3</v>
      </c>
      <c r="AT32">
        <v>3</v>
      </c>
      <c r="AU32">
        <v>4</v>
      </c>
      <c r="AV32">
        <v>4</v>
      </c>
      <c r="AW32">
        <v>3</v>
      </c>
      <c r="AX32">
        <v>4</v>
      </c>
      <c r="AY32">
        <v>3</v>
      </c>
      <c r="AZ32">
        <v>3</v>
      </c>
      <c r="BA32">
        <v>3</v>
      </c>
      <c r="BB32">
        <v>3</v>
      </c>
      <c r="BC32">
        <v>4</v>
      </c>
      <c r="BD32">
        <v>4</v>
      </c>
      <c r="BE32">
        <v>4</v>
      </c>
      <c r="BF32">
        <v>2</v>
      </c>
      <c r="BG32">
        <v>4</v>
      </c>
      <c r="BH32">
        <v>5</v>
      </c>
      <c r="BI32">
        <v>4</v>
      </c>
      <c r="BJ32">
        <v>4</v>
      </c>
      <c r="BK32">
        <v>4</v>
      </c>
      <c r="BL32">
        <v>4</v>
      </c>
      <c r="BM32">
        <v>3</v>
      </c>
      <c r="BN32">
        <v>4</v>
      </c>
      <c r="BO32">
        <v>2</v>
      </c>
      <c r="BP32">
        <v>2</v>
      </c>
      <c r="BQ32">
        <v>2</v>
      </c>
      <c r="BR32">
        <v>2</v>
      </c>
      <c r="BS32">
        <v>3</v>
      </c>
      <c r="BT32">
        <v>3</v>
      </c>
      <c r="BU32">
        <v>4</v>
      </c>
      <c r="BV32">
        <v>4</v>
      </c>
      <c r="BW32">
        <v>4</v>
      </c>
      <c r="BX32">
        <v>4</v>
      </c>
      <c r="BY32">
        <v>394.48</v>
      </c>
      <c r="BZ32">
        <v>39.17</v>
      </c>
      <c r="CF32">
        <v>239.84</v>
      </c>
      <c r="CP32">
        <v>115.47</v>
      </c>
    </row>
    <row r="33" spans="1:94" x14ac:dyDescent="0.2">
      <c r="A33">
        <v>44</v>
      </c>
      <c r="B33" t="s">
        <v>102</v>
      </c>
      <c r="C33">
        <v>3</v>
      </c>
      <c r="D33" t="s">
        <v>103</v>
      </c>
      <c r="E33">
        <v>1561768446</v>
      </c>
      <c r="F33">
        <v>20</v>
      </c>
      <c r="G33" t="s">
        <v>111</v>
      </c>
      <c r="H33">
        <v>1</v>
      </c>
      <c r="I33" t="s">
        <v>116</v>
      </c>
      <c r="J33" t="s">
        <v>134</v>
      </c>
      <c r="K33">
        <v>4</v>
      </c>
      <c r="L33">
        <v>4</v>
      </c>
      <c r="M33">
        <v>4</v>
      </c>
      <c r="N33">
        <v>3</v>
      </c>
      <c r="O33">
        <v>3</v>
      </c>
      <c r="P33">
        <v>3</v>
      </c>
      <c r="Q33">
        <v>3</v>
      </c>
      <c r="R33">
        <v>4</v>
      </c>
      <c r="S33">
        <v>3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2</v>
      </c>
      <c r="AC33">
        <v>3</v>
      </c>
      <c r="AD33">
        <v>3</v>
      </c>
      <c r="AE33">
        <v>4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4</v>
      </c>
      <c r="AQ33">
        <v>4</v>
      </c>
      <c r="AR33">
        <v>4</v>
      </c>
      <c r="AS33">
        <v>3</v>
      </c>
      <c r="AT33">
        <v>4</v>
      </c>
      <c r="AU33">
        <v>4</v>
      </c>
      <c r="AV33">
        <v>5</v>
      </c>
      <c r="AW33">
        <v>3</v>
      </c>
      <c r="AX33">
        <v>4</v>
      </c>
      <c r="AY33">
        <v>3</v>
      </c>
      <c r="AZ33">
        <v>4</v>
      </c>
      <c r="BA33">
        <v>5</v>
      </c>
      <c r="BB33">
        <v>4</v>
      </c>
      <c r="BC33">
        <v>4</v>
      </c>
      <c r="BD33">
        <v>4</v>
      </c>
      <c r="BE33">
        <v>4</v>
      </c>
      <c r="BF33">
        <v>3</v>
      </c>
      <c r="BG33">
        <v>3</v>
      </c>
      <c r="BH33">
        <v>5</v>
      </c>
      <c r="BI33">
        <v>4</v>
      </c>
      <c r="BJ33">
        <v>4</v>
      </c>
      <c r="BK33">
        <v>4</v>
      </c>
      <c r="BL33">
        <v>4</v>
      </c>
      <c r="BM33">
        <v>3</v>
      </c>
      <c r="BN33">
        <v>3</v>
      </c>
      <c r="BO33">
        <v>3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4</v>
      </c>
      <c r="BV33">
        <v>4</v>
      </c>
      <c r="BW33">
        <v>3</v>
      </c>
      <c r="BX33">
        <v>3</v>
      </c>
      <c r="BY33">
        <v>371.31</v>
      </c>
      <c r="BZ33">
        <v>56.95</v>
      </c>
      <c r="CF33">
        <v>180.96</v>
      </c>
      <c r="CP33">
        <v>133.4</v>
      </c>
    </row>
    <row r="34" spans="1:94" x14ac:dyDescent="0.2">
      <c r="A34">
        <v>45</v>
      </c>
      <c r="B34" t="s">
        <v>102</v>
      </c>
      <c r="C34">
        <v>3</v>
      </c>
      <c r="D34" t="s">
        <v>103</v>
      </c>
      <c r="E34">
        <v>222601731</v>
      </c>
      <c r="F34">
        <v>20</v>
      </c>
      <c r="G34" t="s">
        <v>111</v>
      </c>
      <c r="H34">
        <v>1</v>
      </c>
      <c r="I34" t="s">
        <v>116</v>
      </c>
      <c r="J34" t="s">
        <v>134</v>
      </c>
      <c r="K34">
        <v>4</v>
      </c>
      <c r="L34">
        <v>4</v>
      </c>
      <c r="M34">
        <v>4</v>
      </c>
      <c r="N34">
        <v>3</v>
      </c>
      <c r="O34">
        <v>4</v>
      </c>
      <c r="P34">
        <v>4</v>
      </c>
      <c r="Q34">
        <v>4</v>
      </c>
      <c r="R34">
        <v>4</v>
      </c>
      <c r="S34">
        <v>4</v>
      </c>
      <c r="T34">
        <v>5</v>
      </c>
      <c r="U34">
        <v>5</v>
      </c>
      <c r="V34">
        <v>5</v>
      </c>
      <c r="W34">
        <v>3</v>
      </c>
      <c r="X34">
        <v>3</v>
      </c>
      <c r="Y34">
        <v>5</v>
      </c>
      <c r="Z34">
        <v>5</v>
      </c>
      <c r="AA34">
        <v>5</v>
      </c>
      <c r="AB34">
        <v>3</v>
      </c>
      <c r="AC34">
        <v>3</v>
      </c>
      <c r="AD34">
        <v>3</v>
      </c>
      <c r="AE34">
        <v>5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5</v>
      </c>
      <c r="AU34">
        <v>5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3</v>
      </c>
      <c r="BB34">
        <v>3</v>
      </c>
      <c r="BC34">
        <v>5</v>
      </c>
      <c r="BD34">
        <v>5</v>
      </c>
      <c r="BE34">
        <v>4</v>
      </c>
      <c r="BF34">
        <v>4</v>
      </c>
      <c r="BG34">
        <v>3</v>
      </c>
      <c r="BH34">
        <v>5</v>
      </c>
      <c r="BI34">
        <v>4</v>
      </c>
      <c r="BJ34">
        <v>4</v>
      </c>
      <c r="BK34">
        <v>5</v>
      </c>
      <c r="BL34">
        <v>4</v>
      </c>
      <c r="BM34">
        <v>4</v>
      </c>
      <c r="BN34">
        <v>4</v>
      </c>
      <c r="BO34">
        <v>2</v>
      </c>
      <c r="BP34">
        <v>2</v>
      </c>
      <c r="BQ34">
        <v>2</v>
      </c>
      <c r="BR34">
        <v>1</v>
      </c>
      <c r="BS34">
        <v>2</v>
      </c>
      <c r="BT34">
        <v>2</v>
      </c>
      <c r="BU34">
        <v>4</v>
      </c>
      <c r="BV34">
        <v>4</v>
      </c>
      <c r="BW34">
        <v>4</v>
      </c>
      <c r="BX34">
        <v>4</v>
      </c>
      <c r="BY34">
        <v>262.17</v>
      </c>
      <c r="BZ34">
        <v>19.07</v>
      </c>
      <c r="CF34">
        <v>140.44999999999999</v>
      </c>
      <c r="CP34">
        <v>102.65</v>
      </c>
    </row>
    <row r="35" spans="1:94" x14ac:dyDescent="0.2">
      <c r="A35">
        <v>47</v>
      </c>
      <c r="B35" t="s">
        <v>102</v>
      </c>
      <c r="C35">
        <v>3</v>
      </c>
      <c r="D35" t="s">
        <v>103</v>
      </c>
      <c r="E35">
        <v>753045959</v>
      </c>
      <c r="F35">
        <v>19</v>
      </c>
      <c r="G35" t="s">
        <v>111</v>
      </c>
      <c r="H35">
        <v>1</v>
      </c>
      <c r="I35" t="s">
        <v>116</v>
      </c>
      <c r="J35" t="s">
        <v>134</v>
      </c>
      <c r="K35">
        <v>4</v>
      </c>
      <c r="L35">
        <v>5</v>
      </c>
      <c r="M35">
        <v>4</v>
      </c>
      <c r="N35">
        <v>4</v>
      </c>
      <c r="O35">
        <v>4</v>
      </c>
      <c r="P35">
        <v>4</v>
      </c>
      <c r="Q35">
        <v>5</v>
      </c>
      <c r="R35">
        <v>5</v>
      </c>
      <c r="S35">
        <v>4</v>
      </c>
      <c r="T35">
        <v>4</v>
      </c>
      <c r="U35">
        <v>4</v>
      </c>
      <c r="V35">
        <v>5</v>
      </c>
      <c r="W35">
        <v>3</v>
      </c>
      <c r="X35">
        <v>4</v>
      </c>
      <c r="Y35">
        <v>4</v>
      </c>
      <c r="Z35">
        <v>4</v>
      </c>
      <c r="AA35">
        <v>4</v>
      </c>
      <c r="AB35">
        <v>3</v>
      </c>
      <c r="AC35">
        <v>3</v>
      </c>
      <c r="AD35">
        <v>3</v>
      </c>
      <c r="AE35">
        <v>5</v>
      </c>
      <c r="AF35">
        <v>3</v>
      </c>
      <c r="AG35">
        <v>2</v>
      </c>
      <c r="AH35">
        <v>3</v>
      </c>
      <c r="AI35">
        <v>3</v>
      </c>
      <c r="AJ35">
        <v>4</v>
      </c>
      <c r="AK35">
        <v>5</v>
      </c>
      <c r="AL35">
        <v>4</v>
      </c>
      <c r="AM35">
        <v>5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5</v>
      </c>
      <c r="AW35">
        <v>3</v>
      </c>
      <c r="AX35">
        <v>4</v>
      </c>
      <c r="AY35">
        <v>3</v>
      </c>
      <c r="AZ35">
        <v>4</v>
      </c>
      <c r="BA35">
        <v>4</v>
      </c>
      <c r="BB35">
        <v>4</v>
      </c>
      <c r="BC35">
        <v>5</v>
      </c>
      <c r="BD35">
        <v>5</v>
      </c>
      <c r="BE35">
        <v>5</v>
      </c>
      <c r="BF35">
        <v>3</v>
      </c>
      <c r="BG35">
        <v>5</v>
      </c>
      <c r="BH35">
        <v>5</v>
      </c>
      <c r="BI35">
        <v>5</v>
      </c>
      <c r="BJ35">
        <v>5</v>
      </c>
      <c r="BK35">
        <v>3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1</v>
      </c>
      <c r="BS35">
        <v>4</v>
      </c>
      <c r="BT35">
        <v>4</v>
      </c>
      <c r="BU35">
        <v>5</v>
      </c>
      <c r="BV35">
        <v>5</v>
      </c>
      <c r="BW35">
        <v>5</v>
      </c>
      <c r="BX35">
        <v>5</v>
      </c>
      <c r="BY35">
        <v>422.26</v>
      </c>
      <c r="BZ35">
        <v>27.12</v>
      </c>
      <c r="CF35">
        <v>244.76</v>
      </c>
      <c r="CP35">
        <v>150.38</v>
      </c>
    </row>
    <row r="36" spans="1:94" x14ac:dyDescent="0.2">
      <c r="A36">
        <v>48</v>
      </c>
      <c r="B36" t="s">
        <v>102</v>
      </c>
      <c r="C36">
        <v>3</v>
      </c>
      <c r="D36" t="s">
        <v>103</v>
      </c>
      <c r="E36">
        <v>436367718</v>
      </c>
      <c r="F36">
        <v>20</v>
      </c>
      <c r="G36" t="s">
        <v>104</v>
      </c>
      <c r="H36">
        <v>1</v>
      </c>
      <c r="I36" t="s">
        <v>116</v>
      </c>
      <c r="J36" t="s">
        <v>134</v>
      </c>
      <c r="K36">
        <v>5</v>
      </c>
      <c r="L36">
        <v>5</v>
      </c>
      <c r="M36">
        <v>5</v>
      </c>
      <c r="N36">
        <v>3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3</v>
      </c>
      <c r="AC36">
        <v>3</v>
      </c>
      <c r="AD36">
        <v>3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2</v>
      </c>
      <c r="BB36">
        <v>4</v>
      </c>
      <c r="BC36">
        <v>5</v>
      </c>
      <c r="BD36">
        <v>4</v>
      </c>
      <c r="BE36">
        <v>4</v>
      </c>
      <c r="BF36">
        <v>3</v>
      </c>
      <c r="BG36">
        <v>3</v>
      </c>
      <c r="BH36">
        <v>5</v>
      </c>
      <c r="BI36">
        <v>5</v>
      </c>
      <c r="BJ36">
        <v>5</v>
      </c>
      <c r="BK36">
        <v>4</v>
      </c>
      <c r="BL36">
        <v>3</v>
      </c>
      <c r="BM36">
        <v>3</v>
      </c>
      <c r="BN36">
        <v>4</v>
      </c>
      <c r="BO36">
        <v>4</v>
      </c>
      <c r="BP36">
        <v>3</v>
      </c>
      <c r="BQ36">
        <v>4</v>
      </c>
      <c r="BR36">
        <v>4</v>
      </c>
      <c r="BS36">
        <v>3</v>
      </c>
      <c r="BT36">
        <v>3</v>
      </c>
      <c r="BU36">
        <v>3</v>
      </c>
      <c r="BV36">
        <v>4</v>
      </c>
      <c r="BW36">
        <v>4</v>
      </c>
      <c r="BX36">
        <v>4</v>
      </c>
      <c r="BY36">
        <v>376.31</v>
      </c>
      <c r="BZ36">
        <v>29.11</v>
      </c>
      <c r="CF36">
        <v>233.2</v>
      </c>
      <c r="CP36">
        <v>114</v>
      </c>
    </row>
    <row r="37" spans="1:94" x14ac:dyDescent="0.2">
      <c r="A37">
        <v>50</v>
      </c>
      <c r="B37" t="s">
        <v>102</v>
      </c>
      <c r="C37">
        <v>3</v>
      </c>
      <c r="D37" t="s">
        <v>103</v>
      </c>
      <c r="E37">
        <v>1181118914</v>
      </c>
      <c r="F37">
        <v>19</v>
      </c>
      <c r="G37" t="s">
        <v>111</v>
      </c>
      <c r="H37">
        <v>1</v>
      </c>
      <c r="I37" t="s">
        <v>116</v>
      </c>
      <c r="J37" t="s">
        <v>134</v>
      </c>
      <c r="K37">
        <v>4</v>
      </c>
      <c r="L37">
        <v>5</v>
      </c>
      <c r="M37">
        <v>4</v>
      </c>
      <c r="N37">
        <v>5</v>
      </c>
      <c r="O37">
        <v>3</v>
      </c>
      <c r="P37">
        <v>4</v>
      </c>
      <c r="Q37">
        <v>4</v>
      </c>
      <c r="R37">
        <v>4</v>
      </c>
      <c r="S37">
        <v>4</v>
      </c>
      <c r="T37">
        <v>4</v>
      </c>
      <c r="U37">
        <v>5</v>
      </c>
      <c r="V37">
        <v>5</v>
      </c>
      <c r="W37">
        <v>4</v>
      </c>
      <c r="X37">
        <v>5</v>
      </c>
      <c r="Y37">
        <v>4</v>
      </c>
      <c r="Z37">
        <v>5</v>
      </c>
      <c r="AA37">
        <v>4</v>
      </c>
      <c r="AB37">
        <v>3</v>
      </c>
      <c r="AC37">
        <v>3</v>
      </c>
      <c r="AD37">
        <v>3</v>
      </c>
      <c r="AE37">
        <v>4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5</v>
      </c>
      <c r="AV37">
        <v>4</v>
      </c>
      <c r="AW37">
        <v>3</v>
      </c>
      <c r="AX37">
        <v>4</v>
      </c>
      <c r="AY37">
        <v>4</v>
      </c>
      <c r="AZ37">
        <v>3</v>
      </c>
      <c r="BA37">
        <v>3</v>
      </c>
      <c r="BB37">
        <v>4</v>
      </c>
      <c r="BC37">
        <v>5</v>
      </c>
      <c r="BD37">
        <v>5</v>
      </c>
      <c r="BE37">
        <v>4</v>
      </c>
      <c r="BF37">
        <v>3</v>
      </c>
      <c r="BG37">
        <v>3</v>
      </c>
      <c r="BH37">
        <v>4</v>
      </c>
      <c r="BI37">
        <v>5</v>
      </c>
      <c r="BJ37">
        <v>5</v>
      </c>
      <c r="BK37">
        <v>4</v>
      </c>
      <c r="BL37">
        <v>3</v>
      </c>
      <c r="BM37">
        <v>4</v>
      </c>
      <c r="BN37">
        <v>4</v>
      </c>
      <c r="BO37">
        <v>3</v>
      </c>
      <c r="BP37">
        <v>2</v>
      </c>
      <c r="BQ37">
        <v>2</v>
      </c>
      <c r="BR37">
        <v>3</v>
      </c>
      <c r="BS37">
        <v>3</v>
      </c>
      <c r="BT37">
        <v>3</v>
      </c>
      <c r="BU37">
        <v>4</v>
      </c>
      <c r="BV37">
        <v>4</v>
      </c>
      <c r="BW37">
        <v>4</v>
      </c>
      <c r="BX37">
        <v>4</v>
      </c>
      <c r="BY37">
        <v>193.61</v>
      </c>
      <c r="BZ37">
        <v>26.27</v>
      </c>
      <c r="CF37">
        <v>93.23</v>
      </c>
      <c r="CP37">
        <v>74.11</v>
      </c>
    </row>
    <row r="38" spans="1:94" x14ac:dyDescent="0.2">
      <c r="A38">
        <v>51</v>
      </c>
      <c r="B38" t="s">
        <v>102</v>
      </c>
      <c r="C38">
        <v>3</v>
      </c>
      <c r="D38" t="s">
        <v>103</v>
      </c>
      <c r="E38">
        <v>703426233</v>
      </c>
      <c r="F38">
        <v>20</v>
      </c>
      <c r="G38" t="s">
        <v>104</v>
      </c>
      <c r="H38">
        <v>1</v>
      </c>
      <c r="I38" t="s">
        <v>116</v>
      </c>
      <c r="J38" t="s">
        <v>135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4</v>
      </c>
      <c r="U38">
        <v>4</v>
      </c>
      <c r="V38">
        <v>4</v>
      </c>
      <c r="W38">
        <v>2</v>
      </c>
      <c r="X38">
        <v>4</v>
      </c>
      <c r="Y38">
        <v>4</v>
      </c>
      <c r="Z38">
        <v>4</v>
      </c>
      <c r="AA38">
        <v>4</v>
      </c>
      <c r="AB38">
        <v>3</v>
      </c>
      <c r="AC38">
        <v>3</v>
      </c>
      <c r="AD38">
        <v>3</v>
      </c>
      <c r="AE38">
        <v>4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5</v>
      </c>
      <c r="BH38">
        <v>5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3</v>
      </c>
      <c r="BO38">
        <v>3</v>
      </c>
      <c r="BP38">
        <v>2</v>
      </c>
      <c r="BQ38">
        <v>2</v>
      </c>
      <c r="BR38">
        <v>3</v>
      </c>
      <c r="BS38">
        <v>2</v>
      </c>
      <c r="BT38">
        <v>2</v>
      </c>
      <c r="BU38">
        <v>4</v>
      </c>
      <c r="BV38">
        <v>4</v>
      </c>
      <c r="BW38">
        <v>4</v>
      </c>
      <c r="BX38">
        <v>4</v>
      </c>
      <c r="BY38">
        <v>250.47</v>
      </c>
      <c r="BZ38">
        <v>28.31</v>
      </c>
      <c r="CF38">
        <v>130.65</v>
      </c>
      <c r="CP38">
        <v>91.51</v>
      </c>
    </row>
    <row r="39" spans="1:94" x14ac:dyDescent="0.2">
      <c r="A39">
        <v>52</v>
      </c>
      <c r="B39" t="s">
        <v>102</v>
      </c>
      <c r="C39">
        <v>3</v>
      </c>
      <c r="D39" t="s">
        <v>103</v>
      </c>
      <c r="E39">
        <v>2127523264</v>
      </c>
      <c r="F39">
        <v>20</v>
      </c>
      <c r="G39" t="s">
        <v>111</v>
      </c>
      <c r="H39">
        <v>1</v>
      </c>
      <c r="I39" t="s">
        <v>116</v>
      </c>
      <c r="J39" t="s">
        <v>134</v>
      </c>
      <c r="K39">
        <v>4</v>
      </c>
      <c r="L39">
        <v>5</v>
      </c>
      <c r="M39">
        <v>5</v>
      </c>
      <c r="N39">
        <v>4</v>
      </c>
      <c r="O39">
        <v>3</v>
      </c>
      <c r="P39">
        <v>3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2</v>
      </c>
      <c r="X39">
        <v>4</v>
      </c>
      <c r="Y39">
        <v>4</v>
      </c>
      <c r="Z39">
        <v>4</v>
      </c>
      <c r="AA39">
        <v>2</v>
      </c>
      <c r="AB39">
        <v>3</v>
      </c>
      <c r="AC39">
        <v>3</v>
      </c>
      <c r="AD39">
        <v>3</v>
      </c>
      <c r="AE39">
        <v>5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5</v>
      </c>
      <c r="AU39">
        <v>5</v>
      </c>
      <c r="AV39">
        <v>4</v>
      </c>
      <c r="AW39">
        <v>3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5</v>
      </c>
      <c r="BD39">
        <v>4</v>
      </c>
      <c r="BE39">
        <v>4</v>
      </c>
      <c r="BF39">
        <v>4</v>
      </c>
      <c r="BG39">
        <v>5</v>
      </c>
      <c r="BH39">
        <v>5</v>
      </c>
      <c r="BI39">
        <v>4</v>
      </c>
      <c r="BJ39">
        <v>4</v>
      </c>
      <c r="BK39">
        <v>4</v>
      </c>
      <c r="BL39">
        <v>2</v>
      </c>
      <c r="BM39">
        <v>4</v>
      </c>
      <c r="BN39">
        <v>4</v>
      </c>
      <c r="BO39">
        <v>2</v>
      </c>
      <c r="BP39">
        <v>4</v>
      </c>
      <c r="BQ39">
        <v>2</v>
      </c>
      <c r="BR39">
        <v>2</v>
      </c>
      <c r="BS39">
        <v>2</v>
      </c>
      <c r="BT39">
        <v>2</v>
      </c>
      <c r="BU39">
        <v>4</v>
      </c>
      <c r="BV39">
        <v>4</v>
      </c>
      <c r="BW39">
        <v>4</v>
      </c>
      <c r="BX39">
        <v>5</v>
      </c>
      <c r="BY39">
        <v>464.24</v>
      </c>
      <c r="BZ39">
        <v>48.75</v>
      </c>
      <c r="CF39">
        <v>291.83999999999997</v>
      </c>
      <c r="CP39">
        <v>123.65</v>
      </c>
    </row>
    <row r="40" spans="1:94" x14ac:dyDescent="0.2">
      <c r="A40">
        <v>53</v>
      </c>
      <c r="B40" t="s">
        <v>102</v>
      </c>
      <c r="C40">
        <v>3</v>
      </c>
      <c r="D40" t="s">
        <v>103</v>
      </c>
      <c r="E40">
        <v>780176742</v>
      </c>
      <c r="F40">
        <v>19</v>
      </c>
      <c r="G40" t="s">
        <v>111</v>
      </c>
      <c r="H40">
        <v>1</v>
      </c>
      <c r="I40" t="s">
        <v>116</v>
      </c>
      <c r="J40" t="s">
        <v>134</v>
      </c>
      <c r="K40">
        <v>4</v>
      </c>
      <c r="L40">
        <v>4</v>
      </c>
      <c r="M40">
        <v>4</v>
      </c>
      <c r="N40">
        <v>4</v>
      </c>
      <c r="O40">
        <v>3</v>
      </c>
      <c r="P40">
        <v>3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2</v>
      </c>
      <c r="AB40">
        <v>2</v>
      </c>
      <c r="AC40">
        <v>3</v>
      </c>
      <c r="AD40">
        <v>3</v>
      </c>
      <c r="AE40">
        <v>4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4</v>
      </c>
      <c r="AU40">
        <v>4</v>
      </c>
      <c r="AV40">
        <v>3</v>
      </c>
      <c r="AW40">
        <v>2</v>
      </c>
      <c r="AX40">
        <v>4</v>
      </c>
      <c r="AY40">
        <v>3</v>
      </c>
      <c r="AZ40">
        <v>3</v>
      </c>
      <c r="BA40">
        <v>3</v>
      </c>
      <c r="BB40">
        <v>3</v>
      </c>
      <c r="BC40">
        <v>4</v>
      </c>
      <c r="BD40">
        <v>4</v>
      </c>
      <c r="BE40">
        <v>3</v>
      </c>
      <c r="BF40">
        <v>4</v>
      </c>
      <c r="BG40">
        <v>4</v>
      </c>
      <c r="BH40">
        <v>5</v>
      </c>
      <c r="BI40">
        <v>4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4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4</v>
      </c>
      <c r="BW40">
        <v>4</v>
      </c>
      <c r="BX40">
        <v>4</v>
      </c>
      <c r="BY40">
        <v>475.57</v>
      </c>
      <c r="BZ40">
        <v>37.299999999999997</v>
      </c>
      <c r="CF40">
        <v>252.8</v>
      </c>
      <c r="CP40">
        <v>185.47</v>
      </c>
    </row>
    <row r="41" spans="1:94" x14ac:dyDescent="0.2">
      <c r="A41">
        <v>54</v>
      </c>
      <c r="B41" t="s">
        <v>102</v>
      </c>
      <c r="C41">
        <v>3</v>
      </c>
      <c r="D41" t="s">
        <v>103</v>
      </c>
      <c r="E41">
        <v>1146391786</v>
      </c>
      <c r="F41">
        <v>20</v>
      </c>
      <c r="G41" t="s">
        <v>111</v>
      </c>
      <c r="H41">
        <v>1</v>
      </c>
      <c r="I41" t="s">
        <v>116</v>
      </c>
      <c r="J41" t="s">
        <v>135</v>
      </c>
      <c r="K41">
        <v>4</v>
      </c>
      <c r="L41">
        <v>4</v>
      </c>
      <c r="M41">
        <v>4</v>
      </c>
      <c r="N41">
        <v>3</v>
      </c>
      <c r="O41">
        <v>4</v>
      </c>
      <c r="P41">
        <v>4</v>
      </c>
      <c r="Q41">
        <v>2</v>
      </c>
      <c r="R41">
        <v>4</v>
      </c>
      <c r="S41">
        <v>4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2</v>
      </c>
      <c r="AC41">
        <v>3</v>
      </c>
      <c r="AD41">
        <v>3</v>
      </c>
      <c r="AE41">
        <v>5</v>
      </c>
      <c r="AF41">
        <v>3</v>
      </c>
      <c r="AG41">
        <v>1</v>
      </c>
      <c r="AH41">
        <v>1</v>
      </c>
      <c r="AI41">
        <v>3</v>
      </c>
      <c r="AJ41">
        <v>3</v>
      </c>
      <c r="AK41">
        <v>3</v>
      </c>
      <c r="AL41">
        <v>4</v>
      </c>
      <c r="AM41">
        <v>2</v>
      </c>
      <c r="AN41">
        <v>5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3</v>
      </c>
      <c r="AZ41">
        <v>5</v>
      </c>
      <c r="BA41">
        <v>4</v>
      </c>
      <c r="BB41">
        <v>4</v>
      </c>
      <c r="BC41">
        <v>5</v>
      </c>
      <c r="BD41">
        <v>5</v>
      </c>
      <c r="BE41">
        <v>5</v>
      </c>
      <c r="BF41">
        <v>1</v>
      </c>
      <c r="BG41">
        <v>4</v>
      </c>
      <c r="BH41">
        <v>5</v>
      </c>
      <c r="BI41">
        <v>5</v>
      </c>
      <c r="BJ41">
        <v>5</v>
      </c>
      <c r="BK41">
        <v>4</v>
      </c>
      <c r="BL41">
        <v>2</v>
      </c>
      <c r="BM41">
        <v>4</v>
      </c>
      <c r="BN41">
        <v>4</v>
      </c>
      <c r="BO41">
        <v>4</v>
      </c>
      <c r="BP41">
        <v>3</v>
      </c>
      <c r="BQ41">
        <v>2</v>
      </c>
      <c r="BR41">
        <v>1</v>
      </c>
      <c r="BS41">
        <v>2</v>
      </c>
      <c r="BT41">
        <v>2</v>
      </c>
      <c r="BU41">
        <v>4</v>
      </c>
      <c r="BV41">
        <v>4</v>
      </c>
      <c r="BW41">
        <v>4</v>
      </c>
      <c r="BX41">
        <v>5</v>
      </c>
      <c r="BY41">
        <v>248.43</v>
      </c>
      <c r="BZ41">
        <v>25.01</v>
      </c>
      <c r="CF41">
        <v>143.25</v>
      </c>
      <c r="CP41">
        <v>80.17</v>
      </c>
    </row>
    <row r="42" spans="1:94" x14ac:dyDescent="0.2">
      <c r="A42">
        <v>55</v>
      </c>
      <c r="B42" t="s">
        <v>102</v>
      </c>
      <c r="C42">
        <v>3</v>
      </c>
      <c r="D42" t="s">
        <v>103</v>
      </c>
      <c r="E42">
        <v>1341197656</v>
      </c>
      <c r="F42">
        <v>20</v>
      </c>
      <c r="G42" t="s">
        <v>111</v>
      </c>
      <c r="H42">
        <v>0</v>
      </c>
      <c r="I42" t="s">
        <v>116</v>
      </c>
      <c r="J42" t="s">
        <v>134</v>
      </c>
      <c r="K42">
        <v>5</v>
      </c>
      <c r="L42">
        <v>1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3</v>
      </c>
      <c r="AC42">
        <v>3</v>
      </c>
      <c r="AD42">
        <v>3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4</v>
      </c>
      <c r="AY42">
        <v>5</v>
      </c>
      <c r="AZ42">
        <v>4</v>
      </c>
      <c r="BA42">
        <v>5</v>
      </c>
      <c r="BB42">
        <v>4</v>
      </c>
      <c r="BC42">
        <v>5</v>
      </c>
      <c r="BD42">
        <v>5</v>
      </c>
      <c r="BE42">
        <v>4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1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4</v>
      </c>
      <c r="BS42">
        <v>4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2183.12</v>
      </c>
      <c r="BZ42">
        <v>29.49</v>
      </c>
      <c r="CF42">
        <v>85.62</v>
      </c>
      <c r="CP42">
        <v>2068.0100000000002</v>
      </c>
    </row>
    <row r="43" spans="1:94" x14ac:dyDescent="0.2">
      <c r="A43">
        <v>58</v>
      </c>
      <c r="B43" t="s">
        <v>102</v>
      </c>
      <c r="C43">
        <v>3</v>
      </c>
      <c r="D43" t="s">
        <v>103</v>
      </c>
      <c r="E43">
        <v>1049049290</v>
      </c>
      <c r="F43">
        <v>19</v>
      </c>
      <c r="G43" t="s">
        <v>111</v>
      </c>
      <c r="H43">
        <v>1</v>
      </c>
      <c r="I43" t="s">
        <v>116</v>
      </c>
      <c r="J43" t="s">
        <v>134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5</v>
      </c>
      <c r="U43">
        <v>4</v>
      </c>
      <c r="V43">
        <v>5</v>
      </c>
      <c r="W43">
        <v>4</v>
      </c>
      <c r="X43">
        <v>4</v>
      </c>
      <c r="Y43">
        <v>5</v>
      </c>
      <c r="Z43">
        <v>5</v>
      </c>
      <c r="AA43">
        <v>5</v>
      </c>
      <c r="AB43">
        <v>3</v>
      </c>
      <c r="AC43">
        <v>3</v>
      </c>
      <c r="AD43">
        <v>3</v>
      </c>
      <c r="AE43">
        <v>4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4</v>
      </c>
      <c r="AU43">
        <v>4</v>
      </c>
      <c r="AV43">
        <v>4</v>
      </c>
      <c r="AW43">
        <v>4</v>
      </c>
      <c r="AX43">
        <v>3</v>
      </c>
      <c r="AY43">
        <v>3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3</v>
      </c>
      <c r="BH43">
        <v>4</v>
      </c>
      <c r="BI43">
        <v>4</v>
      </c>
      <c r="BJ43">
        <v>4</v>
      </c>
      <c r="BK43">
        <v>3</v>
      </c>
      <c r="BL43">
        <v>3</v>
      </c>
      <c r="BM43">
        <v>3</v>
      </c>
      <c r="BN43">
        <v>4</v>
      </c>
      <c r="BO43">
        <v>3</v>
      </c>
      <c r="BP43">
        <v>3</v>
      </c>
      <c r="BQ43">
        <v>3</v>
      </c>
      <c r="BR43">
        <v>4</v>
      </c>
      <c r="BS43">
        <v>3</v>
      </c>
      <c r="BT43">
        <v>3</v>
      </c>
      <c r="BU43">
        <v>4</v>
      </c>
      <c r="BV43">
        <v>4</v>
      </c>
      <c r="BW43">
        <v>3</v>
      </c>
      <c r="BX43">
        <v>4</v>
      </c>
      <c r="BY43">
        <v>317.05</v>
      </c>
      <c r="BZ43">
        <v>31.09</v>
      </c>
      <c r="CF43">
        <v>163.78</v>
      </c>
      <c r="CP43">
        <v>122.18</v>
      </c>
    </row>
    <row r="44" spans="1:94" x14ac:dyDescent="0.2">
      <c r="A44">
        <v>59</v>
      </c>
      <c r="B44" t="s">
        <v>102</v>
      </c>
      <c r="C44">
        <v>3</v>
      </c>
      <c r="D44" t="s">
        <v>103</v>
      </c>
      <c r="E44">
        <v>727107214</v>
      </c>
      <c r="F44">
        <v>20</v>
      </c>
      <c r="G44" t="s">
        <v>111</v>
      </c>
      <c r="H44">
        <v>0</v>
      </c>
      <c r="I44" t="s">
        <v>116</v>
      </c>
      <c r="J44" t="s">
        <v>134</v>
      </c>
      <c r="K44">
        <v>4</v>
      </c>
      <c r="L44">
        <v>4</v>
      </c>
      <c r="M44">
        <v>3</v>
      </c>
      <c r="N44">
        <v>3</v>
      </c>
      <c r="O44">
        <v>3</v>
      </c>
      <c r="P44">
        <v>4</v>
      </c>
      <c r="Q44">
        <v>4</v>
      </c>
      <c r="R44">
        <v>4</v>
      </c>
      <c r="S44">
        <v>4</v>
      </c>
      <c r="T44">
        <v>3</v>
      </c>
      <c r="U44">
        <v>3</v>
      </c>
      <c r="V44">
        <v>3</v>
      </c>
      <c r="W44">
        <v>3</v>
      </c>
      <c r="X44">
        <v>5</v>
      </c>
      <c r="Y44">
        <v>5</v>
      </c>
      <c r="Z44">
        <v>4</v>
      </c>
      <c r="AA44">
        <v>4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1</v>
      </c>
      <c r="AH44">
        <v>3</v>
      </c>
      <c r="AI44">
        <v>3</v>
      </c>
      <c r="AJ44">
        <v>4</v>
      </c>
      <c r="AK44">
        <v>3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3</v>
      </c>
      <c r="AS44">
        <v>3</v>
      </c>
      <c r="AT44">
        <v>4</v>
      </c>
      <c r="AU44">
        <v>5</v>
      </c>
      <c r="AV44">
        <v>5</v>
      </c>
      <c r="AW44">
        <v>4</v>
      </c>
      <c r="AX44">
        <v>4</v>
      </c>
      <c r="AY44">
        <v>4</v>
      </c>
      <c r="AZ44">
        <v>3</v>
      </c>
      <c r="BA44">
        <v>3</v>
      </c>
      <c r="BB44">
        <v>5</v>
      </c>
      <c r="BC44">
        <v>4</v>
      </c>
      <c r="BD44">
        <v>4</v>
      </c>
      <c r="BE44">
        <v>4</v>
      </c>
      <c r="BF44">
        <v>4</v>
      </c>
      <c r="BG44">
        <v>3</v>
      </c>
      <c r="BH44">
        <v>4</v>
      </c>
      <c r="BI44">
        <v>4</v>
      </c>
      <c r="BJ44">
        <v>3</v>
      </c>
      <c r="BK44">
        <v>3</v>
      </c>
      <c r="BL44">
        <v>3</v>
      </c>
      <c r="BM44">
        <v>4</v>
      </c>
      <c r="BN44">
        <v>4</v>
      </c>
      <c r="BO44">
        <v>4</v>
      </c>
      <c r="BP44">
        <v>2</v>
      </c>
      <c r="BQ44">
        <v>3</v>
      </c>
      <c r="BR44">
        <v>2</v>
      </c>
      <c r="BS44">
        <v>2</v>
      </c>
      <c r="BT44">
        <v>1</v>
      </c>
      <c r="BU44">
        <v>3</v>
      </c>
      <c r="BV44">
        <v>5</v>
      </c>
      <c r="BW44">
        <v>4</v>
      </c>
      <c r="BX44">
        <v>3</v>
      </c>
      <c r="BY44">
        <v>304.70999999999998</v>
      </c>
      <c r="BZ44">
        <v>28.27</v>
      </c>
      <c r="CF44">
        <v>186.44</v>
      </c>
      <c r="CP44">
        <v>90</v>
      </c>
    </row>
    <row r="45" spans="1:94" x14ac:dyDescent="0.2">
      <c r="A45">
        <v>61</v>
      </c>
      <c r="B45" t="s">
        <v>102</v>
      </c>
      <c r="C45">
        <v>3</v>
      </c>
      <c r="D45" t="s">
        <v>103</v>
      </c>
      <c r="E45">
        <v>942187708</v>
      </c>
      <c r="F45">
        <v>19</v>
      </c>
      <c r="G45" t="s">
        <v>111</v>
      </c>
      <c r="H45">
        <v>1</v>
      </c>
      <c r="I45" t="s">
        <v>116</v>
      </c>
      <c r="J45" t="s">
        <v>134</v>
      </c>
      <c r="K45">
        <v>5</v>
      </c>
      <c r="L45">
        <v>5</v>
      </c>
      <c r="M45">
        <v>4</v>
      </c>
      <c r="N45">
        <v>4</v>
      </c>
      <c r="O45">
        <v>3</v>
      </c>
      <c r="P45">
        <v>3</v>
      </c>
      <c r="Q45">
        <v>4</v>
      </c>
      <c r="R45">
        <v>3</v>
      </c>
      <c r="S45">
        <v>5</v>
      </c>
      <c r="T45">
        <v>5</v>
      </c>
      <c r="U45">
        <v>3</v>
      </c>
      <c r="V45">
        <v>5</v>
      </c>
      <c r="W45">
        <v>5</v>
      </c>
      <c r="X45">
        <v>5</v>
      </c>
      <c r="Y45">
        <v>5</v>
      </c>
      <c r="Z45">
        <v>5</v>
      </c>
      <c r="AA45">
        <v>2</v>
      </c>
      <c r="AB45">
        <v>2</v>
      </c>
      <c r="AC45">
        <v>2</v>
      </c>
      <c r="AD45">
        <v>2</v>
      </c>
      <c r="AE45">
        <v>5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4</v>
      </c>
      <c r="AM45">
        <v>4</v>
      </c>
      <c r="AN45">
        <v>1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3</v>
      </c>
      <c r="AV45">
        <v>5</v>
      </c>
      <c r="AW45">
        <v>5</v>
      </c>
      <c r="AX45">
        <v>5</v>
      </c>
      <c r="AY45">
        <v>5</v>
      </c>
      <c r="AZ45">
        <v>4</v>
      </c>
      <c r="BA45">
        <v>5</v>
      </c>
      <c r="BB45">
        <v>4</v>
      </c>
      <c r="BC45">
        <v>5</v>
      </c>
      <c r="BD45">
        <v>5</v>
      </c>
      <c r="BE45">
        <v>5</v>
      </c>
      <c r="BF45">
        <v>1</v>
      </c>
      <c r="BG45">
        <v>4</v>
      </c>
      <c r="BH45">
        <v>5</v>
      </c>
      <c r="BI45">
        <v>5</v>
      </c>
      <c r="BJ45">
        <v>4</v>
      </c>
      <c r="BK45">
        <v>2</v>
      </c>
      <c r="BL45">
        <v>5</v>
      </c>
      <c r="BM45">
        <v>5</v>
      </c>
      <c r="BN45">
        <v>5</v>
      </c>
      <c r="BO45">
        <v>3</v>
      </c>
      <c r="BP45">
        <v>1</v>
      </c>
      <c r="BQ45">
        <v>1</v>
      </c>
      <c r="BR45">
        <v>1</v>
      </c>
      <c r="BS45">
        <v>1</v>
      </c>
      <c r="BT45">
        <v>5</v>
      </c>
      <c r="BU45">
        <v>4</v>
      </c>
      <c r="BV45">
        <v>5</v>
      </c>
      <c r="BW45">
        <v>5</v>
      </c>
      <c r="BX45">
        <v>4</v>
      </c>
      <c r="BY45">
        <v>494.23</v>
      </c>
      <c r="BZ45">
        <v>20.36</v>
      </c>
      <c r="CF45">
        <v>264.63</v>
      </c>
      <c r="CP45">
        <v>209.24</v>
      </c>
    </row>
    <row r="46" spans="1:94" x14ac:dyDescent="0.2">
      <c r="A46">
        <v>62</v>
      </c>
      <c r="B46" t="s">
        <v>102</v>
      </c>
      <c r="C46">
        <v>3</v>
      </c>
      <c r="D46" t="s">
        <v>103</v>
      </c>
      <c r="E46">
        <v>233255885</v>
      </c>
      <c r="F46">
        <v>19</v>
      </c>
      <c r="G46" t="s">
        <v>111</v>
      </c>
      <c r="H46">
        <v>1</v>
      </c>
      <c r="I46" t="s">
        <v>116</v>
      </c>
      <c r="J46" t="s">
        <v>134</v>
      </c>
      <c r="K46">
        <v>4</v>
      </c>
      <c r="L46">
        <v>4</v>
      </c>
      <c r="M46">
        <v>4</v>
      </c>
      <c r="N46">
        <v>3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3</v>
      </c>
      <c r="AC46">
        <v>3</v>
      </c>
      <c r="AD46">
        <v>3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5</v>
      </c>
      <c r="BD46">
        <v>5</v>
      </c>
      <c r="BE46">
        <v>5</v>
      </c>
      <c r="BF46">
        <v>4</v>
      </c>
      <c r="BG46">
        <v>5</v>
      </c>
      <c r="BH46">
        <v>5</v>
      </c>
      <c r="BI46">
        <v>5</v>
      </c>
      <c r="BJ46">
        <v>5</v>
      </c>
      <c r="BK46">
        <v>2</v>
      </c>
      <c r="BL46">
        <v>4</v>
      </c>
      <c r="BM46">
        <v>4</v>
      </c>
      <c r="BN46">
        <v>4</v>
      </c>
      <c r="BO46">
        <v>4</v>
      </c>
      <c r="BP46">
        <v>2</v>
      </c>
      <c r="BQ46">
        <v>4</v>
      </c>
      <c r="BR46">
        <v>2</v>
      </c>
      <c r="BS46">
        <v>3</v>
      </c>
      <c r="BT46">
        <v>3</v>
      </c>
      <c r="BU46">
        <v>4</v>
      </c>
      <c r="BV46">
        <v>4</v>
      </c>
      <c r="BW46">
        <v>4</v>
      </c>
      <c r="BX46">
        <v>4</v>
      </c>
      <c r="BY46">
        <v>221.52</v>
      </c>
      <c r="BZ46">
        <v>27.91</v>
      </c>
      <c r="CF46">
        <v>91.33</v>
      </c>
      <c r="CP46">
        <v>102.28</v>
      </c>
    </row>
    <row r="47" spans="1:94" x14ac:dyDescent="0.2">
      <c r="A47">
        <v>63</v>
      </c>
      <c r="B47" t="s">
        <v>102</v>
      </c>
      <c r="C47">
        <v>3</v>
      </c>
      <c r="D47" t="s">
        <v>103</v>
      </c>
      <c r="E47">
        <v>1924872799</v>
      </c>
      <c r="F47">
        <v>20</v>
      </c>
      <c r="G47" t="s">
        <v>111</v>
      </c>
      <c r="H47">
        <v>1</v>
      </c>
      <c r="I47" t="s">
        <v>116</v>
      </c>
      <c r="J47" t="s">
        <v>134</v>
      </c>
      <c r="K47">
        <v>4</v>
      </c>
      <c r="L47">
        <v>4</v>
      </c>
      <c r="M47">
        <v>4</v>
      </c>
      <c r="N47">
        <v>5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2</v>
      </c>
      <c r="V47">
        <v>2</v>
      </c>
      <c r="W47">
        <v>3</v>
      </c>
      <c r="X47">
        <v>4</v>
      </c>
      <c r="Y47">
        <v>5</v>
      </c>
      <c r="Z47">
        <v>5</v>
      </c>
      <c r="AA47">
        <v>5</v>
      </c>
      <c r="AB47">
        <v>2</v>
      </c>
      <c r="AC47">
        <v>2</v>
      </c>
      <c r="AD47">
        <v>2</v>
      </c>
      <c r="AE47">
        <v>4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5</v>
      </c>
      <c r="BD47">
        <v>5</v>
      </c>
      <c r="BE47">
        <v>5</v>
      </c>
      <c r="BF47">
        <v>4</v>
      </c>
      <c r="BG47">
        <v>4</v>
      </c>
      <c r="BH47">
        <v>4</v>
      </c>
      <c r="BI47">
        <v>4</v>
      </c>
      <c r="BJ47">
        <v>5</v>
      </c>
      <c r="BK47">
        <v>1</v>
      </c>
      <c r="BL47">
        <v>5</v>
      </c>
      <c r="BM47">
        <v>5</v>
      </c>
      <c r="BN47">
        <v>1</v>
      </c>
      <c r="BO47">
        <v>1</v>
      </c>
      <c r="BP47">
        <v>1</v>
      </c>
      <c r="BQ47">
        <v>3</v>
      </c>
      <c r="BR47">
        <v>1</v>
      </c>
      <c r="BS47">
        <v>1</v>
      </c>
      <c r="BT47">
        <v>1</v>
      </c>
      <c r="BU47">
        <v>4</v>
      </c>
      <c r="BV47">
        <v>3</v>
      </c>
      <c r="BW47">
        <v>3</v>
      </c>
      <c r="BX47">
        <v>3</v>
      </c>
      <c r="BY47">
        <v>416.39</v>
      </c>
      <c r="BZ47">
        <v>44.29</v>
      </c>
      <c r="CF47">
        <v>158.82</v>
      </c>
      <c r="CP47">
        <v>213.28</v>
      </c>
    </row>
    <row r="48" spans="1:94" x14ac:dyDescent="0.2">
      <c r="A48">
        <v>64</v>
      </c>
      <c r="B48" t="s">
        <v>102</v>
      </c>
      <c r="C48">
        <v>3</v>
      </c>
      <c r="D48" t="s">
        <v>103</v>
      </c>
      <c r="E48">
        <v>2067371971</v>
      </c>
      <c r="F48">
        <v>19</v>
      </c>
      <c r="G48" t="s">
        <v>104</v>
      </c>
      <c r="H48">
        <v>1</v>
      </c>
      <c r="I48" t="s">
        <v>116</v>
      </c>
      <c r="J48" t="s">
        <v>136</v>
      </c>
      <c r="K48">
        <v>3</v>
      </c>
      <c r="L48">
        <v>4</v>
      </c>
      <c r="M48">
        <v>4</v>
      </c>
      <c r="N48">
        <v>3</v>
      </c>
      <c r="O48">
        <v>3</v>
      </c>
      <c r="P48">
        <v>3</v>
      </c>
      <c r="Q48">
        <v>4</v>
      </c>
      <c r="R48">
        <v>4</v>
      </c>
      <c r="S48">
        <v>3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3</v>
      </c>
      <c r="AC48">
        <v>3</v>
      </c>
      <c r="AD48">
        <v>3</v>
      </c>
      <c r="AE48">
        <v>5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4</v>
      </c>
      <c r="AU48">
        <v>4</v>
      </c>
      <c r="AV48">
        <v>5</v>
      </c>
      <c r="AW48">
        <v>4</v>
      </c>
      <c r="AX48">
        <v>3</v>
      </c>
      <c r="AY48">
        <v>4</v>
      </c>
      <c r="AZ48">
        <v>3</v>
      </c>
      <c r="BA48">
        <v>3</v>
      </c>
      <c r="BB48">
        <v>5</v>
      </c>
      <c r="BC48">
        <v>4</v>
      </c>
      <c r="BD48">
        <v>4</v>
      </c>
      <c r="BE48">
        <v>4</v>
      </c>
      <c r="BF48">
        <v>4</v>
      </c>
      <c r="BG48">
        <v>3</v>
      </c>
      <c r="BH48">
        <v>5</v>
      </c>
      <c r="BI48">
        <v>4</v>
      </c>
      <c r="BJ48">
        <v>4</v>
      </c>
      <c r="BK48">
        <v>4</v>
      </c>
      <c r="BL48">
        <v>3</v>
      </c>
      <c r="BM48">
        <v>2</v>
      </c>
      <c r="BN48">
        <v>2</v>
      </c>
      <c r="BO48">
        <v>2</v>
      </c>
      <c r="BP48">
        <v>1</v>
      </c>
      <c r="BQ48">
        <v>1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4</v>
      </c>
      <c r="BX48">
        <v>4</v>
      </c>
      <c r="BY48">
        <v>1221.77</v>
      </c>
      <c r="BZ48">
        <v>19.190000000000001</v>
      </c>
      <c r="CF48">
        <v>161.38999999999999</v>
      </c>
      <c r="CP48">
        <v>1041.19</v>
      </c>
    </row>
    <row r="49" spans="1:94" x14ac:dyDescent="0.2">
      <c r="A49">
        <v>66</v>
      </c>
      <c r="B49" t="s">
        <v>102</v>
      </c>
      <c r="C49">
        <v>3</v>
      </c>
      <c r="D49" t="s">
        <v>103</v>
      </c>
      <c r="E49">
        <v>258572321</v>
      </c>
      <c r="F49">
        <v>20</v>
      </c>
      <c r="G49" t="s">
        <v>111</v>
      </c>
      <c r="H49">
        <v>1</v>
      </c>
      <c r="I49" t="s">
        <v>116</v>
      </c>
      <c r="J49" t="s">
        <v>134</v>
      </c>
      <c r="K49">
        <v>4</v>
      </c>
      <c r="L49">
        <v>5</v>
      </c>
      <c r="M49">
        <v>5</v>
      </c>
      <c r="N49">
        <v>4</v>
      </c>
      <c r="O49">
        <v>3</v>
      </c>
      <c r="P49">
        <v>3</v>
      </c>
      <c r="Q49">
        <v>5</v>
      </c>
      <c r="R49">
        <v>5</v>
      </c>
      <c r="S49">
        <v>4</v>
      </c>
      <c r="T49">
        <v>5</v>
      </c>
      <c r="U49">
        <v>5</v>
      </c>
      <c r="V49">
        <v>5</v>
      </c>
      <c r="W49">
        <v>4</v>
      </c>
      <c r="X49">
        <v>5</v>
      </c>
      <c r="Y49">
        <v>5</v>
      </c>
      <c r="Z49">
        <v>5</v>
      </c>
      <c r="AA49">
        <v>4</v>
      </c>
      <c r="AB49">
        <v>3</v>
      </c>
      <c r="AC49">
        <v>3</v>
      </c>
      <c r="AD49">
        <v>3</v>
      </c>
      <c r="AE49">
        <v>5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4</v>
      </c>
      <c r="AM49">
        <v>4</v>
      </c>
      <c r="AN49">
        <v>4</v>
      </c>
      <c r="AO49">
        <v>3</v>
      </c>
      <c r="AP49">
        <v>4</v>
      </c>
      <c r="AQ49">
        <v>4</v>
      </c>
      <c r="AR49">
        <v>4</v>
      </c>
      <c r="AS49">
        <v>2</v>
      </c>
      <c r="AT49">
        <v>3</v>
      </c>
      <c r="AU49">
        <v>5</v>
      </c>
      <c r="AV49">
        <v>4</v>
      </c>
      <c r="AW49">
        <v>3</v>
      </c>
      <c r="AX49">
        <v>4</v>
      </c>
      <c r="AY49">
        <v>4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1</v>
      </c>
      <c r="BG49">
        <v>5</v>
      </c>
      <c r="BH49">
        <v>5</v>
      </c>
      <c r="BI49">
        <v>5</v>
      </c>
      <c r="BJ49">
        <v>4</v>
      </c>
      <c r="BK49">
        <v>4</v>
      </c>
      <c r="BL49">
        <v>3</v>
      </c>
      <c r="BM49">
        <v>4</v>
      </c>
      <c r="BN49">
        <v>4</v>
      </c>
      <c r="BO49">
        <v>2</v>
      </c>
      <c r="BP49">
        <v>1</v>
      </c>
      <c r="BQ49">
        <v>4</v>
      </c>
      <c r="BR49">
        <v>3</v>
      </c>
      <c r="BS49">
        <v>1</v>
      </c>
      <c r="BT49">
        <v>1</v>
      </c>
      <c r="BU49">
        <v>4</v>
      </c>
      <c r="BV49">
        <v>4</v>
      </c>
      <c r="BW49">
        <v>4</v>
      </c>
      <c r="BX49">
        <v>5</v>
      </c>
      <c r="BY49">
        <v>219.1</v>
      </c>
      <c r="BZ49">
        <v>24.41</v>
      </c>
      <c r="CF49">
        <v>113.99</v>
      </c>
      <c r="CP49">
        <v>80.7</v>
      </c>
    </row>
    <row r="50" spans="1:94" x14ac:dyDescent="0.2">
      <c r="A50">
        <v>67</v>
      </c>
      <c r="B50" t="s">
        <v>102</v>
      </c>
      <c r="C50">
        <v>3</v>
      </c>
      <c r="D50" t="s">
        <v>103</v>
      </c>
      <c r="E50">
        <v>1317507179</v>
      </c>
      <c r="F50">
        <v>20</v>
      </c>
      <c r="G50" t="s">
        <v>104</v>
      </c>
      <c r="H50">
        <v>1</v>
      </c>
      <c r="I50" t="s">
        <v>116</v>
      </c>
      <c r="J50" t="s">
        <v>137</v>
      </c>
      <c r="K50">
        <v>5</v>
      </c>
      <c r="L50">
        <v>5</v>
      </c>
      <c r="M50">
        <v>5</v>
      </c>
      <c r="N50">
        <v>4</v>
      </c>
      <c r="O50">
        <v>4</v>
      </c>
      <c r="P50">
        <v>4</v>
      </c>
      <c r="Q50">
        <v>4</v>
      </c>
      <c r="R50">
        <v>5</v>
      </c>
      <c r="S50">
        <v>4</v>
      </c>
      <c r="T50">
        <v>4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1</v>
      </c>
      <c r="AC50">
        <v>3</v>
      </c>
      <c r="AD50">
        <v>3</v>
      </c>
      <c r="AE50">
        <v>4</v>
      </c>
      <c r="AF50">
        <v>1</v>
      </c>
      <c r="AG50">
        <v>2</v>
      </c>
      <c r="AH50">
        <v>1</v>
      </c>
      <c r="AI50">
        <v>1</v>
      </c>
      <c r="AJ50">
        <v>1</v>
      </c>
      <c r="AK50">
        <v>4</v>
      </c>
      <c r="AL50">
        <v>4</v>
      </c>
      <c r="AM50">
        <v>4</v>
      </c>
      <c r="AN50">
        <v>4</v>
      </c>
      <c r="AO50">
        <v>5</v>
      </c>
      <c r="AP50">
        <v>5</v>
      </c>
      <c r="AQ50">
        <v>5</v>
      </c>
      <c r="AR50">
        <v>5</v>
      </c>
      <c r="AS50">
        <v>4</v>
      </c>
      <c r="AT50">
        <v>4</v>
      </c>
      <c r="AU50">
        <v>5</v>
      </c>
      <c r="AV50">
        <v>2</v>
      </c>
      <c r="AW50">
        <v>2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5</v>
      </c>
      <c r="BD50">
        <v>5</v>
      </c>
      <c r="BE50">
        <v>5</v>
      </c>
      <c r="BF50">
        <v>2</v>
      </c>
      <c r="BG50">
        <v>5</v>
      </c>
      <c r="BH50">
        <v>5</v>
      </c>
      <c r="BI50">
        <v>4</v>
      </c>
      <c r="BJ50">
        <v>4</v>
      </c>
      <c r="BK50">
        <v>5</v>
      </c>
      <c r="BL50">
        <v>4</v>
      </c>
      <c r="BM50">
        <v>2</v>
      </c>
      <c r="BN50">
        <v>4</v>
      </c>
      <c r="BO50">
        <v>4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4</v>
      </c>
      <c r="BV50">
        <v>4</v>
      </c>
      <c r="BW50">
        <v>4</v>
      </c>
      <c r="BX50">
        <v>4</v>
      </c>
      <c r="BY50">
        <v>448.29</v>
      </c>
      <c r="BZ50">
        <v>36.049999999999997</v>
      </c>
      <c r="CF50">
        <v>243.49</v>
      </c>
      <c r="CP50">
        <v>168.75</v>
      </c>
    </row>
    <row r="51" spans="1:94" x14ac:dyDescent="0.2">
      <c r="A51">
        <v>68</v>
      </c>
      <c r="B51" t="s">
        <v>102</v>
      </c>
      <c r="C51">
        <v>3</v>
      </c>
      <c r="D51" t="s">
        <v>103</v>
      </c>
      <c r="E51">
        <v>1810045226</v>
      </c>
      <c r="F51">
        <v>20</v>
      </c>
      <c r="G51" t="s">
        <v>111</v>
      </c>
      <c r="H51">
        <v>1</v>
      </c>
      <c r="I51" t="s">
        <v>116</v>
      </c>
      <c r="J51" t="s">
        <v>134</v>
      </c>
      <c r="K51">
        <v>5</v>
      </c>
      <c r="L51">
        <v>5</v>
      </c>
      <c r="M51">
        <v>5</v>
      </c>
      <c r="N51">
        <v>4</v>
      </c>
      <c r="O51">
        <v>5</v>
      </c>
      <c r="P51">
        <v>4</v>
      </c>
      <c r="Q51">
        <v>5</v>
      </c>
      <c r="R51">
        <v>5</v>
      </c>
      <c r="S51">
        <v>4</v>
      </c>
      <c r="T51">
        <v>5</v>
      </c>
      <c r="U51">
        <v>5</v>
      </c>
      <c r="V51">
        <v>5</v>
      </c>
      <c r="W51">
        <v>2</v>
      </c>
      <c r="X51">
        <v>3</v>
      </c>
      <c r="Y51">
        <v>5</v>
      </c>
      <c r="Z51">
        <v>5</v>
      </c>
      <c r="AA51">
        <v>3</v>
      </c>
      <c r="AB51">
        <v>3</v>
      </c>
      <c r="AC51">
        <v>3</v>
      </c>
      <c r="AD51">
        <v>3</v>
      </c>
      <c r="AE51">
        <v>5</v>
      </c>
      <c r="AF51">
        <v>5</v>
      </c>
      <c r="AG51">
        <v>3</v>
      </c>
      <c r="AH51">
        <v>3</v>
      </c>
      <c r="AI51">
        <v>3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3</v>
      </c>
      <c r="AX51">
        <v>5</v>
      </c>
      <c r="AY51">
        <v>4</v>
      </c>
      <c r="AZ51">
        <v>5</v>
      </c>
      <c r="BA51">
        <v>5</v>
      </c>
      <c r="BB51">
        <v>3</v>
      </c>
      <c r="BC51">
        <v>5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1</v>
      </c>
      <c r="BQ51">
        <v>1</v>
      </c>
      <c r="BR51">
        <v>1</v>
      </c>
      <c r="BS51">
        <v>3</v>
      </c>
      <c r="BT51">
        <v>3</v>
      </c>
      <c r="BU51">
        <v>5</v>
      </c>
      <c r="BV51">
        <v>5</v>
      </c>
      <c r="BW51">
        <v>5</v>
      </c>
      <c r="BX51">
        <v>5</v>
      </c>
      <c r="BY51">
        <v>278.3</v>
      </c>
      <c r="BZ51">
        <v>36.840000000000003</v>
      </c>
      <c r="CF51">
        <v>166.27</v>
      </c>
      <c r="CP51">
        <v>75.19</v>
      </c>
    </row>
    <row r="52" spans="1:94" x14ac:dyDescent="0.2">
      <c r="A52">
        <v>69</v>
      </c>
      <c r="B52" t="s">
        <v>102</v>
      </c>
      <c r="C52">
        <v>3</v>
      </c>
      <c r="D52" t="s">
        <v>103</v>
      </c>
      <c r="E52">
        <v>74056701</v>
      </c>
      <c r="F52">
        <v>21</v>
      </c>
      <c r="G52" t="s">
        <v>111</v>
      </c>
      <c r="H52">
        <v>0</v>
      </c>
      <c r="I52" t="s">
        <v>116</v>
      </c>
      <c r="J52" t="s">
        <v>138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3</v>
      </c>
      <c r="AC52">
        <v>3</v>
      </c>
      <c r="AD52">
        <v>3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4</v>
      </c>
      <c r="AY52">
        <v>3</v>
      </c>
      <c r="AZ52">
        <v>4</v>
      </c>
      <c r="BA52">
        <v>4</v>
      </c>
      <c r="BB52">
        <v>4</v>
      </c>
      <c r="BC52">
        <v>5</v>
      </c>
      <c r="BD52">
        <v>4</v>
      </c>
      <c r="BE52">
        <v>4</v>
      </c>
      <c r="BF52">
        <v>4</v>
      </c>
      <c r="BG52">
        <v>4</v>
      </c>
      <c r="BH52">
        <v>5</v>
      </c>
      <c r="BI52">
        <v>5</v>
      </c>
      <c r="BJ52">
        <v>5</v>
      </c>
      <c r="BK52">
        <v>1</v>
      </c>
      <c r="BL52">
        <v>5</v>
      </c>
      <c r="BM52">
        <v>4</v>
      </c>
      <c r="BN52">
        <v>4</v>
      </c>
      <c r="BO52">
        <v>5</v>
      </c>
      <c r="BP52">
        <v>5</v>
      </c>
      <c r="BQ52">
        <v>5</v>
      </c>
      <c r="BR52">
        <v>5</v>
      </c>
      <c r="BS52">
        <v>5</v>
      </c>
      <c r="BT52">
        <v>5</v>
      </c>
      <c r="BU52">
        <v>5</v>
      </c>
      <c r="BV52">
        <v>5</v>
      </c>
      <c r="BW52">
        <v>5</v>
      </c>
      <c r="BX52">
        <v>5</v>
      </c>
      <c r="BY52">
        <v>93.4</v>
      </c>
      <c r="BZ52">
        <v>22.73</v>
      </c>
      <c r="CF52">
        <v>45.73</v>
      </c>
      <c r="CP52">
        <v>24.94</v>
      </c>
    </row>
    <row r="53" spans="1:94" x14ac:dyDescent="0.2">
      <c r="A53">
        <v>70</v>
      </c>
      <c r="B53" t="s">
        <v>102</v>
      </c>
      <c r="C53">
        <v>3</v>
      </c>
      <c r="D53" t="s">
        <v>103</v>
      </c>
      <c r="E53">
        <v>1785177775</v>
      </c>
      <c r="F53">
        <v>20</v>
      </c>
      <c r="G53" t="s">
        <v>111</v>
      </c>
      <c r="H53">
        <v>1</v>
      </c>
      <c r="I53" t="s">
        <v>116</v>
      </c>
      <c r="J53" t="s">
        <v>134</v>
      </c>
      <c r="K53">
        <v>4</v>
      </c>
      <c r="L53">
        <v>5</v>
      </c>
      <c r="M53">
        <v>4</v>
      </c>
      <c r="N53">
        <v>4</v>
      </c>
      <c r="O53">
        <v>4</v>
      </c>
      <c r="P53">
        <v>4</v>
      </c>
      <c r="Q53">
        <v>4</v>
      </c>
      <c r="R53">
        <v>3</v>
      </c>
      <c r="S53">
        <v>3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3</v>
      </c>
      <c r="AC53">
        <v>3</v>
      </c>
      <c r="AD53">
        <v>3</v>
      </c>
      <c r="AE53">
        <v>5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2</v>
      </c>
      <c r="BG53">
        <v>3</v>
      </c>
      <c r="BH53">
        <v>4</v>
      </c>
      <c r="BI53">
        <v>4</v>
      </c>
      <c r="BJ53">
        <v>4</v>
      </c>
      <c r="BK53">
        <v>4</v>
      </c>
      <c r="BL53">
        <v>3</v>
      </c>
      <c r="BM53">
        <v>3</v>
      </c>
      <c r="BN53">
        <v>3</v>
      </c>
      <c r="BO53">
        <v>4</v>
      </c>
      <c r="BP53">
        <v>2</v>
      </c>
      <c r="BQ53">
        <v>3</v>
      </c>
      <c r="BR53">
        <v>2</v>
      </c>
      <c r="BS53">
        <v>2</v>
      </c>
      <c r="BT53">
        <v>2</v>
      </c>
      <c r="BU53">
        <v>4</v>
      </c>
      <c r="BV53">
        <v>4</v>
      </c>
      <c r="BW53">
        <v>4</v>
      </c>
      <c r="BX53">
        <v>4</v>
      </c>
      <c r="BY53">
        <v>274.51</v>
      </c>
      <c r="BZ53">
        <v>23.22</v>
      </c>
      <c r="CF53">
        <v>148.34</v>
      </c>
      <c r="CP53">
        <v>102.95</v>
      </c>
    </row>
    <row r="54" spans="1:94" x14ac:dyDescent="0.2">
      <c r="A54">
        <v>72</v>
      </c>
      <c r="B54" t="s">
        <v>102</v>
      </c>
      <c r="C54">
        <v>3</v>
      </c>
      <c r="D54" t="s">
        <v>103</v>
      </c>
      <c r="E54">
        <v>1098488372</v>
      </c>
      <c r="F54">
        <v>20</v>
      </c>
      <c r="G54" t="s">
        <v>104</v>
      </c>
      <c r="H54">
        <v>1</v>
      </c>
      <c r="I54" t="s">
        <v>105</v>
      </c>
      <c r="J54" t="s">
        <v>115</v>
      </c>
      <c r="K54">
        <v>5</v>
      </c>
      <c r="L54">
        <v>5</v>
      </c>
      <c r="M54">
        <v>4</v>
      </c>
      <c r="N54">
        <v>5</v>
      </c>
      <c r="O54">
        <v>5</v>
      </c>
      <c r="P54">
        <v>2</v>
      </c>
      <c r="Q54">
        <v>4</v>
      </c>
      <c r="R54">
        <v>4</v>
      </c>
      <c r="S54">
        <v>3</v>
      </c>
      <c r="T54">
        <v>4</v>
      </c>
      <c r="U54">
        <v>5</v>
      </c>
      <c r="V54">
        <v>5</v>
      </c>
      <c r="W54">
        <v>4</v>
      </c>
      <c r="X54">
        <v>5</v>
      </c>
      <c r="Y54">
        <v>5</v>
      </c>
      <c r="Z54">
        <v>5</v>
      </c>
      <c r="AA54">
        <v>4</v>
      </c>
      <c r="AB54">
        <v>2</v>
      </c>
      <c r="AC54">
        <v>3</v>
      </c>
      <c r="AD54">
        <v>2</v>
      </c>
      <c r="AE54">
        <v>3</v>
      </c>
      <c r="AF54">
        <v>2</v>
      </c>
      <c r="AG54">
        <v>1</v>
      </c>
      <c r="AH54">
        <v>1</v>
      </c>
      <c r="AI54">
        <v>2</v>
      </c>
      <c r="AJ54">
        <v>2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5</v>
      </c>
      <c r="AV54">
        <v>4</v>
      </c>
      <c r="AW54">
        <v>4</v>
      </c>
      <c r="AX54">
        <v>3</v>
      </c>
      <c r="AY54">
        <v>5</v>
      </c>
      <c r="AZ54">
        <v>4</v>
      </c>
      <c r="BA54">
        <v>3</v>
      </c>
      <c r="BB54">
        <v>5</v>
      </c>
      <c r="BC54">
        <v>2</v>
      </c>
      <c r="BD54">
        <v>4</v>
      </c>
      <c r="BE54">
        <v>4</v>
      </c>
      <c r="BF54">
        <v>4</v>
      </c>
      <c r="BG54">
        <v>2</v>
      </c>
      <c r="BH54">
        <v>5</v>
      </c>
      <c r="BI54">
        <v>5</v>
      </c>
      <c r="BJ54">
        <v>4</v>
      </c>
      <c r="BK54">
        <v>4</v>
      </c>
      <c r="BL54">
        <v>3</v>
      </c>
      <c r="BM54">
        <v>3</v>
      </c>
      <c r="BN54">
        <v>4</v>
      </c>
      <c r="BO54">
        <v>2</v>
      </c>
      <c r="BP54">
        <v>1</v>
      </c>
      <c r="BQ54">
        <v>2</v>
      </c>
      <c r="BR54">
        <v>1</v>
      </c>
      <c r="BS54">
        <v>2</v>
      </c>
      <c r="BT54">
        <v>1</v>
      </c>
      <c r="BU54">
        <v>4</v>
      </c>
      <c r="BV54">
        <v>4</v>
      </c>
      <c r="BW54">
        <v>2</v>
      </c>
      <c r="BX54">
        <v>4</v>
      </c>
      <c r="BY54">
        <v>319.47000000000003</v>
      </c>
      <c r="BZ54">
        <v>31.61</v>
      </c>
      <c r="CF54">
        <v>180.13</v>
      </c>
      <c r="CP54">
        <v>107.73</v>
      </c>
    </row>
    <row r="55" spans="1:94" x14ac:dyDescent="0.2">
      <c r="A55">
        <v>73</v>
      </c>
      <c r="B55" t="s">
        <v>102</v>
      </c>
      <c r="C55">
        <v>3</v>
      </c>
      <c r="D55" t="s">
        <v>103</v>
      </c>
      <c r="E55">
        <v>1720198746</v>
      </c>
      <c r="F55">
        <v>21</v>
      </c>
      <c r="G55" t="s">
        <v>111</v>
      </c>
      <c r="H55">
        <v>1</v>
      </c>
      <c r="I55" t="s">
        <v>116</v>
      </c>
      <c r="J55" t="s">
        <v>134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3</v>
      </c>
      <c r="AC55">
        <v>3</v>
      </c>
      <c r="AD55">
        <v>3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3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3</v>
      </c>
      <c r="BH55">
        <v>5</v>
      </c>
      <c r="BI55">
        <v>4</v>
      </c>
      <c r="BJ55">
        <v>4</v>
      </c>
      <c r="BK55">
        <v>4</v>
      </c>
      <c r="BL55">
        <v>3</v>
      </c>
      <c r="BM55">
        <v>3</v>
      </c>
      <c r="BN55">
        <v>3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4</v>
      </c>
      <c r="BV55">
        <v>4</v>
      </c>
      <c r="BW55">
        <v>4</v>
      </c>
      <c r="BX55">
        <v>4</v>
      </c>
      <c r="BY55">
        <v>150.82</v>
      </c>
      <c r="BZ55">
        <v>27.71</v>
      </c>
      <c r="CF55">
        <v>64.09</v>
      </c>
      <c r="CP55">
        <v>59.02</v>
      </c>
    </row>
    <row r="56" spans="1:94" x14ac:dyDescent="0.2">
      <c r="A56">
        <v>75</v>
      </c>
      <c r="B56" t="s">
        <v>102</v>
      </c>
      <c r="C56">
        <v>3</v>
      </c>
      <c r="D56" t="s">
        <v>103</v>
      </c>
      <c r="E56">
        <v>1032690249</v>
      </c>
      <c r="F56">
        <v>21</v>
      </c>
      <c r="G56" t="s">
        <v>111</v>
      </c>
      <c r="H56">
        <v>1</v>
      </c>
      <c r="I56" t="s">
        <v>105</v>
      </c>
      <c r="J56" t="s">
        <v>139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2</v>
      </c>
      <c r="W56">
        <v>2</v>
      </c>
      <c r="X56">
        <v>2</v>
      </c>
      <c r="Y56">
        <v>5</v>
      </c>
      <c r="Z56">
        <v>5</v>
      </c>
      <c r="AA56">
        <v>5</v>
      </c>
      <c r="AB56">
        <v>3</v>
      </c>
      <c r="AC56">
        <v>3</v>
      </c>
      <c r="AD56">
        <v>3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2</v>
      </c>
      <c r="AX56">
        <v>4</v>
      </c>
      <c r="AY56">
        <v>4</v>
      </c>
      <c r="AZ56">
        <v>2</v>
      </c>
      <c r="BA56">
        <v>2</v>
      </c>
      <c r="BB56">
        <v>4</v>
      </c>
      <c r="BC56">
        <v>2</v>
      </c>
      <c r="BD56">
        <v>2</v>
      </c>
      <c r="BE56">
        <v>4</v>
      </c>
      <c r="BF56">
        <v>4</v>
      </c>
      <c r="BG56">
        <v>3</v>
      </c>
      <c r="BH56">
        <v>4</v>
      </c>
      <c r="BI56">
        <v>4</v>
      </c>
      <c r="BJ56">
        <v>4</v>
      </c>
      <c r="BK56">
        <v>2</v>
      </c>
      <c r="BL56">
        <v>5</v>
      </c>
      <c r="BM56">
        <v>4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2</v>
      </c>
      <c r="BT56">
        <v>2</v>
      </c>
      <c r="BU56">
        <v>5</v>
      </c>
      <c r="BV56">
        <v>5</v>
      </c>
      <c r="BW56">
        <v>5</v>
      </c>
      <c r="BX56">
        <v>4</v>
      </c>
      <c r="BY56">
        <v>590.72</v>
      </c>
      <c r="BZ56">
        <v>26.82</v>
      </c>
      <c r="CF56">
        <v>233.49</v>
      </c>
      <c r="CP56">
        <v>330.41</v>
      </c>
    </row>
    <row r="57" spans="1:94" x14ac:dyDescent="0.2">
      <c r="A57">
        <v>77</v>
      </c>
      <c r="B57" t="s">
        <v>102</v>
      </c>
      <c r="C57">
        <v>3</v>
      </c>
      <c r="D57" t="s">
        <v>103</v>
      </c>
      <c r="E57">
        <v>1723155794</v>
      </c>
      <c r="F57">
        <v>19</v>
      </c>
      <c r="G57" t="s">
        <v>111</v>
      </c>
      <c r="H57">
        <v>1</v>
      </c>
      <c r="I57" t="s">
        <v>116</v>
      </c>
      <c r="J57" t="s">
        <v>134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3</v>
      </c>
      <c r="AC57">
        <v>3</v>
      </c>
      <c r="AD57">
        <v>3</v>
      </c>
      <c r="AE57">
        <v>4</v>
      </c>
      <c r="AF57">
        <v>4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3</v>
      </c>
      <c r="AU57">
        <v>5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5</v>
      </c>
      <c r="BI57">
        <v>4</v>
      </c>
      <c r="BJ57">
        <v>4</v>
      </c>
      <c r="BK57">
        <v>4</v>
      </c>
      <c r="BL57">
        <v>3</v>
      </c>
      <c r="BM57">
        <v>4</v>
      </c>
      <c r="BN57">
        <v>4</v>
      </c>
      <c r="BO57">
        <v>4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4</v>
      </c>
      <c r="BV57">
        <v>4</v>
      </c>
      <c r="BW57">
        <v>4</v>
      </c>
      <c r="BX57">
        <v>4</v>
      </c>
      <c r="BY57">
        <v>271.07</v>
      </c>
      <c r="BZ57">
        <v>23.96</v>
      </c>
      <c r="CF57">
        <v>182.28</v>
      </c>
      <c r="CP57">
        <v>64.83</v>
      </c>
    </row>
    <row r="58" spans="1:94" x14ac:dyDescent="0.2">
      <c r="A58">
        <v>78</v>
      </c>
      <c r="B58" t="s">
        <v>102</v>
      </c>
      <c r="C58">
        <v>3</v>
      </c>
      <c r="D58" t="s">
        <v>103</v>
      </c>
      <c r="E58">
        <v>135412541</v>
      </c>
      <c r="F58">
        <v>20</v>
      </c>
      <c r="G58" t="s">
        <v>111</v>
      </c>
      <c r="I58" t="s">
        <v>116</v>
      </c>
      <c r="J58" t="s">
        <v>134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220.12</v>
      </c>
      <c r="BZ58">
        <v>29.51</v>
      </c>
      <c r="CF58">
        <v>129.63</v>
      </c>
      <c r="CP58">
        <v>60.98</v>
      </c>
    </row>
    <row r="59" spans="1:94" x14ac:dyDescent="0.2">
      <c r="A59">
        <v>79</v>
      </c>
      <c r="B59" t="s">
        <v>102</v>
      </c>
      <c r="C59">
        <v>3</v>
      </c>
      <c r="D59" t="s">
        <v>103</v>
      </c>
      <c r="E59">
        <v>2067314876</v>
      </c>
      <c r="F59">
        <v>20</v>
      </c>
      <c r="G59" t="s">
        <v>111</v>
      </c>
      <c r="H59">
        <v>1</v>
      </c>
      <c r="I59" t="s">
        <v>116</v>
      </c>
      <c r="J59" t="s">
        <v>134</v>
      </c>
      <c r="K59">
        <v>4</v>
      </c>
      <c r="L59">
        <v>4</v>
      </c>
      <c r="M59">
        <v>4</v>
      </c>
      <c r="N59">
        <v>3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3</v>
      </c>
      <c r="AC59">
        <v>3</v>
      </c>
      <c r="AD59">
        <v>3</v>
      </c>
      <c r="AE59">
        <v>5</v>
      </c>
      <c r="AF59">
        <v>3</v>
      </c>
      <c r="AG59">
        <v>3</v>
      </c>
      <c r="AH59">
        <v>3</v>
      </c>
      <c r="AI59">
        <v>4</v>
      </c>
      <c r="AJ59">
        <v>3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>
        <v>3</v>
      </c>
      <c r="AU59">
        <v>4</v>
      </c>
      <c r="AV59">
        <v>4</v>
      </c>
      <c r="AW59">
        <v>3</v>
      </c>
      <c r="AX59">
        <v>4</v>
      </c>
      <c r="AY59">
        <v>4</v>
      </c>
      <c r="AZ59">
        <v>3</v>
      </c>
      <c r="BA59">
        <v>3</v>
      </c>
      <c r="BB59">
        <v>4</v>
      </c>
      <c r="BC59">
        <v>4</v>
      </c>
      <c r="BD59">
        <v>4</v>
      </c>
      <c r="BE59">
        <v>4</v>
      </c>
      <c r="BF59">
        <v>3</v>
      </c>
      <c r="BG59">
        <v>5</v>
      </c>
      <c r="BH59">
        <v>5</v>
      </c>
      <c r="BI59">
        <v>4</v>
      </c>
      <c r="BJ59">
        <v>4</v>
      </c>
      <c r="BK59">
        <v>4</v>
      </c>
      <c r="BL59">
        <v>3</v>
      </c>
      <c r="BM59">
        <v>3</v>
      </c>
      <c r="BN59">
        <v>4</v>
      </c>
      <c r="BO59">
        <v>3</v>
      </c>
      <c r="BP59">
        <v>2</v>
      </c>
      <c r="BQ59">
        <v>2</v>
      </c>
      <c r="BR59">
        <v>3</v>
      </c>
      <c r="BS59">
        <v>3</v>
      </c>
      <c r="BT59">
        <v>3</v>
      </c>
      <c r="BU59">
        <v>4</v>
      </c>
      <c r="BV59">
        <v>4</v>
      </c>
      <c r="BW59">
        <v>4</v>
      </c>
      <c r="BX59">
        <v>4</v>
      </c>
      <c r="BY59">
        <v>485.2</v>
      </c>
      <c r="BZ59">
        <v>50.25</v>
      </c>
      <c r="CF59">
        <v>318.89</v>
      </c>
      <c r="CP59">
        <v>116.06</v>
      </c>
    </row>
    <row r="60" spans="1:94" x14ac:dyDescent="0.2">
      <c r="A60">
        <v>80</v>
      </c>
      <c r="B60" t="s">
        <v>102</v>
      </c>
      <c r="C60">
        <v>3</v>
      </c>
      <c r="D60" t="s">
        <v>103</v>
      </c>
      <c r="E60">
        <v>1255544442</v>
      </c>
      <c r="F60">
        <v>22</v>
      </c>
      <c r="G60" t="s">
        <v>111</v>
      </c>
      <c r="H60">
        <v>1</v>
      </c>
      <c r="I60" t="s">
        <v>105</v>
      </c>
      <c r="J60" t="s">
        <v>140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3</v>
      </c>
      <c r="AC60">
        <v>3</v>
      </c>
      <c r="AD60">
        <v>3</v>
      </c>
      <c r="AE60">
        <v>2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2</v>
      </c>
      <c r="AM60">
        <v>2</v>
      </c>
      <c r="AN60">
        <v>2</v>
      </c>
      <c r="AO60">
        <v>4</v>
      </c>
      <c r="AP60">
        <v>4</v>
      </c>
      <c r="AQ60">
        <v>4</v>
      </c>
      <c r="AR60">
        <v>4</v>
      </c>
      <c r="AS60">
        <v>2</v>
      </c>
      <c r="AT60">
        <v>2</v>
      </c>
      <c r="AU60">
        <v>4</v>
      </c>
      <c r="AV60">
        <v>4</v>
      </c>
      <c r="AW60">
        <v>3</v>
      </c>
      <c r="AX60">
        <v>4</v>
      </c>
      <c r="AY60">
        <v>4</v>
      </c>
      <c r="AZ60">
        <v>3</v>
      </c>
      <c r="BA60">
        <v>2</v>
      </c>
      <c r="BB60">
        <v>3</v>
      </c>
      <c r="BC60">
        <v>3</v>
      </c>
      <c r="BD60">
        <v>4</v>
      </c>
      <c r="BE60">
        <v>4</v>
      </c>
      <c r="BF60">
        <v>4</v>
      </c>
      <c r="BG60">
        <v>3</v>
      </c>
      <c r="BH60">
        <v>5</v>
      </c>
      <c r="BI60">
        <v>2</v>
      </c>
      <c r="BJ60">
        <v>4</v>
      </c>
      <c r="BK60">
        <v>4</v>
      </c>
      <c r="BL60">
        <v>2</v>
      </c>
      <c r="BM60">
        <v>2</v>
      </c>
      <c r="BN60">
        <v>2</v>
      </c>
      <c r="BO60">
        <v>4</v>
      </c>
      <c r="BP60">
        <v>4</v>
      </c>
      <c r="BQ60">
        <v>2</v>
      </c>
      <c r="BR60">
        <v>2</v>
      </c>
      <c r="BS60">
        <v>3</v>
      </c>
      <c r="BT60">
        <v>2</v>
      </c>
      <c r="BU60">
        <v>3</v>
      </c>
      <c r="BV60">
        <v>3</v>
      </c>
      <c r="BW60">
        <v>3</v>
      </c>
      <c r="BX60">
        <v>3</v>
      </c>
      <c r="BY60">
        <v>348.92</v>
      </c>
      <c r="BZ60">
        <v>20.87</v>
      </c>
      <c r="CF60">
        <v>164.53</v>
      </c>
      <c r="CP60">
        <v>163.52000000000001</v>
      </c>
    </row>
    <row r="61" spans="1:94" x14ac:dyDescent="0.2">
      <c r="A61">
        <v>81</v>
      </c>
      <c r="B61" t="s">
        <v>102</v>
      </c>
      <c r="C61">
        <v>3</v>
      </c>
      <c r="D61" t="s">
        <v>103</v>
      </c>
      <c r="E61">
        <v>1017939230</v>
      </c>
      <c r="F61">
        <v>18</v>
      </c>
      <c r="G61" t="s">
        <v>111</v>
      </c>
      <c r="H61">
        <v>1</v>
      </c>
      <c r="I61" t="s">
        <v>116</v>
      </c>
      <c r="J61" t="s">
        <v>134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4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3</v>
      </c>
      <c r="AM61">
        <v>4</v>
      </c>
      <c r="AN61">
        <v>3</v>
      </c>
      <c r="AO61">
        <v>3</v>
      </c>
      <c r="AP61">
        <v>4</v>
      </c>
      <c r="AQ61">
        <v>3</v>
      </c>
      <c r="AR61">
        <v>4</v>
      </c>
      <c r="AS61">
        <v>3</v>
      </c>
      <c r="AT61">
        <v>3</v>
      </c>
      <c r="AU61">
        <v>4</v>
      </c>
      <c r="AV61">
        <v>4</v>
      </c>
      <c r="AW61">
        <v>4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5</v>
      </c>
      <c r="BD61">
        <v>5</v>
      </c>
      <c r="BE61">
        <v>3</v>
      </c>
      <c r="BF61">
        <v>3</v>
      </c>
      <c r="BG61">
        <v>3</v>
      </c>
      <c r="BH61">
        <v>5</v>
      </c>
      <c r="BI61">
        <v>4</v>
      </c>
      <c r="BJ61">
        <v>4</v>
      </c>
      <c r="BK61">
        <v>4</v>
      </c>
      <c r="BL61">
        <v>3</v>
      </c>
      <c r="BM61">
        <v>3</v>
      </c>
      <c r="BN61">
        <v>3</v>
      </c>
      <c r="BO61">
        <v>3</v>
      </c>
      <c r="BP61">
        <v>1</v>
      </c>
      <c r="BQ61">
        <v>1</v>
      </c>
      <c r="BR61">
        <v>3</v>
      </c>
      <c r="BS61">
        <v>1</v>
      </c>
      <c r="BT61">
        <v>1</v>
      </c>
      <c r="BU61">
        <v>3</v>
      </c>
      <c r="BV61">
        <v>5</v>
      </c>
      <c r="BW61">
        <v>5</v>
      </c>
      <c r="BX61">
        <v>4</v>
      </c>
      <c r="BY61">
        <v>470.95</v>
      </c>
      <c r="BZ61">
        <v>23.07</v>
      </c>
      <c r="CF61">
        <v>190.57</v>
      </c>
      <c r="CP61">
        <v>257.31</v>
      </c>
    </row>
    <row r="62" spans="1:94" x14ac:dyDescent="0.2">
      <c r="A62">
        <v>82</v>
      </c>
      <c r="B62" t="s">
        <v>102</v>
      </c>
      <c r="C62">
        <v>3</v>
      </c>
      <c r="D62" t="s">
        <v>103</v>
      </c>
      <c r="E62">
        <v>870219636</v>
      </c>
      <c r="F62">
        <v>18</v>
      </c>
      <c r="G62" t="s">
        <v>111</v>
      </c>
      <c r="H62">
        <v>1</v>
      </c>
      <c r="I62" t="s">
        <v>105</v>
      </c>
      <c r="J62" t="s">
        <v>141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3</v>
      </c>
      <c r="AC62">
        <v>3</v>
      </c>
      <c r="AD62">
        <v>3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>
        <v>4</v>
      </c>
      <c r="AT62">
        <v>2</v>
      </c>
      <c r="AU62">
        <v>4</v>
      </c>
      <c r="AV62">
        <v>4</v>
      </c>
      <c r="AW62">
        <v>2</v>
      </c>
      <c r="AX62">
        <v>4</v>
      </c>
      <c r="AY62">
        <v>2</v>
      </c>
      <c r="AZ62">
        <v>2</v>
      </c>
      <c r="BA62">
        <v>2</v>
      </c>
      <c r="BB62">
        <v>2</v>
      </c>
      <c r="BC62">
        <v>4</v>
      </c>
      <c r="BD62">
        <v>4</v>
      </c>
      <c r="BE62">
        <v>4</v>
      </c>
      <c r="BF62">
        <v>4</v>
      </c>
      <c r="BG62">
        <v>4</v>
      </c>
      <c r="BH62">
        <v>5</v>
      </c>
      <c r="BI62">
        <v>4</v>
      </c>
      <c r="BJ62">
        <v>4</v>
      </c>
      <c r="BK62">
        <v>2</v>
      </c>
      <c r="BL62">
        <v>4</v>
      </c>
      <c r="BM62">
        <v>4</v>
      </c>
      <c r="BN62">
        <v>4</v>
      </c>
      <c r="BO62">
        <v>4</v>
      </c>
      <c r="BP62">
        <v>2</v>
      </c>
      <c r="BQ62">
        <v>2</v>
      </c>
      <c r="BR62">
        <v>2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119.78</v>
      </c>
      <c r="BZ62">
        <v>19.89</v>
      </c>
      <c r="CF62">
        <v>58.55</v>
      </c>
      <c r="CP62">
        <v>41.34</v>
      </c>
    </row>
    <row r="63" spans="1:94" x14ac:dyDescent="0.2">
      <c r="A63">
        <v>83</v>
      </c>
      <c r="B63" t="s">
        <v>102</v>
      </c>
      <c r="C63">
        <v>3</v>
      </c>
      <c r="D63" t="s">
        <v>103</v>
      </c>
      <c r="E63">
        <v>1510869537</v>
      </c>
      <c r="F63">
        <v>22</v>
      </c>
      <c r="G63" t="s">
        <v>104</v>
      </c>
      <c r="H63">
        <v>1</v>
      </c>
      <c r="I63" t="s">
        <v>116</v>
      </c>
      <c r="J63" t="s">
        <v>134</v>
      </c>
      <c r="K63">
        <v>4</v>
      </c>
      <c r="L63">
        <v>3</v>
      </c>
      <c r="M63">
        <v>4</v>
      </c>
      <c r="N63">
        <v>3</v>
      </c>
      <c r="O63">
        <v>2</v>
      </c>
      <c r="P63">
        <v>2</v>
      </c>
      <c r="Q63">
        <v>4</v>
      </c>
      <c r="R63">
        <v>4</v>
      </c>
      <c r="S63">
        <v>2</v>
      </c>
      <c r="T63">
        <v>4</v>
      </c>
      <c r="U63">
        <v>4</v>
      </c>
      <c r="V63">
        <v>5</v>
      </c>
      <c r="W63">
        <v>3</v>
      </c>
      <c r="X63">
        <v>4</v>
      </c>
      <c r="Y63">
        <v>5</v>
      </c>
      <c r="Z63">
        <v>3</v>
      </c>
      <c r="AA63">
        <v>3</v>
      </c>
      <c r="AB63">
        <v>2</v>
      </c>
      <c r="AC63">
        <v>3</v>
      </c>
      <c r="AD63">
        <v>3</v>
      </c>
      <c r="AE63">
        <v>4</v>
      </c>
      <c r="AF63">
        <v>3</v>
      </c>
      <c r="AG63">
        <v>2</v>
      </c>
      <c r="AH63">
        <v>2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2</v>
      </c>
      <c r="AT63">
        <v>2</v>
      </c>
      <c r="AU63">
        <v>5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3</v>
      </c>
      <c r="BB63">
        <v>3</v>
      </c>
      <c r="BC63">
        <v>4</v>
      </c>
      <c r="BD63">
        <v>4</v>
      </c>
      <c r="BE63">
        <v>3</v>
      </c>
      <c r="BF63">
        <v>2</v>
      </c>
      <c r="BG63">
        <v>3</v>
      </c>
      <c r="BH63">
        <v>5</v>
      </c>
      <c r="BI63">
        <v>4</v>
      </c>
      <c r="BJ63">
        <v>2</v>
      </c>
      <c r="BK63">
        <v>4</v>
      </c>
      <c r="BL63">
        <v>2</v>
      </c>
      <c r="BM63">
        <v>2</v>
      </c>
      <c r="BN63">
        <v>3</v>
      </c>
      <c r="BO63">
        <v>3</v>
      </c>
      <c r="BP63">
        <v>3</v>
      </c>
      <c r="BQ63">
        <v>2</v>
      </c>
      <c r="BR63">
        <v>2</v>
      </c>
      <c r="BS63">
        <v>2</v>
      </c>
      <c r="BT63">
        <v>2</v>
      </c>
      <c r="BU63">
        <v>3</v>
      </c>
      <c r="BV63">
        <v>3</v>
      </c>
      <c r="BW63">
        <v>3</v>
      </c>
      <c r="BX63">
        <v>4</v>
      </c>
      <c r="BY63">
        <v>574.53</v>
      </c>
      <c r="BZ63">
        <v>27.02</v>
      </c>
      <c r="CF63">
        <v>406.08</v>
      </c>
      <c r="CP63">
        <v>141.43</v>
      </c>
    </row>
    <row r="64" spans="1:94" x14ac:dyDescent="0.2">
      <c r="A64">
        <v>85</v>
      </c>
      <c r="B64" t="s">
        <v>102</v>
      </c>
      <c r="C64">
        <v>3</v>
      </c>
      <c r="D64" t="s">
        <v>103</v>
      </c>
      <c r="E64">
        <v>597351521</v>
      </c>
      <c r="F64">
        <v>19</v>
      </c>
      <c r="G64" t="s">
        <v>104</v>
      </c>
      <c r="H64">
        <v>1</v>
      </c>
      <c r="I64" t="s">
        <v>116</v>
      </c>
      <c r="J64" t="s">
        <v>135</v>
      </c>
      <c r="K64">
        <v>3</v>
      </c>
      <c r="L64">
        <v>5</v>
      </c>
      <c r="M64">
        <v>5</v>
      </c>
      <c r="N64">
        <v>5</v>
      </c>
      <c r="O64">
        <v>3</v>
      </c>
      <c r="P64">
        <v>4</v>
      </c>
      <c r="Q64">
        <v>3</v>
      </c>
      <c r="R64">
        <v>5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3</v>
      </c>
      <c r="AC64">
        <v>3</v>
      </c>
      <c r="AD64">
        <v>3</v>
      </c>
      <c r="AE64">
        <v>5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4</v>
      </c>
      <c r="AP64">
        <v>5</v>
      </c>
      <c r="AQ64">
        <v>4</v>
      </c>
      <c r="AR64">
        <v>5</v>
      </c>
      <c r="AS64">
        <v>4</v>
      </c>
      <c r="AT64">
        <v>4</v>
      </c>
      <c r="AU64">
        <v>5</v>
      </c>
      <c r="AV64">
        <v>5</v>
      </c>
      <c r="AW64">
        <v>3</v>
      </c>
      <c r="AX64">
        <v>5</v>
      </c>
      <c r="AY64">
        <v>3</v>
      </c>
      <c r="AZ64">
        <v>5</v>
      </c>
      <c r="BA64">
        <v>5</v>
      </c>
      <c r="BB64">
        <v>4</v>
      </c>
      <c r="BC64">
        <v>5</v>
      </c>
      <c r="BD64">
        <v>5</v>
      </c>
      <c r="BE64">
        <v>5</v>
      </c>
      <c r="BF64">
        <v>3</v>
      </c>
      <c r="BG64">
        <v>4</v>
      </c>
      <c r="BH64">
        <v>5</v>
      </c>
      <c r="BI64">
        <v>5</v>
      </c>
      <c r="BJ64">
        <v>4</v>
      </c>
      <c r="BK64">
        <v>3</v>
      </c>
      <c r="BL64">
        <v>5</v>
      </c>
      <c r="BM64">
        <v>3</v>
      </c>
      <c r="BN64">
        <v>3</v>
      </c>
      <c r="BO64">
        <v>4</v>
      </c>
      <c r="BP64">
        <v>2</v>
      </c>
      <c r="BQ64">
        <v>1</v>
      </c>
      <c r="BR64">
        <v>1</v>
      </c>
      <c r="BS64">
        <v>3</v>
      </c>
      <c r="BT64">
        <v>3</v>
      </c>
      <c r="BU64">
        <v>4</v>
      </c>
      <c r="BV64">
        <v>4</v>
      </c>
      <c r="BW64">
        <v>3</v>
      </c>
      <c r="BX64">
        <v>3</v>
      </c>
      <c r="BY64">
        <v>264.14</v>
      </c>
      <c r="BZ64">
        <v>15.38</v>
      </c>
      <c r="CF64">
        <v>157.4</v>
      </c>
      <c r="CP64">
        <v>91.36</v>
      </c>
    </row>
    <row r="65" spans="1:94" x14ac:dyDescent="0.2">
      <c r="A65">
        <v>86</v>
      </c>
      <c r="B65" t="s">
        <v>102</v>
      </c>
      <c r="C65">
        <v>3</v>
      </c>
      <c r="D65" t="s">
        <v>103</v>
      </c>
      <c r="E65">
        <v>1852380291</v>
      </c>
      <c r="F65">
        <v>1</v>
      </c>
      <c r="G65" t="s">
        <v>111</v>
      </c>
      <c r="H65">
        <v>1</v>
      </c>
      <c r="I65" t="s">
        <v>116</v>
      </c>
      <c r="J65" t="s">
        <v>135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1</v>
      </c>
      <c r="AC65">
        <v>3</v>
      </c>
      <c r="AD65">
        <v>3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5</v>
      </c>
      <c r="BI65">
        <v>4</v>
      </c>
      <c r="BJ65">
        <v>4</v>
      </c>
      <c r="BK65">
        <v>3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3</v>
      </c>
      <c r="BV65">
        <v>3</v>
      </c>
      <c r="BW65">
        <v>3</v>
      </c>
      <c r="BX65">
        <v>3</v>
      </c>
      <c r="BY65">
        <v>169.33</v>
      </c>
      <c r="BZ65">
        <v>22.79</v>
      </c>
      <c r="CF65">
        <v>87.49</v>
      </c>
      <c r="CP65">
        <v>59.05</v>
      </c>
    </row>
    <row r="66" spans="1:94" x14ac:dyDescent="0.2">
      <c r="A66">
        <v>89</v>
      </c>
      <c r="B66" t="s">
        <v>102</v>
      </c>
      <c r="C66">
        <v>3</v>
      </c>
      <c r="D66" t="s">
        <v>103</v>
      </c>
      <c r="E66">
        <v>1440754199</v>
      </c>
      <c r="F66">
        <v>19</v>
      </c>
      <c r="G66" t="s">
        <v>111</v>
      </c>
      <c r="H66">
        <v>0</v>
      </c>
      <c r="I66" t="s">
        <v>116</v>
      </c>
      <c r="J66" t="s">
        <v>142</v>
      </c>
      <c r="K66">
        <v>4</v>
      </c>
      <c r="L66">
        <v>4</v>
      </c>
      <c r="M66">
        <v>5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5</v>
      </c>
      <c r="U66">
        <v>5</v>
      </c>
      <c r="V66">
        <v>4</v>
      </c>
      <c r="W66">
        <v>3</v>
      </c>
      <c r="X66">
        <v>4</v>
      </c>
      <c r="Y66">
        <v>4</v>
      </c>
      <c r="Z66">
        <v>5</v>
      </c>
      <c r="AA66">
        <v>3</v>
      </c>
      <c r="AB66">
        <v>2</v>
      </c>
      <c r="AC66">
        <v>3</v>
      </c>
      <c r="AD66">
        <v>3</v>
      </c>
      <c r="AE66">
        <v>5</v>
      </c>
      <c r="AF66">
        <v>4</v>
      </c>
      <c r="AG66">
        <v>2</v>
      </c>
      <c r="AH66">
        <v>1</v>
      </c>
      <c r="AI66">
        <v>2</v>
      </c>
      <c r="AJ66">
        <v>3</v>
      </c>
      <c r="AK66">
        <v>2</v>
      </c>
      <c r="AL66">
        <v>2</v>
      </c>
      <c r="AM66">
        <v>3</v>
      </c>
      <c r="AN66">
        <v>3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5</v>
      </c>
      <c r="AV66">
        <v>4</v>
      </c>
      <c r="AW66">
        <v>3</v>
      </c>
      <c r="AX66">
        <v>4</v>
      </c>
      <c r="AY66">
        <v>2</v>
      </c>
      <c r="AZ66">
        <v>2</v>
      </c>
      <c r="BA66">
        <v>3</v>
      </c>
      <c r="BB66">
        <v>4</v>
      </c>
      <c r="BC66">
        <v>5</v>
      </c>
      <c r="BD66">
        <v>4</v>
      </c>
      <c r="BE66">
        <v>5</v>
      </c>
      <c r="BF66">
        <v>2</v>
      </c>
      <c r="BG66">
        <v>3</v>
      </c>
      <c r="BH66">
        <v>4</v>
      </c>
      <c r="BI66">
        <v>4</v>
      </c>
      <c r="BJ66">
        <v>4</v>
      </c>
      <c r="BK66">
        <v>3</v>
      </c>
      <c r="BL66">
        <v>4</v>
      </c>
      <c r="BM66">
        <v>4</v>
      </c>
      <c r="BN66">
        <v>4</v>
      </c>
      <c r="BO66">
        <v>4</v>
      </c>
      <c r="BP66">
        <v>3</v>
      </c>
      <c r="BQ66">
        <v>2</v>
      </c>
      <c r="BR66">
        <v>3</v>
      </c>
      <c r="BS66">
        <v>2</v>
      </c>
      <c r="BT66">
        <v>2</v>
      </c>
      <c r="BU66">
        <v>3</v>
      </c>
      <c r="BV66">
        <v>4</v>
      </c>
      <c r="BW66">
        <v>4</v>
      </c>
      <c r="BX66">
        <v>5</v>
      </c>
      <c r="BY66">
        <v>238.32</v>
      </c>
      <c r="BZ66">
        <v>29.46</v>
      </c>
      <c r="CF66">
        <v>123.72</v>
      </c>
      <c r="CP66">
        <v>85.14</v>
      </c>
    </row>
    <row r="67" spans="1:94" x14ac:dyDescent="0.2">
      <c r="A67">
        <v>90</v>
      </c>
      <c r="B67" t="s">
        <v>102</v>
      </c>
      <c r="C67">
        <v>3</v>
      </c>
      <c r="D67" t="s">
        <v>103</v>
      </c>
      <c r="E67">
        <v>1138826517</v>
      </c>
      <c r="F67">
        <v>19</v>
      </c>
      <c r="G67" t="s">
        <v>111</v>
      </c>
      <c r="H67">
        <v>1</v>
      </c>
      <c r="I67" t="s">
        <v>116</v>
      </c>
      <c r="J67" t="s">
        <v>134</v>
      </c>
      <c r="K67">
        <v>4</v>
      </c>
      <c r="L67">
        <v>4</v>
      </c>
      <c r="M67">
        <v>2</v>
      </c>
      <c r="N67">
        <v>4</v>
      </c>
      <c r="O67">
        <v>2</v>
      </c>
      <c r="P67">
        <v>4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3</v>
      </c>
      <c r="AC67">
        <v>3</v>
      </c>
      <c r="AD67">
        <v>3</v>
      </c>
      <c r="AE67">
        <v>5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4</v>
      </c>
      <c r="AM67">
        <v>3</v>
      </c>
      <c r="AN67">
        <v>4</v>
      </c>
      <c r="AO67">
        <v>4</v>
      </c>
      <c r="AP67">
        <v>5</v>
      </c>
      <c r="AQ67">
        <v>4</v>
      </c>
      <c r="AR67">
        <v>4</v>
      </c>
      <c r="AS67">
        <v>3</v>
      </c>
      <c r="AT67">
        <v>5</v>
      </c>
      <c r="AU67">
        <v>5</v>
      </c>
      <c r="AV67">
        <v>5</v>
      </c>
      <c r="AW67">
        <v>1</v>
      </c>
      <c r="AX67">
        <v>5</v>
      </c>
      <c r="AY67">
        <v>1</v>
      </c>
      <c r="AZ67">
        <v>5</v>
      </c>
      <c r="BA67">
        <v>5</v>
      </c>
      <c r="BB67">
        <v>2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2</v>
      </c>
      <c r="BM67">
        <v>5</v>
      </c>
      <c r="BN67">
        <v>5</v>
      </c>
      <c r="BO67">
        <v>1</v>
      </c>
      <c r="BP67">
        <v>2</v>
      </c>
      <c r="BQ67">
        <v>1</v>
      </c>
      <c r="BR67">
        <v>1</v>
      </c>
      <c r="BS67">
        <v>1</v>
      </c>
      <c r="BT67">
        <v>1</v>
      </c>
      <c r="BU67">
        <v>5</v>
      </c>
      <c r="BV67">
        <v>5</v>
      </c>
      <c r="BW67">
        <v>5</v>
      </c>
      <c r="BX67">
        <v>5</v>
      </c>
      <c r="BY67">
        <v>616.38</v>
      </c>
      <c r="BZ67">
        <v>30.29</v>
      </c>
      <c r="CF67">
        <v>132.31</v>
      </c>
      <c r="CP67">
        <v>453.78</v>
      </c>
    </row>
    <row r="68" spans="1:94" x14ac:dyDescent="0.2">
      <c r="A68">
        <v>91</v>
      </c>
      <c r="B68" t="s">
        <v>102</v>
      </c>
      <c r="C68">
        <v>3</v>
      </c>
      <c r="D68" t="s">
        <v>103</v>
      </c>
      <c r="E68">
        <v>2142472791</v>
      </c>
      <c r="F68">
        <v>20</v>
      </c>
      <c r="G68" t="s">
        <v>111</v>
      </c>
      <c r="H68">
        <v>1</v>
      </c>
      <c r="I68" t="s">
        <v>116</v>
      </c>
      <c r="J68" t="s">
        <v>135</v>
      </c>
      <c r="K68">
        <v>4</v>
      </c>
      <c r="L68">
        <v>4</v>
      </c>
      <c r="M68">
        <v>4</v>
      </c>
      <c r="N68">
        <v>5</v>
      </c>
      <c r="O68">
        <v>4</v>
      </c>
      <c r="P68">
        <v>4</v>
      </c>
      <c r="Q68">
        <v>4</v>
      </c>
      <c r="R68">
        <v>5</v>
      </c>
      <c r="S68">
        <v>5</v>
      </c>
      <c r="T68">
        <v>4</v>
      </c>
      <c r="U68">
        <v>2</v>
      </c>
      <c r="V68">
        <v>4</v>
      </c>
      <c r="W68">
        <v>3</v>
      </c>
      <c r="X68">
        <v>5</v>
      </c>
      <c r="Y68">
        <v>5</v>
      </c>
      <c r="Z68">
        <v>4</v>
      </c>
      <c r="AA68">
        <v>5</v>
      </c>
      <c r="AB68">
        <v>3</v>
      </c>
      <c r="AC68">
        <v>3</v>
      </c>
      <c r="AD68">
        <v>3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3</v>
      </c>
      <c r="AM68">
        <v>3</v>
      </c>
      <c r="AN68">
        <v>4</v>
      </c>
      <c r="AO68">
        <v>4</v>
      </c>
      <c r="AP68">
        <v>5</v>
      </c>
      <c r="AQ68">
        <v>5</v>
      </c>
      <c r="AR68">
        <v>5</v>
      </c>
      <c r="AS68">
        <v>2</v>
      </c>
      <c r="AT68">
        <v>4</v>
      </c>
      <c r="AU68">
        <v>4</v>
      </c>
      <c r="AV68">
        <v>5</v>
      </c>
      <c r="AW68">
        <v>4</v>
      </c>
      <c r="AX68">
        <v>4</v>
      </c>
      <c r="AY68">
        <v>2</v>
      </c>
      <c r="AZ68">
        <v>4</v>
      </c>
      <c r="BA68">
        <v>4</v>
      </c>
      <c r="BB68">
        <v>4</v>
      </c>
      <c r="BC68">
        <v>4</v>
      </c>
      <c r="BD68">
        <v>4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5</v>
      </c>
      <c r="BL68">
        <v>2</v>
      </c>
      <c r="BM68">
        <v>2</v>
      </c>
      <c r="BN68">
        <v>4</v>
      </c>
      <c r="BO68">
        <v>4</v>
      </c>
      <c r="BP68">
        <v>4</v>
      </c>
      <c r="BQ68">
        <v>4</v>
      </c>
      <c r="BR68">
        <v>1</v>
      </c>
      <c r="BS68">
        <v>2</v>
      </c>
      <c r="BT68">
        <v>2</v>
      </c>
      <c r="BU68">
        <v>4</v>
      </c>
      <c r="BV68">
        <v>5</v>
      </c>
      <c r="BW68">
        <v>5</v>
      </c>
      <c r="BX68">
        <v>5</v>
      </c>
      <c r="BY68">
        <v>411.58</v>
      </c>
      <c r="BZ68">
        <v>39.450000000000003</v>
      </c>
      <c r="CF68">
        <v>240.37</v>
      </c>
      <c r="CP68">
        <v>131.76</v>
      </c>
    </row>
    <row r="69" spans="1:94" x14ac:dyDescent="0.2">
      <c r="A69">
        <v>92</v>
      </c>
      <c r="B69" t="s">
        <v>102</v>
      </c>
      <c r="C69">
        <v>3</v>
      </c>
      <c r="D69" t="s">
        <v>103</v>
      </c>
      <c r="E69">
        <v>738810524</v>
      </c>
      <c r="F69">
        <v>22</v>
      </c>
      <c r="G69" t="s">
        <v>104</v>
      </c>
      <c r="H69">
        <v>1</v>
      </c>
      <c r="I69" t="s">
        <v>116</v>
      </c>
      <c r="J69" t="s">
        <v>136</v>
      </c>
      <c r="K69">
        <v>4</v>
      </c>
      <c r="L69">
        <v>3</v>
      </c>
      <c r="M69">
        <v>4</v>
      </c>
      <c r="N69">
        <v>3</v>
      </c>
      <c r="O69">
        <v>3</v>
      </c>
      <c r="P69">
        <v>3</v>
      </c>
      <c r="Q69">
        <v>4</v>
      </c>
      <c r="R69">
        <v>4</v>
      </c>
      <c r="S69">
        <v>3</v>
      </c>
      <c r="T69">
        <v>5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3</v>
      </c>
      <c r="AC69">
        <v>3</v>
      </c>
      <c r="AD69">
        <v>3</v>
      </c>
      <c r="AE69">
        <v>4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5</v>
      </c>
      <c r="AV69">
        <v>4</v>
      </c>
      <c r="AW69">
        <v>4</v>
      </c>
      <c r="AX69">
        <v>4</v>
      </c>
      <c r="AY69">
        <v>3</v>
      </c>
      <c r="AZ69">
        <v>3</v>
      </c>
      <c r="BA69">
        <v>3</v>
      </c>
      <c r="BB69">
        <v>4</v>
      </c>
      <c r="BC69">
        <v>4</v>
      </c>
      <c r="BD69">
        <v>4</v>
      </c>
      <c r="BE69">
        <v>4</v>
      </c>
      <c r="BF69">
        <v>2</v>
      </c>
      <c r="BG69">
        <v>3</v>
      </c>
      <c r="BH69">
        <v>5</v>
      </c>
      <c r="BI69">
        <v>4</v>
      </c>
      <c r="BJ69">
        <v>4</v>
      </c>
      <c r="BK69">
        <v>4</v>
      </c>
      <c r="BL69">
        <v>4</v>
      </c>
      <c r="BM69">
        <v>2</v>
      </c>
      <c r="BN69">
        <v>3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4</v>
      </c>
      <c r="BV69">
        <v>2</v>
      </c>
      <c r="BW69">
        <v>3</v>
      </c>
      <c r="BX69">
        <v>4</v>
      </c>
      <c r="BY69">
        <v>161.75</v>
      </c>
      <c r="BZ69">
        <v>15.96</v>
      </c>
      <c r="CF69">
        <v>87</v>
      </c>
      <c r="CP69">
        <v>58.79</v>
      </c>
    </row>
    <row r="70" spans="1:94" x14ac:dyDescent="0.2">
      <c r="A70">
        <v>93</v>
      </c>
      <c r="B70" t="s">
        <v>102</v>
      </c>
      <c r="C70">
        <v>3</v>
      </c>
      <c r="D70" t="s">
        <v>103</v>
      </c>
      <c r="E70">
        <v>1321288793</v>
      </c>
      <c r="F70">
        <v>20</v>
      </c>
      <c r="G70" t="s">
        <v>111</v>
      </c>
      <c r="I70" t="s">
        <v>116</v>
      </c>
      <c r="K70">
        <v>4</v>
      </c>
      <c r="L70">
        <v>4</v>
      </c>
      <c r="M70">
        <v>4</v>
      </c>
      <c r="N70">
        <v>4</v>
      </c>
      <c r="O70">
        <v>3</v>
      </c>
      <c r="P70">
        <v>3</v>
      </c>
      <c r="Q70">
        <v>4</v>
      </c>
      <c r="R70">
        <v>5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3</v>
      </c>
      <c r="AC70">
        <v>3</v>
      </c>
      <c r="AD70">
        <v>3</v>
      </c>
      <c r="AE70">
        <v>4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3</v>
      </c>
      <c r="AM70">
        <v>3</v>
      </c>
      <c r="AN70">
        <v>3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2</v>
      </c>
      <c r="AX70">
        <v>4</v>
      </c>
      <c r="AY70">
        <v>3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3</v>
      </c>
      <c r="BG70">
        <v>3</v>
      </c>
      <c r="BH70">
        <v>5</v>
      </c>
      <c r="BI70">
        <v>4</v>
      </c>
      <c r="BJ70">
        <v>4</v>
      </c>
      <c r="BK70">
        <v>4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4</v>
      </c>
      <c r="BT70">
        <v>4</v>
      </c>
      <c r="BU70">
        <v>4</v>
      </c>
      <c r="BV70">
        <v>2</v>
      </c>
      <c r="BW70">
        <v>4</v>
      </c>
      <c r="BX70">
        <v>4</v>
      </c>
      <c r="BY70">
        <v>253.48</v>
      </c>
      <c r="BZ70">
        <v>39.56</v>
      </c>
      <c r="CF70">
        <v>113.39</v>
      </c>
      <c r="CP70">
        <v>100.53</v>
      </c>
    </row>
    <row r="71" spans="1:94" x14ac:dyDescent="0.2">
      <c r="A71">
        <v>95</v>
      </c>
      <c r="B71" t="s">
        <v>102</v>
      </c>
      <c r="C71">
        <v>3</v>
      </c>
      <c r="D71" t="s">
        <v>103</v>
      </c>
      <c r="E71">
        <v>1508533366</v>
      </c>
      <c r="F71">
        <v>20</v>
      </c>
      <c r="G71" t="s">
        <v>111</v>
      </c>
      <c r="H71">
        <v>1</v>
      </c>
      <c r="I71" t="s">
        <v>116</v>
      </c>
      <c r="J71" t="s">
        <v>134</v>
      </c>
      <c r="K71">
        <v>4</v>
      </c>
      <c r="L71">
        <v>5</v>
      </c>
      <c r="M71">
        <v>4</v>
      </c>
      <c r="N71">
        <v>5</v>
      </c>
      <c r="O71">
        <v>4</v>
      </c>
      <c r="P71">
        <v>4</v>
      </c>
      <c r="Q71">
        <v>5</v>
      </c>
      <c r="R71">
        <v>5</v>
      </c>
      <c r="S71">
        <v>4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4</v>
      </c>
      <c r="AB71">
        <v>3</v>
      </c>
      <c r="AC71">
        <v>3</v>
      </c>
      <c r="AD71">
        <v>3</v>
      </c>
      <c r="AE71">
        <v>4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3</v>
      </c>
      <c r="AM71">
        <v>3</v>
      </c>
      <c r="AN71">
        <v>3</v>
      </c>
      <c r="AO71">
        <v>4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5</v>
      </c>
      <c r="AW71">
        <v>4</v>
      </c>
      <c r="AX71">
        <v>5</v>
      </c>
      <c r="AY71">
        <v>4</v>
      </c>
      <c r="AZ71">
        <v>4</v>
      </c>
      <c r="BA71">
        <v>5</v>
      </c>
      <c r="BB71">
        <v>4</v>
      </c>
      <c r="BC71">
        <v>5</v>
      </c>
      <c r="BD71">
        <v>5</v>
      </c>
      <c r="BE71">
        <v>5</v>
      </c>
      <c r="BF71">
        <v>3</v>
      </c>
      <c r="BG71">
        <v>5</v>
      </c>
      <c r="BH71">
        <v>5</v>
      </c>
      <c r="BI71">
        <v>4</v>
      </c>
      <c r="BJ71">
        <v>4</v>
      </c>
      <c r="BK71">
        <v>5</v>
      </c>
      <c r="BL71">
        <v>5</v>
      </c>
      <c r="BM71">
        <v>4</v>
      </c>
      <c r="BN71">
        <v>5</v>
      </c>
      <c r="BO71">
        <v>5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5</v>
      </c>
      <c r="BV71">
        <v>5</v>
      </c>
      <c r="BW71">
        <v>5</v>
      </c>
      <c r="BX71">
        <v>5</v>
      </c>
      <c r="BY71">
        <v>285.29000000000002</v>
      </c>
      <c r="BZ71">
        <v>30.74</v>
      </c>
      <c r="CF71">
        <v>159.30000000000001</v>
      </c>
      <c r="CP71">
        <v>95.25</v>
      </c>
    </row>
    <row r="72" spans="1:94" x14ac:dyDescent="0.2">
      <c r="A72">
        <v>96</v>
      </c>
      <c r="B72" t="s">
        <v>102</v>
      </c>
      <c r="C72">
        <v>3</v>
      </c>
      <c r="D72" t="s">
        <v>103</v>
      </c>
      <c r="E72">
        <v>82908235</v>
      </c>
      <c r="F72">
        <v>19</v>
      </c>
      <c r="G72" t="s">
        <v>111</v>
      </c>
      <c r="H72">
        <v>1</v>
      </c>
      <c r="I72" t="s">
        <v>116</v>
      </c>
      <c r="J72" t="s">
        <v>134</v>
      </c>
      <c r="K72">
        <v>4</v>
      </c>
      <c r="L72">
        <v>5</v>
      </c>
      <c r="M72">
        <v>5</v>
      </c>
      <c r="N72">
        <v>5</v>
      </c>
      <c r="O72">
        <v>5</v>
      </c>
      <c r="P72">
        <v>5</v>
      </c>
      <c r="Q72">
        <v>3</v>
      </c>
      <c r="R72">
        <v>5</v>
      </c>
      <c r="S72">
        <v>4</v>
      </c>
      <c r="T72">
        <v>5</v>
      </c>
      <c r="U72">
        <v>5</v>
      </c>
      <c r="V72">
        <v>5</v>
      </c>
      <c r="W72">
        <v>4</v>
      </c>
      <c r="X72">
        <v>5</v>
      </c>
      <c r="Y72">
        <v>5</v>
      </c>
      <c r="Z72">
        <v>4</v>
      </c>
      <c r="AA72">
        <v>4</v>
      </c>
      <c r="AB72">
        <v>2</v>
      </c>
      <c r="AC72">
        <v>3</v>
      </c>
      <c r="AD72">
        <v>3</v>
      </c>
      <c r="AE72">
        <v>5</v>
      </c>
      <c r="AF72">
        <v>1</v>
      </c>
      <c r="AG72">
        <v>1</v>
      </c>
      <c r="AH72">
        <v>1</v>
      </c>
      <c r="AI72">
        <v>1</v>
      </c>
      <c r="AJ72">
        <v>2</v>
      </c>
      <c r="AK72">
        <v>1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4</v>
      </c>
      <c r="BL72">
        <v>2</v>
      </c>
      <c r="BM72">
        <v>4</v>
      </c>
      <c r="BN72">
        <v>4</v>
      </c>
      <c r="BO72">
        <v>2</v>
      </c>
      <c r="BP72">
        <v>2</v>
      </c>
      <c r="BQ72">
        <v>2</v>
      </c>
      <c r="BR72">
        <v>4</v>
      </c>
      <c r="BS72">
        <v>1</v>
      </c>
      <c r="BT72">
        <v>4</v>
      </c>
      <c r="BU72">
        <v>4</v>
      </c>
      <c r="BV72">
        <v>5</v>
      </c>
      <c r="BW72">
        <v>4</v>
      </c>
      <c r="BX72">
        <v>5</v>
      </c>
      <c r="BY72">
        <v>186.29</v>
      </c>
      <c r="BZ72">
        <v>20.52</v>
      </c>
      <c r="CF72">
        <v>97.53</v>
      </c>
      <c r="CP72">
        <v>68.239999999999995</v>
      </c>
    </row>
    <row r="73" spans="1:94" x14ac:dyDescent="0.2">
      <c r="A73">
        <v>100</v>
      </c>
      <c r="B73" t="s">
        <v>102</v>
      </c>
      <c r="C73">
        <v>3</v>
      </c>
      <c r="D73" t="s">
        <v>103</v>
      </c>
      <c r="E73">
        <v>602376994</v>
      </c>
      <c r="F73">
        <v>20</v>
      </c>
      <c r="G73" t="s">
        <v>111</v>
      </c>
      <c r="H73">
        <v>1</v>
      </c>
      <c r="I73" t="s">
        <v>116</v>
      </c>
      <c r="J73" t="s">
        <v>134</v>
      </c>
      <c r="K73">
        <v>4</v>
      </c>
      <c r="L73">
        <v>5</v>
      </c>
      <c r="M73">
        <v>5</v>
      </c>
      <c r="N73">
        <v>5</v>
      </c>
      <c r="O73">
        <v>4</v>
      </c>
      <c r="P73">
        <v>4</v>
      </c>
      <c r="Q73">
        <v>5</v>
      </c>
      <c r="R73">
        <v>5</v>
      </c>
      <c r="S73">
        <v>4</v>
      </c>
      <c r="T73">
        <v>4</v>
      </c>
      <c r="U73">
        <v>5</v>
      </c>
      <c r="V73">
        <v>5</v>
      </c>
      <c r="W73">
        <v>3</v>
      </c>
      <c r="X73">
        <v>5</v>
      </c>
      <c r="Y73">
        <v>5</v>
      </c>
      <c r="Z73">
        <v>5</v>
      </c>
      <c r="AA73">
        <v>4</v>
      </c>
      <c r="AB73">
        <v>3</v>
      </c>
      <c r="AC73">
        <v>3</v>
      </c>
      <c r="AD73">
        <v>3</v>
      </c>
      <c r="AE73">
        <v>5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5</v>
      </c>
      <c r="AV73">
        <v>5</v>
      </c>
      <c r="AW73">
        <v>3</v>
      </c>
      <c r="AX73">
        <v>3</v>
      </c>
      <c r="AY73">
        <v>4</v>
      </c>
      <c r="AZ73">
        <v>4</v>
      </c>
      <c r="BA73">
        <v>3</v>
      </c>
      <c r="BB73">
        <v>4</v>
      </c>
      <c r="BC73">
        <v>5</v>
      </c>
      <c r="BD73">
        <v>5</v>
      </c>
      <c r="BE73">
        <v>4</v>
      </c>
      <c r="BF73">
        <v>4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3</v>
      </c>
      <c r="BM73">
        <v>3</v>
      </c>
      <c r="BN73">
        <v>3</v>
      </c>
      <c r="BO73">
        <v>4</v>
      </c>
      <c r="BP73">
        <v>2</v>
      </c>
      <c r="BQ73">
        <v>1</v>
      </c>
      <c r="BR73">
        <v>1</v>
      </c>
      <c r="BS73">
        <v>2</v>
      </c>
      <c r="BT73">
        <v>1</v>
      </c>
      <c r="BU73">
        <v>4</v>
      </c>
      <c r="BV73">
        <v>3</v>
      </c>
      <c r="BW73">
        <v>3</v>
      </c>
      <c r="BX73">
        <v>4</v>
      </c>
      <c r="BY73">
        <v>202.41</v>
      </c>
      <c r="BZ73">
        <v>18.600000000000001</v>
      </c>
      <c r="CF73">
        <v>81.260000000000005</v>
      </c>
      <c r="CP73">
        <v>102.55</v>
      </c>
    </row>
    <row r="74" spans="1:94" x14ac:dyDescent="0.2">
      <c r="A74">
        <v>101</v>
      </c>
      <c r="B74" t="s">
        <v>102</v>
      </c>
      <c r="C74">
        <v>3</v>
      </c>
      <c r="D74" t="s">
        <v>103</v>
      </c>
      <c r="E74">
        <v>678112661</v>
      </c>
      <c r="F74">
        <v>21</v>
      </c>
      <c r="G74" t="s">
        <v>104</v>
      </c>
      <c r="H74">
        <v>1</v>
      </c>
      <c r="I74" t="s">
        <v>105</v>
      </c>
      <c r="J74" t="s">
        <v>143</v>
      </c>
      <c r="K74">
        <v>1</v>
      </c>
      <c r="L74">
        <v>4</v>
      </c>
      <c r="M74">
        <v>4</v>
      </c>
      <c r="N74">
        <v>4</v>
      </c>
      <c r="O74">
        <v>4</v>
      </c>
      <c r="P74">
        <v>1</v>
      </c>
      <c r="Q74">
        <v>4</v>
      </c>
      <c r="R74">
        <v>4</v>
      </c>
      <c r="S74">
        <v>2</v>
      </c>
      <c r="T74">
        <v>4</v>
      </c>
      <c r="U74">
        <v>4</v>
      </c>
      <c r="V74">
        <v>4</v>
      </c>
      <c r="W74">
        <v>2</v>
      </c>
      <c r="X74">
        <v>4</v>
      </c>
      <c r="Y74">
        <v>4</v>
      </c>
      <c r="Z74">
        <v>4</v>
      </c>
      <c r="AA74">
        <v>2</v>
      </c>
      <c r="AB74">
        <v>1</v>
      </c>
      <c r="AC74">
        <v>2</v>
      </c>
      <c r="AD74">
        <v>2</v>
      </c>
      <c r="AE74">
        <v>1</v>
      </c>
      <c r="AF74">
        <v>3</v>
      </c>
      <c r="AG74">
        <v>1</v>
      </c>
      <c r="AH74">
        <v>1</v>
      </c>
      <c r="AI74">
        <v>3</v>
      </c>
      <c r="AJ74">
        <v>3</v>
      </c>
      <c r="AK74">
        <v>3</v>
      </c>
      <c r="AL74">
        <v>1</v>
      </c>
      <c r="AM74">
        <v>1</v>
      </c>
      <c r="AN74">
        <v>3</v>
      </c>
      <c r="AO74">
        <v>3</v>
      </c>
      <c r="AP74">
        <v>4</v>
      </c>
      <c r="AQ74">
        <v>4</v>
      </c>
      <c r="AR74">
        <v>4</v>
      </c>
      <c r="AS74">
        <v>2</v>
      </c>
      <c r="AT74">
        <v>2</v>
      </c>
      <c r="AU74">
        <v>5</v>
      </c>
      <c r="AV74">
        <v>3</v>
      </c>
      <c r="AW74">
        <v>2</v>
      </c>
      <c r="AX74">
        <v>2</v>
      </c>
      <c r="AY74">
        <v>2</v>
      </c>
      <c r="AZ74">
        <v>5</v>
      </c>
      <c r="BA74">
        <v>3</v>
      </c>
      <c r="BB74">
        <v>4</v>
      </c>
      <c r="BC74">
        <v>3</v>
      </c>
      <c r="BD74">
        <v>5</v>
      </c>
      <c r="BE74">
        <v>3</v>
      </c>
      <c r="BF74">
        <v>3</v>
      </c>
      <c r="BG74">
        <v>2</v>
      </c>
      <c r="BH74">
        <v>5</v>
      </c>
      <c r="BI74">
        <v>1</v>
      </c>
      <c r="BJ74">
        <v>1</v>
      </c>
      <c r="BK74">
        <v>4</v>
      </c>
      <c r="BL74">
        <v>3</v>
      </c>
      <c r="BM74">
        <v>1</v>
      </c>
      <c r="BN74">
        <v>1</v>
      </c>
      <c r="BO74">
        <v>3</v>
      </c>
      <c r="BP74">
        <v>2</v>
      </c>
      <c r="BQ74">
        <v>4</v>
      </c>
      <c r="BR74">
        <v>3</v>
      </c>
      <c r="BS74">
        <v>2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482.65</v>
      </c>
      <c r="BZ74">
        <v>23.86</v>
      </c>
      <c r="CF74">
        <v>251.38</v>
      </c>
      <c r="CP74">
        <v>207.41</v>
      </c>
    </row>
    <row r="75" spans="1:94" x14ac:dyDescent="0.2">
      <c r="A75">
        <v>102</v>
      </c>
      <c r="B75" t="s">
        <v>102</v>
      </c>
      <c r="C75">
        <v>3</v>
      </c>
      <c r="D75" t="s">
        <v>103</v>
      </c>
      <c r="E75">
        <v>1602743945</v>
      </c>
      <c r="F75">
        <v>21</v>
      </c>
      <c r="G75" t="s">
        <v>111</v>
      </c>
      <c r="H75">
        <v>1</v>
      </c>
      <c r="I75" t="s">
        <v>116</v>
      </c>
      <c r="J75" t="s">
        <v>135</v>
      </c>
      <c r="K75">
        <v>4</v>
      </c>
      <c r="L75">
        <v>5</v>
      </c>
      <c r="M75">
        <v>5</v>
      </c>
      <c r="N75">
        <v>5</v>
      </c>
      <c r="O75">
        <v>4</v>
      </c>
      <c r="P75">
        <v>4</v>
      </c>
      <c r="Q75">
        <v>4</v>
      </c>
      <c r="R75">
        <v>4</v>
      </c>
      <c r="S75">
        <v>4</v>
      </c>
      <c r="T75">
        <v>5</v>
      </c>
      <c r="U75">
        <v>5</v>
      </c>
      <c r="V75">
        <v>5</v>
      </c>
      <c r="W75">
        <v>1</v>
      </c>
      <c r="X75">
        <v>4</v>
      </c>
      <c r="Y75">
        <v>5</v>
      </c>
      <c r="Z75">
        <v>5</v>
      </c>
      <c r="AA75">
        <v>5</v>
      </c>
      <c r="AB75">
        <v>3</v>
      </c>
      <c r="AC75">
        <v>3</v>
      </c>
      <c r="AD75">
        <v>3</v>
      </c>
      <c r="AE75">
        <v>5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3</v>
      </c>
      <c r="AM75">
        <v>3</v>
      </c>
      <c r="AN75">
        <v>3</v>
      </c>
      <c r="AO75">
        <v>4</v>
      </c>
      <c r="AP75">
        <v>3</v>
      </c>
      <c r="AQ75">
        <v>3</v>
      </c>
      <c r="AR75">
        <v>4</v>
      </c>
      <c r="AS75">
        <v>3</v>
      </c>
      <c r="AT75">
        <v>4</v>
      </c>
      <c r="AU75">
        <v>4</v>
      </c>
      <c r="AV75">
        <v>4</v>
      </c>
      <c r="AW75">
        <v>3</v>
      </c>
      <c r="AX75">
        <v>4</v>
      </c>
      <c r="AY75">
        <v>3</v>
      </c>
      <c r="AZ75">
        <v>4</v>
      </c>
      <c r="BA75">
        <v>3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3</v>
      </c>
      <c r="BM75">
        <v>3</v>
      </c>
      <c r="BN75">
        <v>4</v>
      </c>
      <c r="BO75">
        <v>3</v>
      </c>
      <c r="BP75">
        <v>1</v>
      </c>
      <c r="BQ75">
        <v>1</v>
      </c>
      <c r="BR75">
        <v>2</v>
      </c>
      <c r="BS75">
        <v>2</v>
      </c>
      <c r="BT75">
        <v>1</v>
      </c>
      <c r="BU75">
        <v>3</v>
      </c>
      <c r="BV75">
        <v>4</v>
      </c>
      <c r="BW75">
        <v>4</v>
      </c>
      <c r="BX75">
        <v>5</v>
      </c>
      <c r="BY75">
        <v>848.14</v>
      </c>
      <c r="BZ75">
        <v>18.52</v>
      </c>
      <c r="CF75">
        <v>740.71</v>
      </c>
      <c r="CP75">
        <v>88.91</v>
      </c>
    </row>
    <row r="76" spans="1:94" x14ac:dyDescent="0.2">
      <c r="A76">
        <v>103</v>
      </c>
      <c r="B76" t="s">
        <v>102</v>
      </c>
      <c r="C76">
        <v>3</v>
      </c>
      <c r="D76" t="s">
        <v>103</v>
      </c>
      <c r="E76">
        <v>420059823</v>
      </c>
      <c r="F76">
        <v>21</v>
      </c>
      <c r="G76" t="s">
        <v>104</v>
      </c>
      <c r="H76">
        <v>1</v>
      </c>
      <c r="I76" t="s">
        <v>116</v>
      </c>
      <c r="J76" t="s">
        <v>134</v>
      </c>
      <c r="K76">
        <v>4</v>
      </c>
      <c r="L76">
        <v>5</v>
      </c>
      <c r="M76">
        <v>4</v>
      </c>
      <c r="N76">
        <v>3</v>
      </c>
      <c r="O76">
        <v>4</v>
      </c>
      <c r="P76">
        <v>4</v>
      </c>
      <c r="Q76">
        <v>2</v>
      </c>
      <c r="R76">
        <v>4</v>
      </c>
      <c r="S76">
        <v>4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3</v>
      </c>
      <c r="AC76">
        <v>3</v>
      </c>
      <c r="AD76">
        <v>3</v>
      </c>
      <c r="AE76">
        <v>5</v>
      </c>
      <c r="AF76">
        <v>1</v>
      </c>
      <c r="AG76">
        <v>3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5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2</v>
      </c>
      <c r="BB76">
        <v>4</v>
      </c>
      <c r="BC76">
        <v>5</v>
      </c>
      <c r="BD76">
        <v>5</v>
      </c>
      <c r="BE76">
        <v>4</v>
      </c>
      <c r="BF76">
        <v>2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4</v>
      </c>
      <c r="BM76">
        <v>2</v>
      </c>
      <c r="BN76">
        <v>4</v>
      </c>
      <c r="BO76">
        <v>2</v>
      </c>
      <c r="BP76">
        <v>2</v>
      </c>
      <c r="BQ76">
        <v>4</v>
      </c>
      <c r="BR76">
        <v>1</v>
      </c>
      <c r="BS76">
        <v>5</v>
      </c>
      <c r="BT76">
        <v>5</v>
      </c>
      <c r="BU76">
        <v>4</v>
      </c>
      <c r="BV76">
        <v>4</v>
      </c>
      <c r="BW76">
        <v>4</v>
      </c>
      <c r="BX76">
        <v>5</v>
      </c>
      <c r="BY76">
        <v>216.99</v>
      </c>
      <c r="BZ76">
        <v>22.62</v>
      </c>
      <c r="CF76">
        <v>126.23</v>
      </c>
      <c r="CP76">
        <v>68.14</v>
      </c>
    </row>
    <row r="77" spans="1:94" x14ac:dyDescent="0.2">
      <c r="A77">
        <v>105</v>
      </c>
      <c r="B77" t="s">
        <v>102</v>
      </c>
      <c r="C77">
        <v>3</v>
      </c>
      <c r="D77" t="s">
        <v>103</v>
      </c>
      <c r="E77">
        <v>1652702636</v>
      </c>
      <c r="F77">
        <v>20</v>
      </c>
      <c r="G77" t="s">
        <v>111</v>
      </c>
      <c r="H77">
        <v>1</v>
      </c>
      <c r="I77" t="s">
        <v>116</v>
      </c>
      <c r="J77" t="s">
        <v>134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3</v>
      </c>
      <c r="AC77">
        <v>3</v>
      </c>
      <c r="AD77">
        <v>3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3</v>
      </c>
      <c r="BH77">
        <v>5</v>
      </c>
      <c r="BI77">
        <v>4</v>
      </c>
      <c r="BJ77">
        <v>4</v>
      </c>
      <c r="BK77">
        <v>4</v>
      </c>
      <c r="BL77">
        <v>2</v>
      </c>
      <c r="BM77">
        <v>3</v>
      </c>
      <c r="BN77">
        <v>3</v>
      </c>
      <c r="BO77">
        <v>3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3</v>
      </c>
      <c r="BV77">
        <v>5</v>
      </c>
      <c r="BW77">
        <v>3</v>
      </c>
      <c r="BX77">
        <v>3</v>
      </c>
      <c r="BY77">
        <v>148.74</v>
      </c>
      <c r="BZ77">
        <v>20.32</v>
      </c>
      <c r="CF77">
        <v>57.41</v>
      </c>
      <c r="CP77">
        <v>71.010000000000005</v>
      </c>
    </row>
    <row r="78" spans="1:94" x14ac:dyDescent="0.2">
      <c r="A78">
        <v>106</v>
      </c>
      <c r="B78" t="s">
        <v>102</v>
      </c>
      <c r="C78">
        <v>3</v>
      </c>
      <c r="D78" t="s">
        <v>103</v>
      </c>
      <c r="E78">
        <v>967803099</v>
      </c>
      <c r="F78">
        <v>21</v>
      </c>
      <c r="G78" t="s">
        <v>104</v>
      </c>
      <c r="H78">
        <v>1</v>
      </c>
      <c r="I78" t="s">
        <v>116</v>
      </c>
      <c r="J78" t="s">
        <v>134</v>
      </c>
      <c r="K78">
        <v>4</v>
      </c>
      <c r="L78">
        <v>5</v>
      </c>
      <c r="M78">
        <v>5</v>
      </c>
      <c r="N78">
        <v>5</v>
      </c>
      <c r="O78">
        <v>5</v>
      </c>
      <c r="P78">
        <v>3</v>
      </c>
      <c r="Q78">
        <v>2</v>
      </c>
      <c r="R78">
        <v>5</v>
      </c>
      <c r="S78">
        <v>5</v>
      </c>
      <c r="T78">
        <v>4</v>
      </c>
      <c r="U78">
        <v>4</v>
      </c>
      <c r="V78">
        <v>5</v>
      </c>
      <c r="W78">
        <v>4</v>
      </c>
      <c r="X78">
        <v>5</v>
      </c>
      <c r="Y78">
        <v>5</v>
      </c>
      <c r="Z78">
        <v>5</v>
      </c>
      <c r="AA78">
        <v>5</v>
      </c>
      <c r="AB78">
        <v>3</v>
      </c>
      <c r="AC78">
        <v>3</v>
      </c>
      <c r="AD78">
        <v>3</v>
      </c>
      <c r="AE78">
        <v>5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4</v>
      </c>
      <c r="AU78">
        <v>4</v>
      </c>
      <c r="AV78">
        <v>5</v>
      </c>
      <c r="AW78">
        <v>4</v>
      </c>
      <c r="AX78">
        <v>4</v>
      </c>
      <c r="AY78">
        <v>2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3</v>
      </c>
      <c r="BH78">
        <v>5</v>
      </c>
      <c r="BI78">
        <v>5</v>
      </c>
      <c r="BJ78">
        <v>5</v>
      </c>
      <c r="BK78">
        <v>4</v>
      </c>
      <c r="BL78">
        <v>5</v>
      </c>
      <c r="BM78">
        <v>4</v>
      </c>
      <c r="BN78">
        <v>4</v>
      </c>
      <c r="BO78">
        <v>5</v>
      </c>
      <c r="BP78">
        <v>1</v>
      </c>
      <c r="BQ78">
        <v>2</v>
      </c>
      <c r="BR78">
        <v>1</v>
      </c>
      <c r="BS78">
        <v>2</v>
      </c>
      <c r="BT78">
        <v>2</v>
      </c>
      <c r="BU78">
        <v>5</v>
      </c>
      <c r="BV78">
        <v>5</v>
      </c>
      <c r="BW78">
        <v>5</v>
      </c>
      <c r="BX78">
        <v>5</v>
      </c>
      <c r="BY78">
        <v>729.23</v>
      </c>
      <c r="BZ78">
        <v>77.7</v>
      </c>
      <c r="CF78">
        <v>514.87</v>
      </c>
      <c r="CP78">
        <v>136.66</v>
      </c>
    </row>
    <row r="79" spans="1:94" x14ac:dyDescent="0.2">
      <c r="A79">
        <v>107</v>
      </c>
      <c r="B79" t="s">
        <v>102</v>
      </c>
      <c r="C79">
        <v>3</v>
      </c>
      <c r="D79" t="s">
        <v>103</v>
      </c>
      <c r="E79">
        <v>1663285905</v>
      </c>
      <c r="F79">
        <v>21</v>
      </c>
      <c r="G79" t="s">
        <v>111</v>
      </c>
      <c r="H79">
        <v>1</v>
      </c>
      <c r="I79" t="s">
        <v>116</v>
      </c>
      <c r="J79" t="s">
        <v>134</v>
      </c>
      <c r="K79">
        <v>5</v>
      </c>
      <c r="L79">
        <v>5</v>
      </c>
      <c r="M79">
        <v>5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5</v>
      </c>
      <c r="U79">
        <v>5</v>
      </c>
      <c r="V79">
        <v>5</v>
      </c>
      <c r="W79">
        <v>4</v>
      </c>
      <c r="X79">
        <v>5</v>
      </c>
      <c r="Y79">
        <v>5</v>
      </c>
      <c r="Z79">
        <v>5</v>
      </c>
      <c r="AA79">
        <v>5</v>
      </c>
      <c r="AB79">
        <v>3</v>
      </c>
      <c r="AC79">
        <v>3</v>
      </c>
      <c r="AD79">
        <v>3</v>
      </c>
      <c r="AE79">
        <v>5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5</v>
      </c>
      <c r="AR79">
        <v>5</v>
      </c>
      <c r="AS79">
        <v>5</v>
      </c>
      <c r="AT79">
        <v>4</v>
      </c>
      <c r="AU79">
        <v>5</v>
      </c>
      <c r="AV79">
        <v>5</v>
      </c>
      <c r="AW79">
        <v>4</v>
      </c>
      <c r="AX79">
        <v>5</v>
      </c>
      <c r="AY79">
        <v>4</v>
      </c>
      <c r="AZ79">
        <v>5</v>
      </c>
      <c r="BA79">
        <v>4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4</v>
      </c>
      <c r="BN79">
        <v>5</v>
      </c>
      <c r="BO79">
        <v>3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5</v>
      </c>
      <c r="BV79">
        <v>5</v>
      </c>
      <c r="BW79">
        <v>5</v>
      </c>
      <c r="BX79">
        <v>5</v>
      </c>
      <c r="BY79">
        <v>407.33</v>
      </c>
      <c r="BZ79">
        <v>24.41</v>
      </c>
      <c r="CF79">
        <v>302.24</v>
      </c>
      <c r="CP79">
        <v>80.680000000000007</v>
      </c>
    </row>
    <row r="80" spans="1:94" x14ac:dyDescent="0.2">
      <c r="A80">
        <v>108</v>
      </c>
      <c r="B80" t="s">
        <v>102</v>
      </c>
      <c r="C80">
        <v>3</v>
      </c>
      <c r="D80" t="s">
        <v>103</v>
      </c>
      <c r="E80">
        <v>1349892313</v>
      </c>
      <c r="F80">
        <v>21</v>
      </c>
      <c r="G80" t="s">
        <v>111</v>
      </c>
      <c r="H80">
        <v>0</v>
      </c>
      <c r="I80" t="s">
        <v>116</v>
      </c>
      <c r="J80" t="s">
        <v>144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3</v>
      </c>
      <c r="AC80">
        <v>3</v>
      </c>
      <c r="AD80">
        <v>3</v>
      </c>
      <c r="AE80">
        <v>5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4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</v>
      </c>
      <c r="BC80">
        <v>5</v>
      </c>
      <c r="BD80">
        <v>5</v>
      </c>
      <c r="BE80">
        <v>5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4</v>
      </c>
      <c r="BL80">
        <v>4</v>
      </c>
      <c r="BM80">
        <v>4</v>
      </c>
      <c r="BN80">
        <v>4</v>
      </c>
      <c r="BO80">
        <v>4</v>
      </c>
      <c r="BP80">
        <v>2</v>
      </c>
      <c r="BQ80">
        <v>2</v>
      </c>
      <c r="BR80">
        <v>1</v>
      </c>
      <c r="BS80">
        <v>1</v>
      </c>
      <c r="BT80">
        <v>1</v>
      </c>
      <c r="BU80">
        <v>4</v>
      </c>
      <c r="BV80">
        <v>4</v>
      </c>
      <c r="BW80">
        <v>4</v>
      </c>
      <c r="BX80">
        <v>4</v>
      </c>
      <c r="BY80">
        <v>124.2</v>
      </c>
      <c r="BZ80">
        <v>15.41</v>
      </c>
      <c r="CF80">
        <v>62.48</v>
      </c>
      <c r="CP80">
        <v>46.31</v>
      </c>
    </row>
    <row r="81" spans="1:94" x14ac:dyDescent="0.2">
      <c r="A81">
        <v>109</v>
      </c>
      <c r="B81" t="s">
        <v>102</v>
      </c>
      <c r="C81">
        <v>3</v>
      </c>
      <c r="D81" t="s">
        <v>103</v>
      </c>
      <c r="E81">
        <v>1765922672</v>
      </c>
      <c r="F81">
        <v>20</v>
      </c>
      <c r="G81" t="s">
        <v>111</v>
      </c>
      <c r="H81">
        <v>1</v>
      </c>
      <c r="I81" t="s">
        <v>116</v>
      </c>
      <c r="J81" t="s">
        <v>134</v>
      </c>
      <c r="K81">
        <v>4</v>
      </c>
      <c r="L81">
        <v>5</v>
      </c>
      <c r="M81">
        <v>5</v>
      </c>
      <c r="N81">
        <v>5</v>
      </c>
      <c r="O81">
        <v>4</v>
      </c>
      <c r="P81">
        <v>4</v>
      </c>
      <c r="Q81">
        <v>5</v>
      </c>
      <c r="R81">
        <v>5</v>
      </c>
      <c r="S81">
        <v>4</v>
      </c>
      <c r="T81">
        <v>5</v>
      </c>
      <c r="U81">
        <v>5</v>
      </c>
      <c r="V81">
        <v>5</v>
      </c>
      <c r="W81">
        <v>1</v>
      </c>
      <c r="X81">
        <v>5</v>
      </c>
      <c r="Y81">
        <v>5</v>
      </c>
      <c r="Z81">
        <v>5</v>
      </c>
      <c r="AA81">
        <v>5</v>
      </c>
      <c r="AB81">
        <v>3</v>
      </c>
      <c r="AC81">
        <v>3</v>
      </c>
      <c r="AD81">
        <v>3</v>
      </c>
      <c r="AE81">
        <v>5</v>
      </c>
      <c r="AF81">
        <v>2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>
        <v>5</v>
      </c>
      <c r="BF81">
        <v>2</v>
      </c>
      <c r="BG81">
        <v>4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1</v>
      </c>
      <c r="BQ81">
        <v>1</v>
      </c>
      <c r="BR81">
        <v>1</v>
      </c>
      <c r="BS81">
        <v>3</v>
      </c>
      <c r="BT81">
        <v>1</v>
      </c>
      <c r="BU81">
        <v>5</v>
      </c>
      <c r="BV81">
        <v>5</v>
      </c>
      <c r="BW81">
        <v>1</v>
      </c>
      <c r="BX81">
        <v>5</v>
      </c>
      <c r="BY81">
        <v>517.51</v>
      </c>
      <c r="BZ81">
        <v>35.53</v>
      </c>
      <c r="CF81">
        <v>309.83999999999997</v>
      </c>
      <c r="CP81">
        <v>172.14</v>
      </c>
    </row>
    <row r="82" spans="1:94" x14ac:dyDescent="0.2">
      <c r="A82">
        <v>112</v>
      </c>
      <c r="B82" t="s">
        <v>102</v>
      </c>
      <c r="C82">
        <v>3</v>
      </c>
      <c r="D82" t="s">
        <v>103</v>
      </c>
      <c r="E82">
        <v>471439458</v>
      </c>
      <c r="F82">
        <v>22</v>
      </c>
      <c r="G82" t="s">
        <v>111</v>
      </c>
      <c r="H82">
        <v>1</v>
      </c>
      <c r="I82" t="s">
        <v>116</v>
      </c>
      <c r="J82" t="s">
        <v>134</v>
      </c>
      <c r="K82">
        <v>4</v>
      </c>
      <c r="L82">
        <v>5</v>
      </c>
      <c r="M82">
        <v>4</v>
      </c>
      <c r="N82">
        <v>4</v>
      </c>
      <c r="O82">
        <v>2</v>
      </c>
      <c r="P82">
        <v>2</v>
      </c>
      <c r="Q82">
        <v>4</v>
      </c>
      <c r="R82">
        <v>4</v>
      </c>
      <c r="S82">
        <v>4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5</v>
      </c>
      <c r="AM82">
        <v>5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v>4</v>
      </c>
      <c r="AZ82">
        <v>5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4</v>
      </c>
      <c r="BL82">
        <v>4</v>
      </c>
      <c r="BM82">
        <v>4</v>
      </c>
      <c r="BN82">
        <v>4</v>
      </c>
      <c r="BO82">
        <v>1</v>
      </c>
      <c r="BP82">
        <v>2</v>
      </c>
      <c r="BQ82">
        <v>2</v>
      </c>
      <c r="BR82">
        <v>1</v>
      </c>
      <c r="BS82">
        <v>1</v>
      </c>
      <c r="BT82">
        <v>1</v>
      </c>
      <c r="BU82">
        <v>4</v>
      </c>
      <c r="BV82">
        <v>4</v>
      </c>
      <c r="BW82">
        <v>4</v>
      </c>
      <c r="BX82">
        <v>5</v>
      </c>
      <c r="BY82">
        <v>265.55</v>
      </c>
      <c r="BZ82">
        <v>82.95</v>
      </c>
      <c r="CF82">
        <v>98.07</v>
      </c>
      <c r="CP82">
        <v>84.53</v>
      </c>
    </row>
    <row r="83" spans="1:94" x14ac:dyDescent="0.2">
      <c r="A83">
        <v>113</v>
      </c>
      <c r="B83" t="s">
        <v>102</v>
      </c>
      <c r="C83">
        <v>3</v>
      </c>
      <c r="D83" t="s">
        <v>103</v>
      </c>
      <c r="E83">
        <v>839696315</v>
      </c>
      <c r="F83">
        <v>20</v>
      </c>
      <c r="G83" t="s">
        <v>111</v>
      </c>
      <c r="H83">
        <v>1</v>
      </c>
      <c r="I83" t="s">
        <v>116</v>
      </c>
      <c r="J83" t="s">
        <v>145</v>
      </c>
      <c r="K83">
        <v>5</v>
      </c>
      <c r="L83">
        <v>5</v>
      </c>
      <c r="M83">
        <v>5</v>
      </c>
      <c r="N83">
        <v>5</v>
      </c>
      <c r="O83">
        <v>3</v>
      </c>
      <c r="P83">
        <v>3</v>
      </c>
      <c r="Q83">
        <v>5</v>
      </c>
      <c r="R83">
        <v>5</v>
      </c>
      <c r="S83">
        <v>5</v>
      </c>
      <c r="T83">
        <v>3</v>
      </c>
      <c r="U83">
        <v>5</v>
      </c>
      <c r="V83">
        <v>2</v>
      </c>
      <c r="W83">
        <v>5</v>
      </c>
      <c r="X83">
        <v>2</v>
      </c>
      <c r="Y83">
        <v>5</v>
      </c>
      <c r="Z83">
        <v>5</v>
      </c>
      <c r="AA83">
        <v>5</v>
      </c>
      <c r="AB83">
        <v>3</v>
      </c>
      <c r="AC83">
        <v>3</v>
      </c>
      <c r="AD83">
        <v>3</v>
      </c>
      <c r="AE83">
        <v>5</v>
      </c>
      <c r="AF83">
        <v>2</v>
      </c>
      <c r="AG83">
        <v>1</v>
      </c>
      <c r="AH83">
        <v>1</v>
      </c>
      <c r="AI83">
        <v>2</v>
      </c>
      <c r="AJ83">
        <v>1</v>
      </c>
      <c r="AK83">
        <v>1</v>
      </c>
      <c r="AL83">
        <v>5</v>
      </c>
      <c r="AM83">
        <v>5</v>
      </c>
      <c r="AN83">
        <v>2</v>
      </c>
      <c r="AO83">
        <v>3</v>
      </c>
      <c r="AP83">
        <v>5</v>
      </c>
      <c r="AQ83">
        <v>5</v>
      </c>
      <c r="AR83">
        <v>5</v>
      </c>
      <c r="AS83">
        <v>2</v>
      </c>
      <c r="AT83">
        <v>5</v>
      </c>
      <c r="AU83">
        <v>5</v>
      </c>
      <c r="AV83">
        <v>5</v>
      </c>
      <c r="AW83">
        <v>4</v>
      </c>
      <c r="AX83">
        <v>5</v>
      </c>
      <c r="AY83">
        <v>3</v>
      </c>
      <c r="AZ83">
        <v>5</v>
      </c>
      <c r="BA83">
        <v>5</v>
      </c>
      <c r="BB83">
        <v>4</v>
      </c>
      <c r="BC83">
        <v>5</v>
      </c>
      <c r="BD83">
        <v>5</v>
      </c>
      <c r="BE83">
        <v>5</v>
      </c>
      <c r="BF83">
        <v>1</v>
      </c>
      <c r="BG83">
        <v>3</v>
      </c>
      <c r="BH83">
        <v>5</v>
      </c>
      <c r="BI83">
        <v>5</v>
      </c>
      <c r="BJ83">
        <v>5</v>
      </c>
      <c r="BK83">
        <v>4</v>
      </c>
      <c r="BL83">
        <v>5</v>
      </c>
      <c r="BM83">
        <v>5</v>
      </c>
      <c r="BN83">
        <v>5</v>
      </c>
      <c r="BO83">
        <v>2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2</v>
      </c>
      <c r="BV83">
        <v>2</v>
      </c>
      <c r="BW83">
        <v>1</v>
      </c>
      <c r="BX83">
        <v>5</v>
      </c>
      <c r="BY83">
        <v>266.39</v>
      </c>
      <c r="BZ83">
        <v>20.49</v>
      </c>
      <c r="CF83">
        <v>172.32</v>
      </c>
      <c r="CP83">
        <v>73.58</v>
      </c>
    </row>
    <row r="84" spans="1:94" x14ac:dyDescent="0.2">
      <c r="A84">
        <v>115</v>
      </c>
      <c r="B84" t="s">
        <v>102</v>
      </c>
      <c r="C84">
        <v>3</v>
      </c>
      <c r="D84" t="s">
        <v>103</v>
      </c>
      <c r="E84">
        <v>2110604190</v>
      </c>
      <c r="F84">
        <v>21</v>
      </c>
      <c r="G84" t="s">
        <v>104</v>
      </c>
      <c r="H84">
        <v>1</v>
      </c>
      <c r="I84" t="s">
        <v>116</v>
      </c>
      <c r="K84">
        <v>3</v>
      </c>
      <c r="L84">
        <v>4</v>
      </c>
      <c r="M84">
        <v>4</v>
      </c>
      <c r="N84">
        <v>4</v>
      </c>
      <c r="O84">
        <v>4</v>
      </c>
      <c r="P84">
        <v>4</v>
      </c>
      <c r="Q84">
        <v>2</v>
      </c>
      <c r="R84">
        <v>5</v>
      </c>
      <c r="S84">
        <v>4</v>
      </c>
      <c r="T84">
        <v>5</v>
      </c>
      <c r="U84">
        <v>4</v>
      </c>
      <c r="V84">
        <v>4</v>
      </c>
      <c r="W84">
        <v>4</v>
      </c>
      <c r="X84">
        <v>5</v>
      </c>
      <c r="Y84">
        <v>5</v>
      </c>
      <c r="Z84">
        <v>5</v>
      </c>
      <c r="AA84">
        <v>5</v>
      </c>
      <c r="AB84">
        <v>3</v>
      </c>
      <c r="AC84">
        <v>3</v>
      </c>
      <c r="AD84">
        <v>3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4</v>
      </c>
      <c r="AK84">
        <v>4</v>
      </c>
      <c r="AL84">
        <v>4</v>
      </c>
      <c r="AM84">
        <v>4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3</v>
      </c>
      <c r="AT84">
        <v>3</v>
      </c>
      <c r="AU84">
        <v>3</v>
      </c>
      <c r="AV84">
        <v>3</v>
      </c>
      <c r="AW84">
        <v>4</v>
      </c>
      <c r="AX84">
        <v>4</v>
      </c>
      <c r="AY84">
        <v>3</v>
      </c>
      <c r="AZ84">
        <v>3</v>
      </c>
      <c r="BA84">
        <v>4</v>
      </c>
      <c r="BB84">
        <v>4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4</v>
      </c>
      <c r="BI84">
        <v>5</v>
      </c>
      <c r="BJ84">
        <v>5</v>
      </c>
      <c r="BK84">
        <v>1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4</v>
      </c>
      <c r="BT84">
        <v>4</v>
      </c>
      <c r="BU84">
        <v>4</v>
      </c>
      <c r="BV84">
        <v>4</v>
      </c>
      <c r="BW84">
        <v>5</v>
      </c>
      <c r="BX84">
        <v>5</v>
      </c>
      <c r="BY84">
        <v>233.77</v>
      </c>
      <c r="BZ84">
        <v>23.24</v>
      </c>
      <c r="CF84">
        <v>136.11000000000001</v>
      </c>
      <c r="CP84">
        <v>74.42</v>
      </c>
    </row>
    <row r="85" spans="1:94" x14ac:dyDescent="0.2">
      <c r="A85">
        <v>116</v>
      </c>
      <c r="B85" t="s">
        <v>102</v>
      </c>
      <c r="C85">
        <v>3</v>
      </c>
      <c r="D85" t="s">
        <v>103</v>
      </c>
      <c r="E85">
        <v>1253738466</v>
      </c>
      <c r="F85">
        <v>20</v>
      </c>
      <c r="G85" t="s">
        <v>104</v>
      </c>
      <c r="H85">
        <v>1</v>
      </c>
      <c r="I85" t="s">
        <v>105</v>
      </c>
      <c r="J85" t="s">
        <v>146</v>
      </c>
      <c r="K85">
        <v>4</v>
      </c>
      <c r="L85">
        <v>5</v>
      </c>
      <c r="M85">
        <v>5</v>
      </c>
      <c r="N85">
        <v>5</v>
      </c>
      <c r="O85">
        <v>5</v>
      </c>
      <c r="P85">
        <v>3</v>
      </c>
      <c r="Q85">
        <v>5</v>
      </c>
      <c r="R85">
        <v>5</v>
      </c>
      <c r="S85">
        <v>4</v>
      </c>
      <c r="T85">
        <v>5</v>
      </c>
      <c r="U85">
        <v>5</v>
      </c>
      <c r="V85">
        <v>5</v>
      </c>
      <c r="W85">
        <v>4</v>
      </c>
      <c r="X85">
        <v>4</v>
      </c>
      <c r="Y85">
        <v>4</v>
      </c>
      <c r="Z85">
        <v>3</v>
      </c>
      <c r="AA85">
        <v>4</v>
      </c>
      <c r="AB85">
        <v>2</v>
      </c>
      <c r="AC85">
        <v>3</v>
      </c>
      <c r="AD85">
        <v>3</v>
      </c>
      <c r="AE85">
        <v>5</v>
      </c>
      <c r="AF85">
        <v>4</v>
      </c>
      <c r="AG85">
        <v>2</v>
      </c>
      <c r="AH85">
        <v>2</v>
      </c>
      <c r="AI85">
        <v>2</v>
      </c>
      <c r="AJ85">
        <v>2</v>
      </c>
      <c r="AK85">
        <v>3</v>
      </c>
      <c r="AL85">
        <v>4</v>
      </c>
      <c r="AM85">
        <v>3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3</v>
      </c>
      <c r="AT85">
        <v>4</v>
      </c>
      <c r="AU85">
        <v>4</v>
      </c>
      <c r="AV85">
        <v>5</v>
      </c>
      <c r="AW85">
        <v>5</v>
      </c>
      <c r="AX85">
        <v>4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5</v>
      </c>
      <c r="BE85">
        <v>5</v>
      </c>
      <c r="BF85">
        <v>4</v>
      </c>
      <c r="BG85">
        <v>3</v>
      </c>
      <c r="BH85">
        <v>5</v>
      </c>
      <c r="BI85">
        <v>4</v>
      </c>
      <c r="BJ85">
        <v>2</v>
      </c>
      <c r="BK85">
        <v>2</v>
      </c>
      <c r="BL85">
        <v>4</v>
      </c>
      <c r="BM85">
        <v>2</v>
      </c>
      <c r="BN85">
        <v>2</v>
      </c>
      <c r="BO85">
        <v>2</v>
      </c>
      <c r="BP85">
        <v>4</v>
      </c>
      <c r="BQ85">
        <v>4</v>
      </c>
      <c r="BR85">
        <v>4</v>
      </c>
      <c r="BS85">
        <v>2</v>
      </c>
      <c r="BT85">
        <v>2</v>
      </c>
      <c r="BU85">
        <v>3</v>
      </c>
      <c r="BV85">
        <v>4</v>
      </c>
      <c r="BW85">
        <v>4</v>
      </c>
      <c r="BX85">
        <v>4</v>
      </c>
      <c r="BY85">
        <v>439.65</v>
      </c>
      <c r="BZ85">
        <v>68.400000000000006</v>
      </c>
      <c r="CF85">
        <v>217.77</v>
      </c>
      <c r="CP85">
        <v>153.47999999999999</v>
      </c>
    </row>
    <row r="86" spans="1:94" x14ac:dyDescent="0.2">
      <c r="A86">
        <v>117</v>
      </c>
      <c r="B86" t="s">
        <v>102</v>
      </c>
      <c r="C86">
        <v>3</v>
      </c>
      <c r="D86" t="s">
        <v>103</v>
      </c>
      <c r="E86">
        <v>1118707691</v>
      </c>
      <c r="F86">
        <v>20</v>
      </c>
      <c r="G86" t="s">
        <v>111</v>
      </c>
      <c r="H86">
        <v>1</v>
      </c>
      <c r="I86" t="s">
        <v>116</v>
      </c>
      <c r="J86" t="s">
        <v>147</v>
      </c>
      <c r="K86">
        <v>4</v>
      </c>
      <c r="L86">
        <v>5</v>
      </c>
      <c r="M86">
        <v>4</v>
      </c>
      <c r="N86">
        <v>4</v>
      </c>
      <c r="O86">
        <v>3</v>
      </c>
      <c r="P86">
        <v>3</v>
      </c>
      <c r="Q86">
        <v>4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3</v>
      </c>
      <c r="Y86">
        <v>5</v>
      </c>
      <c r="Z86">
        <v>5</v>
      </c>
      <c r="AA86">
        <v>5</v>
      </c>
      <c r="AB86">
        <v>3</v>
      </c>
      <c r="AC86">
        <v>3</v>
      </c>
      <c r="AD86">
        <v>3</v>
      </c>
      <c r="AE86">
        <v>4</v>
      </c>
      <c r="AF86">
        <v>1</v>
      </c>
      <c r="AG86">
        <v>1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3</v>
      </c>
      <c r="AZ86">
        <v>4</v>
      </c>
      <c r="BA86">
        <v>3</v>
      </c>
      <c r="BB86">
        <v>4</v>
      </c>
      <c r="BC86">
        <v>5</v>
      </c>
      <c r="BD86">
        <v>4</v>
      </c>
      <c r="BE86">
        <v>4</v>
      </c>
      <c r="BF86">
        <v>3</v>
      </c>
      <c r="BG86">
        <v>3</v>
      </c>
      <c r="BH86">
        <v>5</v>
      </c>
      <c r="BI86">
        <v>5</v>
      </c>
      <c r="BJ86">
        <v>4</v>
      </c>
      <c r="BK86">
        <v>2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2</v>
      </c>
      <c r="BR86">
        <v>1</v>
      </c>
      <c r="BS86">
        <v>2</v>
      </c>
      <c r="BT86">
        <v>2</v>
      </c>
      <c r="BU86">
        <v>3</v>
      </c>
      <c r="BV86">
        <v>5</v>
      </c>
      <c r="BW86">
        <v>5</v>
      </c>
      <c r="BX86">
        <v>5</v>
      </c>
      <c r="BY86">
        <v>808.91</v>
      </c>
      <c r="BZ86">
        <v>26.17</v>
      </c>
      <c r="CF86">
        <v>467.66</v>
      </c>
      <c r="CP86">
        <v>315.08</v>
      </c>
    </row>
    <row r="87" spans="1:94" x14ac:dyDescent="0.2">
      <c r="A87">
        <v>118</v>
      </c>
      <c r="B87" t="s">
        <v>102</v>
      </c>
      <c r="C87">
        <v>3</v>
      </c>
      <c r="D87" t="s">
        <v>103</v>
      </c>
      <c r="E87">
        <v>726937525</v>
      </c>
      <c r="F87">
        <v>21</v>
      </c>
      <c r="G87" t="s">
        <v>104</v>
      </c>
      <c r="H87">
        <v>1</v>
      </c>
      <c r="I87" t="s">
        <v>116</v>
      </c>
      <c r="J87" t="s">
        <v>148</v>
      </c>
      <c r="K87">
        <v>4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3</v>
      </c>
      <c r="AC87">
        <v>3</v>
      </c>
      <c r="AD87">
        <v>3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5</v>
      </c>
      <c r="BD87">
        <v>5</v>
      </c>
      <c r="BE87">
        <v>5</v>
      </c>
      <c r="BF87">
        <v>5</v>
      </c>
      <c r="BG87">
        <v>4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1</v>
      </c>
      <c r="BQ87">
        <v>4</v>
      </c>
      <c r="BR87">
        <v>1</v>
      </c>
      <c r="BS87">
        <v>1</v>
      </c>
      <c r="BT87">
        <v>1</v>
      </c>
      <c r="BU87">
        <v>2</v>
      </c>
      <c r="BV87">
        <v>2</v>
      </c>
      <c r="BW87">
        <v>5</v>
      </c>
      <c r="BX87">
        <v>5</v>
      </c>
      <c r="BY87">
        <v>188.67</v>
      </c>
      <c r="BZ87">
        <v>19.48</v>
      </c>
      <c r="CF87">
        <v>62.04</v>
      </c>
      <c r="CP87">
        <v>107.15</v>
      </c>
    </row>
    <row r="88" spans="1:94" x14ac:dyDescent="0.2">
      <c r="A88">
        <v>119</v>
      </c>
      <c r="B88" t="s">
        <v>102</v>
      </c>
      <c r="C88">
        <v>3</v>
      </c>
      <c r="D88" t="s">
        <v>103</v>
      </c>
      <c r="E88">
        <v>1155896854</v>
      </c>
      <c r="F88">
        <v>19</v>
      </c>
      <c r="G88" t="s">
        <v>104</v>
      </c>
      <c r="H88">
        <v>1</v>
      </c>
      <c r="I88" t="s">
        <v>116</v>
      </c>
      <c r="J88" t="s">
        <v>134</v>
      </c>
      <c r="K88">
        <v>4</v>
      </c>
      <c r="L88">
        <v>4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2</v>
      </c>
      <c r="X88">
        <v>4</v>
      </c>
      <c r="Y88">
        <v>4</v>
      </c>
      <c r="Z88">
        <v>4</v>
      </c>
      <c r="AA88">
        <v>4</v>
      </c>
      <c r="AB88">
        <v>3</v>
      </c>
      <c r="AC88">
        <v>3</v>
      </c>
      <c r="AD88">
        <v>3</v>
      </c>
      <c r="AE88">
        <v>4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4</v>
      </c>
      <c r="AM88">
        <v>4</v>
      </c>
      <c r="AN88">
        <v>4</v>
      </c>
      <c r="AO88">
        <v>4</v>
      </c>
      <c r="AP88">
        <v>4</v>
      </c>
      <c r="AQ88">
        <v>4</v>
      </c>
      <c r="AR88">
        <v>4</v>
      </c>
      <c r="AS88">
        <v>4</v>
      </c>
      <c r="AT88">
        <v>4</v>
      </c>
      <c r="AU88">
        <v>4</v>
      </c>
      <c r="AV88">
        <v>5</v>
      </c>
      <c r="AW88">
        <v>3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5</v>
      </c>
      <c r="BD88">
        <v>5</v>
      </c>
      <c r="BE88">
        <v>5</v>
      </c>
      <c r="BF88">
        <v>5</v>
      </c>
      <c r="BG88">
        <v>5</v>
      </c>
      <c r="BH88">
        <v>5</v>
      </c>
      <c r="BI88">
        <v>5</v>
      </c>
      <c r="BJ88">
        <v>5</v>
      </c>
      <c r="BK88">
        <v>4</v>
      </c>
      <c r="BL88">
        <v>5</v>
      </c>
      <c r="BM88">
        <v>5</v>
      </c>
      <c r="BN88">
        <v>5</v>
      </c>
      <c r="BO88">
        <v>5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5</v>
      </c>
      <c r="BV88">
        <v>5</v>
      </c>
      <c r="BW88">
        <v>5</v>
      </c>
      <c r="BX88">
        <v>5</v>
      </c>
      <c r="BY88">
        <v>342.49</v>
      </c>
      <c r="BZ88">
        <v>24.71</v>
      </c>
      <c r="CF88">
        <v>246.21</v>
      </c>
      <c r="CP88">
        <v>71.569999999999993</v>
      </c>
    </row>
    <row r="89" spans="1:94" x14ac:dyDescent="0.2">
      <c r="A89">
        <v>120</v>
      </c>
      <c r="B89" t="s">
        <v>102</v>
      </c>
      <c r="C89">
        <v>3</v>
      </c>
      <c r="D89" t="s">
        <v>103</v>
      </c>
      <c r="E89">
        <v>884796095</v>
      </c>
      <c r="F89">
        <v>20</v>
      </c>
      <c r="G89" t="s">
        <v>111</v>
      </c>
      <c r="H89">
        <v>1</v>
      </c>
      <c r="I89" t="s">
        <v>116</v>
      </c>
      <c r="J89" t="s">
        <v>149</v>
      </c>
      <c r="K89">
        <v>4</v>
      </c>
      <c r="L89">
        <v>5</v>
      </c>
      <c r="M89">
        <v>5</v>
      </c>
      <c r="N89">
        <v>1</v>
      </c>
      <c r="O89">
        <v>3</v>
      </c>
      <c r="P89">
        <v>3</v>
      </c>
      <c r="Q89">
        <v>4</v>
      </c>
      <c r="R89">
        <v>4</v>
      </c>
      <c r="S89">
        <v>4</v>
      </c>
      <c r="T89">
        <v>5</v>
      </c>
      <c r="U89">
        <v>5</v>
      </c>
      <c r="V89">
        <v>5</v>
      </c>
      <c r="W89">
        <v>4</v>
      </c>
      <c r="X89">
        <v>4</v>
      </c>
      <c r="Y89">
        <v>4</v>
      </c>
      <c r="Z89">
        <v>4</v>
      </c>
      <c r="AA89">
        <v>4</v>
      </c>
      <c r="AB89">
        <v>3</v>
      </c>
      <c r="AC89">
        <v>3</v>
      </c>
      <c r="AD89">
        <v>3</v>
      </c>
      <c r="AE89">
        <v>5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3</v>
      </c>
      <c r="AM89">
        <v>3</v>
      </c>
      <c r="AN89">
        <v>4</v>
      </c>
      <c r="AO89">
        <v>3</v>
      </c>
      <c r="AP89">
        <v>3</v>
      </c>
      <c r="AQ89">
        <v>4</v>
      </c>
      <c r="AR89">
        <v>5</v>
      </c>
      <c r="AS89">
        <v>3</v>
      </c>
      <c r="AT89">
        <v>3</v>
      </c>
      <c r="AU89">
        <v>3</v>
      </c>
      <c r="AV89">
        <v>4</v>
      </c>
      <c r="AW89">
        <v>3</v>
      </c>
      <c r="AX89">
        <v>4</v>
      </c>
      <c r="AY89">
        <v>4</v>
      </c>
      <c r="AZ89">
        <v>3</v>
      </c>
      <c r="BA89">
        <v>4</v>
      </c>
      <c r="BB89">
        <v>3</v>
      </c>
      <c r="BC89">
        <v>5</v>
      </c>
      <c r="BD89">
        <v>5</v>
      </c>
      <c r="BE89">
        <v>5</v>
      </c>
      <c r="BF89">
        <v>5</v>
      </c>
      <c r="BG89">
        <v>5</v>
      </c>
      <c r="BH89">
        <v>5</v>
      </c>
      <c r="BI89">
        <v>4</v>
      </c>
      <c r="BJ89">
        <v>4</v>
      </c>
      <c r="BK89">
        <v>5</v>
      </c>
      <c r="BL89">
        <v>4</v>
      </c>
      <c r="BM89">
        <v>4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4</v>
      </c>
      <c r="BY89">
        <v>585.49</v>
      </c>
      <c r="BZ89">
        <v>69.36</v>
      </c>
      <c r="CF89">
        <v>472.14</v>
      </c>
      <c r="CP89">
        <v>43.99</v>
      </c>
    </row>
    <row r="90" spans="1:94" x14ac:dyDescent="0.2">
      <c r="A90">
        <v>121</v>
      </c>
      <c r="B90" t="s">
        <v>102</v>
      </c>
      <c r="C90">
        <v>3</v>
      </c>
      <c r="D90" t="s">
        <v>103</v>
      </c>
      <c r="E90">
        <v>580448288</v>
      </c>
      <c r="F90">
        <v>19</v>
      </c>
      <c r="G90" t="s">
        <v>104</v>
      </c>
      <c r="H90">
        <v>1</v>
      </c>
      <c r="I90" t="s">
        <v>116</v>
      </c>
      <c r="J90" t="s">
        <v>150</v>
      </c>
      <c r="K90">
        <v>4</v>
      </c>
      <c r="L90">
        <v>5</v>
      </c>
      <c r="M90">
        <v>5</v>
      </c>
      <c r="N90">
        <v>4</v>
      </c>
      <c r="O90">
        <v>4</v>
      </c>
      <c r="P90">
        <v>3</v>
      </c>
      <c r="Q90">
        <v>5</v>
      </c>
      <c r="R90">
        <v>5</v>
      </c>
      <c r="S90">
        <v>4</v>
      </c>
      <c r="T90">
        <v>4</v>
      </c>
      <c r="U90">
        <v>4</v>
      </c>
      <c r="V90">
        <v>5</v>
      </c>
      <c r="W90">
        <v>3</v>
      </c>
      <c r="X90">
        <v>4</v>
      </c>
      <c r="Y90">
        <v>4</v>
      </c>
      <c r="Z90">
        <v>4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2</v>
      </c>
      <c r="AG90">
        <v>2</v>
      </c>
      <c r="AH90">
        <v>2</v>
      </c>
      <c r="AI90">
        <v>2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4</v>
      </c>
      <c r="AR90">
        <v>4</v>
      </c>
      <c r="AS90">
        <v>3</v>
      </c>
      <c r="AT90">
        <v>3</v>
      </c>
      <c r="AU90">
        <v>4</v>
      </c>
      <c r="AV90">
        <v>5</v>
      </c>
      <c r="AW90">
        <v>3</v>
      </c>
      <c r="AX90">
        <v>3</v>
      </c>
      <c r="AY90">
        <v>3</v>
      </c>
      <c r="AZ90">
        <v>3</v>
      </c>
      <c r="BA90">
        <v>3</v>
      </c>
      <c r="BB90">
        <v>3</v>
      </c>
      <c r="BC90">
        <v>4</v>
      </c>
      <c r="BD90">
        <v>5</v>
      </c>
      <c r="BE90">
        <v>4</v>
      </c>
      <c r="BF90">
        <v>4</v>
      </c>
      <c r="BG90">
        <v>4</v>
      </c>
      <c r="BH90">
        <v>5</v>
      </c>
      <c r="BI90">
        <v>1</v>
      </c>
      <c r="BJ90">
        <v>1</v>
      </c>
      <c r="BK90">
        <v>3</v>
      </c>
      <c r="BL90">
        <v>3</v>
      </c>
      <c r="BM90">
        <v>2</v>
      </c>
      <c r="BN90">
        <v>3</v>
      </c>
      <c r="BO90">
        <v>3</v>
      </c>
      <c r="BP90">
        <v>2</v>
      </c>
      <c r="BQ90">
        <v>5</v>
      </c>
      <c r="BR90">
        <v>1</v>
      </c>
      <c r="BS90">
        <v>2</v>
      </c>
      <c r="BT90">
        <v>2</v>
      </c>
      <c r="BU90">
        <v>3</v>
      </c>
      <c r="BV90">
        <v>1</v>
      </c>
      <c r="BW90">
        <v>4</v>
      </c>
      <c r="BX90">
        <v>2</v>
      </c>
      <c r="BY90">
        <v>520.74</v>
      </c>
      <c r="BZ90">
        <v>53.17</v>
      </c>
      <c r="CF90">
        <v>290.27</v>
      </c>
      <c r="CP90">
        <v>177.3</v>
      </c>
    </row>
    <row r="91" spans="1:94" x14ac:dyDescent="0.2">
      <c r="A91">
        <v>123</v>
      </c>
      <c r="B91" t="s">
        <v>102</v>
      </c>
      <c r="C91">
        <v>3</v>
      </c>
      <c r="D91" t="s">
        <v>103</v>
      </c>
      <c r="E91">
        <v>430316170</v>
      </c>
      <c r="F91">
        <v>20</v>
      </c>
      <c r="G91" t="s">
        <v>111</v>
      </c>
      <c r="H91">
        <v>1</v>
      </c>
      <c r="I91" t="s">
        <v>105</v>
      </c>
      <c r="J91" t="s">
        <v>151</v>
      </c>
      <c r="K91">
        <v>4</v>
      </c>
      <c r="L91">
        <v>5</v>
      </c>
      <c r="M91">
        <v>5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3</v>
      </c>
      <c r="AB91">
        <v>3</v>
      </c>
      <c r="AC91">
        <v>3</v>
      </c>
      <c r="AD91">
        <v>3</v>
      </c>
      <c r="AE91">
        <v>5</v>
      </c>
      <c r="AF91">
        <v>1</v>
      </c>
      <c r="AG91">
        <v>1</v>
      </c>
      <c r="AH91">
        <v>2</v>
      </c>
      <c r="AI91">
        <v>2</v>
      </c>
      <c r="AJ91">
        <v>2</v>
      </c>
      <c r="AK91">
        <v>3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3</v>
      </c>
      <c r="AX91">
        <v>4</v>
      </c>
      <c r="AY91">
        <v>4</v>
      </c>
      <c r="AZ91">
        <v>3</v>
      </c>
      <c r="BA91">
        <v>3</v>
      </c>
      <c r="BB91">
        <v>4</v>
      </c>
      <c r="BC91">
        <v>4</v>
      </c>
      <c r="BD91">
        <v>5</v>
      </c>
      <c r="BE91">
        <v>4</v>
      </c>
      <c r="BF91">
        <v>2</v>
      </c>
      <c r="BG91">
        <v>3</v>
      </c>
      <c r="BH91">
        <v>5</v>
      </c>
      <c r="BI91">
        <v>5</v>
      </c>
      <c r="BJ91">
        <v>4</v>
      </c>
      <c r="BK91">
        <v>3</v>
      </c>
      <c r="BL91">
        <v>4</v>
      </c>
      <c r="BM91">
        <v>3</v>
      </c>
      <c r="BN91">
        <v>4</v>
      </c>
      <c r="BO91">
        <v>2</v>
      </c>
      <c r="BP91">
        <v>1</v>
      </c>
      <c r="BQ91">
        <v>1</v>
      </c>
      <c r="BR91">
        <v>1</v>
      </c>
      <c r="BS91">
        <v>3</v>
      </c>
      <c r="BT91">
        <v>2</v>
      </c>
      <c r="BU91">
        <v>2</v>
      </c>
      <c r="BV91">
        <v>4</v>
      </c>
      <c r="BW91">
        <v>2</v>
      </c>
      <c r="BX91">
        <v>4</v>
      </c>
      <c r="BY91">
        <v>347.11</v>
      </c>
      <c r="BZ91">
        <v>29.1</v>
      </c>
      <c r="CF91">
        <v>176.7</v>
      </c>
      <c r="CP91">
        <v>141.31</v>
      </c>
    </row>
    <row r="92" spans="1:94" x14ac:dyDescent="0.2">
      <c r="A92">
        <v>125</v>
      </c>
      <c r="B92" t="s">
        <v>102</v>
      </c>
      <c r="C92">
        <v>3</v>
      </c>
      <c r="D92" t="s">
        <v>103</v>
      </c>
      <c r="E92">
        <v>728321661</v>
      </c>
      <c r="F92">
        <v>21</v>
      </c>
      <c r="G92" t="s">
        <v>111</v>
      </c>
      <c r="H92">
        <v>1</v>
      </c>
      <c r="I92" t="s">
        <v>116</v>
      </c>
      <c r="J92" t="s">
        <v>152</v>
      </c>
      <c r="K92">
        <v>4</v>
      </c>
      <c r="L92">
        <v>5</v>
      </c>
      <c r="M92">
        <v>4</v>
      </c>
      <c r="N92">
        <v>4</v>
      </c>
      <c r="O92">
        <v>4</v>
      </c>
      <c r="P92">
        <v>5</v>
      </c>
      <c r="Q92">
        <v>5</v>
      </c>
      <c r="R92">
        <v>5</v>
      </c>
      <c r="S92">
        <v>4</v>
      </c>
      <c r="T92">
        <v>4</v>
      </c>
      <c r="U92">
        <v>4</v>
      </c>
      <c r="V92">
        <v>2</v>
      </c>
      <c r="W92">
        <v>5</v>
      </c>
      <c r="X92">
        <v>5</v>
      </c>
      <c r="Y92">
        <v>5</v>
      </c>
      <c r="Z92">
        <v>5</v>
      </c>
      <c r="AA92">
        <v>4</v>
      </c>
      <c r="AB92">
        <v>3</v>
      </c>
      <c r="AC92">
        <v>3</v>
      </c>
      <c r="AD92">
        <v>1</v>
      </c>
      <c r="AE92">
        <v>2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4</v>
      </c>
      <c r="AM92">
        <v>4</v>
      </c>
      <c r="AN92">
        <v>5</v>
      </c>
      <c r="AO92">
        <v>4</v>
      </c>
      <c r="AP92">
        <v>5</v>
      </c>
      <c r="AQ92">
        <v>5</v>
      </c>
      <c r="AR92">
        <v>5</v>
      </c>
      <c r="AS92">
        <v>5</v>
      </c>
      <c r="AT92">
        <v>4</v>
      </c>
      <c r="AU92">
        <v>5</v>
      </c>
      <c r="AV92">
        <v>5</v>
      </c>
      <c r="AW92">
        <v>4</v>
      </c>
      <c r="AX92">
        <v>4</v>
      </c>
      <c r="AY92">
        <v>4</v>
      </c>
      <c r="AZ92">
        <v>4</v>
      </c>
      <c r="BA92">
        <v>3</v>
      </c>
      <c r="BB92">
        <v>3</v>
      </c>
      <c r="BC92">
        <v>5</v>
      </c>
      <c r="BD92">
        <v>4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4</v>
      </c>
      <c r="BK92">
        <v>1</v>
      </c>
      <c r="BL92">
        <v>4</v>
      </c>
      <c r="BM92">
        <v>3</v>
      </c>
      <c r="BN92">
        <v>3</v>
      </c>
      <c r="BO92">
        <v>3</v>
      </c>
      <c r="BP92">
        <v>3</v>
      </c>
      <c r="BQ92">
        <v>4</v>
      </c>
      <c r="BR92">
        <v>3</v>
      </c>
      <c r="BS92">
        <v>5</v>
      </c>
      <c r="BT92">
        <v>5</v>
      </c>
      <c r="BU92">
        <v>2</v>
      </c>
      <c r="BV92">
        <v>5</v>
      </c>
      <c r="BW92">
        <v>2</v>
      </c>
      <c r="BX92">
        <v>3</v>
      </c>
      <c r="BY92">
        <v>276.77</v>
      </c>
      <c r="BZ92">
        <v>21.03</v>
      </c>
      <c r="CF92">
        <v>175.4</v>
      </c>
      <c r="CP92">
        <v>80.34</v>
      </c>
    </row>
    <row r="93" spans="1:94" x14ac:dyDescent="0.2">
      <c r="A93">
        <v>127</v>
      </c>
      <c r="B93" t="s">
        <v>102</v>
      </c>
      <c r="C93">
        <v>3</v>
      </c>
      <c r="D93" t="s">
        <v>103</v>
      </c>
      <c r="E93">
        <v>356792011</v>
      </c>
      <c r="F93">
        <v>20</v>
      </c>
      <c r="G93" t="s">
        <v>104</v>
      </c>
      <c r="H93">
        <v>1</v>
      </c>
      <c r="I93" t="s">
        <v>116</v>
      </c>
      <c r="J93" t="s">
        <v>153</v>
      </c>
      <c r="K93">
        <v>4</v>
      </c>
      <c r="L93">
        <v>5</v>
      </c>
      <c r="M93">
        <v>3</v>
      </c>
      <c r="N93">
        <v>4</v>
      </c>
      <c r="O93">
        <v>3</v>
      </c>
      <c r="P93">
        <v>3</v>
      </c>
      <c r="Q93">
        <v>4</v>
      </c>
      <c r="R93">
        <v>4</v>
      </c>
      <c r="S93">
        <v>3</v>
      </c>
      <c r="T93">
        <v>5</v>
      </c>
      <c r="U93">
        <v>5</v>
      </c>
      <c r="V93">
        <v>5</v>
      </c>
      <c r="W93">
        <v>2</v>
      </c>
      <c r="X93">
        <v>1</v>
      </c>
      <c r="Y93">
        <v>2</v>
      </c>
      <c r="Z93">
        <v>5</v>
      </c>
      <c r="AA93">
        <v>4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2</v>
      </c>
      <c r="AH93">
        <v>2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4</v>
      </c>
      <c r="AO93">
        <v>3</v>
      </c>
      <c r="AP93">
        <v>4</v>
      </c>
      <c r="AQ93">
        <v>5</v>
      </c>
      <c r="AR93">
        <v>5</v>
      </c>
      <c r="AS93">
        <v>3</v>
      </c>
      <c r="AT93">
        <v>3</v>
      </c>
      <c r="AU93">
        <v>4</v>
      </c>
      <c r="AV93">
        <v>4</v>
      </c>
      <c r="AW93">
        <v>4</v>
      </c>
      <c r="AX93">
        <v>2</v>
      </c>
      <c r="AY93">
        <v>3</v>
      </c>
      <c r="AZ93">
        <v>4</v>
      </c>
      <c r="BA93">
        <v>2</v>
      </c>
      <c r="BB93">
        <v>5</v>
      </c>
      <c r="BC93">
        <v>5</v>
      </c>
      <c r="BD93">
        <v>5</v>
      </c>
      <c r="BE93">
        <v>5</v>
      </c>
      <c r="BF93">
        <v>4</v>
      </c>
      <c r="BG93">
        <v>5</v>
      </c>
      <c r="BH93">
        <v>5</v>
      </c>
      <c r="BI93">
        <v>2</v>
      </c>
      <c r="BJ93">
        <v>3</v>
      </c>
      <c r="BK93">
        <v>2</v>
      </c>
      <c r="BL93">
        <v>2</v>
      </c>
      <c r="BM93">
        <v>2</v>
      </c>
      <c r="BN93">
        <v>4</v>
      </c>
      <c r="BO93">
        <v>4</v>
      </c>
      <c r="BP93">
        <v>2</v>
      </c>
      <c r="BQ93">
        <v>3</v>
      </c>
      <c r="BR93">
        <v>3</v>
      </c>
      <c r="BS93">
        <v>2</v>
      </c>
      <c r="BT93">
        <v>3</v>
      </c>
      <c r="BU93">
        <v>3</v>
      </c>
      <c r="BV93">
        <v>4</v>
      </c>
      <c r="BW93">
        <v>4</v>
      </c>
      <c r="BX93">
        <v>4</v>
      </c>
      <c r="BY93">
        <v>354.29</v>
      </c>
      <c r="BZ93">
        <v>32.85</v>
      </c>
      <c r="CF93">
        <v>193.73</v>
      </c>
      <c r="CP93">
        <v>127.71</v>
      </c>
    </row>
    <row r="94" spans="1:94" x14ac:dyDescent="0.2">
      <c r="A94">
        <v>132</v>
      </c>
      <c r="B94" t="s">
        <v>102</v>
      </c>
      <c r="C94">
        <v>3</v>
      </c>
      <c r="D94" t="s">
        <v>103</v>
      </c>
      <c r="E94">
        <v>117523409</v>
      </c>
      <c r="F94">
        <v>20</v>
      </c>
      <c r="G94" t="s">
        <v>111</v>
      </c>
      <c r="H94">
        <v>1</v>
      </c>
      <c r="I94" t="s">
        <v>105</v>
      </c>
      <c r="J94" t="s">
        <v>154</v>
      </c>
      <c r="K94">
        <v>3</v>
      </c>
      <c r="L94">
        <v>5</v>
      </c>
      <c r="M94">
        <v>4</v>
      </c>
      <c r="N94">
        <v>4</v>
      </c>
      <c r="O94">
        <v>4</v>
      </c>
      <c r="P94">
        <v>3</v>
      </c>
      <c r="Q94">
        <v>5</v>
      </c>
      <c r="R94">
        <v>5</v>
      </c>
      <c r="S94">
        <v>3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1</v>
      </c>
      <c r="AC94">
        <v>3</v>
      </c>
      <c r="AD94">
        <v>2</v>
      </c>
      <c r="AE94">
        <v>3</v>
      </c>
      <c r="AF94">
        <v>4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2</v>
      </c>
      <c r="AM94">
        <v>2</v>
      </c>
      <c r="AN94">
        <v>2</v>
      </c>
      <c r="AO94">
        <v>3</v>
      </c>
      <c r="AP94">
        <v>3</v>
      </c>
      <c r="AQ94">
        <v>3</v>
      </c>
      <c r="AR94">
        <v>3</v>
      </c>
      <c r="AS94">
        <v>2</v>
      </c>
      <c r="AT94">
        <v>2</v>
      </c>
      <c r="AU94">
        <v>5</v>
      </c>
      <c r="AV94">
        <v>4</v>
      </c>
      <c r="AW94">
        <v>3</v>
      </c>
      <c r="AX94">
        <v>3</v>
      </c>
      <c r="AY94">
        <v>3</v>
      </c>
      <c r="AZ94">
        <v>4</v>
      </c>
      <c r="BA94">
        <v>5</v>
      </c>
      <c r="BB94">
        <v>5</v>
      </c>
      <c r="BC94">
        <v>1</v>
      </c>
      <c r="BD94">
        <v>5</v>
      </c>
      <c r="BE94">
        <v>4</v>
      </c>
      <c r="BF94">
        <v>4</v>
      </c>
      <c r="BG94">
        <v>2</v>
      </c>
      <c r="BH94">
        <v>3</v>
      </c>
      <c r="BI94">
        <v>3</v>
      </c>
      <c r="BJ94">
        <v>3</v>
      </c>
      <c r="BK94">
        <v>5</v>
      </c>
      <c r="BL94">
        <v>2</v>
      </c>
      <c r="BM94">
        <v>2</v>
      </c>
      <c r="BN94">
        <v>3</v>
      </c>
      <c r="BO94">
        <v>3</v>
      </c>
      <c r="BP94">
        <v>4</v>
      </c>
      <c r="BQ94">
        <v>4</v>
      </c>
      <c r="BR94">
        <v>3</v>
      </c>
      <c r="BS94">
        <v>2</v>
      </c>
      <c r="BT94">
        <v>1</v>
      </c>
      <c r="BU94">
        <v>3</v>
      </c>
      <c r="BV94">
        <v>3</v>
      </c>
      <c r="BW94">
        <v>2</v>
      </c>
      <c r="BX94">
        <v>3</v>
      </c>
      <c r="BY94">
        <v>607.45000000000005</v>
      </c>
      <c r="BZ94">
        <v>55.61</v>
      </c>
      <c r="CF94">
        <v>371.6</v>
      </c>
      <c r="CP94">
        <v>180.24</v>
      </c>
    </row>
    <row r="95" spans="1:94" x14ac:dyDescent="0.2">
      <c r="A95">
        <v>133</v>
      </c>
      <c r="B95" t="s">
        <v>102</v>
      </c>
      <c r="C95">
        <v>3</v>
      </c>
      <c r="D95" t="s">
        <v>103</v>
      </c>
      <c r="E95">
        <v>567957674</v>
      </c>
      <c r="F95">
        <v>20</v>
      </c>
      <c r="G95" t="s">
        <v>111</v>
      </c>
      <c r="H95">
        <v>1</v>
      </c>
      <c r="I95" t="s">
        <v>116</v>
      </c>
      <c r="J95" t="s">
        <v>155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3</v>
      </c>
      <c r="AU95">
        <v>3</v>
      </c>
      <c r="AV95">
        <v>3</v>
      </c>
      <c r="AW95">
        <v>3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2</v>
      </c>
      <c r="BL95">
        <v>3</v>
      </c>
      <c r="BM95">
        <v>5</v>
      </c>
      <c r="BN95">
        <v>5</v>
      </c>
      <c r="BO95">
        <v>5</v>
      </c>
      <c r="BP95">
        <v>5</v>
      </c>
      <c r="BQ95">
        <v>4</v>
      </c>
      <c r="BR95">
        <v>5</v>
      </c>
      <c r="BS95">
        <v>3</v>
      </c>
      <c r="BT95">
        <v>5</v>
      </c>
      <c r="BU95">
        <v>4</v>
      </c>
      <c r="BV95">
        <v>3</v>
      </c>
      <c r="BW95">
        <v>5</v>
      </c>
      <c r="BX95">
        <v>5</v>
      </c>
      <c r="BY95">
        <v>185.36</v>
      </c>
      <c r="BZ95">
        <v>30.96</v>
      </c>
      <c r="CF95">
        <v>106.09</v>
      </c>
      <c r="CP95">
        <v>48.31</v>
      </c>
    </row>
    <row r="96" spans="1:94" x14ac:dyDescent="0.2">
      <c r="A96">
        <v>134</v>
      </c>
      <c r="B96" t="s">
        <v>102</v>
      </c>
      <c r="C96">
        <v>3</v>
      </c>
      <c r="D96" t="s">
        <v>103</v>
      </c>
      <c r="E96">
        <v>1435775020</v>
      </c>
      <c r="F96">
        <v>20</v>
      </c>
      <c r="G96" t="s">
        <v>104</v>
      </c>
      <c r="H96">
        <v>1</v>
      </c>
      <c r="I96" t="s">
        <v>105</v>
      </c>
      <c r="J96" t="s">
        <v>151</v>
      </c>
      <c r="K96">
        <v>3</v>
      </c>
      <c r="L96">
        <v>5</v>
      </c>
      <c r="M96">
        <v>4</v>
      </c>
      <c r="N96">
        <v>4</v>
      </c>
      <c r="O96">
        <v>4</v>
      </c>
      <c r="P96">
        <v>3</v>
      </c>
      <c r="Q96">
        <v>5</v>
      </c>
      <c r="R96">
        <v>5</v>
      </c>
      <c r="S96">
        <v>3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2</v>
      </c>
      <c r="AC96">
        <v>2</v>
      </c>
      <c r="AD96">
        <v>1</v>
      </c>
      <c r="AE96">
        <v>4</v>
      </c>
      <c r="AF96">
        <v>2</v>
      </c>
      <c r="AG96">
        <v>2</v>
      </c>
      <c r="AH96">
        <v>2</v>
      </c>
      <c r="AI96">
        <v>2</v>
      </c>
      <c r="AJ96">
        <v>3</v>
      </c>
      <c r="AK96">
        <v>3</v>
      </c>
      <c r="AL96">
        <v>2</v>
      </c>
      <c r="AM96">
        <v>2</v>
      </c>
      <c r="AN96">
        <v>2</v>
      </c>
      <c r="AO96">
        <v>4</v>
      </c>
      <c r="AP96">
        <v>4</v>
      </c>
      <c r="AQ96">
        <v>4</v>
      </c>
      <c r="AR96">
        <v>4</v>
      </c>
      <c r="AS96">
        <v>2</v>
      </c>
      <c r="AT96">
        <v>2</v>
      </c>
      <c r="AU96">
        <v>4</v>
      </c>
      <c r="AV96">
        <v>5</v>
      </c>
      <c r="AW96">
        <v>3</v>
      </c>
      <c r="AX96">
        <v>5</v>
      </c>
      <c r="AY96">
        <v>3</v>
      </c>
      <c r="AZ96">
        <v>3</v>
      </c>
      <c r="BA96">
        <v>2</v>
      </c>
      <c r="BB96">
        <v>3</v>
      </c>
      <c r="BC96">
        <v>2</v>
      </c>
      <c r="BD96">
        <v>4</v>
      </c>
      <c r="BE96">
        <v>4</v>
      </c>
      <c r="BF96">
        <v>2</v>
      </c>
      <c r="BG96">
        <v>2</v>
      </c>
      <c r="BH96">
        <v>4</v>
      </c>
      <c r="BI96">
        <v>1</v>
      </c>
      <c r="BJ96">
        <v>2</v>
      </c>
      <c r="BK96">
        <v>3</v>
      </c>
      <c r="BL96">
        <v>3</v>
      </c>
      <c r="BM96">
        <v>2</v>
      </c>
      <c r="BN96">
        <v>3</v>
      </c>
      <c r="BO96">
        <v>3</v>
      </c>
      <c r="BP96">
        <v>2</v>
      </c>
      <c r="BQ96">
        <v>2</v>
      </c>
      <c r="BR96">
        <v>2</v>
      </c>
      <c r="BS96">
        <v>3</v>
      </c>
      <c r="BT96">
        <v>3</v>
      </c>
      <c r="BU96">
        <v>4</v>
      </c>
      <c r="BV96">
        <v>3</v>
      </c>
      <c r="BW96">
        <v>4</v>
      </c>
      <c r="BX96">
        <v>4</v>
      </c>
      <c r="BY96">
        <v>548</v>
      </c>
      <c r="BZ96">
        <v>23.65</v>
      </c>
      <c r="CF96">
        <v>359.2</v>
      </c>
      <c r="CP96">
        <v>165.15</v>
      </c>
    </row>
    <row r="97" spans="1:94" x14ac:dyDescent="0.2">
      <c r="A97">
        <v>135</v>
      </c>
      <c r="B97" t="s">
        <v>102</v>
      </c>
      <c r="C97">
        <v>3</v>
      </c>
      <c r="D97" t="s">
        <v>103</v>
      </c>
      <c r="E97">
        <v>2035666898</v>
      </c>
      <c r="F97">
        <v>22</v>
      </c>
      <c r="G97" t="s">
        <v>111</v>
      </c>
      <c r="H97">
        <v>1</v>
      </c>
      <c r="I97" t="s">
        <v>116</v>
      </c>
      <c r="J97" t="s">
        <v>153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4</v>
      </c>
      <c r="T97">
        <v>3</v>
      </c>
      <c r="U97">
        <v>4</v>
      </c>
      <c r="V97">
        <v>5</v>
      </c>
      <c r="W97">
        <v>2</v>
      </c>
      <c r="X97">
        <v>5</v>
      </c>
      <c r="Y97">
        <v>5</v>
      </c>
      <c r="Z97">
        <v>4</v>
      </c>
      <c r="AA97">
        <v>3</v>
      </c>
      <c r="AB97">
        <v>1</v>
      </c>
      <c r="AC97">
        <v>3</v>
      </c>
      <c r="AD97">
        <v>3</v>
      </c>
      <c r="AE97">
        <v>5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4</v>
      </c>
      <c r="AM97">
        <v>3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4</v>
      </c>
      <c r="AU97">
        <v>5</v>
      </c>
      <c r="AV97">
        <v>5</v>
      </c>
      <c r="AW97">
        <v>2</v>
      </c>
      <c r="AX97">
        <v>3</v>
      </c>
      <c r="AY97">
        <v>5</v>
      </c>
      <c r="AZ97">
        <v>5</v>
      </c>
      <c r="BA97">
        <v>3</v>
      </c>
      <c r="BB97">
        <v>5</v>
      </c>
      <c r="BC97">
        <v>5</v>
      </c>
      <c r="BD97">
        <v>5</v>
      </c>
      <c r="BE97">
        <v>5</v>
      </c>
      <c r="BF97">
        <v>3</v>
      </c>
      <c r="BG97">
        <v>3</v>
      </c>
      <c r="BH97">
        <v>5</v>
      </c>
      <c r="BI97">
        <v>5</v>
      </c>
      <c r="BJ97">
        <v>5</v>
      </c>
      <c r="BK97">
        <v>4</v>
      </c>
      <c r="BL97">
        <v>3</v>
      </c>
      <c r="BM97">
        <v>4</v>
      </c>
      <c r="BN97">
        <v>4</v>
      </c>
      <c r="BO97">
        <v>4</v>
      </c>
      <c r="BP97">
        <v>1</v>
      </c>
      <c r="BQ97">
        <v>1</v>
      </c>
      <c r="BR97">
        <v>2</v>
      </c>
      <c r="BS97">
        <v>1</v>
      </c>
      <c r="BT97">
        <v>1</v>
      </c>
      <c r="BU97">
        <v>4</v>
      </c>
      <c r="BV97">
        <v>5</v>
      </c>
      <c r="BW97">
        <v>3</v>
      </c>
      <c r="BX97">
        <v>5</v>
      </c>
      <c r="BY97">
        <v>341.31</v>
      </c>
      <c r="BZ97">
        <v>17.600000000000001</v>
      </c>
      <c r="CF97">
        <v>191.82</v>
      </c>
      <c r="CP97">
        <v>131.88999999999999</v>
      </c>
    </row>
    <row r="98" spans="1:94" x14ac:dyDescent="0.2">
      <c r="A98">
        <v>136</v>
      </c>
      <c r="B98" t="s">
        <v>102</v>
      </c>
      <c r="C98">
        <v>3</v>
      </c>
      <c r="D98" t="s">
        <v>103</v>
      </c>
      <c r="E98">
        <v>928744980</v>
      </c>
      <c r="F98">
        <v>21</v>
      </c>
      <c r="G98" t="s">
        <v>104</v>
      </c>
      <c r="H98">
        <v>1</v>
      </c>
      <c r="I98" t="s">
        <v>105</v>
      </c>
      <c r="J98" t="s">
        <v>156</v>
      </c>
      <c r="K98">
        <v>3</v>
      </c>
      <c r="L98">
        <v>5</v>
      </c>
      <c r="M98">
        <v>5</v>
      </c>
      <c r="N98">
        <v>4</v>
      </c>
      <c r="O98">
        <v>4</v>
      </c>
      <c r="P98">
        <v>3</v>
      </c>
      <c r="Q98">
        <v>4</v>
      </c>
      <c r="R98">
        <v>5</v>
      </c>
      <c r="S98">
        <v>4</v>
      </c>
      <c r="T98">
        <v>4</v>
      </c>
      <c r="U98">
        <v>4</v>
      </c>
      <c r="V98">
        <v>3</v>
      </c>
      <c r="W98">
        <v>3</v>
      </c>
      <c r="X98">
        <v>3</v>
      </c>
      <c r="Y98">
        <v>4</v>
      </c>
      <c r="Z98">
        <v>4</v>
      </c>
      <c r="AA98">
        <v>4</v>
      </c>
      <c r="AB98">
        <v>1</v>
      </c>
      <c r="AC98">
        <v>2</v>
      </c>
      <c r="AD98">
        <v>2</v>
      </c>
      <c r="AE98">
        <v>2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2</v>
      </c>
      <c r="AP98">
        <v>3</v>
      </c>
      <c r="AQ98">
        <v>3</v>
      </c>
      <c r="AR98">
        <v>4</v>
      </c>
      <c r="AS98">
        <v>2</v>
      </c>
      <c r="AT98">
        <v>1</v>
      </c>
      <c r="AU98">
        <v>4</v>
      </c>
      <c r="AV98">
        <v>3</v>
      </c>
      <c r="AW98">
        <v>3</v>
      </c>
      <c r="AX98">
        <v>3</v>
      </c>
      <c r="AY98">
        <v>3</v>
      </c>
      <c r="AZ98">
        <v>4</v>
      </c>
      <c r="BA98">
        <v>3</v>
      </c>
      <c r="BB98">
        <v>3</v>
      </c>
      <c r="BC98">
        <v>2</v>
      </c>
      <c r="BD98">
        <v>4</v>
      </c>
      <c r="BE98">
        <v>3</v>
      </c>
      <c r="BF98">
        <v>3</v>
      </c>
      <c r="BG98">
        <v>2</v>
      </c>
      <c r="BH98">
        <v>4</v>
      </c>
      <c r="BI98">
        <v>2</v>
      </c>
      <c r="BJ98">
        <v>2</v>
      </c>
      <c r="BK98">
        <v>3</v>
      </c>
      <c r="BL98">
        <v>3</v>
      </c>
      <c r="BM98">
        <v>2</v>
      </c>
      <c r="BN98">
        <v>2</v>
      </c>
      <c r="BO98">
        <v>3</v>
      </c>
      <c r="BP98">
        <v>3</v>
      </c>
      <c r="BQ98">
        <v>2</v>
      </c>
      <c r="BR98">
        <v>3</v>
      </c>
      <c r="BS98">
        <v>3</v>
      </c>
      <c r="BT98">
        <v>4</v>
      </c>
      <c r="BU98">
        <v>2</v>
      </c>
      <c r="BV98">
        <v>3</v>
      </c>
      <c r="BW98">
        <v>2</v>
      </c>
      <c r="BX98">
        <v>2</v>
      </c>
      <c r="BY98">
        <v>565.59</v>
      </c>
      <c r="BZ98">
        <v>30.12</v>
      </c>
      <c r="CF98">
        <v>380.63</v>
      </c>
      <c r="CP98">
        <v>154.84</v>
      </c>
    </row>
    <row r="99" spans="1:94" x14ac:dyDescent="0.2">
      <c r="A99">
        <v>138</v>
      </c>
      <c r="B99" t="s">
        <v>102</v>
      </c>
      <c r="C99">
        <v>3</v>
      </c>
      <c r="D99" t="s">
        <v>103</v>
      </c>
      <c r="E99">
        <v>792451025</v>
      </c>
      <c r="F99">
        <v>20</v>
      </c>
      <c r="G99" t="s">
        <v>104</v>
      </c>
      <c r="H99">
        <v>1</v>
      </c>
      <c r="I99" t="s">
        <v>105</v>
      </c>
      <c r="J99" t="s">
        <v>143</v>
      </c>
      <c r="K99">
        <v>4</v>
      </c>
      <c r="L99">
        <v>4</v>
      </c>
      <c r="M99">
        <v>5</v>
      </c>
      <c r="N99">
        <v>4</v>
      </c>
      <c r="O99">
        <v>5</v>
      </c>
      <c r="P99">
        <v>2</v>
      </c>
      <c r="Q99">
        <v>4</v>
      </c>
      <c r="R99">
        <v>4</v>
      </c>
      <c r="S99">
        <v>4</v>
      </c>
      <c r="T99">
        <v>5</v>
      </c>
      <c r="U99">
        <v>4</v>
      </c>
      <c r="V99">
        <v>4</v>
      </c>
      <c r="W99">
        <v>3</v>
      </c>
      <c r="X99">
        <v>4</v>
      </c>
      <c r="Y99">
        <v>5</v>
      </c>
      <c r="Z99">
        <v>5</v>
      </c>
      <c r="AA99">
        <v>5</v>
      </c>
      <c r="AB99">
        <v>3</v>
      </c>
      <c r="AC99">
        <v>2</v>
      </c>
      <c r="AD99">
        <v>3</v>
      </c>
      <c r="AE99">
        <v>3</v>
      </c>
      <c r="AF99">
        <v>2</v>
      </c>
      <c r="AG99">
        <v>2</v>
      </c>
      <c r="AH99">
        <v>1</v>
      </c>
      <c r="AI99">
        <v>3</v>
      </c>
      <c r="AJ99">
        <v>3</v>
      </c>
      <c r="AK99">
        <v>4</v>
      </c>
      <c r="AL99">
        <v>2</v>
      </c>
      <c r="AM99">
        <v>1</v>
      </c>
      <c r="AN99">
        <v>2</v>
      </c>
      <c r="AO99">
        <v>4</v>
      </c>
      <c r="AP99">
        <v>4</v>
      </c>
      <c r="AQ99">
        <v>4</v>
      </c>
      <c r="AR99">
        <v>4</v>
      </c>
      <c r="AS99">
        <v>3</v>
      </c>
      <c r="AT99">
        <v>4</v>
      </c>
      <c r="AU99">
        <v>5</v>
      </c>
      <c r="AV99">
        <v>4</v>
      </c>
      <c r="AW99">
        <v>3</v>
      </c>
      <c r="AX99">
        <v>4</v>
      </c>
      <c r="AY99">
        <v>3</v>
      </c>
      <c r="AZ99">
        <v>2</v>
      </c>
      <c r="BA99">
        <v>1</v>
      </c>
      <c r="BB99">
        <v>5</v>
      </c>
      <c r="BC99">
        <v>3</v>
      </c>
      <c r="BD99">
        <v>5</v>
      </c>
      <c r="BE99">
        <v>4</v>
      </c>
      <c r="BF99">
        <v>3</v>
      </c>
      <c r="BG99">
        <v>3</v>
      </c>
      <c r="BH99">
        <v>5</v>
      </c>
      <c r="BI99">
        <v>1</v>
      </c>
      <c r="BJ99">
        <v>2</v>
      </c>
      <c r="BK99">
        <v>4</v>
      </c>
      <c r="BL99">
        <v>4</v>
      </c>
      <c r="BM99">
        <v>2</v>
      </c>
      <c r="BN99">
        <v>4</v>
      </c>
      <c r="BO99">
        <v>4</v>
      </c>
      <c r="BP99">
        <v>2</v>
      </c>
      <c r="BQ99">
        <v>2</v>
      </c>
      <c r="BR99">
        <v>3</v>
      </c>
      <c r="BS99">
        <v>3</v>
      </c>
      <c r="BT99">
        <v>4</v>
      </c>
      <c r="BU99">
        <v>5</v>
      </c>
      <c r="BV99">
        <v>4</v>
      </c>
      <c r="BW99">
        <v>4</v>
      </c>
      <c r="BX99">
        <v>3</v>
      </c>
      <c r="BY99">
        <v>708.26</v>
      </c>
      <c r="BZ99">
        <v>22.31</v>
      </c>
      <c r="CF99">
        <v>396.89</v>
      </c>
      <c r="CP99">
        <v>289.06</v>
      </c>
    </row>
    <row r="100" spans="1:94" x14ac:dyDescent="0.2">
      <c r="A100">
        <v>140</v>
      </c>
      <c r="B100" t="s">
        <v>102</v>
      </c>
      <c r="C100">
        <v>3</v>
      </c>
      <c r="D100" t="s">
        <v>103</v>
      </c>
      <c r="E100">
        <v>447755341</v>
      </c>
      <c r="F100">
        <v>22</v>
      </c>
      <c r="G100" t="s">
        <v>111</v>
      </c>
      <c r="H100">
        <v>1</v>
      </c>
      <c r="I100" t="s">
        <v>105</v>
      </c>
      <c r="J100" t="s">
        <v>156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3</v>
      </c>
      <c r="AC100">
        <v>3</v>
      </c>
      <c r="AD100">
        <v>3</v>
      </c>
      <c r="AE100">
        <v>4</v>
      </c>
      <c r="AF100">
        <v>4</v>
      </c>
      <c r="AG100">
        <v>3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3</v>
      </c>
      <c r="AN100">
        <v>3</v>
      </c>
      <c r="AO100">
        <v>3</v>
      </c>
      <c r="AP100">
        <v>4</v>
      </c>
      <c r="AQ100">
        <v>4</v>
      </c>
      <c r="AR100">
        <v>4</v>
      </c>
      <c r="AS100">
        <v>3</v>
      </c>
      <c r="AT100">
        <v>3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3</v>
      </c>
      <c r="BD100">
        <v>4</v>
      </c>
      <c r="BE100">
        <v>4</v>
      </c>
      <c r="BF100">
        <v>3</v>
      </c>
      <c r="BG100">
        <v>3</v>
      </c>
      <c r="BH100">
        <v>4</v>
      </c>
      <c r="BI100">
        <v>3</v>
      </c>
      <c r="BJ100">
        <v>3</v>
      </c>
      <c r="BK100">
        <v>3</v>
      </c>
      <c r="BL100">
        <v>3</v>
      </c>
      <c r="BM100">
        <v>2</v>
      </c>
      <c r="BN100">
        <v>3</v>
      </c>
      <c r="BO100">
        <v>4</v>
      </c>
      <c r="BP100">
        <v>3</v>
      </c>
      <c r="BQ100">
        <v>4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4</v>
      </c>
      <c r="BX100">
        <v>3</v>
      </c>
      <c r="BY100">
        <v>395.81</v>
      </c>
      <c r="BZ100">
        <v>26.71</v>
      </c>
      <c r="CF100">
        <v>238.31</v>
      </c>
      <c r="CP100">
        <v>130.79</v>
      </c>
    </row>
    <row r="101" spans="1:94" x14ac:dyDescent="0.2">
      <c r="A101">
        <v>141</v>
      </c>
      <c r="B101" t="s">
        <v>102</v>
      </c>
      <c r="C101">
        <v>3</v>
      </c>
      <c r="D101" t="s">
        <v>103</v>
      </c>
      <c r="E101">
        <v>2132721230</v>
      </c>
      <c r="F101">
        <v>20</v>
      </c>
      <c r="G101" t="s">
        <v>111</v>
      </c>
      <c r="H101">
        <v>1</v>
      </c>
      <c r="I101" t="s">
        <v>116</v>
      </c>
      <c r="J101" t="s">
        <v>157</v>
      </c>
      <c r="K101">
        <v>3</v>
      </c>
      <c r="L101">
        <v>3</v>
      </c>
      <c r="M101">
        <v>3</v>
      </c>
      <c r="N101">
        <v>5</v>
      </c>
      <c r="O101">
        <v>4</v>
      </c>
      <c r="P101">
        <v>3</v>
      </c>
      <c r="Q101">
        <v>4</v>
      </c>
      <c r="R101">
        <v>3</v>
      </c>
      <c r="S101">
        <v>3</v>
      </c>
      <c r="T101">
        <v>4</v>
      </c>
      <c r="U101">
        <v>4</v>
      </c>
      <c r="V101">
        <v>5</v>
      </c>
      <c r="W101">
        <v>4</v>
      </c>
      <c r="X101">
        <v>4</v>
      </c>
      <c r="Y101">
        <v>4</v>
      </c>
      <c r="Z101">
        <v>4</v>
      </c>
      <c r="AA101">
        <v>5</v>
      </c>
      <c r="AB101">
        <v>3</v>
      </c>
      <c r="AC101">
        <v>2</v>
      </c>
      <c r="AD101">
        <v>2</v>
      </c>
      <c r="AE101">
        <v>2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4</v>
      </c>
      <c r="AV101">
        <v>3</v>
      </c>
      <c r="AW101">
        <v>4</v>
      </c>
      <c r="AX101">
        <v>3</v>
      </c>
      <c r="AY101">
        <v>3</v>
      </c>
      <c r="AZ101">
        <v>4</v>
      </c>
      <c r="BA101">
        <v>2</v>
      </c>
      <c r="BB101">
        <v>5</v>
      </c>
      <c r="BC101">
        <v>5</v>
      </c>
      <c r="BD101">
        <v>5</v>
      </c>
      <c r="BE101">
        <v>5</v>
      </c>
      <c r="BF101">
        <v>5</v>
      </c>
      <c r="BG101">
        <v>3</v>
      </c>
      <c r="BH101">
        <v>5</v>
      </c>
      <c r="BI101">
        <v>1</v>
      </c>
      <c r="BJ101">
        <v>1</v>
      </c>
      <c r="BK101">
        <v>3</v>
      </c>
      <c r="BL101">
        <v>3</v>
      </c>
      <c r="BM101">
        <v>1</v>
      </c>
      <c r="BN101">
        <v>1</v>
      </c>
      <c r="BO101">
        <v>1</v>
      </c>
      <c r="BP101">
        <v>5</v>
      </c>
      <c r="BQ101">
        <v>5</v>
      </c>
      <c r="BR101">
        <v>3</v>
      </c>
      <c r="BS101">
        <v>3</v>
      </c>
      <c r="BT101">
        <v>1</v>
      </c>
      <c r="BU101">
        <v>3</v>
      </c>
      <c r="BV101">
        <v>3</v>
      </c>
      <c r="BW101">
        <v>5</v>
      </c>
      <c r="BX101">
        <v>1</v>
      </c>
      <c r="BY101">
        <v>481.07</v>
      </c>
      <c r="BZ101">
        <v>16.91</v>
      </c>
      <c r="CF101">
        <v>298.95</v>
      </c>
      <c r="CP101">
        <v>165.21</v>
      </c>
    </row>
    <row r="102" spans="1:94" x14ac:dyDescent="0.2">
      <c r="A102">
        <v>144</v>
      </c>
      <c r="B102" t="s">
        <v>102</v>
      </c>
      <c r="C102">
        <v>3</v>
      </c>
      <c r="D102" t="s">
        <v>103</v>
      </c>
      <c r="E102">
        <v>1285342780</v>
      </c>
      <c r="F102">
        <v>24</v>
      </c>
      <c r="G102" t="s">
        <v>111</v>
      </c>
      <c r="H102">
        <v>1</v>
      </c>
      <c r="I102" t="s">
        <v>116</v>
      </c>
      <c r="J102" t="s">
        <v>158</v>
      </c>
      <c r="K102">
        <v>3</v>
      </c>
      <c r="L102">
        <v>4</v>
      </c>
      <c r="M102">
        <v>4</v>
      </c>
      <c r="N102">
        <v>4</v>
      </c>
      <c r="O102">
        <v>4</v>
      </c>
      <c r="P102">
        <v>3</v>
      </c>
      <c r="Q102">
        <v>4</v>
      </c>
      <c r="R102">
        <v>5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1</v>
      </c>
      <c r="AC102">
        <v>3</v>
      </c>
      <c r="AD102">
        <v>1</v>
      </c>
      <c r="AE102">
        <v>2</v>
      </c>
      <c r="AF102">
        <v>4</v>
      </c>
      <c r="AG102">
        <v>2</v>
      </c>
      <c r="AH102">
        <v>2</v>
      </c>
      <c r="AI102">
        <v>2</v>
      </c>
      <c r="AJ102">
        <v>3</v>
      </c>
      <c r="AK102">
        <v>3</v>
      </c>
      <c r="AL102">
        <v>5</v>
      </c>
      <c r="AM102">
        <v>4</v>
      </c>
      <c r="AN102">
        <v>2</v>
      </c>
      <c r="AO102">
        <v>2</v>
      </c>
      <c r="AP102">
        <v>4</v>
      </c>
      <c r="AQ102">
        <v>4</v>
      </c>
      <c r="AR102">
        <v>4</v>
      </c>
      <c r="AS102">
        <v>4</v>
      </c>
      <c r="AT102">
        <v>2</v>
      </c>
      <c r="AU102">
        <v>4</v>
      </c>
      <c r="AV102">
        <v>4</v>
      </c>
      <c r="AW102">
        <v>4</v>
      </c>
      <c r="AX102">
        <v>2</v>
      </c>
      <c r="AY102">
        <v>3</v>
      </c>
      <c r="AZ102">
        <v>4</v>
      </c>
      <c r="BA102">
        <v>2</v>
      </c>
      <c r="BB102">
        <v>3</v>
      </c>
      <c r="BC102">
        <v>4</v>
      </c>
      <c r="BD102">
        <v>3</v>
      </c>
      <c r="BE102">
        <v>4</v>
      </c>
      <c r="BF102">
        <v>4</v>
      </c>
      <c r="BG102">
        <v>2</v>
      </c>
      <c r="BH102">
        <v>5</v>
      </c>
      <c r="BI102">
        <v>1</v>
      </c>
      <c r="BJ102">
        <v>1</v>
      </c>
      <c r="BK102">
        <v>4</v>
      </c>
      <c r="BL102">
        <v>3</v>
      </c>
      <c r="BM102">
        <v>2</v>
      </c>
      <c r="BN102">
        <v>4</v>
      </c>
      <c r="BO102">
        <v>3</v>
      </c>
      <c r="BP102">
        <v>2</v>
      </c>
      <c r="BQ102">
        <v>3</v>
      </c>
      <c r="BR102">
        <v>4</v>
      </c>
      <c r="BS102">
        <v>2</v>
      </c>
      <c r="BT102">
        <v>3</v>
      </c>
      <c r="BU102">
        <v>3</v>
      </c>
      <c r="BV102">
        <v>4</v>
      </c>
      <c r="BW102">
        <v>2</v>
      </c>
      <c r="BX102">
        <v>2</v>
      </c>
      <c r="BY102">
        <v>331.29</v>
      </c>
      <c r="BZ102">
        <v>25.98</v>
      </c>
      <c r="CF102">
        <v>183.94</v>
      </c>
      <c r="CP102">
        <v>121.37</v>
      </c>
    </row>
    <row r="103" spans="1:94" x14ac:dyDescent="0.2">
      <c r="A103">
        <v>145</v>
      </c>
      <c r="B103" t="s">
        <v>102</v>
      </c>
      <c r="C103">
        <v>3</v>
      </c>
      <c r="D103" t="s">
        <v>103</v>
      </c>
      <c r="E103">
        <v>1932174278</v>
      </c>
      <c r="F103">
        <v>22</v>
      </c>
      <c r="G103" t="s">
        <v>104</v>
      </c>
      <c r="H103">
        <v>1</v>
      </c>
      <c r="I103" t="s">
        <v>105</v>
      </c>
      <c r="J103" t="s">
        <v>159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3</v>
      </c>
      <c r="Q103">
        <v>4</v>
      </c>
      <c r="R103">
        <v>4</v>
      </c>
      <c r="S103">
        <v>3</v>
      </c>
      <c r="T103">
        <v>3</v>
      </c>
      <c r="U103">
        <v>3</v>
      </c>
      <c r="V103">
        <v>3</v>
      </c>
      <c r="W103">
        <v>4</v>
      </c>
      <c r="X103">
        <v>3</v>
      </c>
      <c r="Y103">
        <v>4</v>
      </c>
      <c r="Z103">
        <v>3</v>
      </c>
      <c r="AA103">
        <v>3</v>
      </c>
      <c r="AB103">
        <v>1</v>
      </c>
      <c r="AC103">
        <v>3</v>
      </c>
      <c r="AD103">
        <v>2</v>
      </c>
      <c r="AE103">
        <v>3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4</v>
      </c>
      <c r="AQ103">
        <v>4</v>
      </c>
      <c r="AR103">
        <v>4</v>
      </c>
      <c r="AS103">
        <v>3</v>
      </c>
      <c r="AT103">
        <v>3</v>
      </c>
      <c r="AU103">
        <v>4</v>
      </c>
      <c r="AV103">
        <v>3</v>
      </c>
      <c r="AW103">
        <v>4</v>
      </c>
      <c r="AX103">
        <v>3</v>
      </c>
      <c r="AY103">
        <v>4</v>
      </c>
      <c r="AZ103">
        <v>4</v>
      </c>
      <c r="BA103">
        <v>3</v>
      </c>
      <c r="BB103">
        <v>3</v>
      </c>
      <c r="BC103">
        <v>3</v>
      </c>
      <c r="BD103">
        <v>3</v>
      </c>
      <c r="BE103">
        <v>4</v>
      </c>
      <c r="BF103">
        <v>4</v>
      </c>
      <c r="BG103">
        <v>2</v>
      </c>
      <c r="BH103">
        <v>5</v>
      </c>
      <c r="BI103">
        <v>3</v>
      </c>
      <c r="BJ103">
        <v>3</v>
      </c>
      <c r="BK103">
        <v>3</v>
      </c>
      <c r="BL103">
        <v>3</v>
      </c>
      <c r="BM103">
        <v>2</v>
      </c>
      <c r="BN103">
        <v>2</v>
      </c>
      <c r="BO103">
        <v>3</v>
      </c>
      <c r="BP103">
        <v>3</v>
      </c>
      <c r="BQ103">
        <v>4</v>
      </c>
      <c r="BR103">
        <v>3</v>
      </c>
      <c r="BS103">
        <v>2</v>
      </c>
      <c r="BT103">
        <v>3</v>
      </c>
      <c r="BU103">
        <v>4</v>
      </c>
      <c r="BV103">
        <v>4</v>
      </c>
      <c r="BW103">
        <v>4</v>
      </c>
      <c r="BX103">
        <v>3</v>
      </c>
      <c r="BY103">
        <v>489.46</v>
      </c>
      <c r="BZ103">
        <v>24.26</v>
      </c>
      <c r="CF103">
        <v>307.29000000000002</v>
      </c>
      <c r="CP103">
        <v>157.91</v>
      </c>
    </row>
    <row r="104" spans="1:94" x14ac:dyDescent="0.2">
      <c r="A104">
        <v>146</v>
      </c>
      <c r="B104" t="s">
        <v>102</v>
      </c>
      <c r="C104">
        <v>3</v>
      </c>
      <c r="D104" t="s">
        <v>103</v>
      </c>
      <c r="E104">
        <v>840813140</v>
      </c>
      <c r="F104">
        <v>22</v>
      </c>
      <c r="G104" t="s">
        <v>111</v>
      </c>
      <c r="H104">
        <v>1</v>
      </c>
      <c r="I104" t="s">
        <v>105</v>
      </c>
      <c r="J104" t="s">
        <v>160</v>
      </c>
      <c r="K104">
        <v>3</v>
      </c>
      <c r="L104">
        <v>5</v>
      </c>
      <c r="M104">
        <v>5</v>
      </c>
      <c r="N104">
        <v>4</v>
      </c>
      <c r="O104">
        <v>3</v>
      </c>
      <c r="P104">
        <v>1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3</v>
      </c>
      <c r="AB104">
        <v>1</v>
      </c>
      <c r="AC104">
        <v>3</v>
      </c>
      <c r="AD104">
        <v>2</v>
      </c>
      <c r="AE104">
        <v>5</v>
      </c>
      <c r="AF104">
        <v>3</v>
      </c>
      <c r="AG104">
        <v>2</v>
      </c>
      <c r="AH104">
        <v>3</v>
      </c>
      <c r="AI104">
        <v>3</v>
      </c>
      <c r="AJ104">
        <v>3</v>
      </c>
      <c r="AK104">
        <v>3</v>
      </c>
      <c r="AL104">
        <v>4</v>
      </c>
      <c r="AM104">
        <v>3</v>
      </c>
      <c r="AN104">
        <v>3</v>
      </c>
      <c r="AO104">
        <v>3</v>
      </c>
      <c r="AP104">
        <v>3</v>
      </c>
      <c r="AQ104">
        <v>4</v>
      </c>
      <c r="AR104">
        <v>4</v>
      </c>
      <c r="AS104">
        <v>3</v>
      </c>
      <c r="AT104">
        <v>3</v>
      </c>
      <c r="AU104">
        <v>5</v>
      </c>
      <c r="AV104">
        <v>3</v>
      </c>
      <c r="AW104">
        <v>2</v>
      </c>
      <c r="AX104">
        <v>5</v>
      </c>
      <c r="AY104">
        <v>3</v>
      </c>
      <c r="AZ104">
        <v>3</v>
      </c>
      <c r="BA104">
        <v>2</v>
      </c>
      <c r="BB104">
        <v>3</v>
      </c>
      <c r="BC104">
        <v>2</v>
      </c>
      <c r="BD104">
        <v>3</v>
      </c>
      <c r="BE104">
        <v>3</v>
      </c>
      <c r="BF104">
        <v>2</v>
      </c>
      <c r="BG104">
        <v>2</v>
      </c>
      <c r="BH104">
        <v>5</v>
      </c>
      <c r="BI104">
        <v>5</v>
      </c>
      <c r="BJ104">
        <v>5</v>
      </c>
      <c r="BK104">
        <v>4</v>
      </c>
      <c r="BL104">
        <v>3</v>
      </c>
      <c r="BM104">
        <v>3</v>
      </c>
      <c r="BN104">
        <v>4</v>
      </c>
      <c r="BO104">
        <v>3</v>
      </c>
      <c r="BP104">
        <v>4</v>
      </c>
      <c r="BQ104">
        <v>2</v>
      </c>
      <c r="BR104">
        <v>2</v>
      </c>
      <c r="BS104">
        <v>4</v>
      </c>
      <c r="BT104">
        <v>3</v>
      </c>
      <c r="BU104">
        <v>2</v>
      </c>
      <c r="BV104">
        <v>4</v>
      </c>
      <c r="BW104">
        <v>3</v>
      </c>
      <c r="BX104">
        <v>4</v>
      </c>
      <c r="BY104">
        <v>283.68</v>
      </c>
      <c r="BZ104">
        <v>15.18</v>
      </c>
      <c r="CF104">
        <v>162.05000000000001</v>
      </c>
      <c r="CP104">
        <v>106.45</v>
      </c>
    </row>
    <row r="105" spans="1:94" x14ac:dyDescent="0.2">
      <c r="A105">
        <v>147</v>
      </c>
      <c r="B105" t="s">
        <v>102</v>
      </c>
      <c r="C105">
        <v>3</v>
      </c>
      <c r="D105" t="s">
        <v>103</v>
      </c>
      <c r="E105">
        <v>1106862579</v>
      </c>
      <c r="F105">
        <v>22</v>
      </c>
      <c r="G105" t="s">
        <v>111</v>
      </c>
      <c r="H105">
        <v>1</v>
      </c>
      <c r="I105" t="s">
        <v>105</v>
      </c>
      <c r="J105" t="s">
        <v>161</v>
      </c>
      <c r="K105">
        <v>2</v>
      </c>
      <c r="L105">
        <v>5</v>
      </c>
      <c r="M105">
        <v>4</v>
      </c>
      <c r="N105">
        <v>3</v>
      </c>
      <c r="O105">
        <v>4</v>
      </c>
      <c r="P105">
        <v>1</v>
      </c>
      <c r="Q105">
        <v>3</v>
      </c>
      <c r="R105">
        <v>4</v>
      </c>
      <c r="S105">
        <v>1</v>
      </c>
      <c r="T105">
        <v>5</v>
      </c>
      <c r="U105">
        <v>4</v>
      </c>
      <c r="V105">
        <v>5</v>
      </c>
      <c r="W105">
        <v>4</v>
      </c>
      <c r="X105">
        <v>5</v>
      </c>
      <c r="Y105">
        <v>5</v>
      </c>
      <c r="Z105">
        <v>5</v>
      </c>
      <c r="AA105">
        <v>4</v>
      </c>
      <c r="AB105">
        <v>1</v>
      </c>
      <c r="AC105">
        <v>2</v>
      </c>
      <c r="AD105">
        <v>2</v>
      </c>
      <c r="AE105">
        <v>3</v>
      </c>
      <c r="AF105">
        <v>1</v>
      </c>
      <c r="AG105">
        <v>1</v>
      </c>
      <c r="AH105">
        <v>1</v>
      </c>
      <c r="AI105">
        <v>2</v>
      </c>
      <c r="AJ105">
        <v>1</v>
      </c>
      <c r="AK105">
        <v>2</v>
      </c>
      <c r="AL105">
        <v>3</v>
      </c>
      <c r="AM105">
        <v>1</v>
      </c>
      <c r="AN105">
        <v>1</v>
      </c>
      <c r="AO105">
        <v>2</v>
      </c>
      <c r="AP105">
        <v>3</v>
      </c>
      <c r="AQ105">
        <v>4</v>
      </c>
      <c r="AR105">
        <v>4</v>
      </c>
      <c r="AS105">
        <v>2</v>
      </c>
      <c r="AT105">
        <v>1</v>
      </c>
      <c r="AU105">
        <v>5</v>
      </c>
      <c r="AV105">
        <v>3</v>
      </c>
      <c r="AW105">
        <v>1</v>
      </c>
      <c r="AX105">
        <v>3</v>
      </c>
      <c r="AY105">
        <v>3</v>
      </c>
      <c r="AZ105">
        <v>5</v>
      </c>
      <c r="BA105">
        <v>1</v>
      </c>
      <c r="BB105">
        <v>2</v>
      </c>
      <c r="BC105">
        <v>1</v>
      </c>
      <c r="BD105">
        <v>5</v>
      </c>
      <c r="BE105">
        <v>3</v>
      </c>
      <c r="BF105">
        <v>2</v>
      </c>
      <c r="BG105">
        <v>2</v>
      </c>
      <c r="BH105">
        <v>5</v>
      </c>
      <c r="BI105">
        <v>1</v>
      </c>
      <c r="BJ105">
        <v>1</v>
      </c>
      <c r="BK105">
        <v>3</v>
      </c>
      <c r="BL105">
        <v>4</v>
      </c>
      <c r="BM105">
        <v>2</v>
      </c>
      <c r="BN105">
        <v>3</v>
      </c>
      <c r="BO105">
        <v>1</v>
      </c>
      <c r="BP105">
        <v>2</v>
      </c>
      <c r="BQ105">
        <v>1</v>
      </c>
      <c r="BR105">
        <v>1</v>
      </c>
      <c r="BS105">
        <v>3</v>
      </c>
      <c r="BT105">
        <v>3</v>
      </c>
      <c r="BU105">
        <v>1</v>
      </c>
      <c r="BV105">
        <v>1</v>
      </c>
      <c r="BW105">
        <v>1</v>
      </c>
      <c r="BX105">
        <v>1</v>
      </c>
      <c r="BY105">
        <v>665.45</v>
      </c>
      <c r="BZ105">
        <v>31.8</v>
      </c>
      <c r="CF105">
        <v>385.51</v>
      </c>
      <c r="CP105">
        <v>248.14</v>
      </c>
    </row>
    <row r="106" spans="1:94" x14ac:dyDescent="0.2">
      <c r="A106">
        <v>148</v>
      </c>
      <c r="B106" t="s">
        <v>102</v>
      </c>
      <c r="C106">
        <v>3</v>
      </c>
      <c r="D106" t="s">
        <v>103</v>
      </c>
      <c r="E106">
        <v>673306850</v>
      </c>
      <c r="F106">
        <v>22</v>
      </c>
      <c r="G106" t="s">
        <v>111</v>
      </c>
      <c r="H106">
        <v>1</v>
      </c>
      <c r="I106" t="s">
        <v>105</v>
      </c>
      <c r="J106" t="s">
        <v>162</v>
      </c>
      <c r="K106">
        <v>4</v>
      </c>
      <c r="L106">
        <v>4</v>
      </c>
      <c r="M106">
        <v>4</v>
      </c>
      <c r="N106">
        <v>4</v>
      </c>
      <c r="O106">
        <v>3</v>
      </c>
      <c r="P106">
        <v>3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3</v>
      </c>
      <c r="AB106">
        <v>2</v>
      </c>
      <c r="AC106">
        <v>3</v>
      </c>
      <c r="AD106">
        <v>3</v>
      </c>
      <c r="AE106">
        <v>5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5</v>
      </c>
      <c r="AU106">
        <v>5</v>
      </c>
      <c r="AV106">
        <v>4</v>
      </c>
      <c r="AW106">
        <v>3</v>
      </c>
      <c r="AX106">
        <v>3</v>
      </c>
      <c r="AY106">
        <v>4</v>
      </c>
      <c r="AZ106">
        <v>4</v>
      </c>
      <c r="BA106">
        <v>3</v>
      </c>
      <c r="BB106">
        <v>3</v>
      </c>
      <c r="BC106">
        <v>3</v>
      </c>
      <c r="BD106">
        <v>2</v>
      </c>
      <c r="BE106">
        <v>4</v>
      </c>
      <c r="BF106">
        <v>3</v>
      </c>
      <c r="BG106">
        <v>2</v>
      </c>
      <c r="BH106">
        <v>5</v>
      </c>
      <c r="BI106">
        <v>5</v>
      </c>
      <c r="BJ106">
        <v>5</v>
      </c>
      <c r="BK106">
        <v>4</v>
      </c>
      <c r="BL106">
        <v>3</v>
      </c>
      <c r="BM106">
        <v>4</v>
      </c>
      <c r="BN106">
        <v>4</v>
      </c>
      <c r="BO106">
        <v>2</v>
      </c>
      <c r="BP106">
        <v>1</v>
      </c>
      <c r="BQ106">
        <v>1</v>
      </c>
      <c r="BR106">
        <v>1</v>
      </c>
      <c r="BS106">
        <v>2</v>
      </c>
      <c r="BT106">
        <v>2</v>
      </c>
      <c r="BU106">
        <v>3</v>
      </c>
      <c r="BV106">
        <v>3</v>
      </c>
      <c r="BW106">
        <v>4</v>
      </c>
      <c r="BX106">
        <v>3</v>
      </c>
      <c r="BY106">
        <v>331.06</v>
      </c>
      <c r="BZ106">
        <v>14.7</v>
      </c>
      <c r="CF106">
        <v>173.84</v>
      </c>
      <c r="CP106">
        <v>142.52000000000001</v>
      </c>
    </row>
    <row r="107" spans="1:94" x14ac:dyDescent="0.2">
      <c r="A107">
        <v>149</v>
      </c>
      <c r="B107" t="s">
        <v>102</v>
      </c>
      <c r="C107">
        <v>3</v>
      </c>
      <c r="D107" t="s">
        <v>103</v>
      </c>
      <c r="E107">
        <v>2031820205</v>
      </c>
      <c r="F107">
        <v>21</v>
      </c>
      <c r="G107" t="s">
        <v>111</v>
      </c>
      <c r="H107">
        <v>1</v>
      </c>
      <c r="I107" t="s">
        <v>116</v>
      </c>
      <c r="J107" t="s">
        <v>147</v>
      </c>
      <c r="K107">
        <v>4</v>
      </c>
      <c r="L107">
        <v>5</v>
      </c>
      <c r="M107">
        <v>5</v>
      </c>
      <c r="N107">
        <v>5</v>
      </c>
      <c r="O107">
        <v>4</v>
      </c>
      <c r="P107">
        <v>5</v>
      </c>
      <c r="Q107">
        <v>5</v>
      </c>
      <c r="R107">
        <v>5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4</v>
      </c>
      <c r="Z107">
        <v>4</v>
      </c>
      <c r="AA107">
        <v>3</v>
      </c>
      <c r="AB107">
        <v>3</v>
      </c>
      <c r="AC107">
        <v>3</v>
      </c>
      <c r="AD107">
        <v>3</v>
      </c>
      <c r="AE107">
        <v>4</v>
      </c>
      <c r="AF107">
        <v>2</v>
      </c>
      <c r="AG107">
        <v>2</v>
      </c>
      <c r="AH107">
        <v>2</v>
      </c>
      <c r="AI107">
        <v>3</v>
      </c>
      <c r="AJ107">
        <v>2</v>
      </c>
      <c r="AK107">
        <v>3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3</v>
      </c>
      <c r="AU107">
        <v>4</v>
      </c>
      <c r="AV107">
        <v>3</v>
      </c>
      <c r="AW107">
        <v>3</v>
      </c>
      <c r="AX107">
        <v>4</v>
      </c>
      <c r="AY107">
        <v>3</v>
      </c>
      <c r="AZ107">
        <v>3</v>
      </c>
      <c r="BA107">
        <v>3</v>
      </c>
      <c r="BB107">
        <v>3</v>
      </c>
      <c r="BC107">
        <v>5</v>
      </c>
      <c r="BD107">
        <v>5</v>
      </c>
      <c r="BE107">
        <v>4</v>
      </c>
      <c r="BF107">
        <v>3</v>
      </c>
      <c r="BG107">
        <v>3</v>
      </c>
      <c r="BH107">
        <v>5</v>
      </c>
      <c r="BI107">
        <v>4</v>
      </c>
      <c r="BJ107">
        <v>4</v>
      </c>
      <c r="BK107">
        <v>3</v>
      </c>
      <c r="BL107">
        <v>3</v>
      </c>
      <c r="BM107">
        <v>3</v>
      </c>
      <c r="BN107">
        <v>3</v>
      </c>
      <c r="BO107">
        <v>3</v>
      </c>
      <c r="BP107">
        <v>3</v>
      </c>
      <c r="BQ107">
        <v>3</v>
      </c>
      <c r="BR107">
        <v>3</v>
      </c>
      <c r="BS107">
        <v>2</v>
      </c>
      <c r="BT107">
        <v>2</v>
      </c>
      <c r="BU107">
        <v>3</v>
      </c>
      <c r="BV107">
        <v>4</v>
      </c>
      <c r="BW107">
        <v>3</v>
      </c>
      <c r="BX107">
        <v>4</v>
      </c>
      <c r="BY107">
        <v>441.41</v>
      </c>
      <c r="BZ107">
        <v>28.1</v>
      </c>
      <c r="CF107">
        <v>267.75</v>
      </c>
      <c r="CP107">
        <v>145.56</v>
      </c>
    </row>
    <row r="108" spans="1:94" x14ac:dyDescent="0.2">
      <c r="A108">
        <v>150</v>
      </c>
      <c r="B108" t="s">
        <v>102</v>
      </c>
      <c r="C108">
        <v>3</v>
      </c>
      <c r="D108" t="s">
        <v>103</v>
      </c>
      <c r="E108">
        <v>542078421</v>
      </c>
      <c r="F108">
        <v>21</v>
      </c>
      <c r="G108" t="s">
        <v>111</v>
      </c>
      <c r="H108">
        <v>1</v>
      </c>
      <c r="I108" t="s">
        <v>105</v>
      </c>
      <c r="J108" t="s">
        <v>163</v>
      </c>
      <c r="K108">
        <v>4</v>
      </c>
      <c r="L108">
        <v>5</v>
      </c>
      <c r="M108">
        <v>5</v>
      </c>
      <c r="N108">
        <v>5</v>
      </c>
      <c r="O108">
        <v>4</v>
      </c>
      <c r="P108">
        <v>4</v>
      </c>
      <c r="Q108">
        <v>5</v>
      </c>
      <c r="R108">
        <v>5</v>
      </c>
      <c r="S108">
        <v>3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3</v>
      </c>
      <c r="AC108">
        <v>3</v>
      </c>
      <c r="AD108">
        <v>2</v>
      </c>
      <c r="AE108">
        <v>3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4</v>
      </c>
      <c r="AM108">
        <v>3</v>
      </c>
      <c r="AN108">
        <v>4</v>
      </c>
      <c r="AO108">
        <v>3</v>
      </c>
      <c r="AP108">
        <v>4</v>
      </c>
      <c r="AQ108">
        <v>4</v>
      </c>
      <c r="AR108">
        <v>4</v>
      </c>
      <c r="AS108">
        <v>4</v>
      </c>
      <c r="AT108">
        <v>3</v>
      </c>
      <c r="AU108">
        <v>4</v>
      </c>
      <c r="AV108">
        <v>4</v>
      </c>
      <c r="AW108">
        <v>3</v>
      </c>
      <c r="AX108">
        <v>4</v>
      </c>
      <c r="AY108">
        <v>4</v>
      </c>
      <c r="AZ108">
        <v>3</v>
      </c>
      <c r="BA108">
        <v>4</v>
      </c>
      <c r="BB108">
        <v>5</v>
      </c>
      <c r="BC108">
        <v>2</v>
      </c>
      <c r="BD108">
        <v>3</v>
      </c>
      <c r="BE108">
        <v>4</v>
      </c>
      <c r="BF108">
        <v>2</v>
      </c>
      <c r="BG108">
        <v>2</v>
      </c>
      <c r="BH108">
        <v>5</v>
      </c>
      <c r="BI108">
        <v>4</v>
      </c>
      <c r="BJ108">
        <v>3</v>
      </c>
      <c r="BK108">
        <v>4</v>
      </c>
      <c r="BL108">
        <v>3</v>
      </c>
      <c r="BM108">
        <v>2</v>
      </c>
      <c r="BN108">
        <v>2</v>
      </c>
      <c r="BO108">
        <v>4</v>
      </c>
      <c r="BP108">
        <v>1</v>
      </c>
      <c r="BQ108">
        <v>4</v>
      </c>
      <c r="BR108">
        <v>3</v>
      </c>
      <c r="BS108">
        <v>3</v>
      </c>
      <c r="BT108">
        <v>4</v>
      </c>
      <c r="BU108">
        <v>3</v>
      </c>
      <c r="BV108">
        <v>2</v>
      </c>
      <c r="BW108">
        <v>4</v>
      </c>
      <c r="BX108">
        <v>3</v>
      </c>
      <c r="BY108">
        <v>366.47</v>
      </c>
      <c r="BZ108">
        <v>29.28</v>
      </c>
      <c r="CF108">
        <v>192.59</v>
      </c>
      <c r="CP108">
        <v>144.6</v>
      </c>
    </row>
    <row r="109" spans="1:94" x14ac:dyDescent="0.2">
      <c r="A109">
        <v>151</v>
      </c>
      <c r="B109" t="s">
        <v>102</v>
      </c>
      <c r="C109">
        <v>3</v>
      </c>
      <c r="D109" t="s">
        <v>103</v>
      </c>
      <c r="E109">
        <v>248626789</v>
      </c>
      <c r="F109">
        <v>20</v>
      </c>
      <c r="G109" t="s">
        <v>104</v>
      </c>
      <c r="H109">
        <v>1</v>
      </c>
      <c r="I109" t="s">
        <v>105</v>
      </c>
      <c r="J109" t="s">
        <v>164</v>
      </c>
      <c r="K109">
        <v>4</v>
      </c>
      <c r="L109">
        <v>5</v>
      </c>
      <c r="M109">
        <v>5</v>
      </c>
      <c r="N109">
        <v>5</v>
      </c>
      <c r="O109">
        <v>5</v>
      </c>
      <c r="P109">
        <v>3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4</v>
      </c>
      <c r="X109">
        <v>5</v>
      </c>
      <c r="Y109">
        <v>5</v>
      </c>
      <c r="Z109">
        <v>5</v>
      </c>
      <c r="AA109">
        <v>5</v>
      </c>
      <c r="AB109">
        <v>1</v>
      </c>
      <c r="AC109">
        <v>3</v>
      </c>
      <c r="AD109">
        <v>2</v>
      </c>
      <c r="AE109">
        <v>2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3</v>
      </c>
      <c r="AM109">
        <v>3</v>
      </c>
      <c r="AN109">
        <v>3</v>
      </c>
      <c r="AO109">
        <v>3</v>
      </c>
      <c r="AP109">
        <v>5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5</v>
      </c>
      <c r="AW109">
        <v>5</v>
      </c>
      <c r="AX109">
        <v>5</v>
      </c>
      <c r="AY109">
        <v>3</v>
      </c>
      <c r="AZ109">
        <v>3</v>
      </c>
      <c r="BA109">
        <v>3</v>
      </c>
      <c r="BB109">
        <v>5</v>
      </c>
      <c r="BC109">
        <v>1</v>
      </c>
      <c r="BD109">
        <v>3</v>
      </c>
      <c r="BE109">
        <v>3</v>
      </c>
      <c r="BF109">
        <v>3</v>
      </c>
      <c r="BG109">
        <v>2</v>
      </c>
      <c r="BH109">
        <v>5</v>
      </c>
      <c r="BI109">
        <v>5</v>
      </c>
      <c r="BJ109">
        <v>4</v>
      </c>
      <c r="BK109">
        <v>5</v>
      </c>
      <c r="BL109">
        <v>3</v>
      </c>
      <c r="BM109">
        <v>2</v>
      </c>
      <c r="BN109">
        <v>3</v>
      </c>
      <c r="BO109">
        <v>3</v>
      </c>
      <c r="BP109">
        <v>3</v>
      </c>
      <c r="BQ109">
        <v>2</v>
      </c>
      <c r="BR109">
        <v>3</v>
      </c>
      <c r="BS109">
        <v>1</v>
      </c>
      <c r="BT109">
        <v>1</v>
      </c>
      <c r="BU109">
        <v>4</v>
      </c>
      <c r="BV109">
        <v>3</v>
      </c>
      <c r="BW109">
        <v>5</v>
      </c>
      <c r="BX109">
        <v>2</v>
      </c>
      <c r="BY109">
        <v>411.69</v>
      </c>
      <c r="BZ109">
        <v>29.07</v>
      </c>
      <c r="CF109">
        <v>249.49</v>
      </c>
      <c r="CP109">
        <v>133.13</v>
      </c>
    </row>
    <row r="110" spans="1:94" x14ac:dyDescent="0.2">
      <c r="A110">
        <v>152</v>
      </c>
      <c r="B110" t="s">
        <v>102</v>
      </c>
      <c r="C110">
        <v>3</v>
      </c>
      <c r="D110" t="s">
        <v>103</v>
      </c>
      <c r="E110">
        <v>1090851688</v>
      </c>
      <c r="F110">
        <v>21</v>
      </c>
      <c r="G110" t="s">
        <v>111</v>
      </c>
      <c r="H110">
        <v>1</v>
      </c>
      <c r="I110" t="s">
        <v>105</v>
      </c>
      <c r="K110">
        <v>2</v>
      </c>
      <c r="L110">
        <v>3</v>
      </c>
      <c r="M110">
        <v>3</v>
      </c>
      <c r="N110">
        <v>2</v>
      </c>
      <c r="O110">
        <v>2</v>
      </c>
      <c r="P110">
        <v>2</v>
      </c>
      <c r="Q110">
        <v>5</v>
      </c>
      <c r="R110">
        <v>4</v>
      </c>
      <c r="S110">
        <v>1</v>
      </c>
      <c r="T110">
        <v>1</v>
      </c>
      <c r="U110">
        <v>4</v>
      </c>
      <c r="V110">
        <v>4</v>
      </c>
      <c r="W110">
        <v>2</v>
      </c>
      <c r="X110">
        <v>3</v>
      </c>
      <c r="Y110">
        <v>4</v>
      </c>
      <c r="Z110">
        <v>4</v>
      </c>
      <c r="AA110">
        <v>3</v>
      </c>
      <c r="AB110">
        <v>3</v>
      </c>
      <c r="AC110">
        <v>3</v>
      </c>
      <c r="AD110">
        <v>1</v>
      </c>
      <c r="AE110">
        <v>4</v>
      </c>
      <c r="AF110">
        <v>3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2</v>
      </c>
      <c r="BD110">
        <v>4</v>
      </c>
      <c r="BE110">
        <v>3</v>
      </c>
      <c r="BF110">
        <v>3</v>
      </c>
      <c r="BG110">
        <v>4</v>
      </c>
      <c r="BH110">
        <v>5</v>
      </c>
      <c r="BI110">
        <v>1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P110">
        <v>3</v>
      </c>
      <c r="BQ110">
        <v>3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369.72</v>
      </c>
      <c r="BZ110">
        <v>21.67</v>
      </c>
      <c r="CF110">
        <v>150.9</v>
      </c>
      <c r="CP110">
        <v>197.15</v>
      </c>
    </row>
    <row r="111" spans="1:94" x14ac:dyDescent="0.2">
      <c r="A111">
        <v>153</v>
      </c>
      <c r="B111" t="s">
        <v>102</v>
      </c>
      <c r="C111">
        <v>3</v>
      </c>
      <c r="D111" t="s">
        <v>103</v>
      </c>
      <c r="E111">
        <v>904326583</v>
      </c>
      <c r="F111">
        <v>22</v>
      </c>
      <c r="G111" t="s">
        <v>111</v>
      </c>
      <c r="H111">
        <v>1</v>
      </c>
      <c r="I111" t="s">
        <v>105</v>
      </c>
      <c r="J111" t="s">
        <v>157</v>
      </c>
      <c r="K111">
        <v>4</v>
      </c>
      <c r="L111">
        <v>5</v>
      </c>
      <c r="M111">
        <v>5</v>
      </c>
      <c r="N111">
        <v>4</v>
      </c>
      <c r="O111">
        <v>4</v>
      </c>
      <c r="P111">
        <v>3</v>
      </c>
      <c r="Q111">
        <v>4</v>
      </c>
      <c r="R111">
        <v>4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5</v>
      </c>
      <c r="Z111">
        <v>5</v>
      </c>
      <c r="AA111">
        <v>5</v>
      </c>
      <c r="AB111">
        <v>3</v>
      </c>
      <c r="AC111">
        <v>2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4</v>
      </c>
      <c r="AM111">
        <v>4</v>
      </c>
      <c r="AN111">
        <v>4</v>
      </c>
      <c r="AO111">
        <v>4</v>
      </c>
      <c r="AP111">
        <v>4</v>
      </c>
      <c r="AQ111">
        <v>4</v>
      </c>
      <c r="AR111">
        <v>4</v>
      </c>
      <c r="AS111">
        <v>4</v>
      </c>
      <c r="AT111">
        <v>4</v>
      </c>
      <c r="AU111">
        <v>4</v>
      </c>
      <c r="AV111">
        <v>5</v>
      </c>
      <c r="AW111">
        <v>4</v>
      </c>
      <c r="AX111">
        <v>4</v>
      </c>
      <c r="AY111">
        <v>4</v>
      </c>
      <c r="AZ111">
        <v>5</v>
      </c>
      <c r="BA111">
        <v>5</v>
      </c>
      <c r="BB111">
        <v>5</v>
      </c>
      <c r="BC111">
        <v>3</v>
      </c>
      <c r="BD111">
        <v>5</v>
      </c>
      <c r="BE111">
        <v>5</v>
      </c>
      <c r="BF111">
        <v>3</v>
      </c>
      <c r="BG111">
        <v>4</v>
      </c>
      <c r="BH111">
        <v>4</v>
      </c>
      <c r="BI111">
        <v>4</v>
      </c>
      <c r="BJ111">
        <v>4</v>
      </c>
      <c r="BK111">
        <v>2</v>
      </c>
      <c r="BL111">
        <v>4</v>
      </c>
      <c r="BM111">
        <v>3</v>
      </c>
      <c r="BN111">
        <v>4</v>
      </c>
      <c r="BO111">
        <v>2</v>
      </c>
      <c r="BP111">
        <v>3</v>
      </c>
      <c r="BQ111">
        <v>4</v>
      </c>
      <c r="BR111">
        <v>3</v>
      </c>
      <c r="BS111">
        <v>2</v>
      </c>
      <c r="BT111">
        <v>2</v>
      </c>
      <c r="BU111">
        <v>3</v>
      </c>
      <c r="BV111">
        <v>4</v>
      </c>
      <c r="BW111">
        <v>4</v>
      </c>
      <c r="BX111">
        <v>3</v>
      </c>
      <c r="BY111">
        <v>363.04</v>
      </c>
      <c r="BZ111">
        <v>17.7</v>
      </c>
      <c r="CF111">
        <v>129.65</v>
      </c>
      <c r="CP111">
        <v>215.69</v>
      </c>
    </row>
    <row r="112" spans="1:94" x14ac:dyDescent="0.2">
      <c r="A112">
        <v>154</v>
      </c>
      <c r="B112" t="s">
        <v>102</v>
      </c>
      <c r="C112">
        <v>3</v>
      </c>
      <c r="D112" t="s">
        <v>103</v>
      </c>
      <c r="E112">
        <v>1041484310</v>
      </c>
      <c r="F112">
        <v>22</v>
      </c>
      <c r="G112" t="s">
        <v>104</v>
      </c>
      <c r="H112">
        <v>1</v>
      </c>
      <c r="I112" t="s">
        <v>105</v>
      </c>
      <c r="J112" t="s">
        <v>165</v>
      </c>
      <c r="K112">
        <v>5</v>
      </c>
      <c r="L112">
        <v>5</v>
      </c>
      <c r="M112">
        <v>5</v>
      </c>
      <c r="N112">
        <v>5</v>
      </c>
      <c r="O112">
        <v>3</v>
      </c>
      <c r="P112">
        <v>3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3</v>
      </c>
      <c r="AC112">
        <v>3</v>
      </c>
      <c r="AD112">
        <v>2</v>
      </c>
      <c r="AE112">
        <v>3</v>
      </c>
      <c r="AF112">
        <v>3</v>
      </c>
      <c r="AG112">
        <v>2</v>
      </c>
      <c r="AH112">
        <v>2</v>
      </c>
      <c r="AI112">
        <v>2</v>
      </c>
      <c r="AJ112">
        <v>2</v>
      </c>
      <c r="AK112">
        <v>4</v>
      </c>
      <c r="AL112">
        <v>4</v>
      </c>
      <c r="AM112">
        <v>3</v>
      </c>
      <c r="AN112">
        <v>3</v>
      </c>
      <c r="AO112">
        <v>3</v>
      </c>
      <c r="AP112">
        <v>5</v>
      </c>
      <c r="AQ112">
        <v>5</v>
      </c>
      <c r="AR112">
        <v>5</v>
      </c>
      <c r="AS112">
        <v>3</v>
      </c>
      <c r="AT112">
        <v>2</v>
      </c>
      <c r="AU112">
        <v>3</v>
      </c>
      <c r="AV112">
        <v>3</v>
      </c>
      <c r="AW112">
        <v>3</v>
      </c>
      <c r="AX112">
        <v>3</v>
      </c>
      <c r="AY112">
        <v>5</v>
      </c>
      <c r="AZ112">
        <v>4</v>
      </c>
      <c r="BA112">
        <v>4</v>
      </c>
      <c r="BB112">
        <v>5</v>
      </c>
      <c r="BC112">
        <v>2</v>
      </c>
      <c r="BD112">
        <v>4</v>
      </c>
      <c r="BE112">
        <v>4</v>
      </c>
      <c r="BF112">
        <v>2</v>
      </c>
      <c r="BG112">
        <v>3</v>
      </c>
      <c r="BH112">
        <v>5</v>
      </c>
      <c r="BI112">
        <v>2</v>
      </c>
      <c r="BJ112">
        <v>2</v>
      </c>
      <c r="BK112">
        <v>4</v>
      </c>
      <c r="BL112">
        <v>2</v>
      </c>
      <c r="BM112">
        <v>2</v>
      </c>
      <c r="BN112">
        <v>2</v>
      </c>
      <c r="BO112">
        <v>3</v>
      </c>
      <c r="BP112">
        <v>1</v>
      </c>
      <c r="BQ112">
        <v>1</v>
      </c>
      <c r="BR112">
        <v>2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276.16000000000003</v>
      </c>
      <c r="BZ112">
        <v>18.989999999999998</v>
      </c>
      <c r="CF112">
        <v>167.88</v>
      </c>
      <c r="CP112">
        <v>89.29</v>
      </c>
    </row>
    <row r="113" spans="1:94" x14ac:dyDescent="0.2">
      <c r="A113">
        <v>155</v>
      </c>
      <c r="B113" t="s">
        <v>102</v>
      </c>
      <c r="C113">
        <v>3</v>
      </c>
      <c r="D113" t="s">
        <v>103</v>
      </c>
      <c r="E113">
        <v>1718175184</v>
      </c>
      <c r="F113">
        <v>20</v>
      </c>
      <c r="G113" t="s">
        <v>111</v>
      </c>
      <c r="H113">
        <v>1</v>
      </c>
      <c r="I113" t="s">
        <v>105</v>
      </c>
      <c r="J113" t="s">
        <v>166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3</v>
      </c>
      <c r="R113">
        <v>3</v>
      </c>
      <c r="S113">
        <v>5</v>
      </c>
      <c r="T113">
        <v>5</v>
      </c>
      <c r="U113">
        <v>5</v>
      </c>
      <c r="V113">
        <v>5</v>
      </c>
      <c r="W113">
        <v>3</v>
      </c>
      <c r="X113">
        <v>5</v>
      </c>
      <c r="Y113">
        <v>5</v>
      </c>
      <c r="Z113">
        <v>5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5</v>
      </c>
      <c r="AG113">
        <v>3</v>
      </c>
      <c r="AH113">
        <v>3</v>
      </c>
      <c r="AI113">
        <v>3</v>
      </c>
      <c r="AJ113">
        <v>3</v>
      </c>
      <c r="AK113">
        <v>3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1</v>
      </c>
      <c r="BL113">
        <v>3</v>
      </c>
      <c r="BM113">
        <v>3</v>
      </c>
      <c r="BN113">
        <v>3</v>
      </c>
      <c r="BO113">
        <v>3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3</v>
      </c>
      <c r="BV113">
        <v>5</v>
      </c>
      <c r="BW113">
        <v>5</v>
      </c>
      <c r="BX113">
        <v>5</v>
      </c>
      <c r="BY113">
        <v>207.28</v>
      </c>
      <c r="BZ113">
        <v>32.29</v>
      </c>
      <c r="CF113">
        <v>114.45</v>
      </c>
      <c r="CP113">
        <v>60.54</v>
      </c>
    </row>
    <row r="114" spans="1:94" x14ac:dyDescent="0.2">
      <c r="A114">
        <v>157</v>
      </c>
      <c r="B114" t="s">
        <v>102</v>
      </c>
      <c r="C114">
        <v>3</v>
      </c>
      <c r="D114" t="s">
        <v>103</v>
      </c>
      <c r="E114">
        <v>1981751914</v>
      </c>
      <c r="F114">
        <v>22</v>
      </c>
      <c r="G114" t="s">
        <v>104</v>
      </c>
      <c r="H114">
        <v>1</v>
      </c>
      <c r="I114" t="s">
        <v>105</v>
      </c>
      <c r="K114">
        <v>5</v>
      </c>
      <c r="L114">
        <v>4</v>
      </c>
      <c r="M114">
        <v>4</v>
      </c>
      <c r="N114">
        <v>4</v>
      </c>
      <c r="O114">
        <v>5</v>
      </c>
      <c r="P114">
        <v>2</v>
      </c>
      <c r="Q114">
        <v>4</v>
      </c>
      <c r="R114">
        <v>5</v>
      </c>
      <c r="S114">
        <v>5</v>
      </c>
      <c r="T114">
        <v>4</v>
      </c>
      <c r="U114">
        <v>4</v>
      </c>
      <c r="V114">
        <v>3</v>
      </c>
      <c r="W114">
        <v>3</v>
      </c>
      <c r="X114">
        <v>3</v>
      </c>
      <c r="Y114">
        <v>4</v>
      </c>
      <c r="Z114">
        <v>3</v>
      </c>
      <c r="AA114">
        <v>3</v>
      </c>
      <c r="AB114">
        <v>1</v>
      </c>
      <c r="AC114">
        <v>2</v>
      </c>
      <c r="AD114">
        <v>1</v>
      </c>
      <c r="AE114">
        <v>2</v>
      </c>
      <c r="AF114">
        <v>4</v>
      </c>
      <c r="AG114">
        <v>2</v>
      </c>
      <c r="AH114">
        <v>2</v>
      </c>
      <c r="AI114">
        <v>2</v>
      </c>
      <c r="AJ114">
        <v>4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4</v>
      </c>
      <c r="AQ114">
        <v>4</v>
      </c>
      <c r="AR114">
        <v>4</v>
      </c>
      <c r="AS114">
        <v>4</v>
      </c>
      <c r="AT114">
        <v>2</v>
      </c>
      <c r="AU114">
        <v>4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2</v>
      </c>
      <c r="BF114">
        <v>1</v>
      </c>
      <c r="BG114">
        <v>2</v>
      </c>
      <c r="BH114">
        <v>4</v>
      </c>
      <c r="BI114">
        <v>2</v>
      </c>
      <c r="BJ114">
        <v>2</v>
      </c>
      <c r="BK114">
        <v>2</v>
      </c>
      <c r="BL114">
        <v>3</v>
      </c>
      <c r="BM114">
        <v>1</v>
      </c>
      <c r="BN114">
        <v>1</v>
      </c>
      <c r="BO114">
        <v>4</v>
      </c>
      <c r="BP114">
        <v>3</v>
      </c>
      <c r="BQ114">
        <v>2</v>
      </c>
      <c r="BR114">
        <v>4</v>
      </c>
      <c r="BS114">
        <v>3</v>
      </c>
      <c r="BT114">
        <v>3</v>
      </c>
      <c r="BU114">
        <v>3</v>
      </c>
      <c r="BV114">
        <v>3</v>
      </c>
      <c r="BW114">
        <v>3</v>
      </c>
      <c r="BX114">
        <v>1</v>
      </c>
      <c r="BY114">
        <v>470.89</v>
      </c>
      <c r="BZ114">
        <v>32.99</v>
      </c>
      <c r="CF114">
        <v>262.72000000000003</v>
      </c>
      <c r="CP114">
        <v>175.18</v>
      </c>
    </row>
    <row r="115" spans="1:94" x14ac:dyDescent="0.2">
      <c r="A115">
        <v>158</v>
      </c>
      <c r="B115" t="s">
        <v>102</v>
      </c>
      <c r="C115">
        <v>3</v>
      </c>
      <c r="D115" t="s">
        <v>103</v>
      </c>
      <c r="E115">
        <v>1596634949</v>
      </c>
      <c r="F115">
        <v>22</v>
      </c>
      <c r="G115" t="s">
        <v>111</v>
      </c>
      <c r="H115">
        <v>1</v>
      </c>
      <c r="I115" t="s">
        <v>105</v>
      </c>
      <c r="J115" t="s">
        <v>167</v>
      </c>
      <c r="K115">
        <v>3</v>
      </c>
      <c r="L115">
        <v>4</v>
      </c>
      <c r="M115">
        <v>4</v>
      </c>
      <c r="N115">
        <v>4</v>
      </c>
      <c r="O115">
        <v>5</v>
      </c>
      <c r="P115">
        <v>4</v>
      </c>
      <c r="Q115">
        <v>5</v>
      </c>
      <c r="R115">
        <v>4</v>
      </c>
      <c r="S115">
        <v>3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5</v>
      </c>
      <c r="Z115">
        <v>5</v>
      </c>
      <c r="AA115">
        <v>4</v>
      </c>
      <c r="AB115">
        <v>2</v>
      </c>
      <c r="AC115">
        <v>3</v>
      </c>
      <c r="AD115">
        <v>3</v>
      </c>
      <c r="AE115">
        <v>4</v>
      </c>
      <c r="AF115">
        <v>4</v>
      </c>
      <c r="AG115">
        <v>2</v>
      </c>
      <c r="AH115">
        <v>2</v>
      </c>
      <c r="AI115">
        <v>4</v>
      </c>
      <c r="AJ115">
        <v>4</v>
      </c>
      <c r="AK115">
        <v>4</v>
      </c>
      <c r="AL115">
        <v>4</v>
      </c>
      <c r="AM115">
        <v>3</v>
      </c>
      <c r="AN115">
        <v>3</v>
      </c>
      <c r="AO115">
        <v>3</v>
      </c>
      <c r="AP115">
        <v>4</v>
      </c>
      <c r="AQ115">
        <v>5</v>
      </c>
      <c r="AR115">
        <v>4</v>
      </c>
      <c r="AS115">
        <v>3</v>
      </c>
      <c r="AT115">
        <v>3</v>
      </c>
      <c r="AU115">
        <v>4</v>
      </c>
      <c r="AV115">
        <v>5</v>
      </c>
      <c r="AW115">
        <v>5</v>
      </c>
      <c r="AX115">
        <v>3</v>
      </c>
      <c r="AY115">
        <v>4</v>
      </c>
      <c r="AZ115">
        <v>5</v>
      </c>
      <c r="BA115">
        <v>3</v>
      </c>
      <c r="BB115">
        <v>3</v>
      </c>
      <c r="BC115">
        <v>1</v>
      </c>
      <c r="BD115">
        <v>1</v>
      </c>
      <c r="BE115">
        <v>5</v>
      </c>
      <c r="BF115">
        <v>2</v>
      </c>
      <c r="BG115">
        <v>2</v>
      </c>
      <c r="BH115">
        <v>5</v>
      </c>
      <c r="BI115">
        <v>3</v>
      </c>
      <c r="BJ115">
        <v>1</v>
      </c>
      <c r="BK115">
        <v>4</v>
      </c>
      <c r="BL115">
        <v>3</v>
      </c>
      <c r="BM115">
        <v>1</v>
      </c>
      <c r="BN115">
        <v>2</v>
      </c>
      <c r="BO115">
        <v>3</v>
      </c>
      <c r="BP115">
        <v>3</v>
      </c>
      <c r="BQ115">
        <v>3</v>
      </c>
      <c r="BR115">
        <v>2</v>
      </c>
      <c r="BS115">
        <v>3</v>
      </c>
      <c r="BT115">
        <v>3</v>
      </c>
      <c r="BU115">
        <v>3</v>
      </c>
      <c r="BV115">
        <v>4</v>
      </c>
      <c r="BW115">
        <v>4</v>
      </c>
      <c r="BX115">
        <v>3</v>
      </c>
      <c r="BY115">
        <v>472.26</v>
      </c>
      <c r="BZ115">
        <v>29.69</v>
      </c>
      <c r="CF115">
        <v>221.28</v>
      </c>
      <c r="CP115">
        <v>221.29</v>
      </c>
    </row>
    <row r="116" spans="1:94" x14ac:dyDescent="0.2">
      <c r="A116">
        <v>159</v>
      </c>
      <c r="B116" t="s">
        <v>102</v>
      </c>
      <c r="C116">
        <v>3</v>
      </c>
      <c r="D116" t="s">
        <v>103</v>
      </c>
      <c r="E116">
        <v>1938823774</v>
      </c>
      <c r="F116">
        <v>22</v>
      </c>
      <c r="G116" t="s">
        <v>111</v>
      </c>
      <c r="H116">
        <v>1</v>
      </c>
      <c r="I116" t="s">
        <v>105</v>
      </c>
      <c r="J116" t="s">
        <v>109</v>
      </c>
      <c r="K116">
        <v>3</v>
      </c>
      <c r="L116">
        <v>4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3</v>
      </c>
      <c r="S116">
        <v>3</v>
      </c>
      <c r="T116">
        <v>3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3</v>
      </c>
      <c r="AC116">
        <v>3</v>
      </c>
      <c r="AD116">
        <v>3</v>
      </c>
      <c r="AE116">
        <v>5</v>
      </c>
      <c r="AF116">
        <v>4</v>
      </c>
      <c r="AG116">
        <v>4</v>
      </c>
      <c r="AH116">
        <v>4</v>
      </c>
      <c r="AI116">
        <v>3</v>
      </c>
      <c r="AJ116">
        <v>4</v>
      </c>
      <c r="AK116">
        <v>4</v>
      </c>
      <c r="AL116">
        <v>4</v>
      </c>
      <c r="AM116">
        <v>3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3</v>
      </c>
      <c r="BA116">
        <v>3</v>
      </c>
      <c r="BB116">
        <v>3</v>
      </c>
      <c r="BC116">
        <v>3</v>
      </c>
      <c r="BD116">
        <v>4</v>
      </c>
      <c r="BE116">
        <v>4</v>
      </c>
      <c r="BF116">
        <v>5</v>
      </c>
      <c r="BG116">
        <v>4</v>
      </c>
      <c r="BH116">
        <v>3</v>
      </c>
      <c r="BI116">
        <v>2</v>
      </c>
      <c r="BJ116">
        <v>2</v>
      </c>
      <c r="BK116">
        <v>4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1</v>
      </c>
      <c r="BV116">
        <v>1</v>
      </c>
      <c r="BW116">
        <v>1</v>
      </c>
      <c r="BX116">
        <v>1</v>
      </c>
      <c r="BY116">
        <v>317.79000000000002</v>
      </c>
      <c r="BZ116">
        <v>43.6</v>
      </c>
      <c r="CF116">
        <v>204.86</v>
      </c>
      <c r="CP116">
        <v>69.33</v>
      </c>
    </row>
    <row r="117" spans="1:94" x14ac:dyDescent="0.2">
      <c r="A117">
        <v>161</v>
      </c>
      <c r="B117" t="s">
        <v>102</v>
      </c>
      <c r="C117">
        <v>3</v>
      </c>
      <c r="D117" t="s">
        <v>103</v>
      </c>
      <c r="E117">
        <v>1785245305</v>
      </c>
      <c r="F117">
        <v>22</v>
      </c>
      <c r="G117" t="s">
        <v>111</v>
      </c>
      <c r="H117">
        <v>1</v>
      </c>
      <c r="I117" t="s">
        <v>105</v>
      </c>
      <c r="J117" t="s">
        <v>168</v>
      </c>
      <c r="K117">
        <v>4</v>
      </c>
      <c r="L117">
        <v>5</v>
      </c>
      <c r="M117">
        <v>5</v>
      </c>
      <c r="N117">
        <v>5</v>
      </c>
      <c r="O117">
        <v>5</v>
      </c>
      <c r="P117">
        <v>4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4</v>
      </c>
      <c r="Z117">
        <v>5</v>
      </c>
      <c r="AA117">
        <v>5</v>
      </c>
      <c r="AB117">
        <v>3</v>
      </c>
      <c r="AC117">
        <v>3</v>
      </c>
      <c r="AD117">
        <v>3</v>
      </c>
      <c r="AE117">
        <v>2</v>
      </c>
      <c r="AF117">
        <v>2</v>
      </c>
      <c r="AG117">
        <v>1</v>
      </c>
      <c r="AH117">
        <v>1</v>
      </c>
      <c r="AI117">
        <v>3</v>
      </c>
      <c r="AJ117">
        <v>3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4</v>
      </c>
      <c r="AQ117">
        <v>4</v>
      </c>
      <c r="AR117">
        <v>5</v>
      </c>
      <c r="AS117">
        <v>5</v>
      </c>
      <c r="AT117">
        <v>5</v>
      </c>
      <c r="AU117">
        <v>5</v>
      </c>
      <c r="AV117">
        <v>4</v>
      </c>
      <c r="AW117">
        <v>2</v>
      </c>
      <c r="AX117">
        <v>4</v>
      </c>
      <c r="AY117">
        <v>4</v>
      </c>
      <c r="AZ117">
        <v>4</v>
      </c>
      <c r="BA117">
        <v>2</v>
      </c>
      <c r="BB117">
        <v>5</v>
      </c>
      <c r="BC117">
        <v>2</v>
      </c>
      <c r="BD117">
        <v>4</v>
      </c>
      <c r="BE117">
        <v>4</v>
      </c>
      <c r="BF117">
        <v>4</v>
      </c>
      <c r="BG117">
        <v>3</v>
      </c>
      <c r="BH117">
        <v>5</v>
      </c>
      <c r="BI117">
        <v>4</v>
      </c>
      <c r="BJ117">
        <v>2</v>
      </c>
      <c r="BK117">
        <v>3</v>
      </c>
      <c r="BL117">
        <v>2</v>
      </c>
      <c r="BM117">
        <v>2</v>
      </c>
      <c r="BN117">
        <v>3</v>
      </c>
      <c r="BO117">
        <v>4</v>
      </c>
      <c r="BP117">
        <v>2</v>
      </c>
      <c r="BQ117">
        <v>2</v>
      </c>
      <c r="BR117">
        <v>3</v>
      </c>
      <c r="BS117">
        <v>4</v>
      </c>
      <c r="BT117">
        <v>4</v>
      </c>
      <c r="BU117">
        <v>3</v>
      </c>
      <c r="BV117">
        <v>4</v>
      </c>
      <c r="BW117">
        <v>4</v>
      </c>
      <c r="BX117">
        <v>2</v>
      </c>
      <c r="BY117">
        <v>508.63</v>
      </c>
      <c r="BZ117">
        <v>23.68</v>
      </c>
      <c r="CF117">
        <v>298.77</v>
      </c>
      <c r="CP117">
        <v>186.18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E41C-0D9D-4F58-A733-84898925EEB0}">
  <dimension ref="A1:BT141"/>
  <sheetViews>
    <sheetView topLeftCell="A10" zoomScale="55" zoomScaleNormal="55" workbookViewId="0">
      <selection activeCell="F117" sqref="F117"/>
    </sheetView>
  </sheetViews>
  <sheetFormatPr defaultRowHeight="12.75" x14ac:dyDescent="0.2"/>
  <cols>
    <col min="1" max="1" width="19.7109375" customWidth="1"/>
    <col min="2" max="2" width="12.5703125" bestFit="1" customWidth="1"/>
    <col min="3" max="3" width="34.28515625" bestFit="1" customWidth="1"/>
    <col min="4" max="4" width="13.28515625" bestFit="1" customWidth="1"/>
    <col min="5" max="5" width="37" bestFit="1" customWidth="1"/>
    <col min="6" max="6" width="45.85546875" customWidth="1"/>
    <col min="7" max="7" width="46.85546875" bestFit="1" customWidth="1"/>
    <col min="8" max="8" width="59.7109375" bestFit="1" customWidth="1"/>
    <col min="9" max="9" width="80.85546875" bestFit="1" customWidth="1"/>
    <col min="10" max="10" width="50.7109375" bestFit="1" customWidth="1"/>
    <col min="11" max="11" width="47.5703125" bestFit="1" customWidth="1"/>
    <col min="12" max="12" width="57.140625" bestFit="1" customWidth="1"/>
    <col min="13" max="13" width="51.28515625" bestFit="1" customWidth="1"/>
    <col min="14" max="14" width="53" bestFit="1" customWidth="1"/>
    <col min="15" max="15" width="73.28515625" bestFit="1" customWidth="1"/>
    <col min="16" max="16" width="74.140625" bestFit="1" customWidth="1"/>
    <col min="17" max="17" width="84.7109375" bestFit="1" customWidth="1"/>
    <col min="18" max="18" width="68.5703125" bestFit="1" customWidth="1"/>
    <col min="19" max="19" width="80.28515625" bestFit="1" customWidth="1"/>
    <col min="20" max="20" width="68.42578125" bestFit="1" customWidth="1"/>
    <col min="21" max="21" width="73.28515625" bestFit="1" customWidth="1"/>
    <col min="22" max="22" width="70.28515625" bestFit="1" customWidth="1"/>
    <col min="23" max="23" width="68.28515625" bestFit="1" customWidth="1"/>
    <col min="24" max="24" width="73.140625" bestFit="1" customWidth="1"/>
    <col min="25" max="25" width="98.7109375" bestFit="1" customWidth="1"/>
    <col min="26" max="26" width="94.140625" bestFit="1" customWidth="1"/>
    <col min="27" max="27" width="111.140625" bestFit="1" customWidth="1"/>
    <col min="28" max="28" width="100.85546875" bestFit="1" customWidth="1"/>
    <col min="29" max="29" width="102.85546875" bestFit="1" customWidth="1"/>
    <col min="30" max="30" width="105.5703125" bestFit="1" customWidth="1"/>
    <col min="31" max="31" width="109.42578125" bestFit="1" customWidth="1"/>
    <col min="32" max="32" width="108.42578125" bestFit="1" customWidth="1"/>
    <col min="33" max="33" width="99" bestFit="1" customWidth="1"/>
    <col min="34" max="34" width="97.7109375" bestFit="1" customWidth="1"/>
    <col min="35" max="35" width="91" bestFit="1" customWidth="1"/>
    <col min="36" max="36" width="93" bestFit="1" customWidth="1"/>
    <col min="37" max="37" width="93.140625" bestFit="1" customWidth="1"/>
    <col min="38" max="38" width="94.7109375" bestFit="1" customWidth="1"/>
    <col min="39" max="39" width="88.85546875" bestFit="1" customWidth="1"/>
    <col min="40" max="40" width="98" bestFit="1" customWidth="1"/>
    <col min="41" max="41" width="54.5703125" bestFit="1" customWidth="1"/>
    <col min="42" max="42" width="73.140625" bestFit="1" customWidth="1"/>
    <col min="43" max="43" width="57.140625" bestFit="1" customWidth="1"/>
    <col min="44" max="44" width="55.5703125" bestFit="1" customWidth="1"/>
    <col min="45" max="45" width="56.140625" bestFit="1" customWidth="1"/>
    <col min="46" max="46" width="58" bestFit="1" customWidth="1"/>
    <col min="47" max="47" width="88.7109375" bestFit="1" customWidth="1"/>
    <col min="48" max="48" width="81.7109375" bestFit="1" customWidth="1"/>
    <col min="49" max="49" width="74.7109375" bestFit="1" customWidth="1"/>
    <col min="50" max="50" width="74.7109375" customWidth="1"/>
    <col min="51" max="51" width="48" bestFit="1" customWidth="1"/>
    <col min="52" max="52" width="94" bestFit="1" customWidth="1"/>
    <col min="53" max="53" width="65.28515625" bestFit="1" customWidth="1"/>
    <col min="54" max="54" width="61.7109375" bestFit="1" customWidth="1"/>
    <col min="55" max="55" width="67" bestFit="1" customWidth="1"/>
    <col min="56" max="56" width="49.5703125" bestFit="1" customWidth="1"/>
    <col min="57" max="57" width="47" bestFit="1" customWidth="1"/>
    <col min="58" max="58" width="86.7109375" bestFit="1" customWidth="1"/>
    <col min="59" max="59" width="87.7109375" bestFit="1" customWidth="1"/>
    <col min="60" max="60" width="55.5703125" bestFit="1" customWidth="1"/>
    <col min="61" max="61" width="69.42578125" bestFit="1" customWidth="1"/>
    <col min="62" max="62" width="97.5703125" bestFit="1" customWidth="1"/>
    <col min="63" max="63" width="121.85546875" bestFit="1" customWidth="1"/>
    <col min="64" max="64" width="94" bestFit="1" customWidth="1"/>
    <col min="65" max="65" width="96" bestFit="1" customWidth="1"/>
    <col min="66" max="66" width="135.5703125" bestFit="1" customWidth="1"/>
    <col min="67" max="67" width="74.140625" bestFit="1" customWidth="1"/>
    <col min="68" max="68" width="102.5703125" bestFit="1" customWidth="1"/>
    <col min="69" max="69" width="59.5703125" bestFit="1" customWidth="1"/>
    <col min="70" max="70" width="56.28515625" bestFit="1" customWidth="1"/>
    <col min="71" max="71" width="59.85546875" bestFit="1" customWidth="1"/>
    <col min="72" max="72" width="56.7109375" bestFit="1" customWidth="1"/>
  </cols>
  <sheetData>
    <row r="1" spans="1:72" ht="15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40" t="s">
        <v>10</v>
      </c>
      <c r="G1" s="40" t="s">
        <v>11</v>
      </c>
      <c r="H1" s="40" t="s">
        <v>12</v>
      </c>
      <c r="I1" s="40" t="s">
        <v>13</v>
      </c>
      <c r="J1" s="40" t="s">
        <v>14</v>
      </c>
      <c r="K1" s="40" t="s">
        <v>15</v>
      </c>
      <c r="L1" s="40" t="s">
        <v>16</v>
      </c>
      <c r="M1" s="40" t="s">
        <v>17</v>
      </c>
      <c r="N1" s="40" t="s">
        <v>18</v>
      </c>
      <c r="O1" s="40" t="s">
        <v>19</v>
      </c>
      <c r="P1" s="40" t="s">
        <v>20</v>
      </c>
      <c r="Q1" s="40" t="s">
        <v>21</v>
      </c>
      <c r="R1" s="40" t="s">
        <v>22</v>
      </c>
      <c r="S1" s="40" t="s">
        <v>23</v>
      </c>
      <c r="T1" s="40" t="s">
        <v>24</v>
      </c>
      <c r="U1" s="40" t="s">
        <v>25</v>
      </c>
      <c r="V1" s="40" t="s">
        <v>26</v>
      </c>
      <c r="W1" s="40" t="s">
        <v>27</v>
      </c>
      <c r="X1" s="40" t="s">
        <v>28</v>
      </c>
      <c r="Y1" s="40" t="s">
        <v>29</v>
      </c>
      <c r="Z1" s="40" t="s">
        <v>30</v>
      </c>
      <c r="AA1" s="40" t="s">
        <v>31</v>
      </c>
      <c r="AB1" s="40" t="s">
        <v>32</v>
      </c>
      <c r="AC1" s="40" t="s">
        <v>33</v>
      </c>
      <c r="AD1" s="40" t="s">
        <v>34</v>
      </c>
      <c r="AE1" s="40" t="s">
        <v>35</v>
      </c>
      <c r="AF1" s="40" t="s">
        <v>36</v>
      </c>
      <c r="AG1" s="40" t="s">
        <v>37</v>
      </c>
      <c r="AH1" s="40" t="s">
        <v>38</v>
      </c>
      <c r="AI1" s="40" t="s">
        <v>39</v>
      </c>
      <c r="AJ1" s="40" t="s">
        <v>40</v>
      </c>
      <c r="AK1" s="40" t="s">
        <v>41</v>
      </c>
      <c r="AL1" s="40" t="s">
        <v>42</v>
      </c>
      <c r="AM1" s="40" t="s">
        <v>43</v>
      </c>
      <c r="AN1" s="40" t="s">
        <v>44</v>
      </c>
      <c r="AO1" s="40" t="s">
        <v>45</v>
      </c>
      <c r="AP1" s="40" t="s">
        <v>46</v>
      </c>
      <c r="AQ1" s="40" t="s">
        <v>47</v>
      </c>
      <c r="AR1" s="40" t="s">
        <v>48</v>
      </c>
      <c r="AS1" s="40" t="s">
        <v>49</v>
      </c>
      <c r="AT1" s="40" t="s">
        <v>50</v>
      </c>
      <c r="AU1" s="40" t="s">
        <v>51</v>
      </c>
      <c r="AV1" s="40" t="s">
        <v>52</v>
      </c>
      <c r="AW1" s="40" t="s">
        <v>53</v>
      </c>
      <c r="AX1" s="16"/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71</v>
      </c>
      <c r="BQ1" s="3" t="s">
        <v>72</v>
      </c>
      <c r="BR1" s="3" t="s">
        <v>73</v>
      </c>
      <c r="BS1" s="3" t="s">
        <v>74</v>
      </c>
      <c r="BT1" s="3" t="s">
        <v>75</v>
      </c>
    </row>
    <row r="2" spans="1:72" ht="15" x14ac:dyDescent="0.25">
      <c r="A2" s="7">
        <v>20</v>
      </c>
      <c r="B2" s="7" t="s">
        <v>104</v>
      </c>
      <c r="C2" s="7">
        <v>1</v>
      </c>
      <c r="D2" s="7" t="s">
        <v>105</v>
      </c>
      <c r="E2" s="7" t="s">
        <v>106</v>
      </c>
      <c r="F2" s="41">
        <v>3</v>
      </c>
      <c r="G2" s="41">
        <v>4</v>
      </c>
      <c r="H2" s="41">
        <v>4</v>
      </c>
      <c r="I2" s="41">
        <v>2</v>
      </c>
      <c r="J2" s="41">
        <v>4</v>
      </c>
      <c r="K2" s="41">
        <v>3</v>
      </c>
      <c r="L2" s="41">
        <v>4</v>
      </c>
      <c r="M2" s="41">
        <v>4</v>
      </c>
      <c r="N2" s="41">
        <v>2</v>
      </c>
      <c r="O2" s="41">
        <v>5</v>
      </c>
      <c r="P2" s="41">
        <v>5</v>
      </c>
      <c r="Q2" s="41">
        <v>5</v>
      </c>
      <c r="R2" s="41">
        <v>3</v>
      </c>
      <c r="S2" s="41">
        <v>4</v>
      </c>
      <c r="T2" s="41">
        <v>4</v>
      </c>
      <c r="U2" s="41">
        <v>4</v>
      </c>
      <c r="V2" s="41">
        <v>3</v>
      </c>
      <c r="W2" s="41">
        <v>3</v>
      </c>
      <c r="X2" s="41">
        <v>2</v>
      </c>
      <c r="Y2" s="41">
        <v>1</v>
      </c>
      <c r="Z2" s="41">
        <v>4</v>
      </c>
      <c r="AA2" s="41">
        <v>4</v>
      </c>
      <c r="AB2" s="41">
        <v>4</v>
      </c>
      <c r="AC2" s="41">
        <v>4</v>
      </c>
      <c r="AD2" s="41">
        <v>4</v>
      </c>
      <c r="AE2" s="41">
        <v>4</v>
      </c>
      <c r="AF2" s="41">
        <v>4</v>
      </c>
      <c r="AG2" s="41">
        <v>2</v>
      </c>
      <c r="AH2" s="41">
        <v>2</v>
      </c>
      <c r="AI2" s="41">
        <v>3</v>
      </c>
      <c r="AJ2" s="41">
        <v>3</v>
      </c>
      <c r="AK2" s="41">
        <v>4</v>
      </c>
      <c r="AL2" s="41">
        <v>4</v>
      </c>
      <c r="AM2" s="41">
        <v>4</v>
      </c>
      <c r="AN2" s="41">
        <v>4</v>
      </c>
      <c r="AO2" s="41">
        <v>4</v>
      </c>
      <c r="AP2" s="41">
        <v>4</v>
      </c>
      <c r="AQ2" s="41">
        <v>4</v>
      </c>
      <c r="AR2" s="41">
        <v>2</v>
      </c>
      <c r="AS2" s="41">
        <v>3</v>
      </c>
      <c r="AT2" s="41">
        <v>4</v>
      </c>
      <c r="AU2" s="41">
        <v>4</v>
      </c>
      <c r="AV2" s="41">
        <v>4</v>
      </c>
      <c r="AW2" s="41">
        <v>5</v>
      </c>
      <c r="AX2" s="25"/>
      <c r="AY2" s="3">
        <v>2</v>
      </c>
      <c r="AZ2" s="3">
        <v>5</v>
      </c>
      <c r="BA2" s="3">
        <v>5</v>
      </c>
      <c r="BB2" s="3">
        <v>4</v>
      </c>
      <c r="BC2" s="3">
        <v>2</v>
      </c>
      <c r="BD2" s="3">
        <v>5</v>
      </c>
      <c r="BE2" s="3">
        <v>4</v>
      </c>
      <c r="BF2" s="3">
        <v>4</v>
      </c>
      <c r="BG2" s="3">
        <v>4</v>
      </c>
      <c r="BH2" s="3">
        <v>4</v>
      </c>
      <c r="BI2" s="3">
        <v>2</v>
      </c>
      <c r="BJ2" s="3">
        <v>4</v>
      </c>
      <c r="BK2" s="3">
        <v>2</v>
      </c>
      <c r="BL2" s="3">
        <v>2</v>
      </c>
      <c r="BM2" s="3">
        <v>4</v>
      </c>
      <c r="BN2" s="3">
        <v>2</v>
      </c>
      <c r="BO2" s="3">
        <v>4</v>
      </c>
      <c r="BP2" s="3">
        <v>4</v>
      </c>
      <c r="BQ2" s="3">
        <v>2</v>
      </c>
      <c r="BR2" s="3">
        <v>3</v>
      </c>
      <c r="BS2" s="3">
        <v>4</v>
      </c>
      <c r="BT2" s="3">
        <v>4</v>
      </c>
    </row>
    <row r="3" spans="1:72" ht="15" x14ac:dyDescent="0.25">
      <c r="A3" s="7">
        <v>19</v>
      </c>
      <c r="B3" s="7" t="s">
        <v>104</v>
      </c>
      <c r="C3" s="7">
        <v>1</v>
      </c>
      <c r="D3" s="7" t="s">
        <v>105</v>
      </c>
      <c r="E3" s="7" t="s">
        <v>107</v>
      </c>
      <c r="F3" s="41">
        <v>3</v>
      </c>
      <c r="G3" s="41">
        <v>4</v>
      </c>
      <c r="H3" s="41">
        <v>4</v>
      </c>
      <c r="I3" s="41">
        <v>4</v>
      </c>
      <c r="J3" s="41">
        <v>4</v>
      </c>
      <c r="K3" s="41">
        <v>4</v>
      </c>
      <c r="L3" s="41">
        <v>4</v>
      </c>
      <c r="M3" s="41">
        <v>4</v>
      </c>
      <c r="N3" s="41">
        <v>4</v>
      </c>
      <c r="O3" s="41">
        <v>4</v>
      </c>
      <c r="P3" s="41">
        <v>4</v>
      </c>
      <c r="Q3" s="41">
        <v>4</v>
      </c>
      <c r="R3" s="41">
        <v>4</v>
      </c>
      <c r="S3" s="41">
        <v>4</v>
      </c>
      <c r="T3" s="41">
        <v>4</v>
      </c>
      <c r="U3" s="41">
        <v>4</v>
      </c>
      <c r="V3" s="41">
        <v>4</v>
      </c>
      <c r="W3" s="41">
        <v>1</v>
      </c>
      <c r="X3" s="41">
        <v>3</v>
      </c>
      <c r="Y3" s="41">
        <v>3</v>
      </c>
      <c r="Z3" s="41">
        <v>3</v>
      </c>
      <c r="AA3" s="41">
        <v>4</v>
      </c>
      <c r="AB3" s="41">
        <v>4</v>
      </c>
      <c r="AC3" s="41">
        <v>4</v>
      </c>
      <c r="AD3" s="41">
        <v>3</v>
      </c>
      <c r="AE3" s="41">
        <v>4</v>
      </c>
      <c r="AF3" s="41">
        <v>3</v>
      </c>
      <c r="AG3" s="41">
        <v>3</v>
      </c>
      <c r="AH3" s="41">
        <v>3</v>
      </c>
      <c r="AI3" s="41">
        <v>3</v>
      </c>
      <c r="AJ3" s="41">
        <v>3</v>
      </c>
      <c r="AK3" s="41">
        <v>3</v>
      </c>
      <c r="AL3" s="41">
        <v>3</v>
      </c>
      <c r="AM3" s="41">
        <v>3</v>
      </c>
      <c r="AN3" s="41">
        <v>3</v>
      </c>
      <c r="AO3" s="41">
        <v>3</v>
      </c>
      <c r="AP3" s="41">
        <v>4</v>
      </c>
      <c r="AQ3" s="41">
        <v>4</v>
      </c>
      <c r="AR3" s="41">
        <v>3</v>
      </c>
      <c r="AS3" s="41">
        <v>4</v>
      </c>
      <c r="AT3" s="41">
        <v>4</v>
      </c>
      <c r="AU3" s="41">
        <v>4</v>
      </c>
      <c r="AV3" s="41">
        <v>3</v>
      </c>
      <c r="AW3" s="41">
        <v>3</v>
      </c>
      <c r="AX3" s="25"/>
      <c r="AY3" s="3">
        <v>3</v>
      </c>
      <c r="AZ3" s="3">
        <v>4</v>
      </c>
      <c r="BA3" s="3">
        <v>4</v>
      </c>
      <c r="BB3" s="3">
        <v>4</v>
      </c>
      <c r="BC3" s="3">
        <v>3</v>
      </c>
      <c r="BD3" s="3">
        <v>5</v>
      </c>
      <c r="BE3" s="3">
        <v>4</v>
      </c>
      <c r="BF3" s="3">
        <v>3</v>
      </c>
      <c r="BG3" s="3">
        <v>3</v>
      </c>
      <c r="BH3" s="3">
        <v>3</v>
      </c>
      <c r="BI3" s="3">
        <v>3</v>
      </c>
      <c r="BJ3" s="3">
        <v>4</v>
      </c>
      <c r="BK3" s="3">
        <v>3</v>
      </c>
      <c r="BL3" s="3">
        <v>2</v>
      </c>
      <c r="BM3" s="3">
        <v>3</v>
      </c>
      <c r="BN3" s="3">
        <v>3</v>
      </c>
      <c r="BO3" s="3">
        <v>3</v>
      </c>
      <c r="BP3" s="3">
        <v>3</v>
      </c>
      <c r="BQ3" s="3">
        <v>3</v>
      </c>
      <c r="BR3" s="3">
        <v>2</v>
      </c>
      <c r="BS3" s="3">
        <v>3</v>
      </c>
      <c r="BT3" s="3">
        <v>3</v>
      </c>
    </row>
    <row r="4" spans="1:72" ht="15" x14ac:dyDescent="0.25">
      <c r="A4" s="7">
        <v>19</v>
      </c>
      <c r="B4" s="7" t="s">
        <v>104</v>
      </c>
      <c r="C4" s="7">
        <v>1</v>
      </c>
      <c r="D4" s="7" t="s">
        <v>105</v>
      </c>
      <c r="E4" s="7" t="s">
        <v>108</v>
      </c>
      <c r="F4" s="41">
        <v>4</v>
      </c>
      <c r="G4" s="41">
        <v>5</v>
      </c>
      <c r="H4" s="41">
        <v>5</v>
      </c>
      <c r="I4" s="41">
        <v>5</v>
      </c>
      <c r="J4" s="41">
        <v>5</v>
      </c>
      <c r="K4" s="41">
        <v>4</v>
      </c>
      <c r="L4" s="41">
        <v>4</v>
      </c>
      <c r="M4" s="41">
        <v>4</v>
      </c>
      <c r="N4" s="41">
        <v>4</v>
      </c>
      <c r="O4" s="41">
        <v>4</v>
      </c>
      <c r="P4" s="41">
        <v>4</v>
      </c>
      <c r="Q4" s="41">
        <v>4</v>
      </c>
      <c r="R4" s="41">
        <v>4</v>
      </c>
      <c r="S4" s="41">
        <v>2</v>
      </c>
      <c r="T4" s="41">
        <v>4</v>
      </c>
      <c r="U4" s="41">
        <v>4</v>
      </c>
      <c r="V4" s="41">
        <v>3</v>
      </c>
      <c r="W4" s="41">
        <v>2</v>
      </c>
      <c r="X4" s="41">
        <v>3</v>
      </c>
      <c r="Y4" s="41">
        <v>3</v>
      </c>
      <c r="Z4" s="41">
        <v>4</v>
      </c>
      <c r="AA4" s="41">
        <v>5</v>
      </c>
      <c r="AB4" s="41">
        <v>5</v>
      </c>
      <c r="AC4" s="41">
        <v>5</v>
      </c>
      <c r="AD4" s="41">
        <v>5</v>
      </c>
      <c r="AE4" s="41">
        <v>5</v>
      </c>
      <c r="AF4" s="41">
        <v>3</v>
      </c>
      <c r="AG4" s="41">
        <v>2</v>
      </c>
      <c r="AH4" s="41">
        <v>2</v>
      </c>
      <c r="AI4" s="41">
        <v>3</v>
      </c>
      <c r="AJ4" s="41">
        <v>4</v>
      </c>
      <c r="AK4" s="41">
        <v>4</v>
      </c>
      <c r="AL4" s="41">
        <v>4</v>
      </c>
      <c r="AM4" s="41">
        <v>4</v>
      </c>
      <c r="AN4" s="41">
        <v>3</v>
      </c>
      <c r="AO4" s="41">
        <v>4</v>
      </c>
      <c r="AP4" s="41">
        <v>4</v>
      </c>
      <c r="AQ4" s="41">
        <v>4</v>
      </c>
      <c r="AR4" s="41">
        <v>4</v>
      </c>
      <c r="AS4" s="41">
        <v>4</v>
      </c>
      <c r="AT4" s="41">
        <v>4</v>
      </c>
      <c r="AU4" s="41">
        <v>5</v>
      </c>
      <c r="AV4" s="41">
        <v>4</v>
      </c>
      <c r="AW4" s="41">
        <v>5</v>
      </c>
      <c r="AX4" s="25"/>
      <c r="AY4" s="3">
        <v>3</v>
      </c>
      <c r="AZ4" s="3">
        <v>5</v>
      </c>
      <c r="BA4" s="3">
        <v>5</v>
      </c>
      <c r="BB4" s="3">
        <v>4</v>
      </c>
      <c r="BC4" s="3">
        <v>3</v>
      </c>
      <c r="BD4" s="3">
        <v>5</v>
      </c>
      <c r="BE4" s="3">
        <v>4</v>
      </c>
      <c r="BF4" s="3">
        <v>3</v>
      </c>
      <c r="BG4" s="3">
        <v>3</v>
      </c>
      <c r="BH4" s="3">
        <v>3</v>
      </c>
      <c r="BI4" s="3">
        <v>3</v>
      </c>
      <c r="BJ4" s="3">
        <v>3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3</v>
      </c>
      <c r="BR4" s="3">
        <v>3</v>
      </c>
      <c r="BS4" s="3">
        <v>3</v>
      </c>
      <c r="BT4" s="3">
        <v>3</v>
      </c>
    </row>
    <row r="5" spans="1:72" ht="15" x14ac:dyDescent="0.25">
      <c r="A5" s="7">
        <v>21</v>
      </c>
      <c r="B5" s="7" t="s">
        <v>104</v>
      </c>
      <c r="C5" s="7">
        <v>1</v>
      </c>
      <c r="D5" s="7" t="s">
        <v>105</v>
      </c>
      <c r="E5" s="7" t="s">
        <v>109</v>
      </c>
      <c r="F5" s="41">
        <v>3</v>
      </c>
      <c r="G5" s="41">
        <v>5</v>
      </c>
      <c r="H5" s="41">
        <v>5</v>
      </c>
      <c r="I5" s="41">
        <v>4</v>
      </c>
      <c r="J5" s="41">
        <v>4</v>
      </c>
      <c r="K5" s="41">
        <v>4</v>
      </c>
      <c r="L5" s="41">
        <v>5</v>
      </c>
      <c r="M5" s="41">
        <v>5</v>
      </c>
      <c r="N5" s="41">
        <v>3</v>
      </c>
      <c r="O5" s="41">
        <v>4</v>
      </c>
      <c r="P5" s="41">
        <v>3</v>
      </c>
      <c r="Q5" s="41">
        <v>4</v>
      </c>
      <c r="R5" s="41">
        <v>2</v>
      </c>
      <c r="S5" s="41">
        <v>2</v>
      </c>
      <c r="T5" s="41">
        <v>4</v>
      </c>
      <c r="U5" s="41">
        <v>4</v>
      </c>
      <c r="V5" s="41">
        <v>3</v>
      </c>
      <c r="W5" s="41">
        <v>3</v>
      </c>
      <c r="X5" s="41">
        <v>3</v>
      </c>
      <c r="Y5" s="41">
        <v>2</v>
      </c>
      <c r="Z5" s="41">
        <v>5</v>
      </c>
      <c r="AA5" s="41">
        <v>4</v>
      </c>
      <c r="AB5" s="41">
        <v>4</v>
      </c>
      <c r="AC5" s="41">
        <v>4</v>
      </c>
      <c r="AD5" s="41">
        <v>4</v>
      </c>
      <c r="AE5" s="41">
        <v>4</v>
      </c>
      <c r="AF5" s="41">
        <v>4</v>
      </c>
      <c r="AG5" s="41">
        <v>3</v>
      </c>
      <c r="AH5" s="41">
        <v>3</v>
      </c>
      <c r="AI5" s="41">
        <v>3</v>
      </c>
      <c r="AJ5" s="41">
        <v>3</v>
      </c>
      <c r="AK5" s="41">
        <v>4</v>
      </c>
      <c r="AL5" s="41">
        <v>4</v>
      </c>
      <c r="AM5" s="41">
        <v>4</v>
      </c>
      <c r="AN5" s="41">
        <v>3</v>
      </c>
      <c r="AO5" s="41">
        <v>2</v>
      </c>
      <c r="AP5" s="41">
        <v>5</v>
      </c>
      <c r="AQ5" s="41">
        <v>4</v>
      </c>
      <c r="AR5" s="41">
        <v>4</v>
      </c>
      <c r="AS5" s="41">
        <v>3</v>
      </c>
      <c r="AT5" s="41">
        <v>4</v>
      </c>
      <c r="AU5" s="41">
        <v>5</v>
      </c>
      <c r="AV5" s="41">
        <v>3</v>
      </c>
      <c r="AW5" s="41">
        <v>4</v>
      </c>
      <c r="AX5" s="25"/>
      <c r="AY5" s="3">
        <v>3</v>
      </c>
      <c r="AZ5" s="3">
        <v>2</v>
      </c>
      <c r="BA5" s="3">
        <v>2</v>
      </c>
      <c r="BB5" s="3">
        <v>5</v>
      </c>
      <c r="BC5" s="3">
        <v>2</v>
      </c>
      <c r="BD5" s="3">
        <v>5</v>
      </c>
      <c r="BE5" s="3">
        <v>4</v>
      </c>
      <c r="BF5" s="3">
        <v>2</v>
      </c>
      <c r="BG5" s="3">
        <v>4</v>
      </c>
      <c r="BH5" s="3">
        <v>2</v>
      </c>
      <c r="BI5" s="3">
        <v>2</v>
      </c>
      <c r="BJ5" s="3">
        <v>4</v>
      </c>
      <c r="BK5" s="3">
        <v>2</v>
      </c>
      <c r="BL5" s="3">
        <v>2</v>
      </c>
      <c r="BM5" s="3">
        <v>2</v>
      </c>
      <c r="BN5" s="3">
        <v>2</v>
      </c>
      <c r="BO5" s="3">
        <v>2</v>
      </c>
      <c r="BP5" s="3">
        <v>2</v>
      </c>
      <c r="BQ5" s="3">
        <v>2</v>
      </c>
      <c r="BR5" s="3">
        <v>2</v>
      </c>
      <c r="BS5" s="3">
        <v>4</v>
      </c>
      <c r="BT5" s="3">
        <v>5</v>
      </c>
    </row>
    <row r="6" spans="1:72" ht="15" x14ac:dyDescent="0.25">
      <c r="A6" s="7">
        <v>21</v>
      </c>
      <c r="B6" s="7" t="s">
        <v>104</v>
      </c>
      <c r="C6" s="7">
        <v>1</v>
      </c>
      <c r="D6" s="7" t="s">
        <v>105</v>
      </c>
      <c r="E6" s="7" t="s">
        <v>110</v>
      </c>
      <c r="F6" s="41">
        <v>3</v>
      </c>
      <c r="G6" s="41">
        <v>4</v>
      </c>
      <c r="H6" s="41">
        <v>3</v>
      </c>
      <c r="I6" s="41">
        <v>3</v>
      </c>
      <c r="J6" s="41">
        <v>3</v>
      </c>
      <c r="K6" s="41">
        <v>3</v>
      </c>
      <c r="L6" s="41">
        <v>3</v>
      </c>
      <c r="M6" s="41">
        <v>3</v>
      </c>
      <c r="N6" s="41">
        <v>3</v>
      </c>
      <c r="O6" s="41">
        <v>3</v>
      </c>
      <c r="P6" s="41">
        <v>3</v>
      </c>
      <c r="Q6" s="41">
        <v>3</v>
      </c>
      <c r="R6" s="41">
        <v>3</v>
      </c>
      <c r="S6" s="41">
        <v>3</v>
      </c>
      <c r="T6" s="41">
        <v>3</v>
      </c>
      <c r="U6" s="41">
        <v>3</v>
      </c>
      <c r="V6" s="41">
        <v>3</v>
      </c>
      <c r="W6" s="41">
        <v>1</v>
      </c>
      <c r="X6" s="41">
        <v>3</v>
      </c>
      <c r="Y6" s="41">
        <v>3</v>
      </c>
      <c r="Z6" s="41">
        <v>3</v>
      </c>
      <c r="AA6" s="41">
        <v>3</v>
      </c>
      <c r="AB6" s="41">
        <v>3</v>
      </c>
      <c r="AC6" s="41">
        <v>3</v>
      </c>
      <c r="AD6" s="41">
        <v>3</v>
      </c>
      <c r="AE6" s="41">
        <v>3</v>
      </c>
      <c r="AF6" s="41">
        <v>3</v>
      </c>
      <c r="AG6" s="41">
        <v>3</v>
      </c>
      <c r="AH6" s="41">
        <v>3</v>
      </c>
      <c r="AI6" s="41">
        <v>3</v>
      </c>
      <c r="AJ6" s="41">
        <v>3</v>
      </c>
      <c r="AK6" s="41">
        <v>3</v>
      </c>
      <c r="AL6" s="41">
        <v>3</v>
      </c>
      <c r="AM6" s="41">
        <v>3</v>
      </c>
      <c r="AN6" s="41">
        <v>3</v>
      </c>
      <c r="AO6" s="41">
        <v>3</v>
      </c>
      <c r="AP6" s="41">
        <v>3</v>
      </c>
      <c r="AQ6" s="41">
        <v>3</v>
      </c>
      <c r="AR6" s="41">
        <v>3</v>
      </c>
      <c r="AS6" s="41">
        <v>3</v>
      </c>
      <c r="AT6" s="41">
        <v>3</v>
      </c>
      <c r="AU6" s="41">
        <v>3</v>
      </c>
      <c r="AV6" s="41">
        <v>3</v>
      </c>
      <c r="AW6" s="41">
        <v>3</v>
      </c>
      <c r="AX6" s="25"/>
      <c r="AY6" s="3">
        <v>3</v>
      </c>
      <c r="AZ6" s="3">
        <v>4</v>
      </c>
      <c r="BA6" s="3">
        <v>4</v>
      </c>
      <c r="BB6" s="3">
        <v>3</v>
      </c>
      <c r="BC6" s="3">
        <v>2</v>
      </c>
      <c r="BD6" s="3">
        <v>5</v>
      </c>
      <c r="BE6" s="3">
        <v>3</v>
      </c>
      <c r="BF6" s="3">
        <v>3</v>
      </c>
      <c r="BG6" s="3">
        <v>3</v>
      </c>
      <c r="BH6" s="3">
        <v>3</v>
      </c>
      <c r="BI6" s="3">
        <v>3</v>
      </c>
      <c r="BJ6" s="3">
        <v>3</v>
      </c>
      <c r="BK6" s="3">
        <v>3</v>
      </c>
      <c r="BL6" s="3">
        <v>1</v>
      </c>
      <c r="BM6" s="3">
        <v>4</v>
      </c>
      <c r="BN6" s="3">
        <v>4</v>
      </c>
      <c r="BO6" s="3">
        <v>4</v>
      </c>
      <c r="BP6" s="3">
        <v>3</v>
      </c>
      <c r="BQ6" s="3">
        <v>3</v>
      </c>
      <c r="BR6" s="3">
        <v>3</v>
      </c>
      <c r="BS6" s="3">
        <v>3</v>
      </c>
      <c r="BT6" s="3">
        <v>3</v>
      </c>
    </row>
    <row r="7" spans="1:72" ht="15" x14ac:dyDescent="0.25">
      <c r="A7" s="7">
        <v>20</v>
      </c>
      <c r="B7" s="7" t="s">
        <v>111</v>
      </c>
      <c r="C7" s="7">
        <v>1</v>
      </c>
      <c r="D7" s="7" t="s">
        <v>105</v>
      </c>
      <c r="E7" s="7" t="s">
        <v>109</v>
      </c>
      <c r="F7" s="41">
        <v>4</v>
      </c>
      <c r="G7" s="41">
        <v>4</v>
      </c>
      <c r="H7" s="41">
        <v>4</v>
      </c>
      <c r="I7" s="41">
        <v>4</v>
      </c>
      <c r="J7" s="41">
        <v>4</v>
      </c>
      <c r="K7" s="41">
        <v>4</v>
      </c>
      <c r="L7" s="41">
        <v>4</v>
      </c>
      <c r="M7" s="41">
        <v>4</v>
      </c>
      <c r="N7" s="41">
        <v>4</v>
      </c>
      <c r="O7" s="41">
        <v>4</v>
      </c>
      <c r="P7" s="41">
        <v>4</v>
      </c>
      <c r="Q7" s="41">
        <v>4</v>
      </c>
      <c r="R7" s="41">
        <v>4</v>
      </c>
      <c r="S7" s="41">
        <v>4</v>
      </c>
      <c r="T7" s="41">
        <v>4</v>
      </c>
      <c r="U7" s="41">
        <v>4</v>
      </c>
      <c r="V7" s="41">
        <v>4</v>
      </c>
      <c r="W7" s="41">
        <v>3</v>
      </c>
      <c r="X7" s="41">
        <v>3</v>
      </c>
      <c r="Y7" s="41">
        <v>3</v>
      </c>
      <c r="Z7" s="41">
        <v>5</v>
      </c>
      <c r="AA7" s="41">
        <v>1</v>
      </c>
      <c r="AB7" s="41">
        <v>1</v>
      </c>
      <c r="AC7" s="41">
        <v>1</v>
      </c>
      <c r="AD7" s="41">
        <v>1</v>
      </c>
      <c r="AE7" s="41">
        <v>1</v>
      </c>
      <c r="AF7" s="41">
        <v>1</v>
      </c>
      <c r="AG7" s="41">
        <v>5</v>
      </c>
      <c r="AH7" s="41">
        <v>5</v>
      </c>
      <c r="AI7" s="41">
        <v>5</v>
      </c>
      <c r="AJ7" s="41">
        <v>5</v>
      </c>
      <c r="AK7" s="41">
        <v>5</v>
      </c>
      <c r="AL7" s="41">
        <v>5</v>
      </c>
      <c r="AM7" s="41">
        <v>5</v>
      </c>
      <c r="AN7" s="41">
        <v>5</v>
      </c>
      <c r="AO7" s="41">
        <v>5</v>
      </c>
      <c r="AP7" s="41">
        <v>5</v>
      </c>
      <c r="AQ7" s="41">
        <v>5</v>
      </c>
      <c r="AR7" s="41">
        <v>5</v>
      </c>
      <c r="AS7" s="41">
        <v>5</v>
      </c>
      <c r="AT7" s="41">
        <v>5</v>
      </c>
      <c r="AU7" s="41">
        <v>5</v>
      </c>
      <c r="AV7" s="41">
        <v>5</v>
      </c>
      <c r="AW7" s="41">
        <v>5</v>
      </c>
      <c r="AX7" s="25"/>
      <c r="AY7" s="3">
        <v>5</v>
      </c>
      <c r="AZ7" s="3">
        <v>5</v>
      </c>
      <c r="BA7" s="3">
        <v>5</v>
      </c>
      <c r="BB7" s="3">
        <v>5</v>
      </c>
      <c r="BC7" s="3">
        <v>5</v>
      </c>
      <c r="BD7" s="3">
        <v>5</v>
      </c>
      <c r="BE7" s="3">
        <v>5</v>
      </c>
      <c r="BF7" s="3">
        <v>5</v>
      </c>
      <c r="BG7" s="3">
        <v>1</v>
      </c>
      <c r="BH7" s="3">
        <v>5</v>
      </c>
      <c r="BI7" s="3">
        <v>5</v>
      </c>
      <c r="BJ7" s="3">
        <v>5</v>
      </c>
      <c r="BK7" s="3">
        <v>5</v>
      </c>
      <c r="BL7" s="3">
        <v>5</v>
      </c>
      <c r="BM7" s="3">
        <v>5</v>
      </c>
      <c r="BN7" s="3">
        <v>5</v>
      </c>
      <c r="BO7" s="3">
        <v>5</v>
      </c>
      <c r="BP7" s="3">
        <v>5</v>
      </c>
      <c r="BQ7" s="3">
        <v>5</v>
      </c>
      <c r="BR7" s="3">
        <v>5</v>
      </c>
      <c r="BS7" s="3">
        <v>5</v>
      </c>
      <c r="BT7" s="3">
        <v>4</v>
      </c>
    </row>
    <row r="8" spans="1:72" ht="15" x14ac:dyDescent="0.25">
      <c r="A8" s="7">
        <v>18</v>
      </c>
      <c r="B8" s="7" t="s">
        <v>104</v>
      </c>
      <c r="C8" s="7">
        <v>1</v>
      </c>
      <c r="D8" s="7" t="s">
        <v>105</v>
      </c>
      <c r="E8" s="7" t="s">
        <v>109</v>
      </c>
      <c r="F8" s="41">
        <v>3</v>
      </c>
      <c r="G8" s="41">
        <v>4</v>
      </c>
      <c r="H8" s="41">
        <v>3</v>
      </c>
      <c r="I8" s="41">
        <v>3</v>
      </c>
      <c r="J8" s="41">
        <v>3</v>
      </c>
      <c r="K8" s="41">
        <v>3</v>
      </c>
      <c r="L8" s="41">
        <v>3</v>
      </c>
      <c r="M8" s="41">
        <v>4</v>
      </c>
      <c r="N8" s="41">
        <v>3</v>
      </c>
      <c r="O8" s="41">
        <v>4</v>
      </c>
      <c r="P8" s="41">
        <v>4</v>
      </c>
      <c r="Q8" s="41">
        <v>3</v>
      </c>
      <c r="R8" s="41">
        <v>2</v>
      </c>
      <c r="S8" s="41">
        <v>4</v>
      </c>
      <c r="T8" s="41">
        <v>5</v>
      </c>
      <c r="U8" s="41">
        <v>5</v>
      </c>
      <c r="V8" s="41">
        <v>2</v>
      </c>
      <c r="W8" s="41">
        <v>1</v>
      </c>
      <c r="X8" s="41">
        <v>3</v>
      </c>
      <c r="Y8" s="41">
        <v>3</v>
      </c>
      <c r="Z8" s="41">
        <v>2</v>
      </c>
      <c r="AA8" s="41">
        <v>3</v>
      </c>
      <c r="AB8" s="41">
        <v>3</v>
      </c>
      <c r="AC8" s="41">
        <v>3</v>
      </c>
      <c r="AD8" s="41">
        <v>3</v>
      </c>
      <c r="AE8" s="41">
        <v>3</v>
      </c>
      <c r="AF8" s="41">
        <v>3</v>
      </c>
      <c r="AG8" s="41">
        <v>2</v>
      </c>
      <c r="AH8" s="41">
        <v>2</v>
      </c>
      <c r="AI8" s="41">
        <v>2</v>
      </c>
      <c r="AJ8" s="41">
        <v>2</v>
      </c>
      <c r="AK8" s="41">
        <v>2</v>
      </c>
      <c r="AL8" s="41">
        <v>4</v>
      </c>
      <c r="AM8" s="41">
        <v>4</v>
      </c>
      <c r="AN8" s="41">
        <v>2</v>
      </c>
      <c r="AO8" s="41">
        <v>2</v>
      </c>
      <c r="AP8" s="41">
        <v>4</v>
      </c>
      <c r="AQ8" s="41">
        <v>2</v>
      </c>
      <c r="AR8" s="41">
        <v>2</v>
      </c>
      <c r="AS8" s="41">
        <v>2</v>
      </c>
      <c r="AT8" s="41">
        <v>2</v>
      </c>
      <c r="AU8" s="41">
        <v>3</v>
      </c>
      <c r="AV8" s="41">
        <v>2</v>
      </c>
      <c r="AW8" s="41">
        <v>4</v>
      </c>
      <c r="AX8" s="25"/>
      <c r="AY8" s="3">
        <v>2</v>
      </c>
      <c r="AZ8" s="3">
        <v>4</v>
      </c>
      <c r="BA8" s="3">
        <v>3</v>
      </c>
      <c r="BB8" s="3">
        <v>4</v>
      </c>
      <c r="BC8" s="3">
        <v>2</v>
      </c>
      <c r="BD8" s="3">
        <v>5</v>
      </c>
      <c r="BE8" s="3">
        <v>1</v>
      </c>
      <c r="BF8" s="3">
        <v>1</v>
      </c>
      <c r="BG8" s="3">
        <v>1</v>
      </c>
      <c r="BH8" s="3">
        <v>3</v>
      </c>
      <c r="BI8" s="3">
        <v>2</v>
      </c>
      <c r="BJ8" s="3">
        <v>2</v>
      </c>
      <c r="BK8" s="3">
        <v>2</v>
      </c>
      <c r="BL8" s="3">
        <v>4</v>
      </c>
      <c r="BM8" s="3">
        <v>4</v>
      </c>
      <c r="BN8" s="3">
        <v>3</v>
      </c>
      <c r="BO8" s="3">
        <v>4</v>
      </c>
      <c r="BP8" s="3">
        <v>4</v>
      </c>
      <c r="BQ8" s="3">
        <v>1</v>
      </c>
      <c r="BR8" s="3">
        <v>1</v>
      </c>
      <c r="BS8" s="3">
        <v>1</v>
      </c>
      <c r="BT8" s="3">
        <v>1</v>
      </c>
    </row>
    <row r="9" spans="1:72" ht="15" x14ac:dyDescent="0.25">
      <c r="A9" s="7">
        <v>18</v>
      </c>
      <c r="B9" s="7" t="s">
        <v>104</v>
      </c>
      <c r="C9" s="7">
        <v>1</v>
      </c>
      <c r="D9" s="7" t="s">
        <v>105</v>
      </c>
      <c r="E9" s="7" t="s">
        <v>109</v>
      </c>
      <c r="F9" s="41">
        <v>4</v>
      </c>
      <c r="G9" s="41">
        <v>4</v>
      </c>
      <c r="H9" s="41">
        <v>4</v>
      </c>
      <c r="I9" s="41">
        <v>3</v>
      </c>
      <c r="J9" s="41">
        <v>3</v>
      </c>
      <c r="K9" s="41">
        <v>2</v>
      </c>
      <c r="L9" s="41">
        <v>3</v>
      </c>
      <c r="M9" s="41">
        <v>4</v>
      </c>
      <c r="N9" s="41">
        <v>3</v>
      </c>
      <c r="O9" s="41">
        <v>4</v>
      </c>
      <c r="P9" s="41">
        <v>4</v>
      </c>
      <c r="Q9" s="41">
        <v>4</v>
      </c>
      <c r="R9" s="41">
        <v>4</v>
      </c>
      <c r="S9" s="41">
        <v>4</v>
      </c>
      <c r="T9" s="41">
        <v>4</v>
      </c>
      <c r="U9" s="41">
        <v>4</v>
      </c>
      <c r="V9" s="41">
        <v>4</v>
      </c>
      <c r="W9" s="41">
        <v>2</v>
      </c>
      <c r="X9" s="41">
        <v>2</v>
      </c>
      <c r="Y9" s="41">
        <v>2</v>
      </c>
      <c r="Z9" s="41">
        <v>3</v>
      </c>
      <c r="AA9" s="41">
        <v>3</v>
      </c>
      <c r="AB9" s="41">
        <v>3</v>
      </c>
      <c r="AC9" s="41">
        <v>3</v>
      </c>
      <c r="AD9" s="41">
        <v>3</v>
      </c>
      <c r="AE9" s="41">
        <v>3</v>
      </c>
      <c r="AF9" s="41">
        <v>3</v>
      </c>
      <c r="AG9" s="41">
        <v>3</v>
      </c>
      <c r="AH9" s="41">
        <v>3</v>
      </c>
      <c r="AI9" s="41">
        <v>3</v>
      </c>
      <c r="AJ9" s="41">
        <v>3</v>
      </c>
      <c r="AK9" s="41">
        <v>3</v>
      </c>
      <c r="AL9" s="41">
        <v>3</v>
      </c>
      <c r="AM9" s="41">
        <v>3</v>
      </c>
      <c r="AN9" s="41">
        <v>3</v>
      </c>
      <c r="AO9" s="41">
        <v>3</v>
      </c>
      <c r="AP9" s="41">
        <v>4</v>
      </c>
      <c r="AQ9" s="41">
        <v>3</v>
      </c>
      <c r="AR9" s="41">
        <v>2</v>
      </c>
      <c r="AS9" s="41">
        <v>3</v>
      </c>
      <c r="AT9" s="41">
        <v>3</v>
      </c>
      <c r="AU9" s="41">
        <v>3</v>
      </c>
      <c r="AV9" s="41">
        <v>2</v>
      </c>
      <c r="AW9" s="41">
        <v>3</v>
      </c>
      <c r="AX9" s="25"/>
      <c r="AY9" s="3">
        <v>2</v>
      </c>
      <c r="AZ9" s="3">
        <v>2</v>
      </c>
      <c r="BA9" s="3">
        <v>3</v>
      </c>
      <c r="BB9" s="3">
        <v>3</v>
      </c>
      <c r="BC9" s="3">
        <v>2</v>
      </c>
      <c r="BD9" s="3">
        <v>5</v>
      </c>
      <c r="BE9" s="3">
        <v>2</v>
      </c>
      <c r="BF9" s="3">
        <v>2</v>
      </c>
      <c r="BG9" s="3">
        <v>3</v>
      </c>
      <c r="BH9" s="3">
        <v>3</v>
      </c>
      <c r="BI9" s="3">
        <v>2</v>
      </c>
      <c r="BJ9" s="3">
        <v>3</v>
      </c>
      <c r="BK9" s="3">
        <v>3</v>
      </c>
      <c r="BL9" s="3">
        <v>2</v>
      </c>
      <c r="BM9" s="3">
        <v>3</v>
      </c>
      <c r="BN9" s="3">
        <v>2</v>
      </c>
      <c r="BO9" s="3">
        <v>4</v>
      </c>
      <c r="BP9" s="3">
        <v>4</v>
      </c>
      <c r="BQ9" s="3">
        <v>3</v>
      </c>
      <c r="BR9" s="3">
        <v>3</v>
      </c>
      <c r="BS9" s="3">
        <v>3</v>
      </c>
      <c r="BT9" s="3">
        <v>2</v>
      </c>
    </row>
    <row r="10" spans="1:72" ht="15" x14ac:dyDescent="0.25">
      <c r="A10" s="7">
        <v>18</v>
      </c>
      <c r="B10" s="7" t="s">
        <v>104</v>
      </c>
      <c r="C10" s="7">
        <v>1</v>
      </c>
      <c r="D10" s="7" t="s">
        <v>105</v>
      </c>
      <c r="E10" s="7" t="s">
        <v>112</v>
      </c>
      <c r="F10" s="41">
        <v>2</v>
      </c>
      <c r="G10" s="41">
        <v>4</v>
      </c>
      <c r="H10" s="41">
        <v>4</v>
      </c>
      <c r="I10" s="41">
        <v>3</v>
      </c>
      <c r="J10" s="41">
        <v>3</v>
      </c>
      <c r="K10" s="41">
        <v>2</v>
      </c>
      <c r="L10" s="41">
        <v>4</v>
      </c>
      <c r="M10" s="41">
        <v>4</v>
      </c>
      <c r="N10" s="41">
        <v>3</v>
      </c>
      <c r="O10" s="41">
        <v>5</v>
      </c>
      <c r="P10" s="41">
        <v>5</v>
      </c>
      <c r="Q10" s="41">
        <v>4</v>
      </c>
      <c r="R10" s="41">
        <v>4</v>
      </c>
      <c r="S10" s="41">
        <v>4</v>
      </c>
      <c r="T10" s="41">
        <v>4</v>
      </c>
      <c r="U10" s="41">
        <v>4</v>
      </c>
      <c r="V10" s="41">
        <v>4</v>
      </c>
      <c r="W10" s="41">
        <v>1</v>
      </c>
      <c r="X10" s="41">
        <v>1</v>
      </c>
      <c r="Y10" s="41">
        <v>2</v>
      </c>
      <c r="Z10" s="41">
        <v>2</v>
      </c>
      <c r="AA10" s="41">
        <v>3</v>
      </c>
      <c r="AB10" s="41">
        <v>3</v>
      </c>
      <c r="AC10" s="41">
        <v>3</v>
      </c>
      <c r="AD10" s="41">
        <v>3</v>
      </c>
      <c r="AE10" s="41">
        <v>3</v>
      </c>
      <c r="AF10" s="41">
        <v>3</v>
      </c>
      <c r="AG10" s="41">
        <v>2</v>
      </c>
      <c r="AH10" s="41">
        <v>2</v>
      </c>
      <c r="AI10" s="41">
        <v>2</v>
      </c>
      <c r="AJ10" s="41">
        <v>2</v>
      </c>
      <c r="AK10" s="41">
        <v>3</v>
      </c>
      <c r="AL10" s="41">
        <v>3</v>
      </c>
      <c r="AM10" s="41">
        <v>3</v>
      </c>
      <c r="AN10" s="41">
        <v>3</v>
      </c>
      <c r="AO10" s="41">
        <v>4</v>
      </c>
      <c r="AP10" s="41">
        <v>4</v>
      </c>
      <c r="AQ10" s="41">
        <v>4</v>
      </c>
      <c r="AR10" s="41">
        <v>3</v>
      </c>
      <c r="AS10" s="41">
        <v>4</v>
      </c>
      <c r="AT10" s="41">
        <v>4</v>
      </c>
      <c r="AU10" s="41">
        <v>4</v>
      </c>
      <c r="AV10" s="41">
        <v>3</v>
      </c>
      <c r="AW10" s="41">
        <v>5</v>
      </c>
      <c r="AX10" s="25"/>
      <c r="AY10" s="3">
        <v>2</v>
      </c>
      <c r="AZ10" s="3">
        <v>3</v>
      </c>
      <c r="BA10" s="3">
        <v>5</v>
      </c>
      <c r="BB10" s="3">
        <v>2</v>
      </c>
      <c r="BC10" s="3">
        <v>2</v>
      </c>
      <c r="BD10" s="3">
        <v>5</v>
      </c>
      <c r="BE10" s="3">
        <v>4</v>
      </c>
      <c r="BF10" s="3">
        <v>2</v>
      </c>
      <c r="BG10" s="3">
        <v>2</v>
      </c>
      <c r="BH10" s="3">
        <v>3</v>
      </c>
      <c r="BI10" s="3">
        <v>2</v>
      </c>
      <c r="BJ10" s="3">
        <v>4</v>
      </c>
      <c r="BK10" s="3">
        <v>3</v>
      </c>
      <c r="BL10" s="3">
        <v>4</v>
      </c>
      <c r="BM10" s="3">
        <v>4</v>
      </c>
      <c r="BN10" s="3">
        <v>3</v>
      </c>
      <c r="BO10" s="3">
        <v>4</v>
      </c>
      <c r="BP10" s="3">
        <v>4</v>
      </c>
      <c r="BQ10" s="3">
        <v>3</v>
      </c>
      <c r="BR10" s="3">
        <v>4</v>
      </c>
      <c r="BS10" s="3">
        <v>3</v>
      </c>
      <c r="BT10" s="3">
        <v>2</v>
      </c>
    </row>
    <row r="11" spans="1:72" ht="15" x14ac:dyDescent="0.25">
      <c r="A11" s="7">
        <v>21</v>
      </c>
      <c r="B11" s="7" t="s">
        <v>104</v>
      </c>
      <c r="C11" s="7">
        <v>1</v>
      </c>
      <c r="D11" s="7" t="s">
        <v>105</v>
      </c>
      <c r="E11" s="7" t="s">
        <v>113</v>
      </c>
      <c r="F11" s="41">
        <v>2</v>
      </c>
      <c r="G11" s="41">
        <v>4</v>
      </c>
      <c r="H11" s="41">
        <v>4</v>
      </c>
      <c r="I11" s="41">
        <v>4</v>
      </c>
      <c r="J11" s="41">
        <v>5</v>
      </c>
      <c r="K11" s="41">
        <v>3</v>
      </c>
      <c r="L11" s="41">
        <v>5</v>
      </c>
      <c r="M11" s="41">
        <v>5</v>
      </c>
      <c r="N11" s="41">
        <v>4</v>
      </c>
      <c r="O11" s="41">
        <v>4</v>
      </c>
      <c r="P11" s="41">
        <v>3</v>
      </c>
      <c r="Q11" s="41">
        <v>4</v>
      </c>
      <c r="R11" s="41">
        <v>3</v>
      </c>
      <c r="S11" s="41">
        <v>2</v>
      </c>
      <c r="T11" s="41">
        <v>4</v>
      </c>
      <c r="U11" s="41">
        <v>4</v>
      </c>
      <c r="V11" s="41">
        <v>4</v>
      </c>
      <c r="W11" s="41">
        <v>1</v>
      </c>
      <c r="X11" s="41">
        <v>3</v>
      </c>
      <c r="Y11" s="41">
        <v>2</v>
      </c>
      <c r="Z11" s="41">
        <v>2</v>
      </c>
      <c r="AA11" s="41">
        <v>2</v>
      </c>
      <c r="AB11" s="41">
        <v>4</v>
      </c>
      <c r="AC11" s="41">
        <v>3</v>
      </c>
      <c r="AD11" s="41">
        <v>4</v>
      </c>
      <c r="AE11" s="41">
        <v>2</v>
      </c>
      <c r="AF11" s="41">
        <v>3</v>
      </c>
      <c r="AG11" s="41">
        <v>1</v>
      </c>
      <c r="AH11" s="41">
        <v>1</v>
      </c>
      <c r="AI11" s="41">
        <v>2</v>
      </c>
      <c r="AJ11" s="41">
        <v>4</v>
      </c>
      <c r="AK11" s="41">
        <v>1</v>
      </c>
      <c r="AL11" s="41">
        <v>4</v>
      </c>
      <c r="AM11" s="41">
        <v>4</v>
      </c>
      <c r="AN11" s="41">
        <v>3</v>
      </c>
      <c r="AO11" s="41">
        <v>3</v>
      </c>
      <c r="AP11" s="41">
        <v>5</v>
      </c>
      <c r="AQ11" s="41">
        <v>4</v>
      </c>
      <c r="AR11" s="41">
        <v>2</v>
      </c>
      <c r="AS11" s="41">
        <v>4</v>
      </c>
      <c r="AT11" s="41">
        <v>4</v>
      </c>
      <c r="AU11" s="41">
        <v>3</v>
      </c>
      <c r="AV11" s="41">
        <v>1</v>
      </c>
      <c r="AW11" s="41">
        <v>5</v>
      </c>
      <c r="AX11" s="25"/>
      <c r="AY11" s="3">
        <v>1</v>
      </c>
      <c r="AZ11" s="3">
        <v>4</v>
      </c>
      <c r="BA11" s="3">
        <v>5</v>
      </c>
      <c r="BB11" s="3">
        <v>3</v>
      </c>
      <c r="BC11" s="3">
        <v>2</v>
      </c>
      <c r="BD11" s="3">
        <v>5</v>
      </c>
      <c r="BE11" s="3">
        <v>4</v>
      </c>
      <c r="BF11" s="3">
        <v>2</v>
      </c>
      <c r="BG11" s="3">
        <v>3</v>
      </c>
      <c r="BH11" s="3">
        <v>4</v>
      </c>
      <c r="BI11" s="3">
        <v>2</v>
      </c>
      <c r="BJ11" s="3">
        <v>2</v>
      </c>
      <c r="BK11" s="3">
        <v>2</v>
      </c>
      <c r="BL11" s="3">
        <v>2</v>
      </c>
      <c r="BM11" s="3">
        <v>4</v>
      </c>
      <c r="BN11" s="3">
        <v>4</v>
      </c>
      <c r="BO11" s="3">
        <v>4</v>
      </c>
      <c r="BP11" s="3">
        <v>4</v>
      </c>
      <c r="BQ11" s="3">
        <v>4</v>
      </c>
      <c r="BR11" s="3">
        <v>3</v>
      </c>
      <c r="BS11" s="3">
        <v>4</v>
      </c>
      <c r="BT11" s="3">
        <v>2</v>
      </c>
    </row>
    <row r="12" spans="1:72" ht="15" x14ac:dyDescent="0.25">
      <c r="A12" s="7">
        <v>20</v>
      </c>
      <c r="B12" s="7" t="s">
        <v>104</v>
      </c>
      <c r="C12" s="7">
        <v>1</v>
      </c>
      <c r="D12" s="7" t="s">
        <v>105</v>
      </c>
      <c r="E12" s="7" t="s">
        <v>114</v>
      </c>
      <c r="F12" s="41">
        <v>5</v>
      </c>
      <c r="G12" s="41">
        <v>5</v>
      </c>
      <c r="H12" s="41">
        <v>5</v>
      </c>
      <c r="I12" s="41">
        <v>5</v>
      </c>
      <c r="J12" s="41">
        <v>4</v>
      </c>
      <c r="K12" s="41">
        <v>3</v>
      </c>
      <c r="L12" s="41">
        <v>5</v>
      </c>
      <c r="M12" s="41">
        <v>5</v>
      </c>
      <c r="N12" s="41">
        <v>5</v>
      </c>
      <c r="O12" s="41">
        <v>4</v>
      </c>
      <c r="P12" s="41">
        <v>5</v>
      </c>
      <c r="Q12" s="41">
        <v>5</v>
      </c>
      <c r="R12" s="41">
        <v>3</v>
      </c>
      <c r="S12" s="41">
        <v>3</v>
      </c>
      <c r="T12" s="41">
        <v>5</v>
      </c>
      <c r="U12" s="41">
        <v>5</v>
      </c>
      <c r="V12" s="41">
        <v>5</v>
      </c>
      <c r="W12" s="41">
        <v>2</v>
      </c>
      <c r="X12" s="41">
        <v>3</v>
      </c>
      <c r="Y12" s="41">
        <v>2</v>
      </c>
      <c r="Z12" s="41">
        <v>4</v>
      </c>
      <c r="AA12" s="41">
        <v>4</v>
      </c>
      <c r="AB12" s="41">
        <v>5</v>
      </c>
      <c r="AC12" s="41">
        <v>5</v>
      </c>
      <c r="AD12" s="41">
        <v>3</v>
      </c>
      <c r="AE12" s="41">
        <v>1</v>
      </c>
      <c r="AF12" s="41">
        <v>2</v>
      </c>
      <c r="AG12" s="41">
        <v>3</v>
      </c>
      <c r="AH12" s="41">
        <v>2</v>
      </c>
      <c r="AI12" s="41">
        <v>2</v>
      </c>
      <c r="AJ12" s="41">
        <v>3</v>
      </c>
      <c r="AK12" s="41">
        <v>3</v>
      </c>
      <c r="AL12" s="41">
        <v>4</v>
      </c>
      <c r="AM12" s="41">
        <v>3</v>
      </c>
      <c r="AN12" s="41">
        <v>3</v>
      </c>
      <c r="AO12" s="41">
        <v>4</v>
      </c>
      <c r="AP12" s="41">
        <v>5</v>
      </c>
      <c r="AQ12" s="41">
        <v>4</v>
      </c>
      <c r="AR12" s="41">
        <v>3</v>
      </c>
      <c r="AS12" s="41">
        <v>4</v>
      </c>
      <c r="AT12" s="41">
        <v>5</v>
      </c>
      <c r="AU12" s="41">
        <v>5</v>
      </c>
      <c r="AV12" s="41">
        <v>3</v>
      </c>
      <c r="AW12" s="41">
        <v>5</v>
      </c>
      <c r="AX12" s="25"/>
      <c r="AY12" s="3">
        <v>2</v>
      </c>
      <c r="AZ12" s="3">
        <v>1</v>
      </c>
      <c r="BA12" s="3">
        <v>3</v>
      </c>
      <c r="BB12" s="3">
        <v>3</v>
      </c>
      <c r="BC12" s="3">
        <v>2</v>
      </c>
      <c r="BD12" s="3">
        <v>5</v>
      </c>
      <c r="BE12" s="3">
        <v>4</v>
      </c>
      <c r="BF12" s="3">
        <v>4</v>
      </c>
      <c r="BG12" s="3">
        <v>4</v>
      </c>
      <c r="BH12" s="3">
        <v>2</v>
      </c>
      <c r="BI12" s="3">
        <v>2</v>
      </c>
      <c r="BJ12" s="3">
        <v>4</v>
      </c>
      <c r="BK12" s="3">
        <v>3</v>
      </c>
      <c r="BL12" s="3">
        <v>2</v>
      </c>
      <c r="BM12" s="3">
        <v>5</v>
      </c>
      <c r="BN12" s="3">
        <v>1</v>
      </c>
      <c r="BO12" s="3">
        <v>2</v>
      </c>
      <c r="BP12" s="3">
        <v>2</v>
      </c>
      <c r="BQ12" s="3">
        <v>3</v>
      </c>
      <c r="BR12" s="3">
        <v>2</v>
      </c>
      <c r="BS12" s="3">
        <v>2</v>
      </c>
      <c r="BT12" s="3">
        <v>3</v>
      </c>
    </row>
    <row r="13" spans="1:72" ht="15" x14ac:dyDescent="0.25">
      <c r="A13" s="7">
        <v>21</v>
      </c>
      <c r="B13" s="7" t="s">
        <v>111</v>
      </c>
      <c r="C13" s="7">
        <v>1</v>
      </c>
      <c r="D13" s="7" t="s">
        <v>105</v>
      </c>
      <c r="E13" s="7" t="s">
        <v>115</v>
      </c>
      <c r="F13" s="41">
        <v>4</v>
      </c>
      <c r="G13" s="41">
        <v>4</v>
      </c>
      <c r="H13" s="41">
        <v>5</v>
      </c>
      <c r="I13" s="41">
        <v>4</v>
      </c>
      <c r="J13" s="41">
        <v>4</v>
      </c>
      <c r="K13" s="41">
        <v>4</v>
      </c>
      <c r="L13" s="41">
        <v>4</v>
      </c>
      <c r="M13" s="41">
        <v>4</v>
      </c>
      <c r="N13" s="41">
        <v>3</v>
      </c>
      <c r="O13" s="41">
        <v>5</v>
      </c>
      <c r="P13" s="41">
        <v>5</v>
      </c>
      <c r="Q13" s="41">
        <v>5</v>
      </c>
      <c r="R13" s="41">
        <v>4</v>
      </c>
      <c r="S13" s="41">
        <v>4</v>
      </c>
      <c r="T13" s="41">
        <v>5</v>
      </c>
      <c r="U13" s="41">
        <v>5</v>
      </c>
      <c r="V13" s="41">
        <v>3</v>
      </c>
      <c r="W13" s="41">
        <v>1</v>
      </c>
      <c r="X13" s="41">
        <v>3</v>
      </c>
      <c r="Y13" s="41">
        <v>2</v>
      </c>
      <c r="Z13" s="41">
        <v>2</v>
      </c>
      <c r="AA13" s="41">
        <v>3</v>
      </c>
      <c r="AB13" s="41">
        <v>4</v>
      </c>
      <c r="AC13" s="41">
        <v>4</v>
      </c>
      <c r="AD13" s="41">
        <v>4</v>
      </c>
      <c r="AE13" s="41">
        <v>4</v>
      </c>
      <c r="AF13" s="41">
        <v>4</v>
      </c>
      <c r="AG13" s="41">
        <v>3</v>
      </c>
      <c r="AH13" s="41">
        <v>3</v>
      </c>
      <c r="AI13" s="41">
        <v>4</v>
      </c>
      <c r="AJ13" s="41">
        <v>4</v>
      </c>
      <c r="AK13" s="41">
        <v>3</v>
      </c>
      <c r="AL13" s="41">
        <v>4</v>
      </c>
      <c r="AM13" s="41">
        <v>4</v>
      </c>
      <c r="AN13" s="41">
        <v>3</v>
      </c>
      <c r="AO13" s="41">
        <v>3</v>
      </c>
      <c r="AP13" s="41">
        <v>4</v>
      </c>
      <c r="AQ13" s="41">
        <v>4</v>
      </c>
      <c r="AR13" s="41">
        <v>2</v>
      </c>
      <c r="AS13" s="41">
        <v>4</v>
      </c>
      <c r="AT13" s="41">
        <v>4</v>
      </c>
      <c r="AU13" s="41">
        <v>4</v>
      </c>
      <c r="AV13" s="41">
        <v>3</v>
      </c>
      <c r="AW13" s="41">
        <v>5</v>
      </c>
      <c r="AX13" s="25"/>
      <c r="AY13" s="3">
        <v>1</v>
      </c>
      <c r="AZ13" s="3">
        <v>4</v>
      </c>
      <c r="BA13" s="3">
        <v>4</v>
      </c>
      <c r="BB13" s="3">
        <v>2</v>
      </c>
      <c r="BC13" s="3">
        <v>2</v>
      </c>
      <c r="BD13" s="3">
        <v>5</v>
      </c>
      <c r="BE13" s="3">
        <v>4</v>
      </c>
      <c r="BF13" s="3">
        <v>2</v>
      </c>
      <c r="BG13" s="3">
        <v>4</v>
      </c>
      <c r="BH13" s="3">
        <v>4</v>
      </c>
      <c r="BI13" s="3">
        <v>2</v>
      </c>
      <c r="BJ13" s="3">
        <v>4</v>
      </c>
      <c r="BK13" s="3">
        <v>2</v>
      </c>
      <c r="BL13" s="3">
        <v>3</v>
      </c>
      <c r="BM13" s="3">
        <v>4</v>
      </c>
      <c r="BN13" s="3">
        <v>2</v>
      </c>
      <c r="BO13" s="3">
        <v>3</v>
      </c>
      <c r="BP13" s="3">
        <v>3</v>
      </c>
      <c r="BQ13" s="3">
        <v>2</v>
      </c>
      <c r="BR13" s="3">
        <v>2</v>
      </c>
      <c r="BS13" s="3">
        <v>4</v>
      </c>
      <c r="BT13" s="3">
        <v>1</v>
      </c>
    </row>
    <row r="14" spans="1:72" ht="15" x14ac:dyDescent="0.25">
      <c r="A14" s="7">
        <v>18</v>
      </c>
      <c r="B14" s="7" t="s">
        <v>104</v>
      </c>
      <c r="C14" s="7">
        <v>1</v>
      </c>
      <c r="D14" s="7" t="s">
        <v>105</v>
      </c>
      <c r="E14" s="7" t="s">
        <v>118</v>
      </c>
      <c r="F14" s="41">
        <v>4</v>
      </c>
      <c r="G14" s="41">
        <v>5</v>
      </c>
      <c r="H14" s="41">
        <v>4</v>
      </c>
      <c r="I14" s="41">
        <v>3</v>
      </c>
      <c r="J14" s="41">
        <v>4</v>
      </c>
      <c r="K14" s="41">
        <v>2</v>
      </c>
      <c r="L14" s="41">
        <v>4</v>
      </c>
      <c r="M14" s="41">
        <v>5</v>
      </c>
      <c r="N14" s="41">
        <v>3</v>
      </c>
      <c r="O14" s="41">
        <v>4</v>
      </c>
      <c r="P14" s="41">
        <v>5</v>
      </c>
      <c r="Q14" s="41">
        <v>5</v>
      </c>
      <c r="R14" s="41">
        <v>5</v>
      </c>
      <c r="S14" s="41">
        <v>5</v>
      </c>
      <c r="T14" s="41">
        <v>4</v>
      </c>
      <c r="U14" s="41">
        <v>5</v>
      </c>
      <c r="V14" s="41">
        <v>4</v>
      </c>
      <c r="W14" s="41">
        <v>1</v>
      </c>
      <c r="X14" s="41">
        <v>3</v>
      </c>
      <c r="Y14" s="41">
        <v>2</v>
      </c>
      <c r="Z14" s="41">
        <v>2</v>
      </c>
      <c r="AA14" s="41">
        <v>4</v>
      </c>
      <c r="AB14" s="41">
        <v>4</v>
      </c>
      <c r="AC14" s="41">
        <v>4</v>
      </c>
      <c r="AD14" s="41">
        <v>3</v>
      </c>
      <c r="AE14" s="41">
        <v>3</v>
      </c>
      <c r="AF14" s="41">
        <v>2</v>
      </c>
      <c r="AG14" s="41">
        <v>3</v>
      </c>
      <c r="AH14" s="41">
        <v>3</v>
      </c>
      <c r="AI14" s="41">
        <v>3</v>
      </c>
      <c r="AJ14" s="41">
        <v>4</v>
      </c>
      <c r="AK14" s="41">
        <v>4</v>
      </c>
      <c r="AL14" s="41">
        <v>4</v>
      </c>
      <c r="AM14" s="41">
        <v>4</v>
      </c>
      <c r="AN14" s="41">
        <v>3</v>
      </c>
      <c r="AO14" s="41">
        <v>3</v>
      </c>
      <c r="AP14" s="41">
        <v>4</v>
      </c>
      <c r="AQ14" s="41">
        <v>4</v>
      </c>
      <c r="AR14" s="41">
        <v>2</v>
      </c>
      <c r="AS14" s="41">
        <v>4</v>
      </c>
      <c r="AT14" s="41">
        <v>4</v>
      </c>
      <c r="AU14" s="41">
        <v>5</v>
      </c>
      <c r="AV14" s="41">
        <v>4</v>
      </c>
      <c r="AW14" s="41">
        <v>5</v>
      </c>
      <c r="AX14" s="25"/>
      <c r="AY14" s="3">
        <v>3</v>
      </c>
      <c r="AZ14" s="3">
        <v>5</v>
      </c>
      <c r="BA14" s="3">
        <v>4</v>
      </c>
      <c r="BB14" s="3">
        <v>3</v>
      </c>
      <c r="BC14" s="3">
        <v>2</v>
      </c>
      <c r="BD14" s="3">
        <v>5</v>
      </c>
      <c r="BE14" s="3">
        <v>2</v>
      </c>
      <c r="BF14" s="3">
        <v>2</v>
      </c>
      <c r="BG14" s="3">
        <v>4</v>
      </c>
      <c r="BH14" s="3">
        <v>3</v>
      </c>
      <c r="BI14" s="3">
        <v>3</v>
      </c>
      <c r="BJ14" s="3">
        <v>4</v>
      </c>
      <c r="BK14" s="3">
        <v>2</v>
      </c>
      <c r="BL14" s="3">
        <v>2</v>
      </c>
      <c r="BM14" s="3">
        <v>4</v>
      </c>
      <c r="BN14" s="3">
        <v>3</v>
      </c>
      <c r="BO14" s="3">
        <v>3</v>
      </c>
      <c r="BP14" s="3">
        <v>3</v>
      </c>
      <c r="BQ14" s="3">
        <v>2</v>
      </c>
      <c r="BR14" s="3">
        <v>2</v>
      </c>
      <c r="BS14" s="3">
        <v>2</v>
      </c>
      <c r="BT14" s="3">
        <v>1</v>
      </c>
    </row>
    <row r="15" spans="1:72" ht="15" x14ac:dyDescent="0.25">
      <c r="A15" s="7">
        <v>21</v>
      </c>
      <c r="B15" s="7" t="s">
        <v>104</v>
      </c>
      <c r="C15" s="7">
        <v>1</v>
      </c>
      <c r="D15" s="7" t="s">
        <v>105</v>
      </c>
      <c r="E15" s="7" t="s">
        <v>119</v>
      </c>
      <c r="F15" s="41">
        <v>4</v>
      </c>
      <c r="G15" s="41">
        <v>4</v>
      </c>
      <c r="H15" s="41">
        <v>5</v>
      </c>
      <c r="I15" s="41">
        <v>5</v>
      </c>
      <c r="J15" s="41">
        <v>4</v>
      </c>
      <c r="K15" s="41">
        <v>3</v>
      </c>
      <c r="L15" s="41">
        <v>5</v>
      </c>
      <c r="M15" s="41">
        <v>5</v>
      </c>
      <c r="N15" s="41">
        <v>3</v>
      </c>
      <c r="O15" s="41">
        <v>4</v>
      </c>
      <c r="P15" s="41">
        <v>5</v>
      </c>
      <c r="Q15" s="41">
        <v>5</v>
      </c>
      <c r="R15" s="41">
        <v>4</v>
      </c>
      <c r="S15" s="41">
        <v>4</v>
      </c>
      <c r="T15" s="41">
        <v>4</v>
      </c>
      <c r="U15" s="41">
        <v>3</v>
      </c>
      <c r="V15" s="41">
        <v>4</v>
      </c>
      <c r="W15" s="41">
        <v>1</v>
      </c>
      <c r="X15" s="41">
        <v>3</v>
      </c>
      <c r="Y15" s="41">
        <v>3</v>
      </c>
      <c r="Z15" s="41">
        <v>5</v>
      </c>
      <c r="AA15" s="41">
        <v>4</v>
      </c>
      <c r="AB15" s="41">
        <v>4</v>
      </c>
      <c r="AC15" s="41">
        <v>4</v>
      </c>
      <c r="AD15" s="41">
        <v>4</v>
      </c>
      <c r="AE15" s="41">
        <v>4</v>
      </c>
      <c r="AF15" s="41">
        <v>4</v>
      </c>
      <c r="AG15" s="41">
        <v>5</v>
      </c>
      <c r="AH15" s="41">
        <v>3</v>
      </c>
      <c r="AI15" s="41">
        <v>2</v>
      </c>
      <c r="AJ15" s="41">
        <v>3</v>
      </c>
      <c r="AK15" s="41">
        <v>5</v>
      </c>
      <c r="AL15" s="41">
        <v>5</v>
      </c>
      <c r="AM15" s="41">
        <v>5</v>
      </c>
      <c r="AN15" s="41">
        <v>3</v>
      </c>
      <c r="AO15" s="41">
        <v>4</v>
      </c>
      <c r="AP15" s="41">
        <v>5</v>
      </c>
      <c r="AQ15" s="41">
        <v>5</v>
      </c>
      <c r="AR15" s="41">
        <v>5</v>
      </c>
      <c r="AS15" s="41">
        <v>5</v>
      </c>
      <c r="AT15" s="41">
        <v>5</v>
      </c>
      <c r="AU15" s="41">
        <v>5</v>
      </c>
      <c r="AV15" s="41">
        <v>5</v>
      </c>
      <c r="AW15" s="41">
        <v>5</v>
      </c>
      <c r="AX15" s="25"/>
      <c r="AY15" s="3">
        <v>1</v>
      </c>
      <c r="AZ15" s="3">
        <v>4</v>
      </c>
      <c r="BA15" s="3">
        <v>5</v>
      </c>
      <c r="BB15" s="3">
        <v>5</v>
      </c>
      <c r="BC15" s="3">
        <v>3</v>
      </c>
      <c r="BD15" s="3">
        <v>5</v>
      </c>
      <c r="BE15" s="3">
        <v>3</v>
      </c>
      <c r="BF15" s="3">
        <v>3</v>
      </c>
      <c r="BG15" s="3">
        <v>1</v>
      </c>
      <c r="BH15" s="3">
        <v>4</v>
      </c>
      <c r="BI15" s="3">
        <v>3</v>
      </c>
      <c r="BJ15" s="3">
        <v>4</v>
      </c>
      <c r="BK15" s="3">
        <v>4</v>
      </c>
      <c r="BL15" s="3">
        <v>1</v>
      </c>
      <c r="BM15" s="3">
        <v>4</v>
      </c>
      <c r="BN15" s="3">
        <v>3</v>
      </c>
      <c r="BO15" s="3">
        <v>4</v>
      </c>
      <c r="BP15" s="3">
        <v>4</v>
      </c>
      <c r="BQ15" s="3">
        <v>3</v>
      </c>
      <c r="BR15" s="3">
        <v>3</v>
      </c>
      <c r="BS15" s="3">
        <v>4</v>
      </c>
      <c r="BT15" s="3">
        <v>4</v>
      </c>
    </row>
    <row r="16" spans="1:72" ht="15" x14ac:dyDescent="0.25">
      <c r="A16" s="7">
        <v>20</v>
      </c>
      <c r="B16" s="7" t="s">
        <v>111</v>
      </c>
      <c r="C16" s="7">
        <v>1</v>
      </c>
      <c r="D16" s="7" t="s">
        <v>105</v>
      </c>
      <c r="E16" s="7" t="s">
        <v>120</v>
      </c>
      <c r="F16" s="41">
        <v>3</v>
      </c>
      <c r="G16" s="41">
        <v>4</v>
      </c>
      <c r="H16" s="41">
        <v>4</v>
      </c>
      <c r="I16" s="41">
        <v>4</v>
      </c>
      <c r="J16" s="41">
        <v>4</v>
      </c>
      <c r="K16" s="41">
        <v>4</v>
      </c>
      <c r="L16" s="41">
        <v>4</v>
      </c>
      <c r="M16" s="41">
        <v>4</v>
      </c>
      <c r="N16" s="41">
        <v>4</v>
      </c>
      <c r="O16" s="41">
        <v>4</v>
      </c>
      <c r="P16" s="41">
        <v>4</v>
      </c>
      <c r="Q16" s="41">
        <v>4</v>
      </c>
      <c r="R16" s="41">
        <v>4</v>
      </c>
      <c r="S16" s="41">
        <v>4</v>
      </c>
      <c r="T16" s="41">
        <v>4</v>
      </c>
      <c r="U16" s="41">
        <v>4</v>
      </c>
      <c r="V16" s="41">
        <v>4</v>
      </c>
      <c r="W16" s="41">
        <v>2</v>
      </c>
      <c r="X16" s="41">
        <v>2</v>
      </c>
      <c r="Y16" s="41">
        <v>2</v>
      </c>
      <c r="Z16" s="41">
        <v>4</v>
      </c>
      <c r="AA16" s="41">
        <v>2</v>
      </c>
      <c r="AB16" s="41">
        <v>2</v>
      </c>
      <c r="AC16" s="41">
        <v>2</v>
      </c>
      <c r="AD16" s="41">
        <v>2</v>
      </c>
      <c r="AE16" s="41">
        <v>2</v>
      </c>
      <c r="AF16" s="41">
        <v>2</v>
      </c>
      <c r="AG16" s="41">
        <v>4</v>
      </c>
      <c r="AH16" s="41">
        <v>4</v>
      </c>
      <c r="AI16" s="41">
        <v>4</v>
      </c>
      <c r="AJ16" s="41">
        <v>4</v>
      </c>
      <c r="AK16" s="41">
        <v>4</v>
      </c>
      <c r="AL16" s="41">
        <v>4</v>
      </c>
      <c r="AM16" s="41">
        <v>4</v>
      </c>
      <c r="AN16" s="41">
        <v>4</v>
      </c>
      <c r="AO16" s="41">
        <v>4</v>
      </c>
      <c r="AP16" s="41">
        <v>4</v>
      </c>
      <c r="AQ16" s="41">
        <v>4</v>
      </c>
      <c r="AR16" s="41">
        <v>4</v>
      </c>
      <c r="AS16" s="41">
        <v>4</v>
      </c>
      <c r="AT16" s="41">
        <v>4</v>
      </c>
      <c r="AU16" s="41">
        <v>4</v>
      </c>
      <c r="AV16" s="41">
        <v>4</v>
      </c>
      <c r="AW16" s="41">
        <v>4</v>
      </c>
      <c r="AX16" s="25"/>
      <c r="AY16" s="3">
        <v>4</v>
      </c>
      <c r="AZ16" s="3">
        <v>4</v>
      </c>
      <c r="BA16" s="3">
        <v>4</v>
      </c>
      <c r="BB16" s="3">
        <v>4</v>
      </c>
      <c r="BC16" s="3">
        <v>3</v>
      </c>
      <c r="BD16" s="3">
        <v>3</v>
      </c>
      <c r="BE16" s="3">
        <v>4</v>
      </c>
      <c r="BF16" s="3">
        <v>4</v>
      </c>
      <c r="BG16" s="3">
        <v>2</v>
      </c>
      <c r="BH16" s="3">
        <v>4</v>
      </c>
      <c r="BI16" s="3">
        <v>4</v>
      </c>
      <c r="BJ16" s="3">
        <v>4</v>
      </c>
      <c r="BK16" s="3">
        <v>4</v>
      </c>
      <c r="BL16" s="3">
        <v>4</v>
      </c>
      <c r="BM16" s="3">
        <v>4</v>
      </c>
      <c r="BN16" s="3">
        <v>4</v>
      </c>
      <c r="BO16" s="3">
        <v>4</v>
      </c>
      <c r="BP16" s="3">
        <v>4</v>
      </c>
      <c r="BQ16" s="3">
        <v>4</v>
      </c>
      <c r="BR16" s="3">
        <v>4</v>
      </c>
      <c r="BS16" s="3">
        <v>4</v>
      </c>
      <c r="BT16" s="3">
        <v>4</v>
      </c>
    </row>
    <row r="17" spans="1:72" ht="15" x14ac:dyDescent="0.25">
      <c r="A17" s="7">
        <v>21</v>
      </c>
      <c r="B17" s="7" t="s">
        <v>104</v>
      </c>
      <c r="C17" s="7">
        <v>1</v>
      </c>
      <c r="D17" s="7" t="s">
        <v>105</v>
      </c>
      <c r="E17" s="7" t="s">
        <v>121</v>
      </c>
      <c r="F17" s="41">
        <v>4</v>
      </c>
      <c r="G17" s="41">
        <v>5</v>
      </c>
      <c r="H17" s="41">
        <v>5</v>
      </c>
      <c r="I17" s="41">
        <v>5</v>
      </c>
      <c r="J17" s="41">
        <v>5</v>
      </c>
      <c r="K17" s="41">
        <v>3</v>
      </c>
      <c r="L17" s="41">
        <v>5</v>
      </c>
      <c r="M17" s="41">
        <v>5</v>
      </c>
      <c r="N17" s="41">
        <v>3</v>
      </c>
      <c r="O17" s="41">
        <v>4</v>
      </c>
      <c r="P17" s="41">
        <v>4</v>
      </c>
      <c r="Q17" s="41">
        <v>4</v>
      </c>
      <c r="R17" s="41">
        <v>4</v>
      </c>
      <c r="S17" s="41">
        <v>4</v>
      </c>
      <c r="T17" s="41">
        <v>5</v>
      </c>
      <c r="U17" s="41">
        <v>5</v>
      </c>
      <c r="V17" s="41">
        <v>4</v>
      </c>
      <c r="W17" s="41">
        <v>1</v>
      </c>
      <c r="X17" s="41">
        <v>2</v>
      </c>
      <c r="Y17" s="41">
        <v>1</v>
      </c>
      <c r="Z17" s="41">
        <v>2</v>
      </c>
      <c r="AA17" s="41">
        <v>4</v>
      </c>
      <c r="AB17" s="41">
        <v>4</v>
      </c>
      <c r="AC17" s="41">
        <v>4</v>
      </c>
      <c r="AD17" s="41">
        <v>4</v>
      </c>
      <c r="AE17" s="41">
        <v>4</v>
      </c>
      <c r="AF17" s="41">
        <v>4</v>
      </c>
      <c r="AG17" s="41">
        <v>1</v>
      </c>
      <c r="AH17" s="41">
        <v>2</v>
      </c>
      <c r="AI17" s="41">
        <v>2</v>
      </c>
      <c r="AJ17" s="41">
        <v>3</v>
      </c>
      <c r="AK17" s="41">
        <v>3</v>
      </c>
      <c r="AL17" s="41">
        <v>3</v>
      </c>
      <c r="AM17" s="41">
        <v>3</v>
      </c>
      <c r="AN17" s="41">
        <v>3</v>
      </c>
      <c r="AO17" s="41">
        <v>3</v>
      </c>
      <c r="AP17" s="41">
        <v>4</v>
      </c>
      <c r="AQ17" s="41">
        <v>3</v>
      </c>
      <c r="AR17" s="41">
        <v>3</v>
      </c>
      <c r="AS17" s="41">
        <v>3</v>
      </c>
      <c r="AT17" s="41">
        <v>4</v>
      </c>
      <c r="AU17" s="41">
        <v>4</v>
      </c>
      <c r="AV17" s="41">
        <v>3</v>
      </c>
      <c r="AW17" s="41">
        <v>5</v>
      </c>
      <c r="AX17" s="25"/>
      <c r="AY17" s="3">
        <v>2</v>
      </c>
      <c r="AZ17" s="3">
        <v>4</v>
      </c>
      <c r="BA17" s="3">
        <v>4</v>
      </c>
      <c r="BB17" s="3">
        <v>3</v>
      </c>
      <c r="BC17" s="3">
        <v>2</v>
      </c>
      <c r="BD17" s="3">
        <v>5</v>
      </c>
      <c r="BE17" s="3">
        <v>3</v>
      </c>
      <c r="BF17" s="3">
        <v>3</v>
      </c>
      <c r="BG17" s="3">
        <v>4</v>
      </c>
      <c r="BH17" s="3">
        <v>3</v>
      </c>
      <c r="BI17" s="3">
        <v>3</v>
      </c>
      <c r="BJ17" s="3">
        <v>2</v>
      </c>
      <c r="BK17" s="3">
        <v>2</v>
      </c>
      <c r="BL17" s="3">
        <v>2</v>
      </c>
      <c r="BM17" s="3">
        <v>3</v>
      </c>
      <c r="BN17" s="3">
        <v>2</v>
      </c>
      <c r="BO17" s="3">
        <v>3</v>
      </c>
      <c r="BP17" s="3">
        <v>2</v>
      </c>
      <c r="BQ17" s="3">
        <v>3</v>
      </c>
      <c r="BR17" s="3">
        <v>2</v>
      </c>
      <c r="BS17" s="3">
        <v>4</v>
      </c>
      <c r="BT17" s="3">
        <v>3</v>
      </c>
    </row>
    <row r="18" spans="1:72" ht="15" x14ac:dyDescent="0.25">
      <c r="A18" s="7">
        <v>21</v>
      </c>
      <c r="B18" s="7" t="s">
        <v>104</v>
      </c>
      <c r="C18" s="7">
        <v>1</v>
      </c>
      <c r="D18" s="7" t="s">
        <v>105</v>
      </c>
      <c r="E18" s="7" t="s">
        <v>122</v>
      </c>
      <c r="F18" s="41">
        <v>3</v>
      </c>
      <c r="G18" s="41">
        <v>4</v>
      </c>
      <c r="H18" s="41">
        <v>4</v>
      </c>
      <c r="I18" s="41">
        <v>4</v>
      </c>
      <c r="J18" s="41">
        <v>4</v>
      </c>
      <c r="K18" s="41">
        <v>3</v>
      </c>
      <c r="L18" s="41">
        <v>5</v>
      </c>
      <c r="M18" s="41">
        <v>5</v>
      </c>
      <c r="N18" s="41">
        <v>3</v>
      </c>
      <c r="O18" s="41">
        <v>4</v>
      </c>
      <c r="P18" s="41">
        <v>5</v>
      </c>
      <c r="Q18" s="41">
        <v>5</v>
      </c>
      <c r="R18" s="41">
        <v>5</v>
      </c>
      <c r="S18" s="41">
        <v>4</v>
      </c>
      <c r="T18" s="41">
        <v>3</v>
      </c>
      <c r="U18" s="41">
        <v>4</v>
      </c>
      <c r="V18" s="41">
        <v>4</v>
      </c>
      <c r="W18" s="41">
        <v>1</v>
      </c>
      <c r="X18" s="41">
        <v>3</v>
      </c>
      <c r="Y18" s="41">
        <v>3</v>
      </c>
      <c r="Z18" s="41">
        <v>3</v>
      </c>
      <c r="AA18" s="41">
        <v>4</v>
      </c>
      <c r="AB18" s="41">
        <v>4</v>
      </c>
      <c r="AC18" s="41">
        <v>4</v>
      </c>
      <c r="AD18" s="41">
        <v>4</v>
      </c>
      <c r="AE18" s="41">
        <v>4</v>
      </c>
      <c r="AF18" s="41">
        <v>4</v>
      </c>
      <c r="AG18" s="41">
        <v>3</v>
      </c>
      <c r="AH18" s="41">
        <v>3</v>
      </c>
      <c r="AI18" s="41">
        <v>2</v>
      </c>
      <c r="AJ18" s="41">
        <v>3</v>
      </c>
      <c r="AK18" s="41">
        <v>4</v>
      </c>
      <c r="AL18" s="41">
        <v>4</v>
      </c>
      <c r="AM18" s="41">
        <v>4</v>
      </c>
      <c r="AN18" s="41">
        <v>3</v>
      </c>
      <c r="AO18" s="41">
        <v>3</v>
      </c>
      <c r="AP18" s="41">
        <v>4</v>
      </c>
      <c r="AQ18" s="41">
        <v>4</v>
      </c>
      <c r="AR18" s="41">
        <v>3</v>
      </c>
      <c r="AS18" s="41">
        <v>3</v>
      </c>
      <c r="AT18" s="41">
        <v>3</v>
      </c>
      <c r="AU18" s="41">
        <v>3</v>
      </c>
      <c r="AV18" s="41">
        <v>2</v>
      </c>
      <c r="AW18" s="41">
        <v>4</v>
      </c>
      <c r="AX18" s="25"/>
      <c r="AY18" s="3">
        <v>2</v>
      </c>
      <c r="AZ18" s="3">
        <v>5</v>
      </c>
      <c r="BA18" s="3">
        <v>3</v>
      </c>
      <c r="BB18" s="3">
        <v>4</v>
      </c>
      <c r="BC18" s="3">
        <v>2</v>
      </c>
      <c r="BD18" s="3">
        <v>4</v>
      </c>
      <c r="BE18" s="3">
        <v>1</v>
      </c>
      <c r="BF18" s="3">
        <v>1</v>
      </c>
      <c r="BG18" s="3">
        <v>3</v>
      </c>
      <c r="BH18" s="3">
        <v>3</v>
      </c>
      <c r="BI18" s="3">
        <v>2</v>
      </c>
      <c r="BJ18" s="3">
        <v>3</v>
      </c>
      <c r="BK18" s="3">
        <v>5</v>
      </c>
      <c r="BL18" s="3">
        <v>2</v>
      </c>
      <c r="BM18" s="3">
        <v>3</v>
      </c>
      <c r="BN18" s="3">
        <v>2</v>
      </c>
      <c r="BO18" s="3">
        <v>2</v>
      </c>
      <c r="BP18" s="3">
        <v>2</v>
      </c>
      <c r="BQ18" s="3">
        <v>3</v>
      </c>
      <c r="BR18" s="3">
        <v>1</v>
      </c>
      <c r="BS18" s="3">
        <v>3</v>
      </c>
      <c r="BT18" s="3">
        <v>1</v>
      </c>
    </row>
    <row r="19" spans="1:72" ht="15" x14ac:dyDescent="0.25">
      <c r="A19" s="7">
        <v>21</v>
      </c>
      <c r="B19" s="7" t="s">
        <v>104</v>
      </c>
      <c r="C19" s="7">
        <v>1</v>
      </c>
      <c r="D19" s="7" t="s">
        <v>105</v>
      </c>
      <c r="E19" s="7" t="s">
        <v>123</v>
      </c>
      <c r="F19" s="41">
        <v>3</v>
      </c>
      <c r="G19" s="41">
        <v>5</v>
      </c>
      <c r="H19" s="41">
        <v>5</v>
      </c>
      <c r="I19" s="41">
        <v>4</v>
      </c>
      <c r="J19" s="41">
        <v>4</v>
      </c>
      <c r="K19" s="41">
        <v>3</v>
      </c>
      <c r="L19" s="41">
        <v>4</v>
      </c>
      <c r="M19" s="41">
        <v>4</v>
      </c>
      <c r="N19" s="41">
        <v>3</v>
      </c>
      <c r="O19" s="41">
        <v>4</v>
      </c>
      <c r="P19" s="41">
        <v>4</v>
      </c>
      <c r="Q19" s="41">
        <v>4</v>
      </c>
      <c r="R19" s="41">
        <v>4</v>
      </c>
      <c r="S19" s="41">
        <v>4</v>
      </c>
      <c r="T19" s="41">
        <v>4</v>
      </c>
      <c r="U19" s="41">
        <v>4</v>
      </c>
      <c r="V19" s="41">
        <v>4</v>
      </c>
      <c r="W19" s="41">
        <v>1</v>
      </c>
      <c r="X19" s="41">
        <v>3</v>
      </c>
      <c r="Y19" s="41">
        <v>3</v>
      </c>
      <c r="Z19" s="41">
        <v>3</v>
      </c>
      <c r="AA19" s="41">
        <v>3</v>
      </c>
      <c r="AB19" s="41">
        <v>4</v>
      </c>
      <c r="AC19" s="41">
        <v>4</v>
      </c>
      <c r="AD19" s="41">
        <v>3</v>
      </c>
      <c r="AE19" s="41">
        <v>3</v>
      </c>
      <c r="AF19" s="41">
        <v>3</v>
      </c>
      <c r="AG19" s="41">
        <v>3</v>
      </c>
      <c r="AH19" s="41">
        <v>2</v>
      </c>
      <c r="AI19" s="41">
        <v>3</v>
      </c>
      <c r="AJ19" s="41">
        <v>5</v>
      </c>
      <c r="AK19" s="41">
        <v>4</v>
      </c>
      <c r="AL19" s="41">
        <v>4</v>
      </c>
      <c r="AM19" s="41">
        <v>4</v>
      </c>
      <c r="AN19" s="41">
        <v>3</v>
      </c>
      <c r="AO19" s="41">
        <v>2</v>
      </c>
      <c r="AP19" s="41">
        <v>4</v>
      </c>
      <c r="AQ19" s="41">
        <v>4</v>
      </c>
      <c r="AR19" s="41">
        <v>2</v>
      </c>
      <c r="AS19" s="41">
        <v>4</v>
      </c>
      <c r="AT19" s="41">
        <v>3</v>
      </c>
      <c r="AU19" s="41">
        <v>4</v>
      </c>
      <c r="AV19" s="41">
        <v>3</v>
      </c>
      <c r="AW19" s="41">
        <v>4</v>
      </c>
      <c r="AX19" s="25"/>
      <c r="AY19" s="3">
        <v>4</v>
      </c>
      <c r="AZ19" s="3">
        <v>5</v>
      </c>
      <c r="BA19" s="3">
        <v>4</v>
      </c>
      <c r="BB19" s="3">
        <v>2</v>
      </c>
      <c r="BC19" s="3">
        <v>2</v>
      </c>
      <c r="BD19" s="3">
        <v>4</v>
      </c>
      <c r="BE19" s="3">
        <v>4</v>
      </c>
      <c r="BF19" s="3">
        <v>2</v>
      </c>
      <c r="BG19" s="3">
        <v>4</v>
      </c>
      <c r="BH19" s="3">
        <v>4</v>
      </c>
      <c r="BI19" s="3">
        <v>2</v>
      </c>
      <c r="BJ19" s="3">
        <v>4</v>
      </c>
      <c r="BK19" s="3">
        <v>2</v>
      </c>
      <c r="BL19" s="3">
        <v>2</v>
      </c>
      <c r="BM19" s="3">
        <v>2</v>
      </c>
      <c r="BN19" s="3">
        <v>3</v>
      </c>
      <c r="BO19" s="3">
        <v>3</v>
      </c>
      <c r="BP19" s="3">
        <v>3</v>
      </c>
      <c r="BQ19" s="3">
        <v>4</v>
      </c>
      <c r="BR19" s="3">
        <v>4</v>
      </c>
      <c r="BS19" s="3">
        <v>4</v>
      </c>
      <c r="BT19" s="3">
        <v>4</v>
      </c>
    </row>
    <row r="20" spans="1:72" ht="15" x14ac:dyDescent="0.25">
      <c r="A20" s="7">
        <v>21</v>
      </c>
      <c r="B20" s="7" t="s">
        <v>111</v>
      </c>
      <c r="C20" s="7">
        <v>0</v>
      </c>
      <c r="D20" s="7" t="s">
        <v>105</v>
      </c>
      <c r="E20" s="7" t="s">
        <v>124</v>
      </c>
      <c r="F20" s="41">
        <v>2</v>
      </c>
      <c r="G20" s="41">
        <v>4</v>
      </c>
      <c r="H20" s="41">
        <v>4</v>
      </c>
      <c r="I20" s="41">
        <v>4</v>
      </c>
      <c r="J20" s="41">
        <v>2</v>
      </c>
      <c r="K20" s="41">
        <v>2</v>
      </c>
      <c r="L20" s="41">
        <v>4</v>
      </c>
      <c r="M20" s="41">
        <v>4</v>
      </c>
      <c r="N20" s="41">
        <v>2</v>
      </c>
      <c r="O20" s="41">
        <v>2</v>
      </c>
      <c r="P20" s="41">
        <v>4</v>
      </c>
      <c r="Q20" s="41">
        <v>4</v>
      </c>
      <c r="R20" s="41">
        <v>2</v>
      </c>
      <c r="S20" s="41">
        <v>4</v>
      </c>
      <c r="T20" s="41">
        <v>4</v>
      </c>
      <c r="U20" s="41">
        <v>4</v>
      </c>
      <c r="V20" s="41">
        <v>4</v>
      </c>
      <c r="W20" s="41">
        <v>1</v>
      </c>
      <c r="X20" s="41">
        <v>3</v>
      </c>
      <c r="Y20" s="41">
        <v>1</v>
      </c>
      <c r="Z20" s="41">
        <v>2</v>
      </c>
      <c r="AA20" s="41">
        <v>2</v>
      </c>
      <c r="AB20" s="41">
        <v>4</v>
      </c>
      <c r="AC20" s="41">
        <v>2</v>
      </c>
      <c r="AD20" s="41">
        <v>2</v>
      </c>
      <c r="AE20" s="41">
        <v>2</v>
      </c>
      <c r="AF20" s="41">
        <v>2</v>
      </c>
      <c r="AG20" s="41">
        <v>2</v>
      </c>
      <c r="AH20" s="41">
        <v>2</v>
      </c>
      <c r="AI20" s="41">
        <v>2</v>
      </c>
      <c r="AJ20" s="41">
        <v>2</v>
      </c>
      <c r="AK20" s="41">
        <v>4</v>
      </c>
      <c r="AL20" s="41">
        <v>2</v>
      </c>
      <c r="AM20" s="41">
        <v>4</v>
      </c>
      <c r="AN20" s="41">
        <v>2</v>
      </c>
      <c r="AO20" s="41">
        <v>2</v>
      </c>
      <c r="AP20" s="41">
        <v>4</v>
      </c>
      <c r="AQ20" s="41">
        <v>4</v>
      </c>
      <c r="AR20" s="41">
        <v>2</v>
      </c>
      <c r="AS20" s="41">
        <v>4</v>
      </c>
      <c r="AT20" s="41">
        <v>2</v>
      </c>
      <c r="AU20" s="41">
        <v>2</v>
      </c>
      <c r="AV20" s="41">
        <v>2</v>
      </c>
      <c r="AW20" s="41">
        <v>2</v>
      </c>
      <c r="AX20" s="25"/>
      <c r="AY20" s="3">
        <v>2</v>
      </c>
      <c r="AZ20" s="3">
        <v>4</v>
      </c>
      <c r="BA20" s="3">
        <v>4</v>
      </c>
      <c r="BB20" s="3">
        <v>4</v>
      </c>
      <c r="BC20" s="3">
        <v>2</v>
      </c>
      <c r="BD20" s="3">
        <v>3</v>
      </c>
      <c r="BE20" s="3">
        <v>1</v>
      </c>
      <c r="BF20" s="3">
        <v>1</v>
      </c>
      <c r="BG20" s="3">
        <v>4</v>
      </c>
      <c r="BH20" s="3">
        <v>2</v>
      </c>
      <c r="BI20" s="3">
        <v>2</v>
      </c>
      <c r="BJ20" s="3">
        <v>2</v>
      </c>
      <c r="BK20" s="3">
        <v>4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</row>
    <row r="21" spans="1:72" ht="15" x14ac:dyDescent="0.25">
      <c r="A21" s="7">
        <v>23</v>
      </c>
      <c r="B21" s="7" t="s">
        <v>111</v>
      </c>
      <c r="C21" s="7">
        <v>1</v>
      </c>
      <c r="D21" s="7" t="s">
        <v>105</v>
      </c>
      <c r="E21" s="7" t="s">
        <v>125</v>
      </c>
      <c r="F21" s="41">
        <v>4</v>
      </c>
      <c r="G21" s="41">
        <v>4</v>
      </c>
      <c r="H21" s="41">
        <v>4</v>
      </c>
      <c r="I21" s="41">
        <v>4</v>
      </c>
      <c r="J21" s="41">
        <v>4</v>
      </c>
      <c r="K21" s="41">
        <v>3</v>
      </c>
      <c r="L21" s="41">
        <v>4</v>
      </c>
      <c r="M21" s="41">
        <v>5</v>
      </c>
      <c r="N21" s="41">
        <v>3</v>
      </c>
      <c r="O21" s="41">
        <v>4</v>
      </c>
      <c r="P21" s="41">
        <v>4</v>
      </c>
      <c r="Q21" s="41">
        <v>5</v>
      </c>
      <c r="R21" s="41">
        <v>5</v>
      </c>
      <c r="S21" s="41">
        <v>2</v>
      </c>
      <c r="T21" s="41">
        <v>5</v>
      </c>
      <c r="U21" s="41">
        <v>4</v>
      </c>
      <c r="V21" s="41">
        <v>4</v>
      </c>
      <c r="W21" s="41">
        <v>3</v>
      </c>
      <c r="X21" s="41">
        <v>3</v>
      </c>
      <c r="Y21" s="41">
        <v>3</v>
      </c>
      <c r="Z21" s="41">
        <v>3</v>
      </c>
      <c r="AA21" s="41">
        <v>4</v>
      </c>
      <c r="AB21" s="41">
        <v>4</v>
      </c>
      <c r="AC21" s="41">
        <v>4</v>
      </c>
      <c r="AD21" s="41">
        <v>2</v>
      </c>
      <c r="AE21" s="41">
        <v>4</v>
      </c>
      <c r="AF21" s="41">
        <v>2</v>
      </c>
      <c r="AG21" s="41">
        <v>4</v>
      </c>
      <c r="AH21" s="41">
        <v>2</v>
      </c>
      <c r="AI21" s="41">
        <v>4</v>
      </c>
      <c r="AJ21" s="41">
        <v>4</v>
      </c>
      <c r="AK21" s="41">
        <v>4</v>
      </c>
      <c r="AL21" s="41">
        <v>4</v>
      </c>
      <c r="AM21" s="41">
        <v>4</v>
      </c>
      <c r="AN21" s="41">
        <v>3</v>
      </c>
      <c r="AO21" s="41">
        <v>3</v>
      </c>
      <c r="AP21" s="41">
        <v>4</v>
      </c>
      <c r="AQ21" s="41">
        <v>5</v>
      </c>
      <c r="AR21" s="41">
        <v>4</v>
      </c>
      <c r="AS21" s="41">
        <v>4</v>
      </c>
      <c r="AT21" s="41">
        <v>4</v>
      </c>
      <c r="AU21" s="41">
        <v>4</v>
      </c>
      <c r="AV21" s="41">
        <v>3</v>
      </c>
      <c r="AW21" s="41">
        <v>5</v>
      </c>
      <c r="AX21" s="25"/>
      <c r="AY21" s="3">
        <v>2</v>
      </c>
      <c r="AZ21" s="3">
        <v>4</v>
      </c>
      <c r="BA21" s="3">
        <v>4</v>
      </c>
      <c r="BB21" s="3">
        <v>4</v>
      </c>
      <c r="BC21" s="3">
        <v>3</v>
      </c>
      <c r="BD21" s="3">
        <v>4</v>
      </c>
      <c r="BE21" s="3">
        <v>4</v>
      </c>
      <c r="BF21" s="3">
        <v>2</v>
      </c>
      <c r="BG21" s="3">
        <v>4</v>
      </c>
      <c r="BH21" s="3">
        <v>4</v>
      </c>
      <c r="BI21" s="3">
        <v>2</v>
      </c>
      <c r="BJ21" s="3">
        <v>4</v>
      </c>
      <c r="BK21" s="3">
        <v>3</v>
      </c>
      <c r="BL21" s="3">
        <v>1</v>
      </c>
      <c r="BM21" s="3">
        <v>3</v>
      </c>
      <c r="BN21" s="3">
        <v>2</v>
      </c>
      <c r="BO21" s="3">
        <v>2</v>
      </c>
      <c r="BP21" s="3">
        <v>2</v>
      </c>
      <c r="BQ21" s="3">
        <v>4</v>
      </c>
      <c r="BR21" s="3">
        <v>4</v>
      </c>
      <c r="BS21" s="3">
        <v>4</v>
      </c>
      <c r="BT21" s="3">
        <v>3</v>
      </c>
    </row>
    <row r="22" spans="1:72" ht="15" x14ac:dyDescent="0.25">
      <c r="A22" s="7">
        <v>21</v>
      </c>
      <c r="B22" s="7" t="s">
        <v>111</v>
      </c>
      <c r="C22" s="7">
        <v>1</v>
      </c>
      <c r="D22" s="7" t="s">
        <v>105</v>
      </c>
      <c r="E22" s="7" t="s">
        <v>115</v>
      </c>
      <c r="F22" s="41">
        <v>4</v>
      </c>
      <c r="G22" s="41">
        <v>5</v>
      </c>
      <c r="H22" s="41">
        <v>5</v>
      </c>
      <c r="I22" s="41">
        <v>4</v>
      </c>
      <c r="J22" s="41">
        <v>4</v>
      </c>
      <c r="K22" s="41">
        <v>3</v>
      </c>
      <c r="L22" s="41">
        <v>5</v>
      </c>
      <c r="M22" s="41">
        <v>5</v>
      </c>
      <c r="N22" s="41">
        <v>4</v>
      </c>
      <c r="O22" s="41">
        <v>5</v>
      </c>
      <c r="P22" s="41">
        <v>5</v>
      </c>
      <c r="Q22" s="41">
        <v>5</v>
      </c>
      <c r="R22" s="41">
        <v>5</v>
      </c>
      <c r="S22" s="41">
        <v>5</v>
      </c>
      <c r="T22" s="41">
        <v>5</v>
      </c>
      <c r="U22" s="41">
        <v>5</v>
      </c>
      <c r="V22" s="41">
        <v>5</v>
      </c>
      <c r="W22" s="41">
        <v>1</v>
      </c>
      <c r="X22" s="41">
        <v>2</v>
      </c>
      <c r="Y22" s="41">
        <v>2</v>
      </c>
      <c r="Z22" s="41">
        <v>3</v>
      </c>
      <c r="AA22" s="41">
        <v>5</v>
      </c>
      <c r="AB22" s="41">
        <v>5</v>
      </c>
      <c r="AC22" s="41">
        <v>3</v>
      </c>
      <c r="AD22" s="41">
        <v>4</v>
      </c>
      <c r="AE22" s="41">
        <v>3</v>
      </c>
      <c r="AF22" s="41">
        <v>3</v>
      </c>
      <c r="AG22" s="41">
        <v>3</v>
      </c>
      <c r="AH22" s="41">
        <v>2</v>
      </c>
      <c r="AI22" s="41">
        <v>3</v>
      </c>
      <c r="AJ22" s="41">
        <v>4</v>
      </c>
      <c r="AK22" s="41">
        <v>3</v>
      </c>
      <c r="AL22" s="41">
        <v>4</v>
      </c>
      <c r="AM22" s="41">
        <v>4</v>
      </c>
      <c r="AN22" s="41">
        <v>1</v>
      </c>
      <c r="AO22" s="41">
        <v>3</v>
      </c>
      <c r="AP22" s="41">
        <v>5</v>
      </c>
      <c r="AQ22" s="41">
        <v>4</v>
      </c>
      <c r="AR22" s="41">
        <v>3</v>
      </c>
      <c r="AS22" s="41">
        <v>3</v>
      </c>
      <c r="AT22" s="41">
        <v>3</v>
      </c>
      <c r="AU22" s="41">
        <v>4</v>
      </c>
      <c r="AV22" s="41">
        <v>2</v>
      </c>
      <c r="AW22" s="41">
        <v>4</v>
      </c>
      <c r="AX22" s="25"/>
      <c r="AY22" s="3">
        <v>1</v>
      </c>
      <c r="AZ22" s="3">
        <v>5</v>
      </c>
      <c r="BA22" s="3">
        <v>3</v>
      </c>
      <c r="BB22" s="3">
        <v>5</v>
      </c>
      <c r="BC22" s="3">
        <v>2</v>
      </c>
      <c r="BD22" s="3">
        <v>5</v>
      </c>
      <c r="BE22" s="3">
        <v>4</v>
      </c>
      <c r="BF22" s="3">
        <v>3</v>
      </c>
      <c r="BG22" s="3">
        <v>3</v>
      </c>
      <c r="BH22" s="3">
        <v>2</v>
      </c>
      <c r="BI22" s="3">
        <v>2</v>
      </c>
      <c r="BJ22" s="3">
        <v>5</v>
      </c>
      <c r="BK22" s="3">
        <v>3</v>
      </c>
      <c r="BL22" s="3">
        <v>2</v>
      </c>
      <c r="BM22" s="3">
        <v>5</v>
      </c>
      <c r="BN22" s="3">
        <v>2</v>
      </c>
      <c r="BO22" s="3">
        <v>3</v>
      </c>
      <c r="BP22" s="3">
        <v>3</v>
      </c>
      <c r="BQ22" s="3">
        <v>2</v>
      </c>
      <c r="BR22" s="3">
        <v>2</v>
      </c>
      <c r="BS22" s="3">
        <v>4</v>
      </c>
      <c r="BT22" s="3">
        <v>2</v>
      </c>
    </row>
    <row r="23" spans="1:72" ht="15" x14ac:dyDescent="0.25">
      <c r="A23" s="7">
        <v>20</v>
      </c>
      <c r="B23" s="7" t="s">
        <v>104</v>
      </c>
      <c r="C23" s="7">
        <v>1</v>
      </c>
      <c r="D23" s="7" t="s">
        <v>105</v>
      </c>
      <c r="E23" s="7" t="s">
        <v>126</v>
      </c>
      <c r="F23" s="41">
        <v>4</v>
      </c>
      <c r="G23" s="41">
        <v>4</v>
      </c>
      <c r="H23" s="41">
        <v>4</v>
      </c>
      <c r="I23" s="41">
        <v>4</v>
      </c>
      <c r="J23" s="41">
        <v>3</v>
      </c>
      <c r="K23" s="41">
        <v>3</v>
      </c>
      <c r="L23" s="41">
        <v>4</v>
      </c>
      <c r="M23" s="41">
        <v>4</v>
      </c>
      <c r="N23" s="41">
        <v>3</v>
      </c>
      <c r="O23" s="41">
        <v>4</v>
      </c>
      <c r="P23" s="41">
        <v>4</v>
      </c>
      <c r="Q23" s="41">
        <v>4</v>
      </c>
      <c r="R23" s="41">
        <v>4</v>
      </c>
      <c r="S23" s="41">
        <v>4</v>
      </c>
      <c r="T23" s="41">
        <v>4</v>
      </c>
      <c r="U23" s="41">
        <v>4</v>
      </c>
      <c r="V23" s="41">
        <v>4</v>
      </c>
      <c r="W23" s="41">
        <v>3</v>
      </c>
      <c r="X23" s="41">
        <v>3</v>
      </c>
      <c r="Y23" s="41">
        <v>2</v>
      </c>
      <c r="Z23" s="41">
        <v>2</v>
      </c>
      <c r="AA23" s="41">
        <v>3</v>
      </c>
      <c r="AB23" s="41">
        <v>4</v>
      </c>
      <c r="AC23" s="41">
        <v>4</v>
      </c>
      <c r="AD23" s="41">
        <v>3</v>
      </c>
      <c r="AE23" s="41">
        <v>4</v>
      </c>
      <c r="AF23" s="41">
        <v>3</v>
      </c>
      <c r="AG23" s="41">
        <v>2</v>
      </c>
      <c r="AH23" s="41">
        <v>2</v>
      </c>
      <c r="AI23" s="41">
        <v>4</v>
      </c>
      <c r="AJ23" s="41">
        <v>3</v>
      </c>
      <c r="AK23" s="41">
        <v>4</v>
      </c>
      <c r="AL23" s="41">
        <v>4</v>
      </c>
      <c r="AM23" s="41">
        <v>4</v>
      </c>
      <c r="AN23" s="41">
        <v>2</v>
      </c>
      <c r="AO23" s="41">
        <v>3</v>
      </c>
      <c r="AP23" s="41">
        <v>4</v>
      </c>
      <c r="AQ23" s="41">
        <v>4</v>
      </c>
      <c r="AR23" s="41">
        <v>3</v>
      </c>
      <c r="AS23" s="41">
        <v>3</v>
      </c>
      <c r="AT23" s="41">
        <v>3</v>
      </c>
      <c r="AU23" s="41">
        <v>5</v>
      </c>
      <c r="AV23" s="41">
        <v>3</v>
      </c>
      <c r="AW23" s="41">
        <v>5</v>
      </c>
      <c r="AX23" s="25"/>
      <c r="AY23" s="3">
        <v>2</v>
      </c>
      <c r="AZ23" s="3">
        <v>3</v>
      </c>
      <c r="BA23" s="3">
        <v>4</v>
      </c>
      <c r="BB23" s="3">
        <v>3</v>
      </c>
      <c r="BC23" s="3">
        <v>3</v>
      </c>
      <c r="BD23" s="3">
        <v>4</v>
      </c>
      <c r="BE23" s="3">
        <v>2</v>
      </c>
      <c r="BF23" s="3">
        <v>2</v>
      </c>
      <c r="BG23" s="3">
        <v>4</v>
      </c>
      <c r="BH23" s="3">
        <v>2</v>
      </c>
      <c r="BI23" s="3">
        <v>2</v>
      </c>
      <c r="BJ23" s="3">
        <v>2</v>
      </c>
      <c r="BK23" s="3">
        <v>1</v>
      </c>
      <c r="BL23" s="3">
        <v>1</v>
      </c>
      <c r="BM23" s="3">
        <v>3</v>
      </c>
      <c r="BN23" s="3">
        <v>2</v>
      </c>
      <c r="BO23" s="3">
        <v>1</v>
      </c>
      <c r="BP23" s="3">
        <v>1</v>
      </c>
      <c r="BQ23" s="3">
        <v>2</v>
      </c>
      <c r="BR23" s="3">
        <v>3</v>
      </c>
      <c r="BS23" s="3">
        <v>2</v>
      </c>
      <c r="BT23" s="3">
        <v>2</v>
      </c>
    </row>
    <row r="24" spans="1:72" ht="15" x14ac:dyDescent="0.25">
      <c r="A24" s="7">
        <v>19</v>
      </c>
      <c r="B24" s="7" t="s">
        <v>104</v>
      </c>
      <c r="C24" s="7">
        <v>0</v>
      </c>
      <c r="D24" s="7" t="s">
        <v>105</v>
      </c>
      <c r="E24" s="7" t="s">
        <v>127</v>
      </c>
      <c r="F24" s="41">
        <v>3</v>
      </c>
      <c r="G24" s="41">
        <v>4</v>
      </c>
      <c r="H24" s="41">
        <v>5</v>
      </c>
      <c r="I24" s="41">
        <v>3</v>
      </c>
      <c r="J24" s="41">
        <v>5</v>
      </c>
      <c r="K24" s="41">
        <v>3</v>
      </c>
      <c r="L24" s="41">
        <v>4</v>
      </c>
      <c r="M24" s="41">
        <v>4</v>
      </c>
      <c r="N24" s="41">
        <v>3</v>
      </c>
      <c r="O24" s="41">
        <v>3</v>
      </c>
      <c r="P24" s="41">
        <v>3</v>
      </c>
      <c r="Q24" s="41">
        <v>3</v>
      </c>
      <c r="R24" s="41">
        <v>3</v>
      </c>
      <c r="S24" s="41">
        <v>3</v>
      </c>
      <c r="T24" s="41">
        <v>4</v>
      </c>
      <c r="U24" s="41">
        <v>3</v>
      </c>
      <c r="V24" s="41">
        <v>4</v>
      </c>
      <c r="W24" s="41">
        <v>1</v>
      </c>
      <c r="X24" s="41">
        <v>3</v>
      </c>
      <c r="Y24" s="41">
        <v>2</v>
      </c>
      <c r="Z24" s="41">
        <v>4</v>
      </c>
      <c r="AA24" s="41">
        <v>2</v>
      </c>
      <c r="AB24" s="41">
        <v>2</v>
      </c>
      <c r="AC24" s="41">
        <v>2</v>
      </c>
      <c r="AD24" s="41">
        <v>3</v>
      </c>
      <c r="AE24" s="41">
        <v>3</v>
      </c>
      <c r="AF24" s="41">
        <v>3</v>
      </c>
      <c r="AG24" s="41">
        <v>2</v>
      </c>
      <c r="AH24" s="41">
        <v>2</v>
      </c>
      <c r="AI24" s="41">
        <v>2</v>
      </c>
      <c r="AJ24" s="41">
        <v>3</v>
      </c>
      <c r="AK24" s="41">
        <v>4</v>
      </c>
      <c r="AL24" s="41">
        <v>4</v>
      </c>
      <c r="AM24" s="41">
        <v>4</v>
      </c>
      <c r="AN24" s="41">
        <v>4</v>
      </c>
      <c r="AO24" s="41">
        <v>3</v>
      </c>
      <c r="AP24" s="41">
        <v>3</v>
      </c>
      <c r="AQ24" s="41">
        <v>4</v>
      </c>
      <c r="AR24" s="41">
        <v>2</v>
      </c>
      <c r="AS24" s="41">
        <v>3</v>
      </c>
      <c r="AT24" s="41">
        <v>3</v>
      </c>
      <c r="AU24" s="41">
        <v>4</v>
      </c>
      <c r="AV24" s="41">
        <v>2</v>
      </c>
      <c r="AW24" s="41">
        <v>4</v>
      </c>
      <c r="AX24" s="25"/>
      <c r="AY24" s="3">
        <v>2</v>
      </c>
      <c r="AZ24" s="3">
        <v>4</v>
      </c>
      <c r="BA24" s="3">
        <v>2</v>
      </c>
      <c r="BB24" s="3">
        <v>2</v>
      </c>
      <c r="BC24" s="3">
        <v>2</v>
      </c>
      <c r="BD24" s="3">
        <v>5</v>
      </c>
      <c r="BE24" s="3">
        <v>4</v>
      </c>
      <c r="BF24" s="3">
        <v>3</v>
      </c>
      <c r="BG24" s="3">
        <v>4</v>
      </c>
      <c r="BH24" s="3">
        <v>3</v>
      </c>
      <c r="BI24" s="3">
        <v>2</v>
      </c>
      <c r="BJ24" s="3">
        <v>2</v>
      </c>
      <c r="BK24" s="3">
        <v>2</v>
      </c>
      <c r="BL24" s="3">
        <v>3</v>
      </c>
      <c r="BM24" s="3">
        <v>4</v>
      </c>
      <c r="BN24" s="3">
        <v>3</v>
      </c>
      <c r="BO24" s="3">
        <v>2</v>
      </c>
      <c r="BP24" s="3">
        <v>2</v>
      </c>
      <c r="BQ24" s="3">
        <v>2</v>
      </c>
      <c r="BR24" s="3">
        <v>2</v>
      </c>
      <c r="BS24" s="3">
        <v>4</v>
      </c>
      <c r="BT24" s="3">
        <v>2</v>
      </c>
    </row>
    <row r="25" spans="1:72" ht="15" x14ac:dyDescent="0.25">
      <c r="A25" s="7">
        <v>22</v>
      </c>
      <c r="B25" s="7" t="s">
        <v>111</v>
      </c>
      <c r="C25" s="7">
        <v>1</v>
      </c>
      <c r="D25" s="7" t="s">
        <v>105</v>
      </c>
      <c r="E25" s="7" t="s">
        <v>128</v>
      </c>
      <c r="F25" s="41">
        <v>5</v>
      </c>
      <c r="G25" s="41">
        <v>5</v>
      </c>
      <c r="H25" s="41">
        <v>5</v>
      </c>
      <c r="I25" s="41">
        <v>5</v>
      </c>
      <c r="J25" s="41">
        <v>5</v>
      </c>
      <c r="K25" s="41">
        <v>4</v>
      </c>
      <c r="L25" s="41">
        <v>5</v>
      </c>
      <c r="M25" s="41">
        <v>5</v>
      </c>
      <c r="N25" s="41">
        <v>5</v>
      </c>
      <c r="O25" s="41">
        <v>5</v>
      </c>
      <c r="P25" s="41">
        <v>5</v>
      </c>
      <c r="Q25" s="41">
        <v>5</v>
      </c>
      <c r="R25" s="41">
        <v>5</v>
      </c>
      <c r="S25" s="41">
        <v>5</v>
      </c>
      <c r="T25" s="41">
        <v>4</v>
      </c>
      <c r="U25" s="41">
        <v>5</v>
      </c>
      <c r="V25" s="41">
        <v>4</v>
      </c>
      <c r="W25" s="41">
        <v>3</v>
      </c>
      <c r="X25" s="41">
        <v>3</v>
      </c>
      <c r="Y25" s="41">
        <v>2</v>
      </c>
      <c r="Z25" s="41">
        <v>5</v>
      </c>
      <c r="AA25" s="41">
        <v>3</v>
      </c>
      <c r="AB25" s="41">
        <v>3</v>
      </c>
      <c r="AC25" s="41">
        <v>3</v>
      </c>
      <c r="AD25" s="41">
        <v>2</v>
      </c>
      <c r="AE25" s="41">
        <v>3</v>
      </c>
      <c r="AF25" s="41">
        <v>2</v>
      </c>
      <c r="AG25" s="41">
        <v>3</v>
      </c>
      <c r="AH25" s="41">
        <v>3</v>
      </c>
      <c r="AI25" s="41">
        <v>4</v>
      </c>
      <c r="AJ25" s="41">
        <v>5</v>
      </c>
      <c r="AK25" s="41">
        <v>5</v>
      </c>
      <c r="AL25" s="41">
        <v>5</v>
      </c>
      <c r="AM25" s="41">
        <v>5</v>
      </c>
      <c r="AN25" s="41">
        <v>5</v>
      </c>
      <c r="AO25" s="41">
        <v>2</v>
      </c>
      <c r="AP25" s="41">
        <v>5</v>
      </c>
      <c r="AQ25" s="41">
        <v>5</v>
      </c>
      <c r="AR25" s="41">
        <v>1</v>
      </c>
      <c r="AS25" s="41">
        <v>5</v>
      </c>
      <c r="AT25" s="41">
        <v>2</v>
      </c>
      <c r="AU25" s="41">
        <v>5</v>
      </c>
      <c r="AV25" s="41">
        <v>3</v>
      </c>
      <c r="AW25" s="41">
        <v>5</v>
      </c>
      <c r="AX25" s="25"/>
      <c r="AY25" s="3">
        <v>1</v>
      </c>
      <c r="AZ25" s="3">
        <v>5</v>
      </c>
      <c r="BA25" s="3">
        <v>3</v>
      </c>
      <c r="BB25" s="3">
        <v>3</v>
      </c>
      <c r="BC25" s="3">
        <v>5</v>
      </c>
      <c r="BD25" s="3">
        <v>5</v>
      </c>
      <c r="BE25" s="3">
        <v>2</v>
      </c>
      <c r="BF25" s="3">
        <v>2</v>
      </c>
      <c r="BG25" s="3">
        <v>4</v>
      </c>
      <c r="BH25" s="3">
        <v>5</v>
      </c>
      <c r="BI25" s="3">
        <v>4</v>
      </c>
      <c r="BJ25" s="3">
        <v>4</v>
      </c>
      <c r="BK25" s="3">
        <v>3</v>
      </c>
      <c r="BL25" s="3">
        <v>5</v>
      </c>
      <c r="BM25" s="3">
        <v>5</v>
      </c>
      <c r="BN25" s="3">
        <v>1</v>
      </c>
      <c r="BO25" s="3">
        <v>5</v>
      </c>
      <c r="BP25" s="3">
        <v>4</v>
      </c>
      <c r="BQ25" s="3">
        <v>3</v>
      </c>
      <c r="BR25" s="3">
        <v>3</v>
      </c>
      <c r="BS25" s="3">
        <v>3</v>
      </c>
      <c r="BT25" s="3">
        <v>5</v>
      </c>
    </row>
    <row r="26" spans="1:72" ht="15" x14ac:dyDescent="0.25">
      <c r="A26" s="7">
        <v>21</v>
      </c>
      <c r="B26" s="7" t="s">
        <v>104</v>
      </c>
      <c r="C26" s="7">
        <v>1</v>
      </c>
      <c r="D26" s="7" t="s">
        <v>105</v>
      </c>
      <c r="E26" s="7" t="s">
        <v>129</v>
      </c>
      <c r="F26" s="41">
        <v>2</v>
      </c>
      <c r="G26" s="41">
        <v>4</v>
      </c>
      <c r="H26" s="41">
        <v>4</v>
      </c>
      <c r="I26" s="41">
        <v>4</v>
      </c>
      <c r="J26" s="41">
        <v>4</v>
      </c>
      <c r="K26" s="41">
        <v>1</v>
      </c>
      <c r="L26" s="41">
        <v>4</v>
      </c>
      <c r="M26" s="41">
        <v>3</v>
      </c>
      <c r="N26" s="41">
        <v>2</v>
      </c>
      <c r="O26" s="41">
        <v>4</v>
      </c>
      <c r="P26" s="41">
        <v>4</v>
      </c>
      <c r="Q26" s="41">
        <v>4</v>
      </c>
      <c r="R26" s="41">
        <v>2</v>
      </c>
      <c r="S26" s="41">
        <v>4</v>
      </c>
      <c r="T26" s="41">
        <v>5</v>
      </c>
      <c r="U26" s="41">
        <v>5</v>
      </c>
      <c r="V26" s="41">
        <v>5</v>
      </c>
      <c r="W26" s="41">
        <v>1</v>
      </c>
      <c r="X26" s="41">
        <v>3</v>
      </c>
      <c r="Y26" s="41">
        <v>1</v>
      </c>
      <c r="Z26" s="41">
        <v>1</v>
      </c>
      <c r="AA26" s="41">
        <v>4</v>
      </c>
      <c r="AB26" s="41">
        <v>4</v>
      </c>
      <c r="AC26" s="41">
        <v>3</v>
      </c>
      <c r="AD26" s="41">
        <v>2</v>
      </c>
      <c r="AE26" s="41">
        <v>4</v>
      </c>
      <c r="AF26" s="41">
        <v>2</v>
      </c>
      <c r="AG26" s="41">
        <v>1</v>
      </c>
      <c r="AH26" s="41">
        <v>1</v>
      </c>
      <c r="AI26" s="41">
        <v>4</v>
      </c>
      <c r="AJ26" s="41">
        <v>4</v>
      </c>
      <c r="AK26" s="41">
        <v>3</v>
      </c>
      <c r="AL26" s="41">
        <v>4</v>
      </c>
      <c r="AM26" s="41">
        <v>3</v>
      </c>
      <c r="AN26" s="41">
        <v>2</v>
      </c>
      <c r="AO26" s="41">
        <v>2</v>
      </c>
      <c r="AP26" s="41">
        <v>4</v>
      </c>
      <c r="AQ26" s="41">
        <v>4</v>
      </c>
      <c r="AR26" s="41">
        <v>1</v>
      </c>
      <c r="AS26" s="41">
        <v>2</v>
      </c>
      <c r="AT26" s="41">
        <v>2</v>
      </c>
      <c r="AU26" s="41">
        <v>3</v>
      </c>
      <c r="AV26" s="41">
        <v>2</v>
      </c>
      <c r="AW26" s="41">
        <v>2</v>
      </c>
      <c r="AX26" s="25"/>
      <c r="AY26" s="3">
        <v>1</v>
      </c>
      <c r="AZ26" s="3">
        <v>5</v>
      </c>
      <c r="BA26" s="3">
        <v>3</v>
      </c>
      <c r="BB26" s="3">
        <v>2</v>
      </c>
      <c r="BC26" s="3">
        <v>2</v>
      </c>
      <c r="BD26" s="3">
        <v>5</v>
      </c>
      <c r="BE26" s="3">
        <v>1</v>
      </c>
      <c r="BF26" s="3">
        <v>1</v>
      </c>
      <c r="BG26" s="3">
        <v>4</v>
      </c>
      <c r="BH26" s="3">
        <v>3</v>
      </c>
      <c r="BI26" s="3">
        <v>1</v>
      </c>
      <c r="BJ26" s="3">
        <v>4</v>
      </c>
      <c r="BK26" s="3">
        <v>4</v>
      </c>
      <c r="BL26" s="3">
        <v>2</v>
      </c>
      <c r="BM26" s="3">
        <v>5</v>
      </c>
      <c r="BN26" s="3">
        <v>2</v>
      </c>
      <c r="BO26" s="3">
        <v>2</v>
      </c>
      <c r="BP26" s="3">
        <v>4</v>
      </c>
      <c r="BQ26" s="3">
        <v>2</v>
      </c>
      <c r="BR26" s="3">
        <v>4</v>
      </c>
      <c r="BS26" s="3">
        <v>2</v>
      </c>
      <c r="BT26" s="3">
        <v>2</v>
      </c>
    </row>
    <row r="27" spans="1:72" ht="15" x14ac:dyDescent="0.25">
      <c r="A27" s="7">
        <v>20</v>
      </c>
      <c r="B27" s="7" t="s">
        <v>111</v>
      </c>
      <c r="C27" s="7">
        <v>1</v>
      </c>
      <c r="D27" s="7" t="s">
        <v>105</v>
      </c>
      <c r="E27" s="7" t="s">
        <v>130</v>
      </c>
      <c r="F27" s="41">
        <v>4</v>
      </c>
      <c r="G27" s="41">
        <v>5</v>
      </c>
      <c r="H27" s="41">
        <v>5</v>
      </c>
      <c r="I27" s="41">
        <v>5</v>
      </c>
      <c r="J27" s="41">
        <v>4</v>
      </c>
      <c r="K27" s="41">
        <v>3</v>
      </c>
      <c r="L27" s="41">
        <v>4</v>
      </c>
      <c r="M27" s="41">
        <v>5</v>
      </c>
      <c r="N27" s="41">
        <v>4</v>
      </c>
      <c r="O27" s="41">
        <v>5</v>
      </c>
      <c r="P27" s="41">
        <v>5</v>
      </c>
      <c r="Q27" s="41">
        <v>5</v>
      </c>
      <c r="R27" s="41">
        <v>5</v>
      </c>
      <c r="S27" s="41">
        <v>5</v>
      </c>
      <c r="T27" s="41">
        <v>5</v>
      </c>
      <c r="U27" s="41">
        <v>5</v>
      </c>
      <c r="V27" s="41">
        <v>5</v>
      </c>
      <c r="W27" s="41">
        <v>2</v>
      </c>
      <c r="X27" s="41">
        <v>3</v>
      </c>
      <c r="Y27" s="41">
        <v>3</v>
      </c>
      <c r="Z27" s="41">
        <v>5</v>
      </c>
      <c r="AA27" s="41">
        <v>5</v>
      </c>
      <c r="AB27" s="41">
        <v>5</v>
      </c>
      <c r="AC27" s="41">
        <v>5</v>
      </c>
      <c r="AD27" s="41">
        <v>5</v>
      </c>
      <c r="AE27" s="41">
        <v>5</v>
      </c>
      <c r="AF27" s="41">
        <v>5</v>
      </c>
      <c r="AG27" s="41">
        <v>4</v>
      </c>
      <c r="AH27" s="41">
        <v>2</v>
      </c>
      <c r="AI27" s="41">
        <v>1</v>
      </c>
      <c r="AJ27" s="41">
        <v>4</v>
      </c>
      <c r="AK27" s="41">
        <v>4</v>
      </c>
      <c r="AL27" s="41">
        <v>3</v>
      </c>
      <c r="AM27" s="41">
        <v>5</v>
      </c>
      <c r="AN27" s="41">
        <v>2</v>
      </c>
      <c r="AO27" s="41">
        <v>3</v>
      </c>
      <c r="AP27" s="41">
        <v>5</v>
      </c>
      <c r="AQ27" s="41">
        <v>5</v>
      </c>
      <c r="AR27" s="41">
        <v>5</v>
      </c>
      <c r="AS27" s="41">
        <v>5</v>
      </c>
      <c r="AT27" s="41">
        <v>5</v>
      </c>
      <c r="AU27" s="41">
        <v>5</v>
      </c>
      <c r="AV27" s="41">
        <v>5</v>
      </c>
      <c r="AW27" s="41">
        <v>5</v>
      </c>
      <c r="AX27" s="25"/>
      <c r="AY27" s="3">
        <v>2</v>
      </c>
      <c r="AZ27" s="3">
        <v>5</v>
      </c>
      <c r="BA27" s="3">
        <v>4</v>
      </c>
      <c r="BB27" s="3">
        <v>4</v>
      </c>
      <c r="BC27" s="3">
        <v>2</v>
      </c>
      <c r="BD27" s="3">
        <v>5</v>
      </c>
      <c r="BE27" s="3">
        <v>5</v>
      </c>
      <c r="BF27" s="3">
        <v>5</v>
      </c>
      <c r="BG27" s="3">
        <v>5</v>
      </c>
      <c r="BH27" s="3">
        <v>4</v>
      </c>
      <c r="BI27" s="3">
        <v>2</v>
      </c>
      <c r="BJ27" s="3">
        <v>4</v>
      </c>
      <c r="BK27" s="3">
        <v>5</v>
      </c>
      <c r="BL27" s="3">
        <v>1</v>
      </c>
      <c r="BM27" s="3">
        <v>5</v>
      </c>
      <c r="BN27" s="3">
        <v>1</v>
      </c>
      <c r="BO27" s="3">
        <v>3</v>
      </c>
      <c r="BP27" s="3">
        <v>3</v>
      </c>
      <c r="BQ27" s="3">
        <v>5</v>
      </c>
      <c r="BR27" s="3">
        <v>5</v>
      </c>
      <c r="BS27" s="3">
        <v>5</v>
      </c>
      <c r="BT27" s="3">
        <v>5</v>
      </c>
    </row>
    <row r="28" spans="1:72" ht="15" x14ac:dyDescent="0.25">
      <c r="A28" s="7">
        <v>21</v>
      </c>
      <c r="B28" s="7" t="s">
        <v>111</v>
      </c>
      <c r="C28" s="7">
        <v>1</v>
      </c>
      <c r="D28" s="7" t="s">
        <v>105</v>
      </c>
      <c r="E28" s="7" t="s">
        <v>131</v>
      </c>
      <c r="F28" s="41">
        <v>4</v>
      </c>
      <c r="G28" s="41">
        <v>5</v>
      </c>
      <c r="H28" s="41">
        <v>5</v>
      </c>
      <c r="I28" s="41">
        <v>5</v>
      </c>
      <c r="J28" s="41">
        <v>5</v>
      </c>
      <c r="K28" s="41">
        <v>5</v>
      </c>
      <c r="L28" s="41">
        <v>5</v>
      </c>
      <c r="M28" s="41">
        <v>5</v>
      </c>
      <c r="N28" s="41">
        <v>5</v>
      </c>
      <c r="O28" s="41">
        <v>5</v>
      </c>
      <c r="P28" s="41">
        <v>3</v>
      </c>
      <c r="Q28" s="41">
        <v>3</v>
      </c>
      <c r="R28" s="41">
        <v>4</v>
      </c>
      <c r="S28" s="41">
        <v>4</v>
      </c>
      <c r="T28" s="41">
        <v>5</v>
      </c>
      <c r="U28" s="41">
        <v>5</v>
      </c>
      <c r="V28" s="41">
        <v>2</v>
      </c>
      <c r="W28" s="41">
        <v>2</v>
      </c>
      <c r="X28" s="41">
        <v>3</v>
      </c>
      <c r="Y28" s="41">
        <v>3</v>
      </c>
      <c r="Z28" s="41">
        <v>4</v>
      </c>
      <c r="AA28" s="41">
        <v>4</v>
      </c>
      <c r="AB28" s="41">
        <v>5</v>
      </c>
      <c r="AC28" s="41">
        <v>5</v>
      </c>
      <c r="AD28" s="41">
        <v>5</v>
      </c>
      <c r="AE28" s="41">
        <v>5</v>
      </c>
      <c r="AF28" s="41">
        <v>5</v>
      </c>
      <c r="AG28" s="41">
        <v>3</v>
      </c>
      <c r="AH28" s="41">
        <v>3</v>
      </c>
      <c r="AI28" s="41">
        <v>3</v>
      </c>
      <c r="AJ28" s="41">
        <v>3</v>
      </c>
      <c r="AK28" s="41">
        <v>3</v>
      </c>
      <c r="AL28" s="41">
        <v>3</v>
      </c>
      <c r="AM28" s="41">
        <v>4</v>
      </c>
      <c r="AN28" s="41">
        <v>4</v>
      </c>
      <c r="AO28" s="41">
        <v>3</v>
      </c>
      <c r="AP28" s="41">
        <v>5</v>
      </c>
      <c r="AQ28" s="41">
        <v>3</v>
      </c>
      <c r="AR28" s="41">
        <v>3</v>
      </c>
      <c r="AS28" s="41">
        <v>4</v>
      </c>
      <c r="AT28" s="41">
        <v>3</v>
      </c>
      <c r="AU28" s="41">
        <v>3</v>
      </c>
      <c r="AV28" s="41">
        <v>5</v>
      </c>
      <c r="AW28" s="41">
        <v>5</v>
      </c>
      <c r="AX28" s="25"/>
      <c r="AY28" s="3">
        <v>3</v>
      </c>
      <c r="AZ28" s="3">
        <v>3</v>
      </c>
      <c r="BA28" s="3">
        <v>4</v>
      </c>
      <c r="BB28" s="3">
        <v>3</v>
      </c>
      <c r="BC28" s="3">
        <v>3</v>
      </c>
      <c r="BD28" s="3">
        <v>5</v>
      </c>
      <c r="BE28" s="3">
        <v>4</v>
      </c>
      <c r="BF28" s="3">
        <v>4</v>
      </c>
      <c r="BG28" s="3">
        <v>4</v>
      </c>
      <c r="BH28" s="3">
        <v>3</v>
      </c>
      <c r="BI28" s="3">
        <v>3</v>
      </c>
      <c r="BJ28" s="3">
        <v>3</v>
      </c>
      <c r="BK28" s="3">
        <v>2</v>
      </c>
      <c r="BL28" s="3">
        <v>3</v>
      </c>
      <c r="BM28" s="3">
        <v>1</v>
      </c>
      <c r="BN28" s="3">
        <v>1</v>
      </c>
      <c r="BO28" s="3">
        <v>2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</row>
    <row r="29" spans="1:72" ht="15" x14ac:dyDescent="0.25">
      <c r="A29" s="7">
        <v>20</v>
      </c>
      <c r="B29" s="7" t="s">
        <v>104</v>
      </c>
      <c r="C29" s="7">
        <v>1</v>
      </c>
      <c r="D29" s="7" t="s">
        <v>105</v>
      </c>
      <c r="E29" s="7" t="s">
        <v>132</v>
      </c>
      <c r="F29" s="41">
        <v>3</v>
      </c>
      <c r="G29" s="41">
        <v>4</v>
      </c>
      <c r="H29" s="41">
        <v>4</v>
      </c>
      <c r="I29" s="41">
        <v>3</v>
      </c>
      <c r="J29" s="41">
        <v>4</v>
      </c>
      <c r="K29" s="41">
        <v>3</v>
      </c>
      <c r="L29" s="41">
        <v>5</v>
      </c>
      <c r="M29" s="41">
        <v>4</v>
      </c>
      <c r="N29" s="41">
        <v>4</v>
      </c>
      <c r="O29" s="41">
        <v>4</v>
      </c>
      <c r="P29" s="41">
        <v>4</v>
      </c>
      <c r="Q29" s="41">
        <v>4</v>
      </c>
      <c r="R29" s="41">
        <v>4</v>
      </c>
      <c r="S29" s="41">
        <v>4</v>
      </c>
      <c r="T29" s="41">
        <v>4</v>
      </c>
      <c r="U29" s="41">
        <v>4</v>
      </c>
      <c r="V29" s="41">
        <v>4</v>
      </c>
      <c r="W29" s="41">
        <v>1</v>
      </c>
      <c r="X29" s="41">
        <v>3</v>
      </c>
      <c r="Y29" s="41">
        <v>3</v>
      </c>
      <c r="Z29" s="41">
        <v>3</v>
      </c>
      <c r="AA29" s="41">
        <v>3</v>
      </c>
      <c r="AB29" s="41">
        <v>3</v>
      </c>
      <c r="AC29" s="41">
        <v>3</v>
      </c>
      <c r="AD29" s="41">
        <v>3</v>
      </c>
      <c r="AE29" s="41">
        <v>3</v>
      </c>
      <c r="AF29" s="41">
        <v>3</v>
      </c>
      <c r="AG29" s="41">
        <v>3</v>
      </c>
      <c r="AH29" s="41">
        <v>3</v>
      </c>
      <c r="AI29" s="41">
        <v>3</v>
      </c>
      <c r="AJ29" s="41">
        <v>3</v>
      </c>
      <c r="AK29" s="41">
        <v>3</v>
      </c>
      <c r="AL29" s="41">
        <v>3</v>
      </c>
      <c r="AM29" s="41">
        <v>3</v>
      </c>
      <c r="AN29" s="41">
        <v>3</v>
      </c>
      <c r="AO29" s="41">
        <v>3</v>
      </c>
      <c r="AP29" s="41">
        <v>4</v>
      </c>
      <c r="AQ29" s="41">
        <v>4</v>
      </c>
      <c r="AR29" s="41">
        <v>3</v>
      </c>
      <c r="AS29" s="41">
        <v>3</v>
      </c>
      <c r="AT29" s="41">
        <v>3</v>
      </c>
      <c r="AU29" s="41">
        <v>4</v>
      </c>
      <c r="AV29" s="41">
        <v>3</v>
      </c>
      <c r="AW29" s="41">
        <v>3</v>
      </c>
      <c r="AX29" s="25"/>
      <c r="AY29" s="3">
        <v>3</v>
      </c>
      <c r="AZ29" s="3">
        <v>3</v>
      </c>
      <c r="BA29" s="3">
        <v>3</v>
      </c>
      <c r="BB29" s="3">
        <v>4</v>
      </c>
      <c r="BC29" s="3">
        <v>2</v>
      </c>
      <c r="BD29" s="3">
        <v>4</v>
      </c>
      <c r="BE29" s="3">
        <v>3</v>
      </c>
      <c r="BF29" s="3">
        <v>3</v>
      </c>
      <c r="BG29" s="3">
        <v>3</v>
      </c>
      <c r="BH29" s="3">
        <v>3</v>
      </c>
      <c r="BI29" s="3">
        <v>2</v>
      </c>
      <c r="BJ29" s="3">
        <v>2</v>
      </c>
      <c r="BK29" s="3">
        <v>2</v>
      </c>
      <c r="BL29" s="3">
        <v>3</v>
      </c>
      <c r="BM29" s="3">
        <v>3</v>
      </c>
      <c r="BN29" s="3">
        <v>3</v>
      </c>
      <c r="BO29" s="3">
        <v>3</v>
      </c>
      <c r="BP29" s="3">
        <v>3</v>
      </c>
      <c r="BQ29" s="3">
        <v>2</v>
      </c>
      <c r="BR29" s="3">
        <v>3</v>
      </c>
      <c r="BS29" s="3">
        <v>3</v>
      </c>
      <c r="BT29" s="3">
        <v>2</v>
      </c>
    </row>
    <row r="30" spans="1:72" ht="15" x14ac:dyDescent="0.25">
      <c r="A30" s="7">
        <v>22</v>
      </c>
      <c r="B30" s="7" t="s">
        <v>111</v>
      </c>
      <c r="C30" s="7">
        <v>1</v>
      </c>
      <c r="D30" s="7" t="s">
        <v>105</v>
      </c>
      <c r="E30" s="7" t="s">
        <v>133</v>
      </c>
      <c r="F30" s="41">
        <v>3</v>
      </c>
      <c r="G30" s="41">
        <v>5</v>
      </c>
      <c r="H30" s="41">
        <v>5</v>
      </c>
      <c r="I30" s="41">
        <v>4</v>
      </c>
      <c r="J30" s="41">
        <v>5</v>
      </c>
      <c r="K30" s="41">
        <v>3</v>
      </c>
      <c r="L30" s="41">
        <v>4</v>
      </c>
      <c r="M30" s="41">
        <v>5</v>
      </c>
      <c r="N30" s="41">
        <v>4</v>
      </c>
      <c r="O30" s="41">
        <v>4</v>
      </c>
      <c r="P30" s="41">
        <v>5</v>
      </c>
      <c r="Q30" s="41">
        <v>4</v>
      </c>
      <c r="R30" s="41">
        <v>5</v>
      </c>
      <c r="S30" s="41">
        <v>5</v>
      </c>
      <c r="T30" s="41">
        <v>5</v>
      </c>
      <c r="U30" s="41">
        <v>5</v>
      </c>
      <c r="V30" s="41">
        <v>5</v>
      </c>
      <c r="W30" s="41">
        <v>2</v>
      </c>
      <c r="X30" s="41">
        <v>3</v>
      </c>
      <c r="Y30" s="41">
        <v>2</v>
      </c>
      <c r="Z30" s="41">
        <v>5</v>
      </c>
      <c r="AA30" s="41">
        <v>4</v>
      </c>
      <c r="AB30" s="41">
        <v>4</v>
      </c>
      <c r="AC30" s="41">
        <v>3</v>
      </c>
      <c r="AD30" s="41">
        <v>3</v>
      </c>
      <c r="AE30" s="41">
        <v>3</v>
      </c>
      <c r="AF30" s="41">
        <v>2</v>
      </c>
      <c r="AG30" s="41">
        <v>4</v>
      </c>
      <c r="AH30" s="41">
        <v>3</v>
      </c>
      <c r="AI30" s="41">
        <v>3</v>
      </c>
      <c r="AJ30" s="41">
        <v>4</v>
      </c>
      <c r="AK30" s="41">
        <v>4</v>
      </c>
      <c r="AL30" s="41">
        <v>4</v>
      </c>
      <c r="AM30" s="41">
        <v>4</v>
      </c>
      <c r="AN30" s="41">
        <v>3</v>
      </c>
      <c r="AO30" s="41">
        <v>4</v>
      </c>
      <c r="AP30" s="41">
        <v>4</v>
      </c>
      <c r="AQ30" s="41">
        <v>5</v>
      </c>
      <c r="AR30" s="41">
        <v>3</v>
      </c>
      <c r="AS30" s="41">
        <v>4</v>
      </c>
      <c r="AT30" s="41">
        <v>4</v>
      </c>
      <c r="AU30" s="41">
        <v>3</v>
      </c>
      <c r="AV30" s="41">
        <v>2</v>
      </c>
      <c r="AW30" s="41">
        <v>4</v>
      </c>
      <c r="AX30" s="25"/>
      <c r="AY30" s="3">
        <v>3</v>
      </c>
      <c r="AZ30" s="3">
        <v>5</v>
      </c>
      <c r="BA30" s="3">
        <v>3</v>
      </c>
      <c r="BB30" s="3">
        <v>3</v>
      </c>
      <c r="BC30" s="3">
        <v>4</v>
      </c>
      <c r="BD30" s="3">
        <v>4</v>
      </c>
      <c r="BE30" s="3">
        <v>2</v>
      </c>
      <c r="BF30" s="3">
        <v>3</v>
      </c>
      <c r="BG30" s="3">
        <v>3</v>
      </c>
      <c r="BH30" s="3">
        <v>4</v>
      </c>
      <c r="BI30" s="3">
        <v>3</v>
      </c>
      <c r="BJ30" s="3">
        <v>3</v>
      </c>
      <c r="BK30" s="3">
        <v>4</v>
      </c>
      <c r="BL30" s="3">
        <v>3</v>
      </c>
      <c r="BM30" s="3">
        <v>3</v>
      </c>
      <c r="BN30" s="3">
        <v>3</v>
      </c>
      <c r="BO30" s="3">
        <v>4</v>
      </c>
      <c r="BP30" s="3">
        <v>4</v>
      </c>
      <c r="BQ30" s="3">
        <v>4</v>
      </c>
      <c r="BR30" s="3">
        <v>3</v>
      </c>
      <c r="BS30" s="3">
        <v>4</v>
      </c>
      <c r="BT30" s="3">
        <v>5</v>
      </c>
    </row>
    <row r="31" spans="1:72" ht="15" x14ac:dyDescent="0.25">
      <c r="A31" s="7">
        <v>20</v>
      </c>
      <c r="B31" s="7" t="s">
        <v>104</v>
      </c>
      <c r="C31" s="7">
        <v>1</v>
      </c>
      <c r="D31" s="7" t="s">
        <v>105</v>
      </c>
      <c r="E31" s="7" t="s">
        <v>115</v>
      </c>
      <c r="F31" s="41">
        <v>5</v>
      </c>
      <c r="G31" s="41">
        <v>5</v>
      </c>
      <c r="H31" s="41">
        <v>4</v>
      </c>
      <c r="I31" s="41">
        <v>5</v>
      </c>
      <c r="J31" s="41">
        <v>5</v>
      </c>
      <c r="K31" s="41">
        <v>2</v>
      </c>
      <c r="L31" s="41">
        <v>4</v>
      </c>
      <c r="M31" s="41">
        <v>4</v>
      </c>
      <c r="N31" s="41">
        <v>3</v>
      </c>
      <c r="O31" s="41">
        <v>4</v>
      </c>
      <c r="P31" s="41">
        <v>5</v>
      </c>
      <c r="Q31" s="41">
        <v>5</v>
      </c>
      <c r="R31" s="41">
        <v>4</v>
      </c>
      <c r="S31" s="41">
        <v>5</v>
      </c>
      <c r="T31" s="41">
        <v>5</v>
      </c>
      <c r="U31" s="41">
        <v>5</v>
      </c>
      <c r="V31" s="41">
        <v>4</v>
      </c>
      <c r="W31" s="41">
        <v>2</v>
      </c>
      <c r="X31" s="41">
        <v>3</v>
      </c>
      <c r="Y31" s="41">
        <v>2</v>
      </c>
      <c r="Z31" s="41">
        <v>3</v>
      </c>
      <c r="AA31" s="41">
        <v>4</v>
      </c>
      <c r="AB31" s="41">
        <v>5</v>
      </c>
      <c r="AC31" s="41">
        <v>5</v>
      </c>
      <c r="AD31" s="41">
        <v>4</v>
      </c>
      <c r="AE31" s="41">
        <v>4</v>
      </c>
      <c r="AF31" s="41">
        <v>3</v>
      </c>
      <c r="AG31" s="41">
        <v>3</v>
      </c>
      <c r="AH31" s="41">
        <v>3</v>
      </c>
      <c r="AI31" s="41">
        <v>4</v>
      </c>
      <c r="AJ31" s="41">
        <v>4</v>
      </c>
      <c r="AK31" s="41">
        <v>4</v>
      </c>
      <c r="AL31" s="41">
        <v>4</v>
      </c>
      <c r="AM31" s="41">
        <v>4</v>
      </c>
      <c r="AN31" s="41">
        <v>3</v>
      </c>
      <c r="AO31" s="41">
        <v>3</v>
      </c>
      <c r="AP31" s="41">
        <v>5</v>
      </c>
      <c r="AQ31" s="41">
        <v>4</v>
      </c>
      <c r="AR31" s="41">
        <v>4</v>
      </c>
      <c r="AS31" s="41">
        <v>3</v>
      </c>
      <c r="AT31" s="41">
        <v>5</v>
      </c>
      <c r="AU31" s="41">
        <v>4</v>
      </c>
      <c r="AV31" s="41">
        <v>3</v>
      </c>
      <c r="AW31" s="41">
        <v>5</v>
      </c>
      <c r="AX31" s="25"/>
      <c r="AY31" s="3">
        <v>2</v>
      </c>
      <c r="AZ31" s="3">
        <v>4</v>
      </c>
      <c r="BA31" s="3">
        <v>4</v>
      </c>
      <c r="BB31" s="3">
        <v>4</v>
      </c>
      <c r="BC31" s="3">
        <v>2</v>
      </c>
      <c r="BD31" s="3">
        <v>5</v>
      </c>
      <c r="BE31" s="3">
        <v>5</v>
      </c>
      <c r="BF31" s="3">
        <v>4</v>
      </c>
      <c r="BG31" s="3">
        <v>4</v>
      </c>
      <c r="BH31" s="3">
        <v>3</v>
      </c>
      <c r="BI31" s="3">
        <v>3</v>
      </c>
      <c r="BJ31" s="3">
        <v>4</v>
      </c>
      <c r="BK31" s="3">
        <v>2</v>
      </c>
      <c r="BL31" s="3">
        <v>1</v>
      </c>
      <c r="BM31" s="3">
        <v>2</v>
      </c>
      <c r="BN31" s="3">
        <v>1</v>
      </c>
      <c r="BO31" s="3">
        <v>2</v>
      </c>
      <c r="BP31" s="3">
        <v>1</v>
      </c>
      <c r="BQ31" s="3">
        <v>4</v>
      </c>
      <c r="BR31" s="3">
        <v>4</v>
      </c>
      <c r="BS31" s="3">
        <v>2</v>
      </c>
      <c r="BT31" s="3">
        <v>4</v>
      </c>
    </row>
    <row r="32" spans="1:72" ht="15" x14ac:dyDescent="0.25">
      <c r="A32" s="7">
        <v>21</v>
      </c>
      <c r="B32" s="7" t="s">
        <v>111</v>
      </c>
      <c r="C32" s="7">
        <v>1</v>
      </c>
      <c r="D32" s="7" t="s">
        <v>105</v>
      </c>
      <c r="E32" s="7" t="s">
        <v>139</v>
      </c>
      <c r="F32" s="41">
        <v>5</v>
      </c>
      <c r="G32" s="41">
        <v>5</v>
      </c>
      <c r="H32" s="41">
        <v>5</v>
      </c>
      <c r="I32" s="41">
        <v>5</v>
      </c>
      <c r="J32" s="41">
        <v>5</v>
      </c>
      <c r="K32" s="41">
        <v>5</v>
      </c>
      <c r="L32" s="41">
        <v>5</v>
      </c>
      <c r="M32" s="41">
        <v>5</v>
      </c>
      <c r="N32" s="41">
        <v>5</v>
      </c>
      <c r="O32" s="41">
        <v>5</v>
      </c>
      <c r="P32" s="41">
        <v>5</v>
      </c>
      <c r="Q32" s="41">
        <v>2</v>
      </c>
      <c r="R32" s="41">
        <v>2</v>
      </c>
      <c r="S32" s="41">
        <v>2</v>
      </c>
      <c r="T32" s="41">
        <v>5</v>
      </c>
      <c r="U32" s="41">
        <v>5</v>
      </c>
      <c r="V32" s="41">
        <v>5</v>
      </c>
      <c r="W32" s="41">
        <v>3</v>
      </c>
      <c r="X32" s="41">
        <v>3</v>
      </c>
      <c r="Y32" s="41">
        <v>3</v>
      </c>
      <c r="Z32" s="41">
        <v>4</v>
      </c>
      <c r="AA32" s="41">
        <v>2</v>
      </c>
      <c r="AB32" s="41">
        <v>2</v>
      </c>
      <c r="AC32" s="41">
        <v>2</v>
      </c>
      <c r="AD32" s="41">
        <v>2</v>
      </c>
      <c r="AE32" s="41">
        <v>2</v>
      </c>
      <c r="AF32" s="41">
        <v>2</v>
      </c>
      <c r="AG32" s="41">
        <v>5</v>
      </c>
      <c r="AH32" s="41">
        <v>5</v>
      </c>
      <c r="AI32" s="41">
        <v>5</v>
      </c>
      <c r="AJ32" s="41">
        <v>5</v>
      </c>
      <c r="AK32" s="41">
        <v>5</v>
      </c>
      <c r="AL32" s="41">
        <v>5</v>
      </c>
      <c r="AM32" s="41">
        <v>5</v>
      </c>
      <c r="AN32" s="41">
        <v>5</v>
      </c>
      <c r="AO32" s="41">
        <v>5</v>
      </c>
      <c r="AP32" s="41">
        <v>5</v>
      </c>
      <c r="AQ32" s="41">
        <v>5</v>
      </c>
      <c r="AR32" s="41">
        <v>2</v>
      </c>
      <c r="AS32" s="41">
        <v>4</v>
      </c>
      <c r="AT32" s="41">
        <v>4</v>
      </c>
      <c r="AU32" s="41">
        <v>2</v>
      </c>
      <c r="AV32" s="41">
        <v>2</v>
      </c>
      <c r="AW32" s="41">
        <v>4</v>
      </c>
      <c r="AX32" s="25"/>
      <c r="AY32" s="3">
        <v>2</v>
      </c>
      <c r="AZ32" s="3">
        <v>2</v>
      </c>
      <c r="BA32" s="3">
        <v>4</v>
      </c>
      <c r="BB32" s="3">
        <v>4</v>
      </c>
      <c r="BC32" s="3">
        <v>3</v>
      </c>
      <c r="BD32" s="3">
        <v>4</v>
      </c>
      <c r="BE32" s="3">
        <v>4</v>
      </c>
      <c r="BF32" s="3">
        <v>4</v>
      </c>
      <c r="BG32" s="3">
        <v>2</v>
      </c>
      <c r="BH32" s="3">
        <v>5</v>
      </c>
      <c r="BI32" s="3">
        <v>4</v>
      </c>
      <c r="BJ32" s="3">
        <v>5</v>
      </c>
      <c r="BK32" s="3">
        <v>5</v>
      </c>
      <c r="BL32" s="3">
        <v>5</v>
      </c>
      <c r="BM32" s="3">
        <v>5</v>
      </c>
      <c r="BN32" s="3">
        <v>5</v>
      </c>
      <c r="BO32" s="3">
        <v>2</v>
      </c>
      <c r="BP32" s="3">
        <v>2</v>
      </c>
      <c r="BQ32" s="3">
        <v>5</v>
      </c>
      <c r="BR32" s="3">
        <v>5</v>
      </c>
      <c r="BS32" s="3">
        <v>5</v>
      </c>
      <c r="BT32" s="3">
        <v>4</v>
      </c>
    </row>
    <row r="33" spans="1:72" ht="15" x14ac:dyDescent="0.25">
      <c r="A33" s="7">
        <v>22</v>
      </c>
      <c r="B33" s="7" t="s">
        <v>111</v>
      </c>
      <c r="C33" s="7">
        <v>1</v>
      </c>
      <c r="D33" s="7" t="s">
        <v>105</v>
      </c>
      <c r="E33" s="7" t="s">
        <v>140</v>
      </c>
      <c r="F33" s="41">
        <v>4</v>
      </c>
      <c r="G33" s="41">
        <v>4</v>
      </c>
      <c r="H33" s="41">
        <v>4</v>
      </c>
      <c r="I33" s="41">
        <v>4</v>
      </c>
      <c r="J33" s="41">
        <v>4</v>
      </c>
      <c r="K33" s="41">
        <v>4</v>
      </c>
      <c r="L33" s="41">
        <v>4</v>
      </c>
      <c r="M33" s="41">
        <v>4</v>
      </c>
      <c r="N33" s="41">
        <v>4</v>
      </c>
      <c r="O33" s="41">
        <v>4</v>
      </c>
      <c r="P33" s="41">
        <v>4</v>
      </c>
      <c r="Q33" s="41">
        <v>4</v>
      </c>
      <c r="R33" s="41">
        <v>4</v>
      </c>
      <c r="S33" s="41">
        <v>4</v>
      </c>
      <c r="T33" s="41">
        <v>4</v>
      </c>
      <c r="U33" s="41">
        <v>4</v>
      </c>
      <c r="V33" s="41">
        <v>4</v>
      </c>
      <c r="W33" s="41">
        <v>3</v>
      </c>
      <c r="X33" s="41">
        <v>3</v>
      </c>
      <c r="Y33" s="41">
        <v>3</v>
      </c>
      <c r="Z33" s="41">
        <v>2</v>
      </c>
      <c r="AA33" s="41">
        <v>3</v>
      </c>
      <c r="AB33" s="41">
        <v>3</v>
      </c>
      <c r="AC33" s="41">
        <v>3</v>
      </c>
      <c r="AD33" s="41">
        <v>3</v>
      </c>
      <c r="AE33" s="41">
        <v>3</v>
      </c>
      <c r="AF33" s="41">
        <v>3</v>
      </c>
      <c r="AG33" s="41">
        <v>2</v>
      </c>
      <c r="AH33" s="41">
        <v>2</v>
      </c>
      <c r="AI33" s="41">
        <v>2</v>
      </c>
      <c r="AJ33" s="41">
        <v>4</v>
      </c>
      <c r="AK33" s="41">
        <v>4</v>
      </c>
      <c r="AL33" s="41">
        <v>4</v>
      </c>
      <c r="AM33" s="41">
        <v>4</v>
      </c>
      <c r="AN33" s="41">
        <v>2</v>
      </c>
      <c r="AO33" s="41">
        <v>2</v>
      </c>
      <c r="AP33" s="41">
        <v>4</v>
      </c>
      <c r="AQ33" s="41">
        <v>4</v>
      </c>
      <c r="AR33" s="41">
        <v>3</v>
      </c>
      <c r="AS33" s="41">
        <v>4</v>
      </c>
      <c r="AT33" s="41">
        <v>4</v>
      </c>
      <c r="AU33" s="41">
        <v>3</v>
      </c>
      <c r="AV33" s="41">
        <v>2</v>
      </c>
      <c r="AW33" s="41">
        <v>3</v>
      </c>
      <c r="AX33" s="25"/>
      <c r="AY33" s="3">
        <v>3</v>
      </c>
      <c r="AZ33" s="3">
        <v>4</v>
      </c>
      <c r="BA33" s="3">
        <v>4</v>
      </c>
      <c r="BB33" s="3">
        <v>4</v>
      </c>
      <c r="BC33" s="3">
        <v>3</v>
      </c>
      <c r="BD33" s="3">
        <v>5</v>
      </c>
      <c r="BE33" s="3">
        <v>2</v>
      </c>
      <c r="BF33" s="3">
        <v>4</v>
      </c>
      <c r="BG33" s="3">
        <v>4</v>
      </c>
      <c r="BH33" s="3">
        <v>2</v>
      </c>
      <c r="BI33" s="3">
        <v>2</v>
      </c>
      <c r="BJ33" s="3">
        <v>2</v>
      </c>
      <c r="BK33" s="3">
        <v>4</v>
      </c>
      <c r="BL33" s="3">
        <v>4</v>
      </c>
      <c r="BM33" s="3">
        <v>2</v>
      </c>
      <c r="BN33" s="3">
        <v>2</v>
      </c>
      <c r="BO33" s="3">
        <v>3</v>
      </c>
      <c r="BP33" s="3">
        <v>2</v>
      </c>
      <c r="BQ33" s="3">
        <v>3</v>
      </c>
      <c r="BR33" s="3">
        <v>3</v>
      </c>
      <c r="BS33" s="3">
        <v>3</v>
      </c>
      <c r="BT33" s="3">
        <v>3</v>
      </c>
    </row>
    <row r="34" spans="1:72" ht="15" x14ac:dyDescent="0.25">
      <c r="A34" s="7">
        <v>18</v>
      </c>
      <c r="B34" s="7" t="s">
        <v>111</v>
      </c>
      <c r="C34" s="7">
        <v>1</v>
      </c>
      <c r="D34" s="7" t="s">
        <v>105</v>
      </c>
      <c r="E34" s="7" t="s">
        <v>141</v>
      </c>
      <c r="F34" s="41">
        <v>4</v>
      </c>
      <c r="G34" s="41">
        <v>4</v>
      </c>
      <c r="H34" s="41">
        <v>4</v>
      </c>
      <c r="I34" s="41">
        <v>4</v>
      </c>
      <c r="J34" s="41">
        <v>4</v>
      </c>
      <c r="K34" s="41">
        <v>4</v>
      </c>
      <c r="L34" s="41">
        <v>4</v>
      </c>
      <c r="M34" s="41">
        <v>4</v>
      </c>
      <c r="N34" s="41">
        <v>4</v>
      </c>
      <c r="O34" s="41">
        <v>4</v>
      </c>
      <c r="P34" s="41">
        <v>4</v>
      </c>
      <c r="Q34" s="41">
        <v>4</v>
      </c>
      <c r="R34" s="41">
        <v>4</v>
      </c>
      <c r="S34" s="41">
        <v>4</v>
      </c>
      <c r="T34" s="41">
        <v>4</v>
      </c>
      <c r="U34" s="41">
        <v>4</v>
      </c>
      <c r="V34" s="41">
        <v>4</v>
      </c>
      <c r="W34" s="41">
        <v>3</v>
      </c>
      <c r="X34" s="41">
        <v>3</v>
      </c>
      <c r="Y34" s="41">
        <v>3</v>
      </c>
      <c r="Z34" s="41">
        <v>4</v>
      </c>
      <c r="AA34" s="41">
        <v>2</v>
      </c>
      <c r="AB34" s="41">
        <v>2</v>
      </c>
      <c r="AC34" s="41">
        <v>2</v>
      </c>
      <c r="AD34" s="41">
        <v>2</v>
      </c>
      <c r="AE34" s="41">
        <v>2</v>
      </c>
      <c r="AF34" s="41">
        <v>2</v>
      </c>
      <c r="AG34" s="41">
        <v>4</v>
      </c>
      <c r="AH34" s="41">
        <v>4</v>
      </c>
      <c r="AI34" s="41">
        <v>4</v>
      </c>
      <c r="AJ34" s="41">
        <v>4</v>
      </c>
      <c r="AK34" s="41">
        <v>4</v>
      </c>
      <c r="AL34" s="41">
        <v>4</v>
      </c>
      <c r="AM34" s="41">
        <v>4</v>
      </c>
      <c r="AN34" s="41">
        <v>4</v>
      </c>
      <c r="AO34" s="41">
        <v>2</v>
      </c>
      <c r="AP34" s="41">
        <v>4</v>
      </c>
      <c r="AQ34" s="41">
        <v>4</v>
      </c>
      <c r="AR34" s="41">
        <v>2</v>
      </c>
      <c r="AS34" s="41">
        <v>4</v>
      </c>
      <c r="AT34" s="41">
        <v>2</v>
      </c>
      <c r="AU34" s="41">
        <v>2</v>
      </c>
      <c r="AV34" s="41">
        <v>2</v>
      </c>
      <c r="AW34" s="41">
        <v>2</v>
      </c>
      <c r="AX34" s="25"/>
      <c r="AY34" s="3">
        <v>4</v>
      </c>
      <c r="AZ34" s="3">
        <v>4</v>
      </c>
      <c r="BA34" s="3">
        <v>4</v>
      </c>
      <c r="BB34" s="3">
        <v>4</v>
      </c>
      <c r="BC34" s="3">
        <v>4</v>
      </c>
      <c r="BD34" s="3">
        <v>5</v>
      </c>
      <c r="BE34" s="3">
        <v>4</v>
      </c>
      <c r="BF34" s="3">
        <v>4</v>
      </c>
      <c r="BG34" s="3">
        <v>2</v>
      </c>
      <c r="BH34" s="3">
        <v>4</v>
      </c>
      <c r="BI34" s="3">
        <v>4</v>
      </c>
      <c r="BJ34" s="3">
        <v>4</v>
      </c>
      <c r="BK34" s="3">
        <v>4</v>
      </c>
      <c r="BL34" s="3">
        <v>2</v>
      </c>
      <c r="BM34" s="3">
        <v>2</v>
      </c>
      <c r="BN34" s="3">
        <v>2</v>
      </c>
      <c r="BO34" s="3">
        <v>4</v>
      </c>
      <c r="BP34" s="3">
        <v>4</v>
      </c>
      <c r="BQ34" s="3">
        <v>4</v>
      </c>
      <c r="BR34" s="3">
        <v>4</v>
      </c>
      <c r="BS34" s="3">
        <v>4</v>
      </c>
      <c r="BT34" s="3">
        <v>4</v>
      </c>
    </row>
    <row r="35" spans="1:72" ht="15" x14ac:dyDescent="0.25">
      <c r="A35" s="7">
        <v>21</v>
      </c>
      <c r="B35" s="7" t="s">
        <v>104</v>
      </c>
      <c r="C35" s="7">
        <v>1</v>
      </c>
      <c r="D35" s="7" t="s">
        <v>105</v>
      </c>
      <c r="E35" s="7" t="s">
        <v>143</v>
      </c>
      <c r="F35" s="41">
        <v>1</v>
      </c>
      <c r="G35" s="41">
        <v>4</v>
      </c>
      <c r="H35" s="41">
        <v>4</v>
      </c>
      <c r="I35" s="41">
        <v>4</v>
      </c>
      <c r="J35" s="41">
        <v>4</v>
      </c>
      <c r="K35" s="41">
        <v>1</v>
      </c>
      <c r="L35" s="41">
        <v>4</v>
      </c>
      <c r="M35" s="41">
        <v>4</v>
      </c>
      <c r="N35" s="41">
        <v>2</v>
      </c>
      <c r="O35" s="41">
        <v>4</v>
      </c>
      <c r="P35" s="41">
        <v>4</v>
      </c>
      <c r="Q35" s="41">
        <v>4</v>
      </c>
      <c r="R35" s="41">
        <v>2</v>
      </c>
      <c r="S35" s="41">
        <v>4</v>
      </c>
      <c r="T35" s="41">
        <v>4</v>
      </c>
      <c r="U35" s="41">
        <v>4</v>
      </c>
      <c r="V35" s="41">
        <v>2</v>
      </c>
      <c r="W35" s="41">
        <v>1</v>
      </c>
      <c r="X35" s="41">
        <v>2</v>
      </c>
      <c r="Y35" s="41">
        <v>2</v>
      </c>
      <c r="Z35" s="41">
        <v>1</v>
      </c>
      <c r="AA35" s="41">
        <v>3</v>
      </c>
      <c r="AB35" s="41">
        <v>5</v>
      </c>
      <c r="AC35" s="41">
        <v>5</v>
      </c>
      <c r="AD35" s="41">
        <v>3</v>
      </c>
      <c r="AE35" s="41">
        <v>3</v>
      </c>
      <c r="AF35" s="41">
        <v>3</v>
      </c>
      <c r="AG35" s="41">
        <v>1</v>
      </c>
      <c r="AH35" s="41">
        <v>1</v>
      </c>
      <c r="AI35" s="41">
        <v>3</v>
      </c>
      <c r="AJ35" s="41">
        <v>3</v>
      </c>
      <c r="AK35" s="41">
        <v>4</v>
      </c>
      <c r="AL35" s="41">
        <v>4</v>
      </c>
      <c r="AM35" s="41">
        <v>4</v>
      </c>
      <c r="AN35" s="41">
        <v>2</v>
      </c>
      <c r="AO35" s="41">
        <v>2</v>
      </c>
      <c r="AP35" s="41">
        <v>5</v>
      </c>
      <c r="AQ35" s="41">
        <v>3</v>
      </c>
      <c r="AR35" s="41">
        <v>2</v>
      </c>
      <c r="AS35" s="41">
        <v>2</v>
      </c>
      <c r="AT35" s="41">
        <v>2</v>
      </c>
      <c r="AU35" s="41">
        <v>5</v>
      </c>
      <c r="AV35" s="41">
        <v>3</v>
      </c>
      <c r="AW35" s="41">
        <v>4</v>
      </c>
      <c r="AX35" s="25"/>
      <c r="AY35" s="3">
        <v>3</v>
      </c>
      <c r="AZ35" s="3">
        <v>5</v>
      </c>
      <c r="BA35" s="3">
        <v>3</v>
      </c>
      <c r="BB35" s="3">
        <v>3</v>
      </c>
      <c r="BC35" s="3">
        <v>2</v>
      </c>
      <c r="BD35" s="3">
        <v>5</v>
      </c>
      <c r="BE35" s="3">
        <v>1</v>
      </c>
      <c r="BF35" s="3">
        <v>1</v>
      </c>
      <c r="BG35" s="3">
        <v>4</v>
      </c>
      <c r="BH35" s="3">
        <v>3</v>
      </c>
      <c r="BI35" s="3">
        <v>1</v>
      </c>
      <c r="BJ35" s="3">
        <v>1</v>
      </c>
      <c r="BK35" s="3">
        <v>3</v>
      </c>
      <c r="BL35" s="3">
        <v>2</v>
      </c>
      <c r="BM35" s="3">
        <v>4</v>
      </c>
      <c r="BN35" s="3">
        <v>3</v>
      </c>
      <c r="BO35" s="3">
        <v>2</v>
      </c>
      <c r="BP35" s="3">
        <v>2</v>
      </c>
      <c r="BQ35" s="3">
        <v>1</v>
      </c>
      <c r="BR35" s="3">
        <v>1</v>
      </c>
      <c r="BS35" s="3">
        <v>2</v>
      </c>
      <c r="BT35" s="3">
        <v>1</v>
      </c>
    </row>
    <row r="36" spans="1:72" ht="15" x14ac:dyDescent="0.25">
      <c r="A36" s="7">
        <v>20</v>
      </c>
      <c r="B36" s="7" t="s">
        <v>104</v>
      </c>
      <c r="C36" s="7">
        <v>1</v>
      </c>
      <c r="D36" s="7" t="s">
        <v>105</v>
      </c>
      <c r="E36" s="7" t="s">
        <v>146</v>
      </c>
      <c r="F36" s="41">
        <v>4</v>
      </c>
      <c r="G36" s="41">
        <v>5</v>
      </c>
      <c r="H36" s="41">
        <v>5</v>
      </c>
      <c r="I36" s="41">
        <v>5</v>
      </c>
      <c r="J36" s="41">
        <v>5</v>
      </c>
      <c r="K36" s="41">
        <v>3</v>
      </c>
      <c r="L36" s="41">
        <v>5</v>
      </c>
      <c r="M36" s="41">
        <v>5</v>
      </c>
      <c r="N36" s="41">
        <v>4</v>
      </c>
      <c r="O36" s="41">
        <v>5</v>
      </c>
      <c r="P36" s="41">
        <v>5</v>
      </c>
      <c r="Q36" s="41">
        <v>5</v>
      </c>
      <c r="R36" s="41">
        <v>4</v>
      </c>
      <c r="S36" s="41">
        <v>4</v>
      </c>
      <c r="T36" s="41">
        <v>4</v>
      </c>
      <c r="U36" s="41">
        <v>3</v>
      </c>
      <c r="V36" s="41">
        <v>4</v>
      </c>
      <c r="W36" s="41">
        <v>2</v>
      </c>
      <c r="X36" s="41">
        <v>3</v>
      </c>
      <c r="Y36" s="41">
        <v>3</v>
      </c>
      <c r="Z36" s="41">
        <v>5</v>
      </c>
      <c r="AA36" s="41">
        <v>4</v>
      </c>
      <c r="AB36" s="41">
        <v>4</v>
      </c>
      <c r="AC36" s="41">
        <v>4</v>
      </c>
      <c r="AD36" s="41">
        <v>4</v>
      </c>
      <c r="AE36" s="41">
        <v>4</v>
      </c>
      <c r="AF36" s="41">
        <v>3</v>
      </c>
      <c r="AG36" s="41">
        <v>4</v>
      </c>
      <c r="AH36" s="41">
        <v>3</v>
      </c>
      <c r="AI36" s="41">
        <v>5</v>
      </c>
      <c r="AJ36" s="41">
        <v>5</v>
      </c>
      <c r="AK36" s="41">
        <v>5</v>
      </c>
      <c r="AL36" s="41">
        <v>5</v>
      </c>
      <c r="AM36" s="41">
        <v>5</v>
      </c>
      <c r="AN36" s="41">
        <v>3</v>
      </c>
      <c r="AO36" s="41">
        <v>4</v>
      </c>
      <c r="AP36" s="41">
        <v>4</v>
      </c>
      <c r="AQ36" s="41">
        <v>5</v>
      </c>
      <c r="AR36" s="41">
        <v>5</v>
      </c>
      <c r="AS36" s="41">
        <v>4</v>
      </c>
      <c r="AT36" s="41">
        <v>4</v>
      </c>
      <c r="AU36" s="41">
        <v>4</v>
      </c>
      <c r="AV36" s="41">
        <v>4</v>
      </c>
      <c r="AW36" s="41">
        <v>4</v>
      </c>
      <c r="AX36" s="25"/>
      <c r="AY36" s="3">
        <v>4</v>
      </c>
      <c r="AZ36" s="3">
        <v>5</v>
      </c>
      <c r="BA36" s="3">
        <v>5</v>
      </c>
      <c r="BB36" s="3">
        <v>4</v>
      </c>
      <c r="BC36" s="3">
        <v>3</v>
      </c>
      <c r="BD36" s="3">
        <v>5</v>
      </c>
      <c r="BE36" s="3">
        <v>4</v>
      </c>
      <c r="BF36" s="3">
        <v>2</v>
      </c>
      <c r="BG36" s="3">
        <v>2</v>
      </c>
      <c r="BH36" s="3">
        <v>4</v>
      </c>
      <c r="BI36" s="3">
        <v>2</v>
      </c>
      <c r="BJ36" s="3">
        <v>2</v>
      </c>
      <c r="BK36" s="3">
        <v>2</v>
      </c>
      <c r="BL36" s="3">
        <v>4</v>
      </c>
      <c r="BM36" s="3">
        <v>4</v>
      </c>
      <c r="BN36" s="3">
        <v>4</v>
      </c>
      <c r="BO36" s="3">
        <v>2</v>
      </c>
      <c r="BP36" s="3">
        <v>2</v>
      </c>
      <c r="BQ36" s="3">
        <v>3</v>
      </c>
      <c r="BR36" s="3">
        <v>4</v>
      </c>
      <c r="BS36" s="3">
        <v>4</v>
      </c>
      <c r="BT36" s="3">
        <v>4</v>
      </c>
    </row>
    <row r="37" spans="1:72" ht="15" x14ac:dyDescent="0.25">
      <c r="A37" s="7">
        <v>20</v>
      </c>
      <c r="B37" s="7" t="s">
        <v>111</v>
      </c>
      <c r="C37" s="7">
        <v>1</v>
      </c>
      <c r="D37" s="7" t="s">
        <v>105</v>
      </c>
      <c r="E37" s="7" t="s">
        <v>151</v>
      </c>
      <c r="F37" s="41">
        <v>4</v>
      </c>
      <c r="G37" s="41">
        <v>5</v>
      </c>
      <c r="H37" s="41">
        <v>5</v>
      </c>
      <c r="I37" s="41">
        <v>4</v>
      </c>
      <c r="J37" s="41">
        <v>4</v>
      </c>
      <c r="K37" s="41">
        <v>4</v>
      </c>
      <c r="L37" s="41">
        <v>4</v>
      </c>
      <c r="M37" s="41">
        <v>4</v>
      </c>
      <c r="N37" s="41">
        <v>4</v>
      </c>
      <c r="O37" s="41">
        <v>4</v>
      </c>
      <c r="P37" s="41">
        <v>4</v>
      </c>
      <c r="Q37" s="41">
        <v>4</v>
      </c>
      <c r="R37" s="41">
        <v>4</v>
      </c>
      <c r="S37" s="41">
        <v>4</v>
      </c>
      <c r="T37" s="41">
        <v>4</v>
      </c>
      <c r="U37" s="41">
        <v>4</v>
      </c>
      <c r="V37" s="41">
        <v>3</v>
      </c>
      <c r="W37" s="41">
        <v>3</v>
      </c>
      <c r="X37" s="41">
        <v>3</v>
      </c>
      <c r="Y37" s="41">
        <v>3</v>
      </c>
      <c r="Z37" s="41">
        <v>5</v>
      </c>
      <c r="AA37" s="41">
        <v>5</v>
      </c>
      <c r="AB37" s="41">
        <v>5</v>
      </c>
      <c r="AC37" s="41">
        <v>4</v>
      </c>
      <c r="AD37" s="41">
        <v>4</v>
      </c>
      <c r="AE37" s="41">
        <v>4</v>
      </c>
      <c r="AF37" s="41">
        <v>3</v>
      </c>
      <c r="AG37" s="41">
        <v>4</v>
      </c>
      <c r="AH37" s="41">
        <v>4</v>
      </c>
      <c r="AI37" s="41">
        <v>4</v>
      </c>
      <c r="AJ37" s="41">
        <v>4</v>
      </c>
      <c r="AK37" s="41">
        <v>4</v>
      </c>
      <c r="AL37" s="41">
        <v>4</v>
      </c>
      <c r="AM37" s="41">
        <v>4</v>
      </c>
      <c r="AN37" s="41">
        <v>4</v>
      </c>
      <c r="AO37" s="41">
        <v>4</v>
      </c>
      <c r="AP37" s="41">
        <v>4</v>
      </c>
      <c r="AQ37" s="41">
        <v>4</v>
      </c>
      <c r="AR37" s="41">
        <v>3</v>
      </c>
      <c r="AS37" s="41">
        <v>4</v>
      </c>
      <c r="AT37" s="41">
        <v>4</v>
      </c>
      <c r="AU37" s="41">
        <v>3</v>
      </c>
      <c r="AV37" s="41">
        <v>3</v>
      </c>
      <c r="AW37" s="41">
        <v>4</v>
      </c>
      <c r="AX37" s="25"/>
      <c r="AY37" s="3">
        <v>4</v>
      </c>
      <c r="AZ37" s="3">
        <v>5</v>
      </c>
      <c r="BA37" s="3">
        <v>4</v>
      </c>
      <c r="BB37" s="3">
        <v>2</v>
      </c>
      <c r="BC37" s="3">
        <v>3</v>
      </c>
      <c r="BD37" s="3">
        <v>5</v>
      </c>
      <c r="BE37" s="3">
        <v>5</v>
      </c>
      <c r="BF37" s="3">
        <v>4</v>
      </c>
      <c r="BG37" s="3">
        <v>3</v>
      </c>
      <c r="BH37" s="3">
        <v>4</v>
      </c>
      <c r="BI37" s="3">
        <v>3</v>
      </c>
      <c r="BJ37" s="3">
        <v>4</v>
      </c>
      <c r="BK37" s="3">
        <v>2</v>
      </c>
      <c r="BL37" s="3">
        <v>1</v>
      </c>
      <c r="BM37" s="3">
        <v>1</v>
      </c>
      <c r="BN37" s="3">
        <v>1</v>
      </c>
      <c r="BO37" s="3">
        <v>3</v>
      </c>
      <c r="BP37" s="3">
        <v>2</v>
      </c>
      <c r="BQ37" s="3">
        <v>2</v>
      </c>
      <c r="BR37" s="3">
        <v>4</v>
      </c>
      <c r="BS37" s="3">
        <v>2</v>
      </c>
      <c r="BT37" s="3">
        <v>4</v>
      </c>
    </row>
    <row r="38" spans="1:72" ht="15" x14ac:dyDescent="0.25">
      <c r="A38" s="7">
        <v>20</v>
      </c>
      <c r="B38" s="7" t="s">
        <v>111</v>
      </c>
      <c r="C38" s="7">
        <v>1</v>
      </c>
      <c r="D38" s="7" t="s">
        <v>105</v>
      </c>
      <c r="E38" s="7" t="s">
        <v>154</v>
      </c>
      <c r="F38" s="41">
        <v>3</v>
      </c>
      <c r="G38" s="41">
        <v>5</v>
      </c>
      <c r="H38" s="41">
        <v>4</v>
      </c>
      <c r="I38" s="41">
        <v>4</v>
      </c>
      <c r="J38" s="41">
        <v>4</v>
      </c>
      <c r="K38" s="41">
        <v>3</v>
      </c>
      <c r="L38" s="41">
        <v>5</v>
      </c>
      <c r="M38" s="41">
        <v>5</v>
      </c>
      <c r="N38" s="41">
        <v>3</v>
      </c>
      <c r="O38" s="41">
        <v>5</v>
      </c>
      <c r="P38" s="41">
        <v>5</v>
      </c>
      <c r="Q38" s="41">
        <v>5</v>
      </c>
      <c r="R38" s="41">
        <v>5</v>
      </c>
      <c r="S38" s="41">
        <v>5</v>
      </c>
      <c r="T38" s="41">
        <v>5</v>
      </c>
      <c r="U38" s="41">
        <v>5</v>
      </c>
      <c r="V38" s="41">
        <v>5</v>
      </c>
      <c r="W38" s="41">
        <v>1</v>
      </c>
      <c r="X38" s="41">
        <v>3</v>
      </c>
      <c r="Y38" s="41">
        <v>2</v>
      </c>
      <c r="Z38" s="41">
        <v>3</v>
      </c>
      <c r="AA38" s="41">
        <v>2</v>
      </c>
      <c r="AB38" s="41">
        <v>3</v>
      </c>
      <c r="AC38" s="41">
        <v>3</v>
      </c>
      <c r="AD38" s="41">
        <v>3</v>
      </c>
      <c r="AE38" s="41">
        <v>3</v>
      </c>
      <c r="AF38" s="41">
        <v>3</v>
      </c>
      <c r="AG38" s="41">
        <v>2</v>
      </c>
      <c r="AH38" s="41">
        <v>2</v>
      </c>
      <c r="AI38" s="41">
        <v>2</v>
      </c>
      <c r="AJ38" s="41">
        <v>3</v>
      </c>
      <c r="AK38" s="41">
        <v>3</v>
      </c>
      <c r="AL38" s="41">
        <v>3</v>
      </c>
      <c r="AM38" s="41">
        <v>3</v>
      </c>
      <c r="AN38" s="41">
        <v>2</v>
      </c>
      <c r="AO38" s="41">
        <v>2</v>
      </c>
      <c r="AP38" s="41">
        <v>5</v>
      </c>
      <c r="AQ38" s="41">
        <v>4</v>
      </c>
      <c r="AR38" s="41">
        <v>3</v>
      </c>
      <c r="AS38" s="41">
        <v>3</v>
      </c>
      <c r="AT38" s="41">
        <v>3</v>
      </c>
      <c r="AU38" s="41">
        <v>4</v>
      </c>
      <c r="AV38" s="41">
        <v>5</v>
      </c>
      <c r="AW38" s="41">
        <v>5</v>
      </c>
      <c r="AX38" s="25"/>
      <c r="AY38" s="3">
        <v>1</v>
      </c>
      <c r="AZ38" s="3">
        <v>5</v>
      </c>
      <c r="BA38" s="3">
        <v>4</v>
      </c>
      <c r="BB38" s="3">
        <v>4</v>
      </c>
      <c r="BC38" s="3">
        <v>2</v>
      </c>
      <c r="BD38" s="3">
        <v>3</v>
      </c>
      <c r="BE38" s="3">
        <v>3</v>
      </c>
      <c r="BF38" s="3">
        <v>3</v>
      </c>
      <c r="BG38" s="3">
        <v>5</v>
      </c>
      <c r="BH38" s="3">
        <v>2</v>
      </c>
      <c r="BI38" s="3">
        <v>2</v>
      </c>
      <c r="BJ38" s="3">
        <v>3</v>
      </c>
      <c r="BK38" s="3">
        <v>3</v>
      </c>
      <c r="BL38" s="3">
        <v>4</v>
      </c>
      <c r="BM38" s="3">
        <v>4</v>
      </c>
      <c r="BN38" s="3">
        <v>3</v>
      </c>
      <c r="BO38" s="3">
        <v>2</v>
      </c>
      <c r="BP38" s="3">
        <v>1</v>
      </c>
      <c r="BQ38" s="3">
        <v>3</v>
      </c>
      <c r="BR38" s="3">
        <v>3</v>
      </c>
      <c r="BS38" s="3">
        <v>2</v>
      </c>
      <c r="BT38" s="3">
        <v>3</v>
      </c>
    </row>
    <row r="39" spans="1:72" ht="15" x14ac:dyDescent="0.25">
      <c r="A39" s="7">
        <v>20</v>
      </c>
      <c r="B39" s="7" t="s">
        <v>104</v>
      </c>
      <c r="C39" s="7">
        <v>1</v>
      </c>
      <c r="D39" s="7" t="s">
        <v>105</v>
      </c>
      <c r="E39" s="7" t="s">
        <v>151</v>
      </c>
      <c r="F39" s="41">
        <v>3</v>
      </c>
      <c r="G39" s="41">
        <v>5</v>
      </c>
      <c r="H39" s="41">
        <v>4</v>
      </c>
      <c r="I39" s="41">
        <v>4</v>
      </c>
      <c r="J39" s="41">
        <v>4</v>
      </c>
      <c r="K39" s="41">
        <v>3</v>
      </c>
      <c r="L39" s="41">
        <v>5</v>
      </c>
      <c r="M39" s="41">
        <v>5</v>
      </c>
      <c r="N39" s="41">
        <v>3</v>
      </c>
      <c r="O39" s="41">
        <v>4</v>
      </c>
      <c r="P39" s="41">
        <v>4</v>
      </c>
      <c r="Q39" s="41">
        <v>4</v>
      </c>
      <c r="R39" s="41">
        <v>4</v>
      </c>
      <c r="S39" s="41">
        <v>4</v>
      </c>
      <c r="T39" s="41">
        <v>4</v>
      </c>
      <c r="U39" s="41">
        <v>4</v>
      </c>
      <c r="V39" s="41">
        <v>4</v>
      </c>
      <c r="W39" s="41">
        <v>2</v>
      </c>
      <c r="X39" s="41">
        <v>2</v>
      </c>
      <c r="Y39" s="41">
        <v>1</v>
      </c>
      <c r="Z39" s="41">
        <v>4</v>
      </c>
      <c r="AA39" s="41">
        <v>4</v>
      </c>
      <c r="AB39" s="41">
        <v>4</v>
      </c>
      <c r="AC39" s="41">
        <v>4</v>
      </c>
      <c r="AD39" s="41">
        <v>4</v>
      </c>
      <c r="AE39" s="41">
        <v>3</v>
      </c>
      <c r="AF39" s="41">
        <v>3</v>
      </c>
      <c r="AG39" s="41">
        <v>2</v>
      </c>
      <c r="AH39" s="41">
        <v>2</v>
      </c>
      <c r="AI39" s="41">
        <v>2</v>
      </c>
      <c r="AJ39" s="41">
        <v>4</v>
      </c>
      <c r="AK39" s="41">
        <v>4</v>
      </c>
      <c r="AL39" s="41">
        <v>4</v>
      </c>
      <c r="AM39" s="41">
        <v>4</v>
      </c>
      <c r="AN39" s="41">
        <v>2</v>
      </c>
      <c r="AO39" s="41">
        <v>2</v>
      </c>
      <c r="AP39" s="41">
        <v>4</v>
      </c>
      <c r="AQ39" s="41">
        <v>5</v>
      </c>
      <c r="AR39" s="41">
        <v>3</v>
      </c>
      <c r="AS39" s="41">
        <v>5</v>
      </c>
      <c r="AT39" s="41">
        <v>3</v>
      </c>
      <c r="AU39" s="41">
        <v>3</v>
      </c>
      <c r="AV39" s="41">
        <v>2</v>
      </c>
      <c r="AW39" s="41">
        <v>3</v>
      </c>
      <c r="AX39" s="25"/>
      <c r="AY39" s="3">
        <v>2</v>
      </c>
      <c r="AZ39" s="3">
        <v>4</v>
      </c>
      <c r="BA39" s="3">
        <v>4</v>
      </c>
      <c r="BB39" s="3">
        <v>2</v>
      </c>
      <c r="BC39" s="3">
        <v>2</v>
      </c>
      <c r="BD39" s="3">
        <v>4</v>
      </c>
      <c r="BE39" s="3">
        <v>1</v>
      </c>
      <c r="BF39" s="3">
        <v>2</v>
      </c>
      <c r="BG39" s="3">
        <v>3</v>
      </c>
      <c r="BH39" s="3">
        <v>3</v>
      </c>
      <c r="BI39" s="3">
        <v>2</v>
      </c>
      <c r="BJ39" s="3">
        <v>3</v>
      </c>
      <c r="BK39" s="3">
        <v>3</v>
      </c>
      <c r="BL39" s="3">
        <v>2</v>
      </c>
      <c r="BM39" s="3">
        <v>2</v>
      </c>
      <c r="BN39" s="3">
        <v>2</v>
      </c>
      <c r="BO39" s="3">
        <v>3</v>
      </c>
      <c r="BP39" s="3">
        <v>3</v>
      </c>
      <c r="BQ39" s="3">
        <v>4</v>
      </c>
      <c r="BR39" s="3">
        <v>3</v>
      </c>
      <c r="BS39" s="3">
        <v>4</v>
      </c>
      <c r="BT39" s="3">
        <v>4</v>
      </c>
    </row>
    <row r="40" spans="1:72" ht="15" x14ac:dyDescent="0.25">
      <c r="A40" s="7">
        <v>21</v>
      </c>
      <c r="B40" s="7" t="s">
        <v>104</v>
      </c>
      <c r="C40" s="7">
        <v>1</v>
      </c>
      <c r="D40" s="7" t="s">
        <v>105</v>
      </c>
      <c r="E40" s="7" t="s">
        <v>156</v>
      </c>
      <c r="F40" s="41">
        <v>3</v>
      </c>
      <c r="G40" s="41">
        <v>5</v>
      </c>
      <c r="H40" s="41">
        <v>5</v>
      </c>
      <c r="I40" s="41">
        <v>4</v>
      </c>
      <c r="J40" s="41">
        <v>4</v>
      </c>
      <c r="K40" s="41">
        <v>3</v>
      </c>
      <c r="L40" s="41">
        <v>4</v>
      </c>
      <c r="M40" s="41">
        <v>5</v>
      </c>
      <c r="N40" s="41">
        <v>4</v>
      </c>
      <c r="O40" s="41">
        <v>4</v>
      </c>
      <c r="P40" s="41">
        <v>4</v>
      </c>
      <c r="Q40" s="41">
        <v>3</v>
      </c>
      <c r="R40" s="41">
        <v>3</v>
      </c>
      <c r="S40" s="41">
        <v>3</v>
      </c>
      <c r="T40" s="41">
        <v>4</v>
      </c>
      <c r="U40" s="41">
        <v>4</v>
      </c>
      <c r="V40" s="41">
        <v>4</v>
      </c>
      <c r="W40" s="41">
        <v>1</v>
      </c>
      <c r="X40" s="41">
        <v>2</v>
      </c>
      <c r="Y40" s="41">
        <v>2</v>
      </c>
      <c r="Z40" s="41">
        <v>2</v>
      </c>
      <c r="AA40" s="41">
        <v>3</v>
      </c>
      <c r="AB40" s="41">
        <v>3</v>
      </c>
      <c r="AC40" s="41">
        <v>3</v>
      </c>
      <c r="AD40" s="41">
        <v>3</v>
      </c>
      <c r="AE40" s="41">
        <v>3</v>
      </c>
      <c r="AF40" s="41">
        <v>3</v>
      </c>
      <c r="AG40" s="41">
        <v>3</v>
      </c>
      <c r="AH40" s="41">
        <v>3</v>
      </c>
      <c r="AI40" s="41">
        <v>3</v>
      </c>
      <c r="AJ40" s="41">
        <v>2</v>
      </c>
      <c r="AK40" s="41">
        <v>3</v>
      </c>
      <c r="AL40" s="41">
        <v>3</v>
      </c>
      <c r="AM40" s="41">
        <v>4</v>
      </c>
      <c r="AN40" s="41">
        <v>2</v>
      </c>
      <c r="AO40" s="41">
        <v>1</v>
      </c>
      <c r="AP40" s="41">
        <v>4</v>
      </c>
      <c r="AQ40" s="41">
        <v>3</v>
      </c>
      <c r="AR40" s="41">
        <v>3</v>
      </c>
      <c r="AS40" s="41">
        <v>3</v>
      </c>
      <c r="AT40" s="41">
        <v>3</v>
      </c>
      <c r="AU40" s="41">
        <v>4</v>
      </c>
      <c r="AV40" s="41">
        <v>3</v>
      </c>
      <c r="AW40" s="41">
        <v>3</v>
      </c>
      <c r="AX40" s="25"/>
      <c r="AY40" s="3">
        <v>2</v>
      </c>
      <c r="AZ40" s="3">
        <v>4</v>
      </c>
      <c r="BA40" s="3">
        <v>3</v>
      </c>
      <c r="BB40" s="3">
        <v>3</v>
      </c>
      <c r="BC40" s="3">
        <v>2</v>
      </c>
      <c r="BD40" s="3">
        <v>4</v>
      </c>
      <c r="BE40" s="3">
        <v>2</v>
      </c>
      <c r="BF40" s="3">
        <v>2</v>
      </c>
      <c r="BG40" s="3">
        <v>3</v>
      </c>
      <c r="BH40" s="3">
        <v>3</v>
      </c>
      <c r="BI40" s="3">
        <v>2</v>
      </c>
      <c r="BJ40" s="3">
        <v>2</v>
      </c>
      <c r="BK40" s="3">
        <v>3</v>
      </c>
      <c r="BL40" s="3">
        <v>3</v>
      </c>
      <c r="BM40" s="3">
        <v>2</v>
      </c>
      <c r="BN40" s="3">
        <v>3</v>
      </c>
      <c r="BO40" s="3">
        <v>3</v>
      </c>
      <c r="BP40" s="3">
        <v>4</v>
      </c>
      <c r="BQ40" s="3">
        <v>2</v>
      </c>
      <c r="BR40" s="3">
        <v>3</v>
      </c>
      <c r="BS40" s="3">
        <v>2</v>
      </c>
      <c r="BT40" s="3">
        <v>2</v>
      </c>
    </row>
    <row r="41" spans="1:72" ht="15" x14ac:dyDescent="0.25">
      <c r="A41" s="7">
        <v>20</v>
      </c>
      <c r="B41" s="7" t="s">
        <v>104</v>
      </c>
      <c r="C41" s="7">
        <v>1</v>
      </c>
      <c r="D41" s="7" t="s">
        <v>105</v>
      </c>
      <c r="E41" s="7" t="s">
        <v>143</v>
      </c>
      <c r="F41" s="41">
        <v>4</v>
      </c>
      <c r="G41" s="41">
        <v>4</v>
      </c>
      <c r="H41" s="41">
        <v>5</v>
      </c>
      <c r="I41" s="41">
        <v>4</v>
      </c>
      <c r="J41" s="41">
        <v>5</v>
      </c>
      <c r="K41" s="41">
        <v>2</v>
      </c>
      <c r="L41" s="41">
        <v>4</v>
      </c>
      <c r="M41" s="41">
        <v>4</v>
      </c>
      <c r="N41" s="41">
        <v>4</v>
      </c>
      <c r="O41" s="41">
        <v>5</v>
      </c>
      <c r="P41" s="41">
        <v>4</v>
      </c>
      <c r="Q41" s="41">
        <v>4</v>
      </c>
      <c r="R41" s="41">
        <v>3</v>
      </c>
      <c r="S41" s="41">
        <v>4</v>
      </c>
      <c r="T41" s="41">
        <v>5</v>
      </c>
      <c r="U41" s="41">
        <v>5</v>
      </c>
      <c r="V41" s="41">
        <v>5</v>
      </c>
      <c r="W41" s="41">
        <v>3</v>
      </c>
      <c r="X41" s="41">
        <v>2</v>
      </c>
      <c r="Y41" s="41">
        <v>3</v>
      </c>
      <c r="Z41" s="41">
        <v>3</v>
      </c>
      <c r="AA41" s="41">
        <v>4</v>
      </c>
      <c r="AB41" s="41">
        <v>4</v>
      </c>
      <c r="AC41" s="41">
        <v>5</v>
      </c>
      <c r="AD41" s="41">
        <v>3</v>
      </c>
      <c r="AE41" s="41">
        <v>3</v>
      </c>
      <c r="AF41" s="41">
        <v>2</v>
      </c>
      <c r="AG41" s="41">
        <v>2</v>
      </c>
      <c r="AH41" s="41">
        <v>1</v>
      </c>
      <c r="AI41" s="41">
        <v>2</v>
      </c>
      <c r="AJ41" s="41">
        <v>4</v>
      </c>
      <c r="AK41" s="41">
        <v>4</v>
      </c>
      <c r="AL41" s="41">
        <v>4</v>
      </c>
      <c r="AM41" s="41">
        <v>4</v>
      </c>
      <c r="AN41" s="41">
        <v>3</v>
      </c>
      <c r="AO41" s="41">
        <v>4</v>
      </c>
      <c r="AP41" s="41">
        <v>5</v>
      </c>
      <c r="AQ41" s="41">
        <v>4</v>
      </c>
      <c r="AR41" s="41">
        <v>3</v>
      </c>
      <c r="AS41" s="41">
        <v>4</v>
      </c>
      <c r="AT41" s="41">
        <v>3</v>
      </c>
      <c r="AU41" s="41">
        <v>2</v>
      </c>
      <c r="AV41" s="41">
        <v>1</v>
      </c>
      <c r="AW41" s="41">
        <v>5</v>
      </c>
      <c r="AX41" s="25"/>
      <c r="AY41" s="3">
        <v>3</v>
      </c>
      <c r="AZ41" s="3">
        <v>5</v>
      </c>
      <c r="BA41" s="3">
        <v>4</v>
      </c>
      <c r="BB41" s="3">
        <v>3</v>
      </c>
      <c r="BC41" s="3">
        <v>3</v>
      </c>
      <c r="BD41" s="3">
        <v>5</v>
      </c>
      <c r="BE41" s="3">
        <v>1</v>
      </c>
      <c r="BF41" s="3">
        <v>2</v>
      </c>
      <c r="BG41" s="3">
        <v>4</v>
      </c>
      <c r="BH41" s="3">
        <v>4</v>
      </c>
      <c r="BI41" s="3">
        <v>2</v>
      </c>
      <c r="BJ41" s="3">
        <v>4</v>
      </c>
      <c r="BK41" s="3">
        <v>4</v>
      </c>
      <c r="BL41" s="3">
        <v>2</v>
      </c>
      <c r="BM41" s="3">
        <v>2</v>
      </c>
      <c r="BN41" s="3">
        <v>3</v>
      </c>
      <c r="BO41" s="3">
        <v>3</v>
      </c>
      <c r="BP41" s="3">
        <v>4</v>
      </c>
      <c r="BQ41" s="3">
        <v>5</v>
      </c>
      <c r="BR41" s="3">
        <v>4</v>
      </c>
      <c r="BS41" s="3">
        <v>4</v>
      </c>
      <c r="BT41" s="3">
        <v>3</v>
      </c>
    </row>
    <row r="42" spans="1:72" ht="15" x14ac:dyDescent="0.25">
      <c r="A42" s="7">
        <v>22</v>
      </c>
      <c r="B42" s="7" t="s">
        <v>111</v>
      </c>
      <c r="C42" s="7">
        <v>1</v>
      </c>
      <c r="D42" s="7" t="s">
        <v>105</v>
      </c>
      <c r="E42" s="7" t="s">
        <v>156</v>
      </c>
      <c r="F42" s="41">
        <v>4</v>
      </c>
      <c r="G42" s="41">
        <v>4</v>
      </c>
      <c r="H42" s="41">
        <v>4</v>
      </c>
      <c r="I42" s="41">
        <v>4</v>
      </c>
      <c r="J42" s="41">
        <v>4</v>
      </c>
      <c r="K42" s="41">
        <v>4</v>
      </c>
      <c r="L42" s="41">
        <v>4</v>
      </c>
      <c r="M42" s="41">
        <v>4</v>
      </c>
      <c r="N42" s="41">
        <v>4</v>
      </c>
      <c r="O42" s="41">
        <v>4</v>
      </c>
      <c r="P42" s="41">
        <v>4</v>
      </c>
      <c r="Q42" s="41">
        <v>4</v>
      </c>
      <c r="R42" s="41">
        <v>4</v>
      </c>
      <c r="S42" s="41">
        <v>4</v>
      </c>
      <c r="T42" s="41">
        <v>4</v>
      </c>
      <c r="U42" s="41">
        <v>4</v>
      </c>
      <c r="V42" s="41">
        <v>4</v>
      </c>
      <c r="W42" s="41">
        <v>3</v>
      </c>
      <c r="X42" s="41">
        <v>3</v>
      </c>
      <c r="Y42" s="41">
        <v>3</v>
      </c>
      <c r="Z42" s="41">
        <v>4</v>
      </c>
      <c r="AA42" s="41">
        <v>2</v>
      </c>
      <c r="AB42" s="41">
        <v>3</v>
      </c>
      <c r="AC42" s="41">
        <v>3</v>
      </c>
      <c r="AD42" s="41">
        <v>3</v>
      </c>
      <c r="AE42" s="41">
        <v>3</v>
      </c>
      <c r="AF42" s="41">
        <v>2</v>
      </c>
      <c r="AG42" s="41">
        <v>3</v>
      </c>
      <c r="AH42" s="41">
        <v>3</v>
      </c>
      <c r="AI42" s="41">
        <v>3</v>
      </c>
      <c r="AJ42" s="41">
        <v>3</v>
      </c>
      <c r="AK42" s="41">
        <v>4</v>
      </c>
      <c r="AL42" s="41">
        <v>4</v>
      </c>
      <c r="AM42" s="41">
        <v>4</v>
      </c>
      <c r="AN42" s="41">
        <v>3</v>
      </c>
      <c r="AO42" s="41">
        <v>3</v>
      </c>
      <c r="AP42" s="41">
        <v>4</v>
      </c>
      <c r="AQ42" s="41">
        <v>4</v>
      </c>
      <c r="AR42" s="41">
        <v>4</v>
      </c>
      <c r="AS42" s="41">
        <v>4</v>
      </c>
      <c r="AT42" s="41">
        <v>4</v>
      </c>
      <c r="AU42" s="41">
        <v>4</v>
      </c>
      <c r="AV42" s="41">
        <v>4</v>
      </c>
      <c r="AW42" s="41">
        <v>4</v>
      </c>
      <c r="AX42" s="25"/>
      <c r="AY42" s="3">
        <v>3</v>
      </c>
      <c r="AZ42" s="3">
        <v>4</v>
      </c>
      <c r="BA42" s="3">
        <v>4</v>
      </c>
      <c r="BB42" s="3">
        <v>3</v>
      </c>
      <c r="BC42" s="3">
        <v>3</v>
      </c>
      <c r="BD42" s="3">
        <v>4</v>
      </c>
      <c r="BE42" s="3">
        <v>3</v>
      </c>
      <c r="BF42" s="3">
        <v>3</v>
      </c>
      <c r="BG42" s="3">
        <v>3</v>
      </c>
      <c r="BH42" s="3">
        <v>3</v>
      </c>
      <c r="BI42" s="3">
        <v>2</v>
      </c>
      <c r="BJ42" s="3">
        <v>3</v>
      </c>
      <c r="BK42" s="3">
        <v>4</v>
      </c>
      <c r="BL42" s="3">
        <v>3</v>
      </c>
      <c r="BM42" s="3">
        <v>4</v>
      </c>
      <c r="BN42" s="3">
        <v>3</v>
      </c>
      <c r="BO42" s="3">
        <v>3</v>
      </c>
      <c r="BP42" s="3">
        <v>3</v>
      </c>
      <c r="BQ42" s="3">
        <v>3</v>
      </c>
      <c r="BR42" s="3">
        <v>3</v>
      </c>
      <c r="BS42" s="3">
        <v>4</v>
      </c>
      <c r="BT42" s="3">
        <v>3</v>
      </c>
    </row>
    <row r="43" spans="1:72" ht="15" x14ac:dyDescent="0.25">
      <c r="A43" s="7">
        <v>22</v>
      </c>
      <c r="B43" s="7" t="s">
        <v>104</v>
      </c>
      <c r="C43" s="7">
        <v>1</v>
      </c>
      <c r="D43" s="7" t="s">
        <v>105</v>
      </c>
      <c r="E43" s="7" t="s">
        <v>159</v>
      </c>
      <c r="F43" s="41">
        <v>4</v>
      </c>
      <c r="G43" s="41">
        <v>4</v>
      </c>
      <c r="H43" s="41">
        <v>4</v>
      </c>
      <c r="I43" s="41">
        <v>4</v>
      </c>
      <c r="J43" s="41">
        <v>4</v>
      </c>
      <c r="K43" s="41">
        <v>3</v>
      </c>
      <c r="L43" s="41">
        <v>4</v>
      </c>
      <c r="M43" s="41">
        <v>4</v>
      </c>
      <c r="N43" s="41">
        <v>3</v>
      </c>
      <c r="O43" s="41">
        <v>3</v>
      </c>
      <c r="P43" s="41">
        <v>3</v>
      </c>
      <c r="Q43" s="41">
        <v>3</v>
      </c>
      <c r="R43" s="41">
        <v>4</v>
      </c>
      <c r="S43" s="41">
        <v>3</v>
      </c>
      <c r="T43" s="41">
        <v>4</v>
      </c>
      <c r="U43" s="41">
        <v>3</v>
      </c>
      <c r="V43" s="41">
        <v>3</v>
      </c>
      <c r="W43" s="41">
        <v>1</v>
      </c>
      <c r="X43" s="41">
        <v>3</v>
      </c>
      <c r="Y43" s="41">
        <v>2</v>
      </c>
      <c r="Z43" s="41">
        <v>3</v>
      </c>
      <c r="AA43" s="41">
        <v>4</v>
      </c>
      <c r="AB43" s="41">
        <v>4</v>
      </c>
      <c r="AC43" s="41">
        <v>4</v>
      </c>
      <c r="AD43" s="41">
        <v>4</v>
      </c>
      <c r="AE43" s="41">
        <v>4</v>
      </c>
      <c r="AF43" s="41">
        <v>3</v>
      </c>
      <c r="AG43" s="41">
        <v>3</v>
      </c>
      <c r="AH43" s="41">
        <v>3</v>
      </c>
      <c r="AI43" s="41">
        <v>3</v>
      </c>
      <c r="AJ43" s="41">
        <v>3</v>
      </c>
      <c r="AK43" s="41">
        <v>4</v>
      </c>
      <c r="AL43" s="41">
        <v>4</v>
      </c>
      <c r="AM43" s="41">
        <v>4</v>
      </c>
      <c r="AN43" s="41">
        <v>3</v>
      </c>
      <c r="AO43" s="41">
        <v>3</v>
      </c>
      <c r="AP43" s="41">
        <v>4</v>
      </c>
      <c r="AQ43" s="41">
        <v>3</v>
      </c>
      <c r="AR43" s="41">
        <v>4</v>
      </c>
      <c r="AS43" s="41">
        <v>3</v>
      </c>
      <c r="AT43" s="41">
        <v>4</v>
      </c>
      <c r="AU43" s="41">
        <v>4</v>
      </c>
      <c r="AV43" s="41">
        <v>3</v>
      </c>
      <c r="AW43" s="41">
        <v>3</v>
      </c>
      <c r="AX43" s="25"/>
      <c r="AY43" s="3">
        <v>3</v>
      </c>
      <c r="AZ43" s="3">
        <v>3</v>
      </c>
      <c r="BA43" s="3">
        <v>4</v>
      </c>
      <c r="BB43" s="3">
        <v>4</v>
      </c>
      <c r="BC43" s="3">
        <v>2</v>
      </c>
      <c r="BD43" s="3">
        <v>5</v>
      </c>
      <c r="BE43" s="3">
        <v>3</v>
      </c>
      <c r="BF43" s="3">
        <v>3</v>
      </c>
      <c r="BG43" s="3">
        <v>3</v>
      </c>
      <c r="BH43" s="3">
        <v>3</v>
      </c>
      <c r="BI43" s="3">
        <v>2</v>
      </c>
      <c r="BJ43" s="3">
        <v>2</v>
      </c>
      <c r="BK43" s="3">
        <v>3</v>
      </c>
      <c r="BL43" s="3">
        <v>3</v>
      </c>
      <c r="BM43" s="3">
        <v>4</v>
      </c>
      <c r="BN43" s="3">
        <v>3</v>
      </c>
      <c r="BO43" s="3">
        <v>2</v>
      </c>
      <c r="BP43" s="3">
        <v>3</v>
      </c>
      <c r="BQ43" s="3">
        <v>4</v>
      </c>
      <c r="BR43" s="3">
        <v>4</v>
      </c>
      <c r="BS43" s="3">
        <v>4</v>
      </c>
      <c r="BT43" s="3">
        <v>3</v>
      </c>
    </row>
    <row r="44" spans="1:72" ht="15" x14ac:dyDescent="0.25">
      <c r="A44" s="7">
        <v>22</v>
      </c>
      <c r="B44" s="7" t="s">
        <v>111</v>
      </c>
      <c r="C44" s="7">
        <v>1</v>
      </c>
      <c r="D44" s="7" t="s">
        <v>105</v>
      </c>
      <c r="E44" s="7" t="s">
        <v>160</v>
      </c>
      <c r="F44" s="41">
        <v>3</v>
      </c>
      <c r="G44" s="41">
        <v>5</v>
      </c>
      <c r="H44" s="41">
        <v>5</v>
      </c>
      <c r="I44" s="41">
        <v>4</v>
      </c>
      <c r="J44" s="41">
        <v>3</v>
      </c>
      <c r="K44" s="41">
        <v>1</v>
      </c>
      <c r="L44" s="41">
        <v>5</v>
      </c>
      <c r="M44" s="41">
        <v>5</v>
      </c>
      <c r="N44" s="41">
        <v>5</v>
      </c>
      <c r="O44" s="41">
        <v>5</v>
      </c>
      <c r="P44" s="41">
        <v>5</v>
      </c>
      <c r="Q44" s="41">
        <v>5</v>
      </c>
      <c r="R44" s="41">
        <v>5</v>
      </c>
      <c r="S44" s="41">
        <v>5</v>
      </c>
      <c r="T44" s="41">
        <v>5</v>
      </c>
      <c r="U44" s="41">
        <v>5</v>
      </c>
      <c r="V44" s="41">
        <v>3</v>
      </c>
      <c r="W44" s="41">
        <v>1</v>
      </c>
      <c r="X44" s="41">
        <v>3</v>
      </c>
      <c r="Y44" s="41">
        <v>2</v>
      </c>
      <c r="Z44" s="41">
        <v>5</v>
      </c>
      <c r="AA44" s="41">
        <v>3</v>
      </c>
      <c r="AB44" s="41">
        <v>4</v>
      </c>
      <c r="AC44" s="41">
        <v>3</v>
      </c>
      <c r="AD44" s="41">
        <v>3</v>
      </c>
      <c r="AE44" s="41">
        <v>3</v>
      </c>
      <c r="AF44" s="41">
        <v>3</v>
      </c>
      <c r="AG44" s="41">
        <v>4</v>
      </c>
      <c r="AH44" s="41">
        <v>3</v>
      </c>
      <c r="AI44" s="41">
        <v>3</v>
      </c>
      <c r="AJ44" s="41">
        <v>3</v>
      </c>
      <c r="AK44" s="41">
        <v>3</v>
      </c>
      <c r="AL44" s="41">
        <v>4</v>
      </c>
      <c r="AM44" s="41">
        <v>4</v>
      </c>
      <c r="AN44" s="41">
        <v>3</v>
      </c>
      <c r="AO44" s="41">
        <v>3</v>
      </c>
      <c r="AP44" s="41">
        <v>5</v>
      </c>
      <c r="AQ44" s="41">
        <v>3</v>
      </c>
      <c r="AR44" s="41">
        <v>2</v>
      </c>
      <c r="AS44" s="41">
        <v>5</v>
      </c>
      <c r="AT44" s="41">
        <v>3</v>
      </c>
      <c r="AU44" s="41">
        <v>3</v>
      </c>
      <c r="AV44" s="41">
        <v>2</v>
      </c>
      <c r="AW44" s="41">
        <v>3</v>
      </c>
      <c r="AX44" s="25"/>
      <c r="AY44" s="3">
        <v>2</v>
      </c>
      <c r="AZ44" s="3">
        <v>3</v>
      </c>
      <c r="BA44" s="3">
        <v>3</v>
      </c>
      <c r="BB44" s="3">
        <v>2</v>
      </c>
      <c r="BC44" s="3">
        <v>2</v>
      </c>
      <c r="BD44" s="3">
        <v>5</v>
      </c>
      <c r="BE44" s="3">
        <v>5</v>
      </c>
      <c r="BF44" s="3">
        <v>5</v>
      </c>
      <c r="BG44" s="3">
        <v>4</v>
      </c>
      <c r="BH44" s="3">
        <v>3</v>
      </c>
      <c r="BI44" s="3">
        <v>3</v>
      </c>
      <c r="BJ44" s="3">
        <v>4</v>
      </c>
      <c r="BK44" s="3">
        <v>3</v>
      </c>
      <c r="BL44" s="3">
        <v>4</v>
      </c>
      <c r="BM44" s="3">
        <v>2</v>
      </c>
      <c r="BN44" s="3">
        <v>2</v>
      </c>
      <c r="BO44" s="3">
        <v>4</v>
      </c>
      <c r="BP44" s="3">
        <v>3</v>
      </c>
      <c r="BQ44" s="3">
        <v>2</v>
      </c>
      <c r="BR44" s="3">
        <v>4</v>
      </c>
      <c r="BS44" s="3">
        <v>3</v>
      </c>
      <c r="BT44" s="3">
        <v>4</v>
      </c>
    </row>
    <row r="45" spans="1:72" ht="15" x14ac:dyDescent="0.25">
      <c r="A45" s="7">
        <v>22</v>
      </c>
      <c r="B45" s="7" t="s">
        <v>111</v>
      </c>
      <c r="C45" s="7">
        <v>1</v>
      </c>
      <c r="D45" s="7" t="s">
        <v>105</v>
      </c>
      <c r="E45" s="7" t="s">
        <v>161</v>
      </c>
      <c r="F45" s="41">
        <v>2</v>
      </c>
      <c r="G45" s="41">
        <v>5</v>
      </c>
      <c r="H45" s="41">
        <v>4</v>
      </c>
      <c r="I45" s="41">
        <v>3</v>
      </c>
      <c r="J45" s="41">
        <v>4</v>
      </c>
      <c r="K45" s="41">
        <v>1</v>
      </c>
      <c r="L45" s="41">
        <v>3</v>
      </c>
      <c r="M45" s="41">
        <v>4</v>
      </c>
      <c r="N45" s="41">
        <v>1</v>
      </c>
      <c r="O45" s="41">
        <v>5</v>
      </c>
      <c r="P45" s="41">
        <v>4</v>
      </c>
      <c r="Q45" s="41">
        <v>5</v>
      </c>
      <c r="R45" s="41">
        <v>4</v>
      </c>
      <c r="S45" s="41">
        <v>5</v>
      </c>
      <c r="T45" s="41">
        <v>5</v>
      </c>
      <c r="U45" s="41">
        <v>5</v>
      </c>
      <c r="V45" s="41">
        <v>4</v>
      </c>
      <c r="W45" s="41">
        <v>1</v>
      </c>
      <c r="X45" s="41">
        <v>2</v>
      </c>
      <c r="Y45" s="41">
        <v>2</v>
      </c>
      <c r="Z45" s="41">
        <v>3</v>
      </c>
      <c r="AA45" s="41">
        <v>5</v>
      </c>
      <c r="AB45" s="41">
        <v>5</v>
      </c>
      <c r="AC45" s="41">
        <v>5</v>
      </c>
      <c r="AD45" s="41">
        <v>4</v>
      </c>
      <c r="AE45" s="41">
        <v>5</v>
      </c>
      <c r="AF45" s="41">
        <v>4</v>
      </c>
      <c r="AG45" s="41">
        <v>3</v>
      </c>
      <c r="AH45" s="41">
        <v>1</v>
      </c>
      <c r="AI45" s="41">
        <v>1</v>
      </c>
      <c r="AJ45" s="41">
        <v>2</v>
      </c>
      <c r="AK45" s="41">
        <v>3</v>
      </c>
      <c r="AL45" s="41">
        <v>4</v>
      </c>
      <c r="AM45" s="41">
        <v>4</v>
      </c>
      <c r="AN45" s="41">
        <v>2</v>
      </c>
      <c r="AO45" s="41">
        <v>1</v>
      </c>
      <c r="AP45" s="41">
        <v>5</v>
      </c>
      <c r="AQ45" s="41">
        <v>3</v>
      </c>
      <c r="AR45" s="41">
        <v>1</v>
      </c>
      <c r="AS45" s="41">
        <v>3</v>
      </c>
      <c r="AT45" s="41">
        <v>3</v>
      </c>
      <c r="AU45" s="41">
        <v>5</v>
      </c>
      <c r="AV45" s="41">
        <v>1</v>
      </c>
      <c r="AW45" s="41">
        <v>2</v>
      </c>
      <c r="AX45" s="25"/>
      <c r="AY45" s="3">
        <v>1</v>
      </c>
      <c r="AZ45" s="3">
        <v>5</v>
      </c>
      <c r="BA45" s="3">
        <v>3</v>
      </c>
      <c r="BB45" s="3">
        <v>2</v>
      </c>
      <c r="BC45" s="3">
        <v>2</v>
      </c>
      <c r="BD45" s="3">
        <v>5</v>
      </c>
      <c r="BE45" s="3">
        <v>1</v>
      </c>
      <c r="BF45" s="3">
        <v>1</v>
      </c>
      <c r="BG45" s="3">
        <v>3</v>
      </c>
      <c r="BH45" s="3">
        <v>4</v>
      </c>
      <c r="BI45" s="3">
        <v>2</v>
      </c>
      <c r="BJ45" s="3">
        <v>3</v>
      </c>
      <c r="BK45" s="3">
        <v>1</v>
      </c>
      <c r="BL45" s="3">
        <v>2</v>
      </c>
      <c r="BM45" s="3">
        <v>1</v>
      </c>
      <c r="BN45" s="3">
        <v>1</v>
      </c>
      <c r="BO45" s="3">
        <v>3</v>
      </c>
      <c r="BP45" s="3">
        <v>3</v>
      </c>
      <c r="BQ45" s="3">
        <v>1</v>
      </c>
      <c r="BR45" s="3">
        <v>1</v>
      </c>
      <c r="BS45" s="3">
        <v>1</v>
      </c>
      <c r="BT45" s="3">
        <v>1</v>
      </c>
    </row>
    <row r="46" spans="1:72" ht="15" x14ac:dyDescent="0.25">
      <c r="A46" s="7">
        <v>22</v>
      </c>
      <c r="B46" s="7" t="s">
        <v>111</v>
      </c>
      <c r="C46" s="7">
        <v>1</v>
      </c>
      <c r="D46" s="7" t="s">
        <v>105</v>
      </c>
      <c r="E46" s="7" t="s">
        <v>162</v>
      </c>
      <c r="F46" s="41">
        <v>4</v>
      </c>
      <c r="G46" s="41">
        <v>4</v>
      </c>
      <c r="H46" s="41">
        <v>4</v>
      </c>
      <c r="I46" s="41">
        <v>4</v>
      </c>
      <c r="J46" s="41">
        <v>3</v>
      </c>
      <c r="K46" s="41">
        <v>3</v>
      </c>
      <c r="L46" s="41">
        <v>5</v>
      </c>
      <c r="M46" s="41">
        <v>5</v>
      </c>
      <c r="N46" s="41">
        <v>5</v>
      </c>
      <c r="O46" s="41">
        <v>5</v>
      </c>
      <c r="P46" s="41">
        <v>5</v>
      </c>
      <c r="Q46" s="41">
        <v>5</v>
      </c>
      <c r="R46" s="41">
        <v>5</v>
      </c>
      <c r="S46" s="41">
        <v>5</v>
      </c>
      <c r="T46" s="41">
        <v>5</v>
      </c>
      <c r="U46" s="41">
        <v>5</v>
      </c>
      <c r="V46" s="41">
        <v>3</v>
      </c>
      <c r="W46" s="41">
        <v>2</v>
      </c>
      <c r="X46" s="41">
        <v>3</v>
      </c>
      <c r="Y46" s="41">
        <v>3</v>
      </c>
      <c r="Z46" s="41">
        <v>5</v>
      </c>
      <c r="AA46" s="41">
        <v>3</v>
      </c>
      <c r="AB46" s="41">
        <v>3</v>
      </c>
      <c r="AC46" s="41">
        <v>3</v>
      </c>
      <c r="AD46" s="41">
        <v>3</v>
      </c>
      <c r="AE46" s="41">
        <v>3</v>
      </c>
      <c r="AF46" s="41">
        <v>3</v>
      </c>
      <c r="AG46" s="41">
        <v>3</v>
      </c>
      <c r="AH46" s="41">
        <v>3</v>
      </c>
      <c r="AI46" s="41">
        <v>3</v>
      </c>
      <c r="AJ46" s="41">
        <v>3</v>
      </c>
      <c r="AK46" s="41">
        <v>3</v>
      </c>
      <c r="AL46" s="41">
        <v>3</v>
      </c>
      <c r="AM46" s="41">
        <v>3</v>
      </c>
      <c r="AN46" s="41">
        <v>3</v>
      </c>
      <c r="AO46" s="41">
        <v>5</v>
      </c>
      <c r="AP46" s="41">
        <v>5</v>
      </c>
      <c r="AQ46" s="41">
        <v>4</v>
      </c>
      <c r="AR46" s="41">
        <v>3</v>
      </c>
      <c r="AS46" s="41">
        <v>3</v>
      </c>
      <c r="AT46" s="41">
        <v>4</v>
      </c>
      <c r="AU46" s="41">
        <v>4</v>
      </c>
      <c r="AV46" s="41">
        <v>3</v>
      </c>
      <c r="AW46" s="41">
        <v>3</v>
      </c>
      <c r="AX46" s="25"/>
      <c r="AY46" s="3">
        <v>3</v>
      </c>
      <c r="AZ46" s="3">
        <v>2</v>
      </c>
      <c r="BA46" s="3">
        <v>4</v>
      </c>
      <c r="BB46" s="3">
        <v>3</v>
      </c>
      <c r="BC46" s="3">
        <v>2</v>
      </c>
      <c r="BD46" s="3">
        <v>5</v>
      </c>
      <c r="BE46" s="3">
        <v>5</v>
      </c>
      <c r="BF46" s="3">
        <v>5</v>
      </c>
      <c r="BG46" s="3">
        <v>4</v>
      </c>
      <c r="BH46" s="3">
        <v>3</v>
      </c>
      <c r="BI46" s="3">
        <v>4</v>
      </c>
      <c r="BJ46" s="3">
        <v>4</v>
      </c>
      <c r="BK46" s="3">
        <v>2</v>
      </c>
      <c r="BL46" s="3">
        <v>1</v>
      </c>
      <c r="BM46" s="3">
        <v>1</v>
      </c>
      <c r="BN46" s="3">
        <v>1</v>
      </c>
      <c r="BO46" s="3">
        <v>2</v>
      </c>
      <c r="BP46" s="3">
        <v>2</v>
      </c>
      <c r="BQ46" s="3">
        <v>3</v>
      </c>
      <c r="BR46" s="3">
        <v>3</v>
      </c>
      <c r="BS46" s="3">
        <v>4</v>
      </c>
      <c r="BT46" s="3">
        <v>3</v>
      </c>
    </row>
    <row r="47" spans="1:72" ht="15" x14ac:dyDescent="0.25">
      <c r="A47" s="7">
        <v>21</v>
      </c>
      <c r="B47" s="7" t="s">
        <v>111</v>
      </c>
      <c r="C47" s="7">
        <v>1</v>
      </c>
      <c r="D47" s="7" t="s">
        <v>105</v>
      </c>
      <c r="E47" s="7" t="s">
        <v>163</v>
      </c>
      <c r="F47" s="41">
        <v>4</v>
      </c>
      <c r="G47" s="41">
        <v>5</v>
      </c>
      <c r="H47" s="41">
        <v>5</v>
      </c>
      <c r="I47" s="41">
        <v>5</v>
      </c>
      <c r="J47" s="41">
        <v>4</v>
      </c>
      <c r="K47" s="41">
        <v>4</v>
      </c>
      <c r="L47" s="41">
        <v>5</v>
      </c>
      <c r="M47" s="41">
        <v>5</v>
      </c>
      <c r="N47" s="41">
        <v>3</v>
      </c>
      <c r="O47" s="41">
        <v>5</v>
      </c>
      <c r="P47" s="41">
        <v>5</v>
      </c>
      <c r="Q47" s="41">
        <v>5</v>
      </c>
      <c r="R47" s="41">
        <v>5</v>
      </c>
      <c r="S47" s="41">
        <v>5</v>
      </c>
      <c r="T47" s="41">
        <v>5</v>
      </c>
      <c r="U47" s="41">
        <v>5</v>
      </c>
      <c r="V47" s="41">
        <v>5</v>
      </c>
      <c r="W47" s="41">
        <v>3</v>
      </c>
      <c r="X47" s="41">
        <v>3</v>
      </c>
      <c r="Y47" s="41">
        <v>2</v>
      </c>
      <c r="Z47" s="41">
        <v>3</v>
      </c>
      <c r="AA47" s="41">
        <v>5</v>
      </c>
      <c r="AB47" s="41">
        <v>5</v>
      </c>
      <c r="AC47" s="41">
        <v>5</v>
      </c>
      <c r="AD47" s="41">
        <v>5</v>
      </c>
      <c r="AE47" s="41">
        <v>5</v>
      </c>
      <c r="AF47" s="41">
        <v>5</v>
      </c>
      <c r="AG47" s="41">
        <v>4</v>
      </c>
      <c r="AH47" s="41">
        <v>3</v>
      </c>
      <c r="AI47" s="41">
        <v>4</v>
      </c>
      <c r="AJ47" s="41">
        <v>3</v>
      </c>
      <c r="AK47" s="41">
        <v>4</v>
      </c>
      <c r="AL47" s="41">
        <v>4</v>
      </c>
      <c r="AM47" s="41">
        <v>4</v>
      </c>
      <c r="AN47" s="41">
        <v>4</v>
      </c>
      <c r="AO47" s="41">
        <v>3</v>
      </c>
      <c r="AP47" s="41">
        <v>4</v>
      </c>
      <c r="AQ47" s="41">
        <v>4</v>
      </c>
      <c r="AR47" s="41">
        <v>3</v>
      </c>
      <c r="AS47" s="41">
        <v>4</v>
      </c>
      <c r="AT47" s="41">
        <v>4</v>
      </c>
      <c r="AU47" s="41">
        <v>3</v>
      </c>
      <c r="AV47" s="41">
        <v>4</v>
      </c>
      <c r="AW47" s="41">
        <v>5</v>
      </c>
      <c r="AX47" s="25"/>
      <c r="AY47" s="3">
        <v>2</v>
      </c>
      <c r="AZ47" s="3">
        <v>3</v>
      </c>
      <c r="BA47" s="3">
        <v>4</v>
      </c>
      <c r="BB47" s="3">
        <v>2</v>
      </c>
      <c r="BC47" s="3">
        <v>2</v>
      </c>
      <c r="BD47" s="3">
        <v>5</v>
      </c>
      <c r="BE47" s="3">
        <v>4</v>
      </c>
      <c r="BF47" s="3">
        <v>3</v>
      </c>
      <c r="BG47" s="3">
        <v>4</v>
      </c>
      <c r="BH47" s="3">
        <v>3</v>
      </c>
      <c r="BI47" s="3">
        <v>2</v>
      </c>
      <c r="BJ47" s="3">
        <v>2</v>
      </c>
      <c r="BK47" s="3">
        <v>4</v>
      </c>
      <c r="BL47" s="3">
        <v>1</v>
      </c>
      <c r="BM47" s="3">
        <v>4</v>
      </c>
      <c r="BN47" s="3">
        <v>3</v>
      </c>
      <c r="BO47" s="3">
        <v>3</v>
      </c>
      <c r="BP47" s="3">
        <v>4</v>
      </c>
      <c r="BQ47" s="3">
        <v>3</v>
      </c>
      <c r="BR47" s="3">
        <v>2</v>
      </c>
      <c r="BS47" s="3">
        <v>4</v>
      </c>
      <c r="BT47" s="3">
        <v>3</v>
      </c>
    </row>
    <row r="48" spans="1:72" ht="15" x14ac:dyDescent="0.25">
      <c r="A48" s="7">
        <v>20</v>
      </c>
      <c r="B48" s="7" t="s">
        <v>104</v>
      </c>
      <c r="C48" s="7">
        <v>1</v>
      </c>
      <c r="D48" s="7" t="s">
        <v>105</v>
      </c>
      <c r="E48" s="7" t="s">
        <v>164</v>
      </c>
      <c r="F48" s="41">
        <v>4</v>
      </c>
      <c r="G48" s="41">
        <v>5</v>
      </c>
      <c r="H48" s="41">
        <v>5</v>
      </c>
      <c r="I48" s="41">
        <v>5</v>
      </c>
      <c r="J48" s="41">
        <v>5</v>
      </c>
      <c r="K48" s="41">
        <v>3</v>
      </c>
      <c r="L48" s="41">
        <v>5</v>
      </c>
      <c r="M48" s="41">
        <v>5</v>
      </c>
      <c r="N48" s="41">
        <v>5</v>
      </c>
      <c r="O48" s="41">
        <v>5</v>
      </c>
      <c r="P48" s="41">
        <v>5</v>
      </c>
      <c r="Q48" s="41">
        <v>5</v>
      </c>
      <c r="R48" s="41">
        <v>4</v>
      </c>
      <c r="S48" s="41">
        <v>5</v>
      </c>
      <c r="T48" s="41">
        <v>5</v>
      </c>
      <c r="U48" s="41">
        <v>5</v>
      </c>
      <c r="V48" s="41">
        <v>5</v>
      </c>
      <c r="W48" s="41">
        <v>1</v>
      </c>
      <c r="X48" s="41">
        <v>3</v>
      </c>
      <c r="Y48" s="41">
        <v>2</v>
      </c>
      <c r="Z48" s="41">
        <v>2</v>
      </c>
      <c r="AA48" s="41">
        <v>3</v>
      </c>
      <c r="AB48" s="41">
        <v>5</v>
      </c>
      <c r="AC48" s="41">
        <v>5</v>
      </c>
      <c r="AD48" s="41">
        <v>5</v>
      </c>
      <c r="AE48" s="41">
        <v>5</v>
      </c>
      <c r="AF48" s="41">
        <v>5</v>
      </c>
      <c r="AG48" s="41">
        <v>3</v>
      </c>
      <c r="AH48" s="41">
        <v>3</v>
      </c>
      <c r="AI48" s="41">
        <v>3</v>
      </c>
      <c r="AJ48" s="41">
        <v>3</v>
      </c>
      <c r="AK48" s="41">
        <v>5</v>
      </c>
      <c r="AL48" s="41">
        <v>5</v>
      </c>
      <c r="AM48" s="41">
        <v>5</v>
      </c>
      <c r="AN48" s="41">
        <v>3</v>
      </c>
      <c r="AO48" s="41">
        <v>4</v>
      </c>
      <c r="AP48" s="41">
        <v>5</v>
      </c>
      <c r="AQ48" s="41">
        <v>5</v>
      </c>
      <c r="AR48" s="41">
        <v>5</v>
      </c>
      <c r="AS48" s="41">
        <v>5</v>
      </c>
      <c r="AT48" s="41">
        <v>3</v>
      </c>
      <c r="AU48" s="41">
        <v>3</v>
      </c>
      <c r="AV48" s="41">
        <v>3</v>
      </c>
      <c r="AW48" s="41">
        <v>5</v>
      </c>
      <c r="AX48" s="25"/>
      <c r="AY48" s="3">
        <v>1</v>
      </c>
      <c r="AZ48" s="3">
        <v>3</v>
      </c>
      <c r="BA48" s="3">
        <v>3</v>
      </c>
      <c r="BB48" s="3">
        <v>3</v>
      </c>
      <c r="BC48" s="3">
        <v>2</v>
      </c>
      <c r="BD48" s="3">
        <v>5</v>
      </c>
      <c r="BE48" s="3">
        <v>5</v>
      </c>
      <c r="BF48" s="3">
        <v>4</v>
      </c>
      <c r="BG48" s="3">
        <v>5</v>
      </c>
      <c r="BH48" s="3">
        <v>3</v>
      </c>
      <c r="BI48" s="3">
        <v>2</v>
      </c>
      <c r="BJ48" s="3">
        <v>3</v>
      </c>
      <c r="BK48" s="3">
        <v>3</v>
      </c>
      <c r="BL48" s="3">
        <v>3</v>
      </c>
      <c r="BM48" s="3">
        <v>2</v>
      </c>
      <c r="BN48" s="3">
        <v>3</v>
      </c>
      <c r="BO48" s="3">
        <v>1</v>
      </c>
      <c r="BP48" s="3">
        <v>1</v>
      </c>
      <c r="BQ48" s="3">
        <v>4</v>
      </c>
      <c r="BR48" s="3">
        <v>3</v>
      </c>
      <c r="BS48" s="3">
        <v>5</v>
      </c>
      <c r="BT48" s="3">
        <v>2</v>
      </c>
    </row>
    <row r="49" spans="1:72" ht="15" x14ac:dyDescent="0.25">
      <c r="A49" s="7">
        <v>21</v>
      </c>
      <c r="B49" s="7" t="s">
        <v>111</v>
      </c>
      <c r="C49" s="7">
        <v>1</v>
      </c>
      <c r="D49" s="7" t="s">
        <v>105</v>
      </c>
      <c r="E49" s="7"/>
      <c r="F49" s="41">
        <v>2</v>
      </c>
      <c r="G49" s="41">
        <v>3</v>
      </c>
      <c r="H49" s="41">
        <v>3</v>
      </c>
      <c r="I49" s="41">
        <v>2</v>
      </c>
      <c r="J49" s="41">
        <v>2</v>
      </c>
      <c r="K49" s="41">
        <v>2</v>
      </c>
      <c r="L49" s="41">
        <v>5</v>
      </c>
      <c r="M49" s="41">
        <v>4</v>
      </c>
      <c r="N49" s="41">
        <v>1</v>
      </c>
      <c r="O49" s="41">
        <v>1</v>
      </c>
      <c r="P49" s="41">
        <v>4</v>
      </c>
      <c r="Q49" s="41">
        <v>4</v>
      </c>
      <c r="R49" s="41">
        <v>2</v>
      </c>
      <c r="S49" s="41">
        <v>3</v>
      </c>
      <c r="T49" s="41">
        <v>4</v>
      </c>
      <c r="U49" s="41">
        <v>4</v>
      </c>
      <c r="V49" s="41">
        <v>3</v>
      </c>
      <c r="W49" s="41">
        <v>3</v>
      </c>
      <c r="X49" s="41">
        <v>3</v>
      </c>
      <c r="Y49" s="41">
        <v>1</v>
      </c>
      <c r="Z49" s="41">
        <v>4</v>
      </c>
      <c r="AA49" s="41">
        <v>3</v>
      </c>
      <c r="AB49" s="41">
        <v>3</v>
      </c>
      <c r="AC49" s="41">
        <v>3</v>
      </c>
      <c r="AD49" s="41">
        <v>3</v>
      </c>
      <c r="AE49" s="41">
        <v>3</v>
      </c>
      <c r="AF49" s="41">
        <v>3</v>
      </c>
      <c r="AG49" s="41">
        <v>3</v>
      </c>
      <c r="AH49" s="41">
        <v>3</v>
      </c>
      <c r="AI49" s="41">
        <v>3</v>
      </c>
      <c r="AJ49" s="41">
        <v>3</v>
      </c>
      <c r="AK49" s="41">
        <v>3</v>
      </c>
      <c r="AL49" s="41">
        <v>3</v>
      </c>
      <c r="AM49" s="41">
        <v>3</v>
      </c>
      <c r="AN49" s="41">
        <v>3</v>
      </c>
      <c r="AO49" s="41">
        <v>3</v>
      </c>
      <c r="AP49" s="41">
        <v>3</v>
      </c>
      <c r="AQ49" s="41">
        <v>3</v>
      </c>
      <c r="AR49" s="41">
        <v>3</v>
      </c>
      <c r="AS49" s="41">
        <v>3</v>
      </c>
      <c r="AT49" s="41">
        <v>3</v>
      </c>
      <c r="AU49" s="41">
        <v>3</v>
      </c>
      <c r="AV49" s="41">
        <v>3</v>
      </c>
      <c r="AW49" s="41">
        <v>3</v>
      </c>
      <c r="AX49" s="25"/>
      <c r="AY49" s="3">
        <v>2</v>
      </c>
      <c r="AZ49" s="3">
        <v>4</v>
      </c>
      <c r="BA49" s="3">
        <v>3</v>
      </c>
      <c r="BB49" s="3">
        <v>3</v>
      </c>
      <c r="BC49" s="3">
        <v>4</v>
      </c>
      <c r="BD49" s="3">
        <v>5</v>
      </c>
      <c r="BE49" s="3">
        <v>1</v>
      </c>
      <c r="BF49" s="3">
        <v>3</v>
      </c>
      <c r="BG49" s="3">
        <v>3</v>
      </c>
      <c r="BH49" s="3">
        <v>3</v>
      </c>
      <c r="BI49" s="3">
        <v>3</v>
      </c>
      <c r="BJ49" s="3">
        <v>3</v>
      </c>
      <c r="BK49" s="3">
        <v>3</v>
      </c>
      <c r="BL49" s="3">
        <v>3</v>
      </c>
      <c r="BM49" s="3">
        <v>3</v>
      </c>
      <c r="BN49" s="3">
        <v>3</v>
      </c>
      <c r="BO49" s="3">
        <v>3</v>
      </c>
      <c r="BP49" s="3">
        <v>3</v>
      </c>
      <c r="BQ49" s="3">
        <v>3</v>
      </c>
      <c r="BR49" s="3">
        <v>3</v>
      </c>
      <c r="BS49" s="3">
        <v>3</v>
      </c>
      <c r="BT49" s="3">
        <v>3</v>
      </c>
    </row>
    <row r="50" spans="1:72" ht="15" x14ac:dyDescent="0.25">
      <c r="A50" s="7">
        <v>22</v>
      </c>
      <c r="B50" s="7" t="s">
        <v>111</v>
      </c>
      <c r="C50" s="7">
        <v>1</v>
      </c>
      <c r="D50" s="7" t="s">
        <v>105</v>
      </c>
      <c r="E50" s="7" t="s">
        <v>157</v>
      </c>
      <c r="F50" s="41">
        <v>4</v>
      </c>
      <c r="G50" s="41">
        <v>5</v>
      </c>
      <c r="H50" s="41">
        <v>5</v>
      </c>
      <c r="I50" s="41">
        <v>4</v>
      </c>
      <c r="J50" s="41">
        <v>4</v>
      </c>
      <c r="K50" s="41">
        <v>3</v>
      </c>
      <c r="L50" s="41">
        <v>4</v>
      </c>
      <c r="M50" s="41">
        <v>4</v>
      </c>
      <c r="N50" s="41">
        <v>5</v>
      </c>
      <c r="O50" s="41">
        <v>5</v>
      </c>
      <c r="P50" s="41">
        <v>5</v>
      </c>
      <c r="Q50" s="41">
        <v>5</v>
      </c>
      <c r="R50" s="41">
        <v>5</v>
      </c>
      <c r="S50" s="41">
        <v>5</v>
      </c>
      <c r="T50" s="41">
        <v>5</v>
      </c>
      <c r="U50" s="41">
        <v>5</v>
      </c>
      <c r="V50" s="41">
        <v>5</v>
      </c>
      <c r="W50" s="41">
        <v>3</v>
      </c>
      <c r="X50" s="41">
        <v>2</v>
      </c>
      <c r="Y50" s="41">
        <v>3</v>
      </c>
      <c r="Z50" s="41">
        <v>3</v>
      </c>
      <c r="AA50" s="41">
        <v>3</v>
      </c>
      <c r="AB50" s="41">
        <v>3</v>
      </c>
      <c r="AC50" s="41">
        <v>3</v>
      </c>
      <c r="AD50" s="41">
        <v>3</v>
      </c>
      <c r="AE50" s="41">
        <v>3</v>
      </c>
      <c r="AF50" s="41">
        <v>3</v>
      </c>
      <c r="AG50" s="41">
        <v>4</v>
      </c>
      <c r="AH50" s="41">
        <v>4</v>
      </c>
      <c r="AI50" s="41">
        <v>4</v>
      </c>
      <c r="AJ50" s="41">
        <v>4</v>
      </c>
      <c r="AK50" s="41">
        <v>4</v>
      </c>
      <c r="AL50" s="41">
        <v>4</v>
      </c>
      <c r="AM50" s="41">
        <v>4</v>
      </c>
      <c r="AN50" s="41">
        <v>4</v>
      </c>
      <c r="AO50" s="41">
        <v>4</v>
      </c>
      <c r="AP50" s="41">
        <v>4</v>
      </c>
      <c r="AQ50" s="41">
        <v>5</v>
      </c>
      <c r="AR50" s="41">
        <v>4</v>
      </c>
      <c r="AS50" s="41">
        <v>4</v>
      </c>
      <c r="AT50" s="41">
        <v>4</v>
      </c>
      <c r="AU50" s="41">
        <v>5</v>
      </c>
      <c r="AV50" s="41">
        <v>5</v>
      </c>
      <c r="AW50" s="41">
        <v>5</v>
      </c>
      <c r="AX50" s="25"/>
      <c r="AY50" s="3">
        <v>3</v>
      </c>
      <c r="AZ50" s="3">
        <v>5</v>
      </c>
      <c r="BA50" s="3">
        <v>5</v>
      </c>
      <c r="BB50" s="3">
        <v>3</v>
      </c>
      <c r="BC50" s="3">
        <v>4</v>
      </c>
      <c r="BD50" s="3">
        <v>4</v>
      </c>
      <c r="BE50" s="3">
        <v>4</v>
      </c>
      <c r="BF50" s="3">
        <v>4</v>
      </c>
      <c r="BG50" s="3">
        <v>2</v>
      </c>
      <c r="BH50" s="3">
        <v>4</v>
      </c>
      <c r="BI50" s="3">
        <v>3</v>
      </c>
      <c r="BJ50" s="3">
        <v>4</v>
      </c>
      <c r="BK50" s="3">
        <v>2</v>
      </c>
      <c r="BL50" s="3">
        <v>3</v>
      </c>
      <c r="BM50" s="3">
        <v>4</v>
      </c>
      <c r="BN50" s="3">
        <v>3</v>
      </c>
      <c r="BO50" s="3">
        <v>2</v>
      </c>
      <c r="BP50" s="3">
        <v>2</v>
      </c>
      <c r="BQ50" s="3">
        <v>3</v>
      </c>
      <c r="BR50" s="3">
        <v>4</v>
      </c>
      <c r="BS50" s="3">
        <v>4</v>
      </c>
      <c r="BT50" s="3">
        <v>3</v>
      </c>
    </row>
    <row r="51" spans="1:72" ht="15" x14ac:dyDescent="0.25">
      <c r="A51" s="7">
        <v>22</v>
      </c>
      <c r="B51" s="7" t="s">
        <v>104</v>
      </c>
      <c r="C51" s="7">
        <v>1</v>
      </c>
      <c r="D51" s="7" t="s">
        <v>105</v>
      </c>
      <c r="E51" s="7" t="s">
        <v>165</v>
      </c>
      <c r="F51" s="41">
        <v>5</v>
      </c>
      <c r="G51" s="41">
        <v>5</v>
      </c>
      <c r="H51" s="41">
        <v>5</v>
      </c>
      <c r="I51" s="41">
        <v>5</v>
      </c>
      <c r="J51" s="41">
        <v>3</v>
      </c>
      <c r="K51" s="41">
        <v>3</v>
      </c>
      <c r="L51" s="41">
        <v>5</v>
      </c>
      <c r="M51" s="41">
        <v>5</v>
      </c>
      <c r="N51" s="41">
        <v>5</v>
      </c>
      <c r="O51" s="41">
        <v>5</v>
      </c>
      <c r="P51" s="41">
        <v>5</v>
      </c>
      <c r="Q51" s="41">
        <v>5</v>
      </c>
      <c r="R51" s="41">
        <v>5</v>
      </c>
      <c r="S51" s="41">
        <v>5</v>
      </c>
      <c r="T51" s="41">
        <v>5</v>
      </c>
      <c r="U51" s="41">
        <v>5</v>
      </c>
      <c r="V51" s="41">
        <v>5</v>
      </c>
      <c r="W51" s="41">
        <v>3</v>
      </c>
      <c r="X51" s="41">
        <v>3</v>
      </c>
      <c r="Y51" s="41">
        <v>2</v>
      </c>
      <c r="Z51" s="41">
        <v>3</v>
      </c>
      <c r="AA51" s="41">
        <v>3</v>
      </c>
      <c r="AB51" s="41">
        <v>4</v>
      </c>
      <c r="AC51" s="41">
        <v>4</v>
      </c>
      <c r="AD51" s="41">
        <v>4</v>
      </c>
      <c r="AE51" s="41">
        <v>4</v>
      </c>
      <c r="AF51" s="41">
        <v>2</v>
      </c>
      <c r="AG51" s="41">
        <v>4</v>
      </c>
      <c r="AH51" s="41">
        <v>3</v>
      </c>
      <c r="AI51" s="41">
        <v>3</v>
      </c>
      <c r="AJ51" s="41">
        <v>3</v>
      </c>
      <c r="AK51" s="41">
        <v>5</v>
      </c>
      <c r="AL51" s="41">
        <v>5</v>
      </c>
      <c r="AM51" s="41">
        <v>5</v>
      </c>
      <c r="AN51" s="41">
        <v>3</v>
      </c>
      <c r="AO51" s="41">
        <v>2</v>
      </c>
      <c r="AP51" s="41">
        <v>3</v>
      </c>
      <c r="AQ51" s="41">
        <v>3</v>
      </c>
      <c r="AR51" s="41">
        <v>3</v>
      </c>
      <c r="AS51" s="41">
        <v>3</v>
      </c>
      <c r="AT51" s="41">
        <v>5</v>
      </c>
      <c r="AU51" s="41">
        <v>4</v>
      </c>
      <c r="AV51" s="41">
        <v>4</v>
      </c>
      <c r="AW51" s="41">
        <v>5</v>
      </c>
      <c r="AX51" s="25"/>
      <c r="AY51" s="3">
        <v>2</v>
      </c>
      <c r="AZ51" s="3">
        <v>4</v>
      </c>
      <c r="BA51" s="3">
        <v>4</v>
      </c>
      <c r="BB51" s="3">
        <v>2</v>
      </c>
      <c r="BC51" s="3">
        <v>3</v>
      </c>
      <c r="BD51" s="3">
        <v>5</v>
      </c>
      <c r="BE51" s="3">
        <v>2</v>
      </c>
      <c r="BF51" s="3">
        <v>2</v>
      </c>
      <c r="BG51" s="3">
        <v>4</v>
      </c>
      <c r="BH51" s="3">
        <v>2</v>
      </c>
      <c r="BI51" s="3">
        <v>2</v>
      </c>
      <c r="BJ51" s="3">
        <v>2</v>
      </c>
      <c r="BK51" s="3">
        <v>3</v>
      </c>
      <c r="BL51" s="3">
        <v>1</v>
      </c>
      <c r="BM51" s="3">
        <v>1</v>
      </c>
      <c r="BN51" s="3">
        <v>2</v>
      </c>
      <c r="BO51" s="3">
        <v>3</v>
      </c>
      <c r="BP51" s="3">
        <v>3</v>
      </c>
      <c r="BQ51" s="3">
        <v>3</v>
      </c>
      <c r="BR51" s="3">
        <v>3</v>
      </c>
      <c r="BS51" s="3">
        <v>3</v>
      </c>
      <c r="BT51" s="3">
        <v>3</v>
      </c>
    </row>
    <row r="52" spans="1:72" ht="15" x14ac:dyDescent="0.25">
      <c r="A52" s="7">
        <v>20</v>
      </c>
      <c r="B52" s="7" t="s">
        <v>111</v>
      </c>
      <c r="C52" s="7">
        <v>1</v>
      </c>
      <c r="D52" s="7" t="s">
        <v>105</v>
      </c>
      <c r="E52" s="7" t="s">
        <v>166</v>
      </c>
      <c r="F52" s="41">
        <v>5</v>
      </c>
      <c r="G52" s="41">
        <v>5</v>
      </c>
      <c r="H52" s="41">
        <v>5</v>
      </c>
      <c r="I52" s="41">
        <v>5</v>
      </c>
      <c r="J52" s="41">
        <v>5</v>
      </c>
      <c r="K52" s="41">
        <v>5</v>
      </c>
      <c r="L52" s="41">
        <v>3</v>
      </c>
      <c r="M52" s="41">
        <v>3</v>
      </c>
      <c r="N52" s="41">
        <v>5</v>
      </c>
      <c r="O52" s="41">
        <v>5</v>
      </c>
      <c r="P52" s="41">
        <v>5</v>
      </c>
      <c r="Q52" s="41">
        <v>5</v>
      </c>
      <c r="R52" s="41">
        <v>3</v>
      </c>
      <c r="S52" s="41">
        <v>5</v>
      </c>
      <c r="T52" s="41">
        <v>5</v>
      </c>
      <c r="U52" s="41">
        <v>5</v>
      </c>
      <c r="V52" s="41">
        <v>5</v>
      </c>
      <c r="W52" s="41">
        <v>3</v>
      </c>
      <c r="X52" s="41">
        <v>3</v>
      </c>
      <c r="Y52" s="41">
        <v>3</v>
      </c>
      <c r="Z52" s="41">
        <v>5</v>
      </c>
      <c r="AA52" s="41">
        <v>1</v>
      </c>
      <c r="AB52" s="41">
        <v>3</v>
      </c>
      <c r="AC52" s="41">
        <v>3</v>
      </c>
      <c r="AD52" s="41">
        <v>3</v>
      </c>
      <c r="AE52" s="41">
        <v>3</v>
      </c>
      <c r="AF52" s="41">
        <v>3</v>
      </c>
      <c r="AG52" s="41">
        <v>5</v>
      </c>
      <c r="AH52" s="41">
        <v>5</v>
      </c>
      <c r="AI52" s="41">
        <v>5</v>
      </c>
      <c r="AJ52" s="41">
        <v>5</v>
      </c>
      <c r="AK52" s="41">
        <v>5</v>
      </c>
      <c r="AL52" s="41">
        <v>5</v>
      </c>
      <c r="AM52" s="41">
        <v>5</v>
      </c>
      <c r="AN52" s="41">
        <v>3</v>
      </c>
      <c r="AO52" s="41">
        <v>3</v>
      </c>
      <c r="AP52" s="41">
        <v>3</v>
      </c>
      <c r="AQ52" s="41">
        <v>3</v>
      </c>
      <c r="AR52" s="41">
        <v>3</v>
      </c>
      <c r="AS52" s="41">
        <v>3</v>
      </c>
      <c r="AT52" s="41">
        <v>3</v>
      </c>
      <c r="AU52" s="41">
        <v>3</v>
      </c>
      <c r="AV52" s="41">
        <v>3</v>
      </c>
      <c r="AW52" s="41">
        <v>3</v>
      </c>
      <c r="AX52" s="25"/>
      <c r="AY52" s="3">
        <v>3</v>
      </c>
      <c r="AZ52" s="3">
        <v>5</v>
      </c>
      <c r="BA52" s="3">
        <v>5</v>
      </c>
      <c r="BB52" s="3">
        <v>5</v>
      </c>
      <c r="BC52" s="3">
        <v>5</v>
      </c>
      <c r="BD52" s="3">
        <v>5</v>
      </c>
      <c r="BE52" s="3">
        <v>5</v>
      </c>
      <c r="BF52" s="3">
        <v>5</v>
      </c>
      <c r="BG52" s="3">
        <v>1</v>
      </c>
      <c r="BH52" s="3">
        <v>3</v>
      </c>
      <c r="BI52" s="3">
        <v>3</v>
      </c>
      <c r="BJ52" s="3">
        <v>3</v>
      </c>
      <c r="BK52" s="3">
        <v>3</v>
      </c>
      <c r="BL52" s="3">
        <v>5</v>
      </c>
      <c r="BM52" s="3">
        <v>5</v>
      </c>
      <c r="BN52" s="3">
        <v>5</v>
      </c>
      <c r="BO52" s="3">
        <v>5</v>
      </c>
      <c r="BP52" s="3">
        <v>5</v>
      </c>
      <c r="BQ52" s="3">
        <v>3</v>
      </c>
      <c r="BR52" s="3">
        <v>5</v>
      </c>
      <c r="BS52" s="3">
        <v>5</v>
      </c>
      <c r="BT52" s="3">
        <v>5</v>
      </c>
    </row>
    <row r="53" spans="1:72" ht="15" x14ac:dyDescent="0.25">
      <c r="A53" s="7">
        <v>22</v>
      </c>
      <c r="B53" s="7" t="s">
        <v>104</v>
      </c>
      <c r="C53" s="7">
        <v>1</v>
      </c>
      <c r="D53" s="7" t="s">
        <v>105</v>
      </c>
      <c r="E53" s="7"/>
      <c r="F53" s="41">
        <v>5</v>
      </c>
      <c r="G53" s="41">
        <v>4</v>
      </c>
      <c r="H53" s="41">
        <v>4</v>
      </c>
      <c r="I53" s="41">
        <v>4</v>
      </c>
      <c r="J53" s="41">
        <v>5</v>
      </c>
      <c r="K53" s="41">
        <v>2</v>
      </c>
      <c r="L53" s="41">
        <v>4</v>
      </c>
      <c r="M53" s="41">
        <v>5</v>
      </c>
      <c r="N53" s="41">
        <v>5</v>
      </c>
      <c r="O53" s="41">
        <v>4</v>
      </c>
      <c r="P53" s="41">
        <v>4</v>
      </c>
      <c r="Q53" s="41">
        <v>3</v>
      </c>
      <c r="R53" s="41">
        <v>3</v>
      </c>
      <c r="S53" s="41">
        <v>3</v>
      </c>
      <c r="T53" s="41">
        <v>4</v>
      </c>
      <c r="U53" s="41">
        <v>3</v>
      </c>
      <c r="V53" s="41">
        <v>3</v>
      </c>
      <c r="W53" s="41">
        <v>1</v>
      </c>
      <c r="X53" s="41">
        <v>2</v>
      </c>
      <c r="Y53" s="41">
        <v>1</v>
      </c>
      <c r="Z53" s="41">
        <v>2</v>
      </c>
      <c r="AA53" s="41">
        <v>2</v>
      </c>
      <c r="AB53" s="41">
        <v>4</v>
      </c>
      <c r="AC53" s="41">
        <v>4</v>
      </c>
      <c r="AD53" s="41">
        <v>4</v>
      </c>
      <c r="AE53" s="41">
        <v>2</v>
      </c>
      <c r="AF53" s="41">
        <v>2</v>
      </c>
      <c r="AG53" s="41">
        <v>3</v>
      </c>
      <c r="AH53" s="41">
        <v>2</v>
      </c>
      <c r="AI53" s="41">
        <v>3</v>
      </c>
      <c r="AJ53" s="41">
        <v>2</v>
      </c>
      <c r="AK53" s="41">
        <v>4</v>
      </c>
      <c r="AL53" s="41">
        <v>4</v>
      </c>
      <c r="AM53" s="41">
        <v>4</v>
      </c>
      <c r="AN53" s="41">
        <v>4</v>
      </c>
      <c r="AO53" s="41">
        <v>2</v>
      </c>
      <c r="AP53" s="41">
        <v>4</v>
      </c>
      <c r="AQ53" s="41">
        <v>2</v>
      </c>
      <c r="AR53" s="41">
        <v>2</v>
      </c>
      <c r="AS53" s="41">
        <v>2</v>
      </c>
      <c r="AT53" s="41">
        <v>2</v>
      </c>
      <c r="AU53" s="41">
        <v>2</v>
      </c>
      <c r="AV53" s="41">
        <v>1</v>
      </c>
      <c r="AW53" s="41">
        <v>2</v>
      </c>
      <c r="AX53" s="25"/>
      <c r="AY53" s="3">
        <v>1</v>
      </c>
      <c r="AZ53" s="3">
        <v>3</v>
      </c>
      <c r="BA53" s="3">
        <v>2</v>
      </c>
      <c r="BB53" s="3">
        <v>1</v>
      </c>
      <c r="BC53" s="3">
        <v>2</v>
      </c>
      <c r="BD53" s="3">
        <v>4</v>
      </c>
      <c r="BE53" s="3">
        <v>2</v>
      </c>
      <c r="BF53" s="3">
        <v>2</v>
      </c>
      <c r="BG53" s="3">
        <v>2</v>
      </c>
      <c r="BH53" s="3">
        <v>3</v>
      </c>
      <c r="BI53" s="3">
        <v>1</v>
      </c>
      <c r="BJ53" s="3">
        <v>1</v>
      </c>
      <c r="BK53" s="3">
        <v>4</v>
      </c>
      <c r="BL53" s="3">
        <v>3</v>
      </c>
      <c r="BM53" s="3">
        <v>2</v>
      </c>
      <c r="BN53" s="3">
        <v>4</v>
      </c>
      <c r="BO53" s="3">
        <v>3</v>
      </c>
      <c r="BP53" s="3">
        <v>3</v>
      </c>
      <c r="BQ53" s="3">
        <v>3</v>
      </c>
      <c r="BR53" s="3">
        <v>3</v>
      </c>
      <c r="BS53" s="3">
        <v>3</v>
      </c>
      <c r="BT53" s="3">
        <v>1</v>
      </c>
    </row>
    <row r="54" spans="1:72" ht="15" x14ac:dyDescent="0.25">
      <c r="A54" s="7">
        <v>22</v>
      </c>
      <c r="B54" s="7" t="s">
        <v>111</v>
      </c>
      <c r="C54" s="7">
        <v>1</v>
      </c>
      <c r="D54" s="7" t="s">
        <v>105</v>
      </c>
      <c r="E54" s="7" t="s">
        <v>167</v>
      </c>
      <c r="F54" s="41">
        <v>3</v>
      </c>
      <c r="G54" s="41">
        <v>4</v>
      </c>
      <c r="H54" s="41">
        <v>4</v>
      </c>
      <c r="I54" s="41">
        <v>4</v>
      </c>
      <c r="J54" s="41">
        <v>5</v>
      </c>
      <c r="K54" s="41">
        <v>4</v>
      </c>
      <c r="L54" s="41">
        <v>5</v>
      </c>
      <c r="M54" s="41">
        <v>4</v>
      </c>
      <c r="N54" s="41">
        <v>3</v>
      </c>
      <c r="O54" s="41">
        <v>4</v>
      </c>
      <c r="P54" s="41">
        <v>4</v>
      </c>
      <c r="Q54" s="41">
        <v>4</v>
      </c>
      <c r="R54" s="41">
        <v>4</v>
      </c>
      <c r="S54" s="41">
        <v>4</v>
      </c>
      <c r="T54" s="41">
        <v>5</v>
      </c>
      <c r="U54" s="41">
        <v>5</v>
      </c>
      <c r="V54" s="41">
        <v>4</v>
      </c>
      <c r="W54" s="41">
        <v>2</v>
      </c>
      <c r="X54" s="41">
        <v>3</v>
      </c>
      <c r="Y54" s="41">
        <v>3</v>
      </c>
      <c r="Z54" s="41">
        <v>4</v>
      </c>
      <c r="AA54" s="41">
        <v>2</v>
      </c>
      <c r="AB54" s="41">
        <v>4</v>
      </c>
      <c r="AC54" s="41">
        <v>4</v>
      </c>
      <c r="AD54" s="41">
        <v>2</v>
      </c>
      <c r="AE54" s="41">
        <v>2</v>
      </c>
      <c r="AF54" s="41">
        <v>2</v>
      </c>
      <c r="AG54" s="41">
        <v>4</v>
      </c>
      <c r="AH54" s="41">
        <v>3</v>
      </c>
      <c r="AI54" s="41">
        <v>3</v>
      </c>
      <c r="AJ54" s="41">
        <v>3</v>
      </c>
      <c r="AK54" s="41">
        <v>4</v>
      </c>
      <c r="AL54" s="41">
        <v>5</v>
      </c>
      <c r="AM54" s="41">
        <v>4</v>
      </c>
      <c r="AN54" s="41">
        <v>3</v>
      </c>
      <c r="AO54" s="41">
        <v>3</v>
      </c>
      <c r="AP54" s="41">
        <v>4</v>
      </c>
      <c r="AQ54" s="41">
        <v>5</v>
      </c>
      <c r="AR54" s="41">
        <v>5</v>
      </c>
      <c r="AS54" s="41">
        <v>3</v>
      </c>
      <c r="AT54" s="41">
        <v>4</v>
      </c>
      <c r="AU54" s="41">
        <v>5</v>
      </c>
      <c r="AV54" s="41">
        <v>3</v>
      </c>
      <c r="AW54" s="41">
        <v>3</v>
      </c>
      <c r="AX54" s="25"/>
      <c r="AY54" s="3">
        <v>1</v>
      </c>
      <c r="AZ54" s="3">
        <v>1</v>
      </c>
      <c r="BA54" s="3">
        <v>5</v>
      </c>
      <c r="BB54" s="3">
        <v>2</v>
      </c>
      <c r="BC54" s="3">
        <v>2</v>
      </c>
      <c r="BD54" s="3">
        <v>5</v>
      </c>
      <c r="BE54" s="3">
        <v>3</v>
      </c>
      <c r="BF54" s="3">
        <v>1</v>
      </c>
      <c r="BG54" s="3">
        <v>4</v>
      </c>
      <c r="BH54" s="3">
        <v>3</v>
      </c>
      <c r="BI54" s="3">
        <v>1</v>
      </c>
      <c r="BJ54" s="3">
        <v>2</v>
      </c>
      <c r="BK54" s="3">
        <v>3</v>
      </c>
      <c r="BL54" s="3">
        <v>3</v>
      </c>
      <c r="BM54" s="3">
        <v>3</v>
      </c>
      <c r="BN54" s="3">
        <v>2</v>
      </c>
      <c r="BO54" s="3">
        <v>3</v>
      </c>
      <c r="BP54" s="3">
        <v>3</v>
      </c>
      <c r="BQ54" s="3">
        <v>3</v>
      </c>
      <c r="BR54" s="3">
        <v>4</v>
      </c>
      <c r="BS54" s="3">
        <v>4</v>
      </c>
      <c r="BT54" s="3">
        <v>3</v>
      </c>
    </row>
    <row r="55" spans="1:72" ht="15" x14ac:dyDescent="0.25">
      <c r="A55" s="7">
        <v>22</v>
      </c>
      <c r="B55" s="7" t="s">
        <v>111</v>
      </c>
      <c r="C55" s="7">
        <v>1</v>
      </c>
      <c r="D55" s="7" t="s">
        <v>105</v>
      </c>
      <c r="E55" s="7" t="s">
        <v>109</v>
      </c>
      <c r="F55" s="41">
        <v>3</v>
      </c>
      <c r="G55" s="41">
        <v>4</v>
      </c>
      <c r="H55" s="41">
        <v>5</v>
      </c>
      <c r="I55" s="41">
        <v>4</v>
      </c>
      <c r="J55" s="41">
        <v>4</v>
      </c>
      <c r="K55" s="41">
        <v>4</v>
      </c>
      <c r="L55" s="41">
        <v>4</v>
      </c>
      <c r="M55" s="41">
        <v>3</v>
      </c>
      <c r="N55" s="41">
        <v>3</v>
      </c>
      <c r="O55" s="41">
        <v>3</v>
      </c>
      <c r="P55" s="41">
        <v>4</v>
      </c>
      <c r="Q55" s="41">
        <v>4</v>
      </c>
      <c r="R55" s="41">
        <v>4</v>
      </c>
      <c r="S55" s="41">
        <v>4</v>
      </c>
      <c r="T55" s="41">
        <v>4</v>
      </c>
      <c r="U55" s="41">
        <v>4</v>
      </c>
      <c r="V55" s="41">
        <v>4</v>
      </c>
      <c r="W55" s="41">
        <v>3</v>
      </c>
      <c r="X55" s="41">
        <v>3</v>
      </c>
      <c r="Y55" s="41">
        <v>3</v>
      </c>
      <c r="Z55" s="41">
        <v>5</v>
      </c>
      <c r="AA55" s="41">
        <v>2</v>
      </c>
      <c r="AB55" s="41">
        <v>2</v>
      </c>
      <c r="AC55" s="41">
        <v>2</v>
      </c>
      <c r="AD55" s="41">
        <v>3</v>
      </c>
      <c r="AE55" s="41">
        <v>2</v>
      </c>
      <c r="AF55" s="41">
        <v>2</v>
      </c>
      <c r="AG55" s="41">
        <v>4</v>
      </c>
      <c r="AH55" s="41">
        <v>3</v>
      </c>
      <c r="AI55" s="41">
        <v>3</v>
      </c>
      <c r="AJ55" s="41">
        <v>3</v>
      </c>
      <c r="AK55" s="41">
        <v>3</v>
      </c>
      <c r="AL55" s="41">
        <v>3</v>
      </c>
      <c r="AM55" s="41">
        <v>3</v>
      </c>
      <c r="AN55" s="41">
        <v>3</v>
      </c>
      <c r="AO55" s="41">
        <v>3</v>
      </c>
      <c r="AP55" s="41">
        <v>3</v>
      </c>
      <c r="AQ55" s="41">
        <v>3</v>
      </c>
      <c r="AR55" s="41">
        <v>3</v>
      </c>
      <c r="AS55" s="41">
        <v>3</v>
      </c>
      <c r="AT55" s="41">
        <v>3</v>
      </c>
      <c r="AU55" s="41">
        <v>3</v>
      </c>
      <c r="AV55" s="41">
        <v>3</v>
      </c>
      <c r="AW55" s="41">
        <v>3</v>
      </c>
      <c r="AX55" s="25"/>
      <c r="AY55" s="3">
        <v>3</v>
      </c>
      <c r="AZ55" s="3">
        <v>4</v>
      </c>
      <c r="BA55" s="3">
        <v>4</v>
      </c>
      <c r="BB55" s="3">
        <v>5</v>
      </c>
      <c r="BC55" s="3">
        <v>4</v>
      </c>
      <c r="BD55" s="3">
        <v>3</v>
      </c>
      <c r="BE55" s="3">
        <v>2</v>
      </c>
      <c r="BF55" s="3">
        <v>2</v>
      </c>
      <c r="BG55" s="3">
        <v>4</v>
      </c>
      <c r="BH55" s="3">
        <v>2</v>
      </c>
      <c r="BI55" s="3">
        <v>2</v>
      </c>
      <c r="BJ55" s="3">
        <v>2</v>
      </c>
      <c r="BK55" s="3">
        <v>2</v>
      </c>
      <c r="BL55" s="3">
        <v>2</v>
      </c>
      <c r="BM55" s="3">
        <v>2</v>
      </c>
      <c r="BN55" s="3">
        <v>2</v>
      </c>
      <c r="BO55" s="3">
        <v>2</v>
      </c>
      <c r="BP55" s="3">
        <v>2</v>
      </c>
      <c r="BQ55" s="3">
        <v>1</v>
      </c>
      <c r="BR55" s="3">
        <v>1</v>
      </c>
      <c r="BS55" s="3">
        <v>1</v>
      </c>
      <c r="BT55" s="3">
        <v>1</v>
      </c>
    </row>
    <row r="56" spans="1:72" ht="15" x14ac:dyDescent="0.25">
      <c r="A56" s="7">
        <v>22</v>
      </c>
      <c r="B56" s="7" t="s">
        <v>111</v>
      </c>
      <c r="C56" s="7">
        <v>1</v>
      </c>
      <c r="D56" s="7" t="s">
        <v>105</v>
      </c>
      <c r="E56" s="7" t="s">
        <v>168</v>
      </c>
      <c r="F56" s="41">
        <v>4</v>
      </c>
      <c r="G56" s="41">
        <v>5</v>
      </c>
      <c r="H56" s="41">
        <v>5</v>
      </c>
      <c r="I56" s="41">
        <v>5</v>
      </c>
      <c r="J56" s="41">
        <v>5</v>
      </c>
      <c r="K56" s="41">
        <v>4</v>
      </c>
      <c r="L56" s="41">
        <v>5</v>
      </c>
      <c r="M56" s="41">
        <v>5</v>
      </c>
      <c r="N56" s="41">
        <v>5</v>
      </c>
      <c r="O56" s="41">
        <v>5</v>
      </c>
      <c r="P56" s="41">
        <v>5</v>
      </c>
      <c r="Q56" s="41">
        <v>5</v>
      </c>
      <c r="R56" s="41">
        <v>5</v>
      </c>
      <c r="S56" s="41">
        <v>5</v>
      </c>
      <c r="T56" s="41">
        <v>4</v>
      </c>
      <c r="U56" s="41">
        <v>5</v>
      </c>
      <c r="V56" s="41">
        <v>5</v>
      </c>
      <c r="W56" s="41">
        <v>3</v>
      </c>
      <c r="X56" s="41">
        <v>3</v>
      </c>
      <c r="Y56" s="41">
        <v>3</v>
      </c>
      <c r="Z56" s="41">
        <v>2</v>
      </c>
      <c r="AA56" s="41">
        <v>4</v>
      </c>
      <c r="AB56" s="41">
        <v>5</v>
      </c>
      <c r="AC56" s="41">
        <v>5</v>
      </c>
      <c r="AD56" s="41">
        <v>3</v>
      </c>
      <c r="AE56" s="41">
        <v>3</v>
      </c>
      <c r="AF56" s="41">
        <v>3</v>
      </c>
      <c r="AG56" s="41">
        <v>3</v>
      </c>
      <c r="AH56" s="41">
        <v>3</v>
      </c>
      <c r="AI56" s="41">
        <v>3</v>
      </c>
      <c r="AJ56" s="41">
        <v>3</v>
      </c>
      <c r="AK56" s="41">
        <v>4</v>
      </c>
      <c r="AL56" s="41">
        <v>4</v>
      </c>
      <c r="AM56" s="41">
        <v>5</v>
      </c>
      <c r="AN56" s="41">
        <v>5</v>
      </c>
      <c r="AO56" s="41">
        <v>5</v>
      </c>
      <c r="AP56" s="41">
        <v>5</v>
      </c>
      <c r="AQ56" s="41">
        <v>4</v>
      </c>
      <c r="AR56" s="41">
        <v>2</v>
      </c>
      <c r="AS56" s="41">
        <v>4</v>
      </c>
      <c r="AT56" s="41">
        <v>4</v>
      </c>
      <c r="AU56" s="41">
        <v>4</v>
      </c>
      <c r="AV56" s="41">
        <v>2</v>
      </c>
      <c r="AW56" s="41">
        <v>5</v>
      </c>
      <c r="AX56" s="25"/>
      <c r="AY56" s="3">
        <v>2</v>
      </c>
      <c r="AZ56" s="3">
        <v>4</v>
      </c>
      <c r="BA56" s="3">
        <v>4</v>
      </c>
      <c r="BB56" s="3">
        <v>4</v>
      </c>
      <c r="BC56" s="3">
        <v>3</v>
      </c>
      <c r="BD56" s="3">
        <v>5</v>
      </c>
      <c r="BE56" s="3">
        <v>4</v>
      </c>
      <c r="BF56" s="3">
        <v>2</v>
      </c>
      <c r="BG56" s="3">
        <v>3</v>
      </c>
      <c r="BH56" s="3">
        <v>2</v>
      </c>
      <c r="BI56" s="3">
        <v>2</v>
      </c>
      <c r="BJ56" s="3">
        <v>3</v>
      </c>
      <c r="BK56" s="3">
        <v>4</v>
      </c>
      <c r="BL56" s="3">
        <v>2</v>
      </c>
      <c r="BM56" s="3">
        <v>2</v>
      </c>
      <c r="BN56" s="3">
        <v>3</v>
      </c>
      <c r="BO56" s="3">
        <v>4</v>
      </c>
      <c r="BP56" s="3">
        <v>4</v>
      </c>
      <c r="BQ56" s="3">
        <v>3</v>
      </c>
      <c r="BR56" s="3">
        <v>4</v>
      </c>
      <c r="BS56" s="3">
        <v>4</v>
      </c>
      <c r="BT56" s="3">
        <v>2</v>
      </c>
    </row>
    <row r="57" spans="1:72" ht="15" x14ac:dyDescent="0.25">
      <c r="A57" s="7">
        <v>21</v>
      </c>
      <c r="B57" s="7" t="s">
        <v>104</v>
      </c>
      <c r="C57" s="7">
        <v>1</v>
      </c>
      <c r="D57" s="7" t="s">
        <v>116</v>
      </c>
      <c r="E57" s="7" t="s">
        <v>117</v>
      </c>
      <c r="F57" s="41">
        <v>4</v>
      </c>
      <c r="G57" s="41">
        <v>5</v>
      </c>
      <c r="H57" s="41">
        <v>5</v>
      </c>
      <c r="I57" s="41">
        <v>5</v>
      </c>
      <c r="J57" s="41">
        <v>5</v>
      </c>
      <c r="K57" s="41">
        <v>5</v>
      </c>
      <c r="L57" s="41">
        <v>5</v>
      </c>
      <c r="M57" s="41">
        <v>5</v>
      </c>
      <c r="N57" s="41">
        <v>5</v>
      </c>
      <c r="O57" s="41">
        <v>5</v>
      </c>
      <c r="P57" s="41">
        <v>5</v>
      </c>
      <c r="Q57" s="41">
        <v>5</v>
      </c>
      <c r="R57" s="41">
        <v>5</v>
      </c>
      <c r="S57" s="41">
        <v>5</v>
      </c>
      <c r="T57" s="41">
        <v>5</v>
      </c>
      <c r="U57" s="41">
        <v>5</v>
      </c>
      <c r="V57" s="41">
        <v>5</v>
      </c>
      <c r="W57" s="41">
        <v>3</v>
      </c>
      <c r="X57" s="41">
        <v>3</v>
      </c>
      <c r="Y57" s="41">
        <v>3</v>
      </c>
      <c r="Z57" s="41">
        <v>5</v>
      </c>
      <c r="AA57" s="41">
        <v>5</v>
      </c>
      <c r="AB57" s="41">
        <v>5</v>
      </c>
      <c r="AC57" s="41">
        <v>5</v>
      </c>
      <c r="AD57" s="41">
        <v>5</v>
      </c>
      <c r="AE57" s="41">
        <v>5</v>
      </c>
      <c r="AF57" s="41">
        <v>5</v>
      </c>
      <c r="AG57" s="41">
        <v>5</v>
      </c>
      <c r="AH57" s="41">
        <v>3</v>
      </c>
      <c r="AI57" s="41">
        <v>5</v>
      </c>
      <c r="AJ57" s="41">
        <v>5</v>
      </c>
      <c r="AK57" s="41">
        <v>4</v>
      </c>
      <c r="AL57" s="41">
        <v>5</v>
      </c>
      <c r="AM57" s="41">
        <v>5</v>
      </c>
      <c r="AN57" s="41">
        <v>5</v>
      </c>
      <c r="AO57" s="41">
        <v>5</v>
      </c>
      <c r="AP57" s="41">
        <v>5</v>
      </c>
      <c r="AQ57" s="41">
        <v>5</v>
      </c>
      <c r="AR57" s="41">
        <v>5</v>
      </c>
      <c r="AS57" s="41">
        <v>5</v>
      </c>
      <c r="AT57" s="41">
        <v>5</v>
      </c>
      <c r="AU57" s="41">
        <v>5</v>
      </c>
      <c r="AV57" s="41">
        <v>5</v>
      </c>
      <c r="AW57" s="41">
        <v>5</v>
      </c>
      <c r="AX57" s="25"/>
      <c r="AY57" s="3">
        <v>5</v>
      </c>
      <c r="AZ57" s="3">
        <v>5</v>
      </c>
      <c r="BA57" s="3">
        <v>5</v>
      </c>
      <c r="BB57" s="3">
        <v>5</v>
      </c>
      <c r="BC57" s="3">
        <v>5</v>
      </c>
      <c r="BD57" s="3">
        <v>5</v>
      </c>
      <c r="BE57" s="3">
        <v>5</v>
      </c>
      <c r="BF57" s="3">
        <v>5</v>
      </c>
      <c r="BG57" s="3">
        <v>1</v>
      </c>
      <c r="BH57" s="3">
        <v>5</v>
      </c>
      <c r="BI57" s="3">
        <v>3</v>
      </c>
      <c r="BJ57" s="3">
        <v>5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4</v>
      </c>
      <c r="BR57" s="3">
        <v>5</v>
      </c>
      <c r="BS57" s="3">
        <v>5</v>
      </c>
      <c r="BT57" s="3">
        <v>5</v>
      </c>
    </row>
    <row r="58" spans="1:72" ht="15" x14ac:dyDescent="0.25">
      <c r="A58" s="7">
        <v>20</v>
      </c>
      <c r="B58" s="7" t="s">
        <v>111</v>
      </c>
      <c r="C58" s="7">
        <v>1</v>
      </c>
      <c r="D58" s="7" t="s">
        <v>116</v>
      </c>
      <c r="E58" s="7" t="s">
        <v>134</v>
      </c>
      <c r="F58" s="41">
        <v>4</v>
      </c>
      <c r="G58" s="41">
        <v>4</v>
      </c>
      <c r="H58" s="41">
        <v>4</v>
      </c>
      <c r="I58" s="41">
        <v>4</v>
      </c>
      <c r="J58" s="41">
        <v>4</v>
      </c>
      <c r="K58" s="41">
        <v>4</v>
      </c>
      <c r="L58" s="41">
        <v>2</v>
      </c>
      <c r="M58" s="41">
        <v>4</v>
      </c>
      <c r="N58" s="41">
        <v>4</v>
      </c>
      <c r="O58" s="41">
        <v>2</v>
      </c>
      <c r="P58" s="41">
        <v>4</v>
      </c>
      <c r="Q58" s="41">
        <v>2</v>
      </c>
      <c r="R58" s="41">
        <v>2</v>
      </c>
      <c r="S58" s="41">
        <v>2</v>
      </c>
      <c r="T58" s="41">
        <v>4</v>
      </c>
      <c r="U58" s="41">
        <v>4</v>
      </c>
      <c r="V58" s="41">
        <v>4</v>
      </c>
      <c r="W58" s="41">
        <v>3</v>
      </c>
      <c r="X58" s="41">
        <v>3</v>
      </c>
      <c r="Y58" s="41">
        <v>3</v>
      </c>
      <c r="Z58" s="41">
        <v>4</v>
      </c>
      <c r="AA58" s="41">
        <v>4</v>
      </c>
      <c r="AB58" s="41">
        <v>4</v>
      </c>
      <c r="AC58" s="41">
        <v>4</v>
      </c>
      <c r="AD58" s="41">
        <v>4</v>
      </c>
      <c r="AE58" s="41">
        <v>4</v>
      </c>
      <c r="AF58" s="41">
        <v>4</v>
      </c>
      <c r="AG58" s="41">
        <v>3</v>
      </c>
      <c r="AH58" s="41">
        <v>3</v>
      </c>
      <c r="AI58" s="41">
        <v>3</v>
      </c>
      <c r="AJ58" s="41">
        <v>4</v>
      </c>
      <c r="AK58" s="41">
        <v>4</v>
      </c>
      <c r="AL58" s="41">
        <v>4</v>
      </c>
      <c r="AM58" s="41">
        <v>4</v>
      </c>
      <c r="AN58" s="41">
        <v>3</v>
      </c>
      <c r="AO58" s="41">
        <v>3</v>
      </c>
      <c r="AP58" s="41">
        <v>4</v>
      </c>
      <c r="AQ58" s="41">
        <v>4</v>
      </c>
      <c r="AR58" s="41">
        <v>3</v>
      </c>
      <c r="AS58" s="41">
        <v>4</v>
      </c>
      <c r="AT58" s="41">
        <v>3</v>
      </c>
      <c r="AU58" s="41">
        <v>3</v>
      </c>
      <c r="AV58" s="41">
        <v>3</v>
      </c>
      <c r="AW58" s="41">
        <v>3</v>
      </c>
      <c r="AX58" s="25"/>
      <c r="AY58" s="3">
        <v>4</v>
      </c>
      <c r="AZ58" s="3">
        <v>4</v>
      </c>
      <c r="BA58" s="3">
        <v>4</v>
      </c>
      <c r="BB58" s="3">
        <v>2</v>
      </c>
      <c r="BC58" s="3">
        <v>4</v>
      </c>
      <c r="BD58" s="3">
        <v>5</v>
      </c>
      <c r="BE58" s="3">
        <v>4</v>
      </c>
      <c r="BF58" s="3">
        <v>4</v>
      </c>
      <c r="BG58" s="3">
        <v>4</v>
      </c>
      <c r="BH58" s="3">
        <v>4</v>
      </c>
      <c r="BI58" s="3">
        <v>3</v>
      </c>
      <c r="BJ58" s="3">
        <v>4</v>
      </c>
      <c r="BK58" s="3">
        <v>2</v>
      </c>
      <c r="BL58" s="3">
        <v>2</v>
      </c>
      <c r="BM58" s="3">
        <v>2</v>
      </c>
      <c r="BN58" s="3">
        <v>2</v>
      </c>
      <c r="BO58" s="3">
        <v>3</v>
      </c>
      <c r="BP58" s="3">
        <v>3</v>
      </c>
      <c r="BQ58" s="3">
        <v>4</v>
      </c>
      <c r="BR58" s="3">
        <v>4</v>
      </c>
      <c r="BS58" s="3">
        <v>4</v>
      </c>
      <c r="BT58" s="3">
        <v>4</v>
      </c>
    </row>
    <row r="59" spans="1:72" ht="15" x14ac:dyDescent="0.25">
      <c r="A59" s="7">
        <v>20</v>
      </c>
      <c r="B59" s="7" t="s">
        <v>111</v>
      </c>
      <c r="C59" s="7">
        <v>1</v>
      </c>
      <c r="D59" s="7" t="s">
        <v>116</v>
      </c>
      <c r="E59" s="7" t="s">
        <v>134</v>
      </c>
      <c r="F59" s="41">
        <v>4</v>
      </c>
      <c r="G59" s="41">
        <v>4</v>
      </c>
      <c r="H59" s="41">
        <v>4</v>
      </c>
      <c r="I59" s="41">
        <v>3</v>
      </c>
      <c r="J59" s="41">
        <v>3</v>
      </c>
      <c r="K59" s="41">
        <v>3</v>
      </c>
      <c r="L59" s="41">
        <v>3</v>
      </c>
      <c r="M59" s="41">
        <v>4</v>
      </c>
      <c r="N59" s="41">
        <v>3</v>
      </c>
      <c r="O59" s="41">
        <v>4</v>
      </c>
      <c r="P59" s="41">
        <v>4</v>
      </c>
      <c r="Q59" s="41">
        <v>4</v>
      </c>
      <c r="R59" s="41">
        <v>4</v>
      </c>
      <c r="S59" s="41">
        <v>4</v>
      </c>
      <c r="T59" s="41">
        <v>4</v>
      </c>
      <c r="U59" s="41">
        <v>4</v>
      </c>
      <c r="V59" s="41">
        <v>4</v>
      </c>
      <c r="W59" s="41">
        <v>2</v>
      </c>
      <c r="X59" s="41">
        <v>3</v>
      </c>
      <c r="Y59" s="41">
        <v>3</v>
      </c>
      <c r="Z59" s="41">
        <v>4</v>
      </c>
      <c r="AA59" s="41">
        <v>3</v>
      </c>
      <c r="AB59" s="41">
        <v>3</v>
      </c>
      <c r="AC59" s="41">
        <v>3</v>
      </c>
      <c r="AD59" s="41">
        <v>3</v>
      </c>
      <c r="AE59" s="41">
        <v>3</v>
      </c>
      <c r="AF59" s="41">
        <v>3</v>
      </c>
      <c r="AG59" s="41">
        <v>3</v>
      </c>
      <c r="AH59" s="41">
        <v>3</v>
      </c>
      <c r="AI59" s="41">
        <v>3</v>
      </c>
      <c r="AJ59" s="41">
        <v>3</v>
      </c>
      <c r="AK59" s="41">
        <v>4</v>
      </c>
      <c r="AL59" s="41">
        <v>4</v>
      </c>
      <c r="AM59" s="41">
        <v>4</v>
      </c>
      <c r="AN59" s="41">
        <v>3</v>
      </c>
      <c r="AO59" s="41">
        <v>4</v>
      </c>
      <c r="AP59" s="41">
        <v>4</v>
      </c>
      <c r="AQ59" s="41">
        <v>5</v>
      </c>
      <c r="AR59" s="41">
        <v>3</v>
      </c>
      <c r="AS59" s="41">
        <v>4</v>
      </c>
      <c r="AT59" s="41">
        <v>3</v>
      </c>
      <c r="AU59" s="41">
        <v>4</v>
      </c>
      <c r="AV59" s="41">
        <v>5</v>
      </c>
      <c r="AW59" s="41">
        <v>4</v>
      </c>
      <c r="AX59" s="25"/>
      <c r="AY59" s="3">
        <v>4</v>
      </c>
      <c r="AZ59" s="3">
        <v>4</v>
      </c>
      <c r="BA59" s="3">
        <v>4</v>
      </c>
      <c r="BB59" s="3">
        <v>3</v>
      </c>
      <c r="BC59" s="3">
        <v>3</v>
      </c>
      <c r="BD59" s="3">
        <v>5</v>
      </c>
      <c r="BE59" s="3">
        <v>4</v>
      </c>
      <c r="BF59" s="3">
        <v>4</v>
      </c>
      <c r="BG59" s="3">
        <v>4</v>
      </c>
      <c r="BH59" s="3">
        <v>4</v>
      </c>
      <c r="BI59" s="3">
        <v>3</v>
      </c>
      <c r="BJ59" s="3">
        <v>3</v>
      </c>
      <c r="BK59" s="3">
        <v>3</v>
      </c>
      <c r="BL59" s="3">
        <v>2</v>
      </c>
      <c r="BM59" s="3">
        <v>2</v>
      </c>
      <c r="BN59" s="3">
        <v>2</v>
      </c>
      <c r="BO59" s="3">
        <v>2</v>
      </c>
      <c r="BP59" s="3">
        <v>2</v>
      </c>
      <c r="BQ59" s="3">
        <v>4</v>
      </c>
      <c r="BR59" s="3">
        <v>4</v>
      </c>
      <c r="BS59" s="3">
        <v>3</v>
      </c>
      <c r="BT59" s="3">
        <v>3</v>
      </c>
    </row>
    <row r="60" spans="1:72" ht="15" x14ac:dyDescent="0.25">
      <c r="A60" s="7">
        <v>20</v>
      </c>
      <c r="B60" s="7" t="s">
        <v>111</v>
      </c>
      <c r="C60" s="7">
        <v>1</v>
      </c>
      <c r="D60" s="7" t="s">
        <v>116</v>
      </c>
      <c r="E60" s="7" t="s">
        <v>134</v>
      </c>
      <c r="F60" s="41">
        <v>4</v>
      </c>
      <c r="G60" s="41">
        <v>4</v>
      </c>
      <c r="H60" s="41">
        <v>4</v>
      </c>
      <c r="I60" s="41">
        <v>3</v>
      </c>
      <c r="J60" s="41">
        <v>4</v>
      </c>
      <c r="K60" s="41">
        <v>4</v>
      </c>
      <c r="L60" s="41">
        <v>4</v>
      </c>
      <c r="M60" s="41">
        <v>4</v>
      </c>
      <c r="N60" s="41">
        <v>4</v>
      </c>
      <c r="O60" s="41">
        <v>5</v>
      </c>
      <c r="P60" s="41">
        <v>5</v>
      </c>
      <c r="Q60" s="41">
        <v>5</v>
      </c>
      <c r="R60" s="41">
        <v>3</v>
      </c>
      <c r="S60" s="41">
        <v>3</v>
      </c>
      <c r="T60" s="41">
        <v>5</v>
      </c>
      <c r="U60" s="41">
        <v>5</v>
      </c>
      <c r="V60" s="41">
        <v>5</v>
      </c>
      <c r="W60" s="41">
        <v>3</v>
      </c>
      <c r="X60" s="41">
        <v>3</v>
      </c>
      <c r="Y60" s="41">
        <v>3</v>
      </c>
      <c r="Z60" s="41">
        <v>5</v>
      </c>
      <c r="AA60" s="41">
        <v>5</v>
      </c>
      <c r="AB60" s="41">
        <v>5</v>
      </c>
      <c r="AC60" s="41">
        <v>5</v>
      </c>
      <c r="AD60" s="41">
        <v>5</v>
      </c>
      <c r="AE60" s="41">
        <v>5</v>
      </c>
      <c r="AF60" s="41">
        <v>5</v>
      </c>
      <c r="AG60" s="41">
        <v>4</v>
      </c>
      <c r="AH60" s="41">
        <v>4</v>
      </c>
      <c r="AI60" s="41">
        <v>4</v>
      </c>
      <c r="AJ60" s="41">
        <v>4</v>
      </c>
      <c r="AK60" s="41">
        <v>4</v>
      </c>
      <c r="AL60" s="41">
        <v>4</v>
      </c>
      <c r="AM60" s="41">
        <v>4</v>
      </c>
      <c r="AN60" s="41">
        <v>4</v>
      </c>
      <c r="AO60" s="41">
        <v>5</v>
      </c>
      <c r="AP60" s="41">
        <v>5</v>
      </c>
      <c r="AQ60" s="41">
        <v>4</v>
      </c>
      <c r="AR60" s="41">
        <v>4</v>
      </c>
      <c r="AS60" s="41">
        <v>4</v>
      </c>
      <c r="AT60" s="41">
        <v>4</v>
      </c>
      <c r="AU60" s="41">
        <v>3</v>
      </c>
      <c r="AV60" s="41">
        <v>3</v>
      </c>
      <c r="AW60" s="41">
        <v>3</v>
      </c>
      <c r="AX60" s="25"/>
      <c r="AY60" s="3">
        <v>5</v>
      </c>
      <c r="AZ60" s="3">
        <v>5</v>
      </c>
      <c r="BA60" s="3">
        <v>4</v>
      </c>
      <c r="BB60" s="3">
        <v>4</v>
      </c>
      <c r="BC60" s="3">
        <v>3</v>
      </c>
      <c r="BD60" s="3">
        <v>5</v>
      </c>
      <c r="BE60" s="3">
        <v>4</v>
      </c>
      <c r="BF60" s="3">
        <v>4</v>
      </c>
      <c r="BG60" s="3">
        <v>5</v>
      </c>
      <c r="BH60" s="3">
        <v>4</v>
      </c>
      <c r="BI60" s="3">
        <v>4</v>
      </c>
      <c r="BJ60" s="3">
        <v>4</v>
      </c>
      <c r="BK60" s="3">
        <v>2</v>
      </c>
      <c r="BL60" s="3">
        <v>2</v>
      </c>
      <c r="BM60" s="3">
        <v>2</v>
      </c>
      <c r="BN60" s="3">
        <v>1</v>
      </c>
      <c r="BO60" s="3">
        <v>2</v>
      </c>
      <c r="BP60" s="3">
        <v>2</v>
      </c>
      <c r="BQ60" s="3">
        <v>4</v>
      </c>
      <c r="BR60" s="3">
        <v>4</v>
      </c>
      <c r="BS60" s="3">
        <v>4</v>
      </c>
      <c r="BT60" s="3">
        <v>4</v>
      </c>
    </row>
    <row r="61" spans="1:72" ht="15" x14ac:dyDescent="0.25">
      <c r="A61" s="7">
        <v>19</v>
      </c>
      <c r="B61" s="7" t="s">
        <v>111</v>
      </c>
      <c r="C61" s="7">
        <v>1</v>
      </c>
      <c r="D61" s="7" t="s">
        <v>116</v>
      </c>
      <c r="E61" s="7" t="s">
        <v>134</v>
      </c>
      <c r="F61" s="41">
        <v>4</v>
      </c>
      <c r="G61" s="41">
        <v>5</v>
      </c>
      <c r="H61" s="41">
        <v>4</v>
      </c>
      <c r="I61" s="41">
        <v>4</v>
      </c>
      <c r="J61" s="41">
        <v>4</v>
      </c>
      <c r="K61" s="41">
        <v>4</v>
      </c>
      <c r="L61" s="41">
        <v>5</v>
      </c>
      <c r="M61" s="41">
        <v>5</v>
      </c>
      <c r="N61" s="41">
        <v>4</v>
      </c>
      <c r="O61" s="41">
        <v>4</v>
      </c>
      <c r="P61" s="41">
        <v>4</v>
      </c>
      <c r="Q61" s="41">
        <v>5</v>
      </c>
      <c r="R61" s="41">
        <v>3</v>
      </c>
      <c r="S61" s="41">
        <v>4</v>
      </c>
      <c r="T61" s="41">
        <v>4</v>
      </c>
      <c r="U61" s="41">
        <v>4</v>
      </c>
      <c r="V61" s="41">
        <v>4</v>
      </c>
      <c r="W61" s="41">
        <v>3</v>
      </c>
      <c r="X61" s="41">
        <v>3</v>
      </c>
      <c r="Y61" s="41">
        <v>3</v>
      </c>
      <c r="Z61" s="41">
        <v>5</v>
      </c>
      <c r="AA61" s="41">
        <v>3</v>
      </c>
      <c r="AB61" s="41">
        <v>4</v>
      </c>
      <c r="AC61" s="41">
        <v>3</v>
      </c>
      <c r="AD61" s="41">
        <v>3</v>
      </c>
      <c r="AE61" s="41">
        <v>2</v>
      </c>
      <c r="AF61" s="41">
        <v>1</v>
      </c>
      <c r="AG61" s="41">
        <v>4</v>
      </c>
      <c r="AH61" s="41">
        <v>5</v>
      </c>
      <c r="AI61" s="41">
        <v>4</v>
      </c>
      <c r="AJ61" s="41">
        <v>4</v>
      </c>
      <c r="AK61" s="41">
        <v>4</v>
      </c>
      <c r="AL61" s="41">
        <v>4</v>
      </c>
      <c r="AM61" s="41">
        <v>4</v>
      </c>
      <c r="AN61" s="41">
        <v>4</v>
      </c>
      <c r="AO61" s="41">
        <v>4</v>
      </c>
      <c r="AP61" s="41">
        <v>4</v>
      </c>
      <c r="AQ61" s="41">
        <v>5</v>
      </c>
      <c r="AR61" s="41">
        <v>3</v>
      </c>
      <c r="AS61" s="41">
        <v>4</v>
      </c>
      <c r="AT61" s="41">
        <v>3</v>
      </c>
      <c r="AU61" s="41">
        <v>4</v>
      </c>
      <c r="AV61" s="41">
        <v>4</v>
      </c>
      <c r="AW61" s="41">
        <v>4</v>
      </c>
      <c r="AX61" s="25"/>
      <c r="AY61" s="3">
        <v>5</v>
      </c>
      <c r="AZ61" s="3">
        <v>5</v>
      </c>
      <c r="BA61" s="3">
        <v>5</v>
      </c>
      <c r="BB61" s="3">
        <v>3</v>
      </c>
      <c r="BC61" s="3">
        <v>5</v>
      </c>
      <c r="BD61" s="3">
        <v>5</v>
      </c>
      <c r="BE61" s="3">
        <v>5</v>
      </c>
      <c r="BF61" s="3">
        <v>5</v>
      </c>
      <c r="BG61" s="3">
        <v>3</v>
      </c>
      <c r="BH61" s="3">
        <v>5</v>
      </c>
      <c r="BI61" s="3">
        <v>5</v>
      </c>
      <c r="BJ61" s="3">
        <v>5</v>
      </c>
      <c r="BK61" s="3">
        <v>5</v>
      </c>
      <c r="BL61" s="3">
        <v>5</v>
      </c>
      <c r="BM61" s="3">
        <v>5</v>
      </c>
      <c r="BN61" s="3">
        <v>1</v>
      </c>
      <c r="BO61" s="3">
        <v>4</v>
      </c>
      <c r="BP61" s="3">
        <v>4</v>
      </c>
      <c r="BQ61" s="3">
        <v>5</v>
      </c>
      <c r="BR61" s="3">
        <v>5</v>
      </c>
      <c r="BS61" s="3">
        <v>5</v>
      </c>
      <c r="BT61" s="3">
        <v>5</v>
      </c>
    </row>
    <row r="62" spans="1:72" ht="15" x14ac:dyDescent="0.25">
      <c r="A62" s="7">
        <v>20</v>
      </c>
      <c r="B62" s="7" t="s">
        <v>104</v>
      </c>
      <c r="C62" s="7">
        <v>1</v>
      </c>
      <c r="D62" s="7" t="s">
        <v>116</v>
      </c>
      <c r="E62" s="7" t="s">
        <v>134</v>
      </c>
      <c r="F62" s="41">
        <v>5</v>
      </c>
      <c r="G62" s="41">
        <v>5</v>
      </c>
      <c r="H62" s="41">
        <v>5</v>
      </c>
      <c r="I62" s="41">
        <v>3</v>
      </c>
      <c r="J62" s="41">
        <v>4</v>
      </c>
      <c r="K62" s="41">
        <v>4</v>
      </c>
      <c r="L62" s="41">
        <v>4</v>
      </c>
      <c r="M62" s="41">
        <v>4</v>
      </c>
      <c r="N62" s="41">
        <v>4</v>
      </c>
      <c r="O62" s="41">
        <v>4</v>
      </c>
      <c r="P62" s="41">
        <v>4</v>
      </c>
      <c r="Q62" s="41">
        <v>4</v>
      </c>
      <c r="R62" s="41">
        <v>4</v>
      </c>
      <c r="S62" s="41">
        <v>4</v>
      </c>
      <c r="T62" s="41">
        <v>4</v>
      </c>
      <c r="U62" s="41">
        <v>4</v>
      </c>
      <c r="V62" s="41">
        <v>4</v>
      </c>
      <c r="W62" s="41">
        <v>3</v>
      </c>
      <c r="X62" s="41">
        <v>3</v>
      </c>
      <c r="Y62" s="41">
        <v>3</v>
      </c>
      <c r="Z62" s="41">
        <v>4</v>
      </c>
      <c r="AA62" s="41">
        <v>2</v>
      </c>
      <c r="AB62" s="41">
        <v>2</v>
      </c>
      <c r="AC62" s="41">
        <v>2</v>
      </c>
      <c r="AD62" s="41">
        <v>2</v>
      </c>
      <c r="AE62" s="41">
        <v>2</v>
      </c>
      <c r="AF62" s="41">
        <v>2</v>
      </c>
      <c r="AG62" s="41">
        <v>4</v>
      </c>
      <c r="AH62" s="41">
        <v>4</v>
      </c>
      <c r="AI62" s="41">
        <v>4</v>
      </c>
      <c r="AJ62" s="41">
        <v>4</v>
      </c>
      <c r="AK62" s="41">
        <v>4</v>
      </c>
      <c r="AL62" s="41">
        <v>4</v>
      </c>
      <c r="AM62" s="41">
        <v>4</v>
      </c>
      <c r="AN62" s="41">
        <v>4</v>
      </c>
      <c r="AO62" s="41">
        <v>4</v>
      </c>
      <c r="AP62" s="41">
        <v>4</v>
      </c>
      <c r="AQ62" s="41">
        <v>4</v>
      </c>
      <c r="AR62" s="41">
        <v>4</v>
      </c>
      <c r="AS62" s="41">
        <v>4</v>
      </c>
      <c r="AT62" s="41">
        <v>4</v>
      </c>
      <c r="AU62" s="41">
        <v>4</v>
      </c>
      <c r="AV62" s="41">
        <v>2</v>
      </c>
      <c r="AW62" s="41">
        <v>4</v>
      </c>
      <c r="AX62" s="25"/>
      <c r="AY62" s="3">
        <v>5</v>
      </c>
      <c r="AZ62" s="3">
        <v>4</v>
      </c>
      <c r="BA62" s="3">
        <v>4</v>
      </c>
      <c r="BB62" s="3">
        <v>3</v>
      </c>
      <c r="BC62" s="3">
        <v>3</v>
      </c>
      <c r="BD62" s="3">
        <v>5</v>
      </c>
      <c r="BE62" s="3">
        <v>5</v>
      </c>
      <c r="BF62" s="3">
        <v>5</v>
      </c>
      <c r="BG62" s="3">
        <v>4</v>
      </c>
      <c r="BH62" s="3">
        <v>3</v>
      </c>
      <c r="BI62" s="3">
        <v>3</v>
      </c>
      <c r="BJ62" s="3">
        <v>4</v>
      </c>
      <c r="BK62" s="3">
        <v>4</v>
      </c>
      <c r="BL62" s="3">
        <v>3</v>
      </c>
      <c r="BM62" s="3">
        <v>4</v>
      </c>
      <c r="BN62" s="3">
        <v>4</v>
      </c>
      <c r="BO62" s="3">
        <v>3</v>
      </c>
      <c r="BP62" s="3">
        <v>3</v>
      </c>
      <c r="BQ62" s="3">
        <v>3</v>
      </c>
      <c r="BR62" s="3">
        <v>4</v>
      </c>
      <c r="BS62" s="3">
        <v>4</v>
      </c>
      <c r="BT62" s="3">
        <v>4</v>
      </c>
    </row>
    <row r="63" spans="1:72" ht="15" x14ac:dyDescent="0.25">
      <c r="A63" s="7">
        <v>19</v>
      </c>
      <c r="B63" s="7" t="s">
        <v>111</v>
      </c>
      <c r="C63" s="7">
        <v>1</v>
      </c>
      <c r="D63" s="7" t="s">
        <v>116</v>
      </c>
      <c r="E63" s="7" t="s">
        <v>134</v>
      </c>
      <c r="F63" s="41">
        <v>4</v>
      </c>
      <c r="G63" s="41">
        <v>5</v>
      </c>
      <c r="H63" s="41">
        <v>4</v>
      </c>
      <c r="I63" s="41">
        <v>5</v>
      </c>
      <c r="J63" s="41">
        <v>3</v>
      </c>
      <c r="K63" s="41">
        <v>4</v>
      </c>
      <c r="L63" s="41">
        <v>4</v>
      </c>
      <c r="M63" s="41">
        <v>4</v>
      </c>
      <c r="N63" s="41">
        <v>4</v>
      </c>
      <c r="O63" s="41">
        <v>4</v>
      </c>
      <c r="P63" s="41">
        <v>5</v>
      </c>
      <c r="Q63" s="41">
        <v>5</v>
      </c>
      <c r="R63" s="41">
        <v>4</v>
      </c>
      <c r="S63" s="41">
        <v>5</v>
      </c>
      <c r="T63" s="41">
        <v>4</v>
      </c>
      <c r="U63" s="41">
        <v>5</v>
      </c>
      <c r="V63" s="41">
        <v>4</v>
      </c>
      <c r="W63" s="41">
        <v>3</v>
      </c>
      <c r="X63" s="41">
        <v>3</v>
      </c>
      <c r="Y63" s="41">
        <v>3</v>
      </c>
      <c r="Z63" s="41">
        <v>4</v>
      </c>
      <c r="AA63" s="41">
        <v>4</v>
      </c>
      <c r="AB63" s="41">
        <v>4</v>
      </c>
      <c r="AC63" s="41">
        <v>4</v>
      </c>
      <c r="AD63" s="41">
        <v>4</v>
      </c>
      <c r="AE63" s="41">
        <v>4</v>
      </c>
      <c r="AF63" s="41">
        <v>4</v>
      </c>
      <c r="AG63" s="41">
        <v>4</v>
      </c>
      <c r="AH63" s="41">
        <v>4</v>
      </c>
      <c r="AI63" s="41">
        <v>4</v>
      </c>
      <c r="AJ63" s="41">
        <v>4</v>
      </c>
      <c r="AK63" s="41">
        <v>4</v>
      </c>
      <c r="AL63" s="41">
        <v>4</v>
      </c>
      <c r="AM63" s="41">
        <v>4</v>
      </c>
      <c r="AN63" s="41">
        <v>4</v>
      </c>
      <c r="AO63" s="41">
        <v>4</v>
      </c>
      <c r="AP63" s="41">
        <v>5</v>
      </c>
      <c r="AQ63" s="41">
        <v>4</v>
      </c>
      <c r="AR63" s="41">
        <v>3</v>
      </c>
      <c r="AS63" s="41">
        <v>4</v>
      </c>
      <c r="AT63" s="41">
        <v>4</v>
      </c>
      <c r="AU63" s="41">
        <v>3</v>
      </c>
      <c r="AV63" s="41">
        <v>3</v>
      </c>
      <c r="AW63" s="41">
        <v>4</v>
      </c>
      <c r="AX63" s="25"/>
      <c r="AY63" s="3">
        <v>5</v>
      </c>
      <c r="AZ63" s="3">
        <v>5</v>
      </c>
      <c r="BA63" s="3">
        <v>4</v>
      </c>
      <c r="BB63" s="3">
        <v>3</v>
      </c>
      <c r="BC63" s="3">
        <v>3</v>
      </c>
      <c r="BD63" s="3">
        <v>4</v>
      </c>
      <c r="BE63" s="3">
        <v>5</v>
      </c>
      <c r="BF63" s="3">
        <v>5</v>
      </c>
      <c r="BG63" s="3">
        <v>4</v>
      </c>
      <c r="BH63" s="3">
        <v>3</v>
      </c>
      <c r="BI63" s="3">
        <v>4</v>
      </c>
      <c r="BJ63" s="3">
        <v>4</v>
      </c>
      <c r="BK63" s="3">
        <v>3</v>
      </c>
      <c r="BL63" s="3">
        <v>2</v>
      </c>
      <c r="BM63" s="3">
        <v>2</v>
      </c>
      <c r="BN63" s="3">
        <v>3</v>
      </c>
      <c r="BO63" s="3">
        <v>3</v>
      </c>
      <c r="BP63" s="3">
        <v>3</v>
      </c>
      <c r="BQ63" s="3">
        <v>4</v>
      </c>
      <c r="BR63" s="3">
        <v>4</v>
      </c>
      <c r="BS63" s="3">
        <v>4</v>
      </c>
      <c r="BT63" s="3">
        <v>4</v>
      </c>
    </row>
    <row r="64" spans="1:72" ht="15" x14ac:dyDescent="0.25">
      <c r="A64" s="7">
        <v>20</v>
      </c>
      <c r="B64" s="7" t="s">
        <v>104</v>
      </c>
      <c r="C64" s="7">
        <v>1</v>
      </c>
      <c r="D64" s="7" t="s">
        <v>116</v>
      </c>
      <c r="E64" s="7" t="s">
        <v>135</v>
      </c>
      <c r="F64" s="41">
        <v>5</v>
      </c>
      <c r="G64" s="41">
        <v>5</v>
      </c>
      <c r="H64" s="41">
        <v>5</v>
      </c>
      <c r="I64" s="41">
        <v>5</v>
      </c>
      <c r="J64" s="41">
        <v>5</v>
      </c>
      <c r="K64" s="41">
        <v>5</v>
      </c>
      <c r="L64" s="41">
        <v>5</v>
      </c>
      <c r="M64" s="41">
        <v>5</v>
      </c>
      <c r="N64" s="41">
        <v>5</v>
      </c>
      <c r="O64" s="41">
        <v>4</v>
      </c>
      <c r="P64" s="41">
        <v>4</v>
      </c>
      <c r="Q64" s="41">
        <v>4</v>
      </c>
      <c r="R64" s="41">
        <v>2</v>
      </c>
      <c r="S64" s="41">
        <v>4</v>
      </c>
      <c r="T64" s="41">
        <v>4</v>
      </c>
      <c r="U64" s="41">
        <v>4</v>
      </c>
      <c r="V64" s="41">
        <v>4</v>
      </c>
      <c r="W64" s="41">
        <v>3</v>
      </c>
      <c r="X64" s="41">
        <v>3</v>
      </c>
      <c r="Y64" s="41">
        <v>3</v>
      </c>
      <c r="Z64" s="41">
        <v>4</v>
      </c>
      <c r="AA64" s="41">
        <v>3</v>
      </c>
      <c r="AB64" s="41">
        <v>3</v>
      </c>
      <c r="AC64" s="41">
        <v>3</v>
      </c>
      <c r="AD64" s="41">
        <v>3</v>
      </c>
      <c r="AE64" s="41">
        <v>3</v>
      </c>
      <c r="AF64" s="41">
        <v>3</v>
      </c>
      <c r="AG64" s="41">
        <v>4</v>
      </c>
      <c r="AH64" s="41">
        <v>4</v>
      </c>
      <c r="AI64" s="41">
        <v>4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41">
        <v>4</v>
      </c>
      <c r="AP64" s="41">
        <v>4</v>
      </c>
      <c r="AQ64" s="41">
        <v>4</v>
      </c>
      <c r="AR64" s="41">
        <v>4</v>
      </c>
      <c r="AS64" s="41">
        <v>4</v>
      </c>
      <c r="AT64" s="41">
        <v>4</v>
      </c>
      <c r="AU64" s="41">
        <v>4</v>
      </c>
      <c r="AV64" s="41">
        <v>4</v>
      </c>
      <c r="AW64" s="41">
        <v>4</v>
      </c>
      <c r="AX64" s="25"/>
      <c r="AY64" s="3">
        <v>4</v>
      </c>
      <c r="AZ64" s="3">
        <v>4</v>
      </c>
      <c r="BA64" s="3">
        <v>4</v>
      </c>
      <c r="BB64" s="3">
        <v>4</v>
      </c>
      <c r="BC64" s="3">
        <v>5</v>
      </c>
      <c r="BD64" s="3">
        <v>5</v>
      </c>
      <c r="BE64" s="3">
        <v>4</v>
      </c>
      <c r="BF64" s="3">
        <v>4</v>
      </c>
      <c r="BG64" s="3">
        <v>4</v>
      </c>
      <c r="BH64" s="3">
        <v>4</v>
      </c>
      <c r="BI64" s="3">
        <v>4</v>
      </c>
      <c r="BJ64" s="3">
        <v>3</v>
      </c>
      <c r="BK64" s="3">
        <v>3</v>
      </c>
      <c r="BL64" s="3">
        <v>2</v>
      </c>
      <c r="BM64" s="3">
        <v>2</v>
      </c>
      <c r="BN64" s="3">
        <v>3</v>
      </c>
      <c r="BO64" s="3">
        <v>2</v>
      </c>
      <c r="BP64" s="3">
        <v>2</v>
      </c>
      <c r="BQ64" s="3">
        <v>4</v>
      </c>
      <c r="BR64" s="3">
        <v>4</v>
      </c>
      <c r="BS64" s="3">
        <v>4</v>
      </c>
      <c r="BT64" s="3">
        <v>4</v>
      </c>
    </row>
    <row r="65" spans="1:72" ht="15" x14ac:dyDescent="0.25">
      <c r="A65" s="7">
        <v>20</v>
      </c>
      <c r="B65" s="7" t="s">
        <v>111</v>
      </c>
      <c r="C65" s="7">
        <v>1</v>
      </c>
      <c r="D65" s="7" t="s">
        <v>116</v>
      </c>
      <c r="E65" s="7" t="s">
        <v>134</v>
      </c>
      <c r="F65" s="41">
        <v>4</v>
      </c>
      <c r="G65" s="41">
        <v>5</v>
      </c>
      <c r="H65" s="41">
        <v>5</v>
      </c>
      <c r="I65" s="41">
        <v>4</v>
      </c>
      <c r="J65" s="41">
        <v>3</v>
      </c>
      <c r="K65" s="41">
        <v>3</v>
      </c>
      <c r="L65" s="41">
        <v>4</v>
      </c>
      <c r="M65" s="41">
        <v>4</v>
      </c>
      <c r="N65" s="41">
        <v>4</v>
      </c>
      <c r="O65" s="41">
        <v>4</v>
      </c>
      <c r="P65" s="41">
        <v>4</v>
      </c>
      <c r="Q65" s="41">
        <v>4</v>
      </c>
      <c r="R65" s="41">
        <v>2</v>
      </c>
      <c r="S65" s="41">
        <v>4</v>
      </c>
      <c r="T65" s="41">
        <v>4</v>
      </c>
      <c r="U65" s="41">
        <v>4</v>
      </c>
      <c r="V65" s="41">
        <v>2</v>
      </c>
      <c r="W65" s="41">
        <v>3</v>
      </c>
      <c r="X65" s="41">
        <v>3</v>
      </c>
      <c r="Y65" s="41">
        <v>3</v>
      </c>
      <c r="Z65" s="41">
        <v>5</v>
      </c>
      <c r="AA65" s="41">
        <v>4</v>
      </c>
      <c r="AB65" s="41">
        <v>5</v>
      </c>
      <c r="AC65" s="41">
        <v>5</v>
      </c>
      <c r="AD65" s="41">
        <v>5</v>
      </c>
      <c r="AE65" s="41">
        <v>5</v>
      </c>
      <c r="AF65" s="41">
        <v>5</v>
      </c>
      <c r="AG65" s="41">
        <v>4</v>
      </c>
      <c r="AH65" s="41">
        <v>4</v>
      </c>
      <c r="AI65" s="41">
        <v>4</v>
      </c>
      <c r="AJ65" s="41">
        <v>4</v>
      </c>
      <c r="AK65" s="41">
        <v>4</v>
      </c>
      <c r="AL65" s="41">
        <v>4</v>
      </c>
      <c r="AM65" s="41">
        <v>4</v>
      </c>
      <c r="AN65" s="41">
        <v>4</v>
      </c>
      <c r="AO65" s="41">
        <v>5</v>
      </c>
      <c r="AP65" s="41">
        <v>5</v>
      </c>
      <c r="AQ65" s="41">
        <v>4</v>
      </c>
      <c r="AR65" s="41">
        <v>3</v>
      </c>
      <c r="AS65" s="41">
        <v>4</v>
      </c>
      <c r="AT65" s="41">
        <v>4</v>
      </c>
      <c r="AU65" s="41">
        <v>4</v>
      </c>
      <c r="AV65" s="41">
        <v>4</v>
      </c>
      <c r="AW65" s="41">
        <v>4</v>
      </c>
      <c r="AX65" s="25"/>
      <c r="AY65" s="3">
        <v>5</v>
      </c>
      <c r="AZ65" s="3">
        <v>4</v>
      </c>
      <c r="BA65" s="3">
        <v>4</v>
      </c>
      <c r="BB65" s="3">
        <v>4</v>
      </c>
      <c r="BC65" s="3">
        <v>5</v>
      </c>
      <c r="BD65" s="3">
        <v>5</v>
      </c>
      <c r="BE65" s="3">
        <v>4</v>
      </c>
      <c r="BF65" s="3">
        <v>4</v>
      </c>
      <c r="BG65" s="3">
        <v>4</v>
      </c>
      <c r="BH65" s="3">
        <v>2</v>
      </c>
      <c r="BI65" s="3">
        <v>4</v>
      </c>
      <c r="BJ65" s="3">
        <v>4</v>
      </c>
      <c r="BK65" s="3">
        <v>2</v>
      </c>
      <c r="BL65" s="3">
        <v>4</v>
      </c>
      <c r="BM65" s="3">
        <v>2</v>
      </c>
      <c r="BN65" s="3">
        <v>2</v>
      </c>
      <c r="BO65" s="3">
        <v>2</v>
      </c>
      <c r="BP65" s="3">
        <v>2</v>
      </c>
      <c r="BQ65" s="3">
        <v>4</v>
      </c>
      <c r="BR65" s="3">
        <v>4</v>
      </c>
      <c r="BS65" s="3">
        <v>4</v>
      </c>
      <c r="BT65" s="3">
        <v>5</v>
      </c>
    </row>
    <row r="66" spans="1:72" ht="15" x14ac:dyDescent="0.25">
      <c r="A66" s="7">
        <v>19</v>
      </c>
      <c r="B66" s="7" t="s">
        <v>111</v>
      </c>
      <c r="C66" s="7">
        <v>1</v>
      </c>
      <c r="D66" s="7" t="s">
        <v>116</v>
      </c>
      <c r="E66" s="7" t="s">
        <v>134</v>
      </c>
      <c r="F66" s="41">
        <v>4</v>
      </c>
      <c r="G66" s="41">
        <v>4</v>
      </c>
      <c r="H66" s="41">
        <v>4</v>
      </c>
      <c r="I66" s="41">
        <v>4</v>
      </c>
      <c r="J66" s="41">
        <v>3</v>
      </c>
      <c r="K66" s="41">
        <v>3</v>
      </c>
      <c r="L66" s="41">
        <v>4</v>
      </c>
      <c r="M66" s="41">
        <v>4</v>
      </c>
      <c r="N66" s="41">
        <v>4</v>
      </c>
      <c r="O66" s="41">
        <v>4</v>
      </c>
      <c r="P66" s="41">
        <v>4</v>
      </c>
      <c r="Q66" s="41">
        <v>4</v>
      </c>
      <c r="R66" s="41">
        <v>4</v>
      </c>
      <c r="S66" s="41">
        <v>4</v>
      </c>
      <c r="T66" s="41">
        <v>4</v>
      </c>
      <c r="U66" s="41">
        <v>4</v>
      </c>
      <c r="V66" s="41">
        <v>2</v>
      </c>
      <c r="W66" s="41">
        <v>2</v>
      </c>
      <c r="X66" s="41">
        <v>3</v>
      </c>
      <c r="Y66" s="41">
        <v>3</v>
      </c>
      <c r="Z66" s="41">
        <v>4</v>
      </c>
      <c r="AA66" s="41">
        <v>3</v>
      </c>
      <c r="AB66" s="41">
        <v>3</v>
      </c>
      <c r="AC66" s="41">
        <v>3</v>
      </c>
      <c r="AD66" s="41">
        <v>3</v>
      </c>
      <c r="AE66" s="41">
        <v>3</v>
      </c>
      <c r="AF66" s="41">
        <v>3</v>
      </c>
      <c r="AG66" s="41">
        <v>3</v>
      </c>
      <c r="AH66" s="41">
        <v>3</v>
      </c>
      <c r="AI66" s="41">
        <v>3</v>
      </c>
      <c r="AJ66" s="41">
        <v>3</v>
      </c>
      <c r="AK66" s="41">
        <v>3</v>
      </c>
      <c r="AL66" s="41">
        <v>3</v>
      </c>
      <c r="AM66" s="41">
        <v>3</v>
      </c>
      <c r="AN66" s="41">
        <v>3</v>
      </c>
      <c r="AO66" s="41">
        <v>4</v>
      </c>
      <c r="AP66" s="41">
        <v>4</v>
      </c>
      <c r="AQ66" s="41">
        <v>3</v>
      </c>
      <c r="AR66" s="41">
        <v>2</v>
      </c>
      <c r="AS66" s="41">
        <v>4</v>
      </c>
      <c r="AT66" s="41">
        <v>3</v>
      </c>
      <c r="AU66" s="41">
        <v>3</v>
      </c>
      <c r="AV66" s="41">
        <v>3</v>
      </c>
      <c r="AW66" s="41">
        <v>3</v>
      </c>
      <c r="AX66" s="25"/>
      <c r="AY66" s="3">
        <v>4</v>
      </c>
      <c r="AZ66" s="3">
        <v>4</v>
      </c>
      <c r="BA66" s="3">
        <v>3</v>
      </c>
      <c r="BB66" s="3">
        <v>4</v>
      </c>
      <c r="BC66" s="3">
        <v>4</v>
      </c>
      <c r="BD66" s="3">
        <v>5</v>
      </c>
      <c r="BE66" s="3">
        <v>4</v>
      </c>
      <c r="BF66" s="3">
        <v>3</v>
      </c>
      <c r="BG66" s="3">
        <v>3</v>
      </c>
      <c r="BH66" s="3">
        <v>3</v>
      </c>
      <c r="BI66" s="3">
        <v>3</v>
      </c>
      <c r="BJ66" s="3">
        <v>3</v>
      </c>
      <c r="BK66" s="3">
        <v>4</v>
      </c>
      <c r="BL66" s="3">
        <v>2</v>
      </c>
      <c r="BM66" s="3">
        <v>2</v>
      </c>
      <c r="BN66" s="3">
        <v>2</v>
      </c>
      <c r="BO66" s="3">
        <v>2</v>
      </c>
      <c r="BP66" s="3">
        <v>2</v>
      </c>
      <c r="BQ66" s="3">
        <v>2</v>
      </c>
      <c r="BR66" s="3">
        <v>4</v>
      </c>
      <c r="BS66" s="3">
        <v>4</v>
      </c>
      <c r="BT66" s="3">
        <v>4</v>
      </c>
    </row>
    <row r="67" spans="1:72" ht="15" x14ac:dyDescent="0.25">
      <c r="A67" s="7">
        <v>20</v>
      </c>
      <c r="B67" s="7" t="s">
        <v>111</v>
      </c>
      <c r="C67" s="7">
        <v>1</v>
      </c>
      <c r="D67" s="7" t="s">
        <v>116</v>
      </c>
      <c r="E67" s="7" t="s">
        <v>135</v>
      </c>
      <c r="F67" s="41">
        <v>4</v>
      </c>
      <c r="G67" s="41">
        <v>4</v>
      </c>
      <c r="H67" s="41">
        <v>4</v>
      </c>
      <c r="I67" s="41">
        <v>3</v>
      </c>
      <c r="J67" s="41">
        <v>4</v>
      </c>
      <c r="K67" s="41">
        <v>4</v>
      </c>
      <c r="L67" s="41">
        <v>2</v>
      </c>
      <c r="M67" s="41">
        <v>4</v>
      </c>
      <c r="N67" s="41">
        <v>4</v>
      </c>
      <c r="O67" s="41">
        <v>5</v>
      </c>
      <c r="P67" s="41">
        <v>5</v>
      </c>
      <c r="Q67" s="41">
        <v>5</v>
      </c>
      <c r="R67" s="41">
        <v>5</v>
      </c>
      <c r="S67" s="41">
        <v>5</v>
      </c>
      <c r="T67" s="41">
        <v>5</v>
      </c>
      <c r="U67" s="41">
        <v>5</v>
      </c>
      <c r="V67" s="41">
        <v>5</v>
      </c>
      <c r="W67" s="41">
        <v>2</v>
      </c>
      <c r="X67" s="41">
        <v>3</v>
      </c>
      <c r="Y67" s="41">
        <v>3</v>
      </c>
      <c r="Z67" s="41">
        <v>5</v>
      </c>
      <c r="AA67" s="41">
        <v>3</v>
      </c>
      <c r="AB67" s="41">
        <v>5</v>
      </c>
      <c r="AC67" s="41">
        <v>5</v>
      </c>
      <c r="AD67" s="41">
        <v>3</v>
      </c>
      <c r="AE67" s="41">
        <v>3</v>
      </c>
      <c r="AF67" s="41">
        <v>3</v>
      </c>
      <c r="AG67" s="41">
        <v>4</v>
      </c>
      <c r="AH67" s="41">
        <v>2</v>
      </c>
      <c r="AI67" s="41">
        <v>5</v>
      </c>
      <c r="AJ67" s="41">
        <v>4</v>
      </c>
      <c r="AK67" s="41">
        <v>4</v>
      </c>
      <c r="AL67" s="41">
        <v>4</v>
      </c>
      <c r="AM67" s="41">
        <v>4</v>
      </c>
      <c r="AN67" s="41">
        <v>4</v>
      </c>
      <c r="AO67" s="41">
        <v>4</v>
      </c>
      <c r="AP67" s="41">
        <v>4</v>
      </c>
      <c r="AQ67" s="41">
        <v>4</v>
      </c>
      <c r="AR67" s="41">
        <v>4</v>
      </c>
      <c r="AS67" s="41">
        <v>4</v>
      </c>
      <c r="AT67" s="41">
        <v>3</v>
      </c>
      <c r="AU67" s="41">
        <v>5</v>
      </c>
      <c r="AV67" s="41">
        <v>4</v>
      </c>
      <c r="AW67" s="41">
        <v>4</v>
      </c>
      <c r="AX67" s="25"/>
      <c r="AY67" s="3">
        <v>5</v>
      </c>
      <c r="AZ67" s="3">
        <v>5</v>
      </c>
      <c r="BA67" s="3">
        <v>5</v>
      </c>
      <c r="BB67" s="3">
        <v>1</v>
      </c>
      <c r="BC67" s="3">
        <v>4</v>
      </c>
      <c r="BD67" s="3">
        <v>5</v>
      </c>
      <c r="BE67" s="3">
        <v>5</v>
      </c>
      <c r="BF67" s="3">
        <v>5</v>
      </c>
      <c r="BG67" s="3">
        <v>4</v>
      </c>
      <c r="BH67" s="3">
        <v>2</v>
      </c>
      <c r="BI67" s="3">
        <v>4</v>
      </c>
      <c r="BJ67" s="3">
        <v>4</v>
      </c>
      <c r="BK67" s="3">
        <v>4</v>
      </c>
      <c r="BL67" s="3">
        <v>3</v>
      </c>
      <c r="BM67" s="3">
        <v>2</v>
      </c>
      <c r="BN67" s="3">
        <v>1</v>
      </c>
      <c r="BO67" s="3">
        <v>2</v>
      </c>
      <c r="BP67" s="3">
        <v>2</v>
      </c>
      <c r="BQ67" s="3">
        <v>4</v>
      </c>
      <c r="BR67" s="3">
        <v>4</v>
      </c>
      <c r="BS67" s="3">
        <v>4</v>
      </c>
      <c r="BT67" s="3">
        <v>5</v>
      </c>
    </row>
    <row r="68" spans="1:72" ht="15" x14ac:dyDescent="0.25">
      <c r="A68" s="7">
        <v>20</v>
      </c>
      <c r="B68" s="7" t="s">
        <v>111</v>
      </c>
      <c r="C68" s="7">
        <v>0</v>
      </c>
      <c r="D68" s="7" t="s">
        <v>116</v>
      </c>
      <c r="E68" s="7" t="s">
        <v>134</v>
      </c>
      <c r="F68" s="41">
        <v>5</v>
      </c>
      <c r="G68" s="41">
        <v>1</v>
      </c>
      <c r="H68" s="41">
        <v>5</v>
      </c>
      <c r="I68" s="41">
        <v>5</v>
      </c>
      <c r="J68" s="41">
        <v>5</v>
      </c>
      <c r="K68" s="41">
        <v>5</v>
      </c>
      <c r="L68" s="41">
        <v>5</v>
      </c>
      <c r="M68" s="41">
        <v>5</v>
      </c>
      <c r="N68" s="41">
        <v>5</v>
      </c>
      <c r="O68" s="41">
        <v>5</v>
      </c>
      <c r="P68" s="41">
        <v>5</v>
      </c>
      <c r="Q68" s="41">
        <v>5</v>
      </c>
      <c r="R68" s="41">
        <v>5</v>
      </c>
      <c r="S68" s="41">
        <v>5</v>
      </c>
      <c r="T68" s="41">
        <v>5</v>
      </c>
      <c r="U68" s="41">
        <v>5</v>
      </c>
      <c r="V68" s="41">
        <v>5</v>
      </c>
      <c r="W68" s="41">
        <v>3</v>
      </c>
      <c r="X68" s="41">
        <v>3</v>
      </c>
      <c r="Y68" s="41">
        <v>3</v>
      </c>
      <c r="Z68" s="41">
        <v>5</v>
      </c>
      <c r="AA68" s="41">
        <v>1</v>
      </c>
      <c r="AB68" s="41">
        <v>1</v>
      </c>
      <c r="AC68" s="41">
        <v>1</v>
      </c>
      <c r="AD68" s="41">
        <v>1</v>
      </c>
      <c r="AE68" s="41">
        <v>1</v>
      </c>
      <c r="AF68" s="41">
        <v>1</v>
      </c>
      <c r="AG68" s="41">
        <v>5</v>
      </c>
      <c r="AH68" s="41">
        <v>5</v>
      </c>
      <c r="AI68" s="41">
        <v>5</v>
      </c>
      <c r="AJ68" s="41">
        <v>5</v>
      </c>
      <c r="AK68" s="41">
        <v>5</v>
      </c>
      <c r="AL68" s="41">
        <v>5</v>
      </c>
      <c r="AM68" s="41">
        <v>5</v>
      </c>
      <c r="AN68" s="41">
        <v>5</v>
      </c>
      <c r="AO68" s="41">
        <v>5</v>
      </c>
      <c r="AP68" s="41">
        <v>5</v>
      </c>
      <c r="AQ68" s="41">
        <v>5</v>
      </c>
      <c r="AR68" s="41">
        <v>4</v>
      </c>
      <c r="AS68" s="41">
        <v>4</v>
      </c>
      <c r="AT68" s="41">
        <v>5</v>
      </c>
      <c r="AU68" s="41">
        <v>4</v>
      </c>
      <c r="AV68" s="41">
        <v>5</v>
      </c>
      <c r="AW68" s="41">
        <v>4</v>
      </c>
      <c r="AX68" s="25"/>
      <c r="AY68" s="3">
        <v>5</v>
      </c>
      <c r="AZ68" s="3">
        <v>5</v>
      </c>
      <c r="BA68" s="3">
        <v>4</v>
      </c>
      <c r="BB68" s="3">
        <v>5</v>
      </c>
      <c r="BC68" s="3">
        <v>5</v>
      </c>
      <c r="BD68" s="3">
        <v>5</v>
      </c>
      <c r="BE68" s="3">
        <v>5</v>
      </c>
      <c r="BF68" s="3">
        <v>5</v>
      </c>
      <c r="BG68" s="3">
        <v>1</v>
      </c>
      <c r="BH68" s="3">
        <v>5</v>
      </c>
      <c r="BI68" s="3">
        <v>5</v>
      </c>
      <c r="BJ68" s="3">
        <v>5</v>
      </c>
      <c r="BK68" s="3">
        <v>5</v>
      </c>
      <c r="BL68" s="3">
        <v>5</v>
      </c>
      <c r="BM68" s="3">
        <v>5</v>
      </c>
      <c r="BN68" s="3">
        <v>4</v>
      </c>
      <c r="BO68" s="3">
        <v>4</v>
      </c>
      <c r="BP68" s="3">
        <v>5</v>
      </c>
      <c r="BQ68" s="3">
        <v>5</v>
      </c>
      <c r="BR68" s="3">
        <v>5</v>
      </c>
      <c r="BS68" s="3">
        <v>5</v>
      </c>
      <c r="BT68" s="3">
        <v>5</v>
      </c>
    </row>
    <row r="69" spans="1:72" ht="15" x14ac:dyDescent="0.25">
      <c r="A69" s="7">
        <v>19</v>
      </c>
      <c r="B69" s="7" t="s">
        <v>111</v>
      </c>
      <c r="C69" s="7">
        <v>1</v>
      </c>
      <c r="D69" s="7" t="s">
        <v>116</v>
      </c>
      <c r="E69" s="7" t="s">
        <v>134</v>
      </c>
      <c r="F69" s="41">
        <v>4</v>
      </c>
      <c r="G69" s="41">
        <v>4</v>
      </c>
      <c r="H69" s="41">
        <v>4</v>
      </c>
      <c r="I69" s="41">
        <v>4</v>
      </c>
      <c r="J69" s="41">
        <v>4</v>
      </c>
      <c r="K69" s="41">
        <v>4</v>
      </c>
      <c r="L69" s="41">
        <v>4</v>
      </c>
      <c r="M69" s="41">
        <v>4</v>
      </c>
      <c r="N69" s="41">
        <v>4</v>
      </c>
      <c r="O69" s="41">
        <v>5</v>
      </c>
      <c r="P69" s="41">
        <v>4</v>
      </c>
      <c r="Q69" s="41">
        <v>5</v>
      </c>
      <c r="R69" s="41">
        <v>4</v>
      </c>
      <c r="S69" s="41">
        <v>4</v>
      </c>
      <c r="T69" s="41">
        <v>5</v>
      </c>
      <c r="U69" s="41">
        <v>5</v>
      </c>
      <c r="V69" s="41">
        <v>5</v>
      </c>
      <c r="W69" s="41">
        <v>3</v>
      </c>
      <c r="X69" s="41">
        <v>3</v>
      </c>
      <c r="Y69" s="41">
        <v>3</v>
      </c>
      <c r="Z69" s="41">
        <v>4</v>
      </c>
      <c r="AA69" s="41">
        <v>3</v>
      </c>
      <c r="AB69" s="41">
        <v>3</v>
      </c>
      <c r="AC69" s="41">
        <v>3</v>
      </c>
      <c r="AD69" s="41">
        <v>3</v>
      </c>
      <c r="AE69" s="41">
        <v>3</v>
      </c>
      <c r="AF69" s="41">
        <v>3</v>
      </c>
      <c r="AG69" s="41">
        <v>3</v>
      </c>
      <c r="AH69" s="41">
        <v>3</v>
      </c>
      <c r="AI69" s="41">
        <v>3</v>
      </c>
      <c r="AJ69" s="41">
        <v>3</v>
      </c>
      <c r="AK69" s="41">
        <v>3</v>
      </c>
      <c r="AL69" s="41">
        <v>3</v>
      </c>
      <c r="AM69" s="41">
        <v>3</v>
      </c>
      <c r="AN69" s="41">
        <v>3</v>
      </c>
      <c r="AO69" s="41">
        <v>4</v>
      </c>
      <c r="AP69" s="41">
        <v>4</v>
      </c>
      <c r="AQ69" s="41">
        <v>4</v>
      </c>
      <c r="AR69" s="41">
        <v>4</v>
      </c>
      <c r="AS69" s="41">
        <v>3</v>
      </c>
      <c r="AT69" s="41">
        <v>3</v>
      </c>
      <c r="AU69" s="41">
        <v>4</v>
      </c>
      <c r="AV69" s="41">
        <v>4</v>
      </c>
      <c r="AW69" s="41">
        <v>4</v>
      </c>
      <c r="AX69" s="25"/>
      <c r="AY69" s="3">
        <v>4</v>
      </c>
      <c r="AZ69" s="3">
        <v>4</v>
      </c>
      <c r="BA69" s="3">
        <v>4</v>
      </c>
      <c r="BB69" s="3">
        <v>4</v>
      </c>
      <c r="BC69" s="3">
        <v>3</v>
      </c>
      <c r="BD69" s="3">
        <v>4</v>
      </c>
      <c r="BE69" s="3">
        <v>4</v>
      </c>
      <c r="BF69" s="3">
        <v>4</v>
      </c>
      <c r="BG69" s="3">
        <v>3</v>
      </c>
      <c r="BH69" s="3">
        <v>3</v>
      </c>
      <c r="BI69" s="3">
        <v>3</v>
      </c>
      <c r="BJ69" s="3">
        <v>4</v>
      </c>
      <c r="BK69" s="3">
        <v>3</v>
      </c>
      <c r="BL69" s="3">
        <v>3</v>
      </c>
      <c r="BM69" s="3">
        <v>3</v>
      </c>
      <c r="BN69" s="3">
        <v>4</v>
      </c>
      <c r="BO69" s="3">
        <v>3</v>
      </c>
      <c r="BP69" s="3">
        <v>3</v>
      </c>
      <c r="BQ69" s="3">
        <v>4</v>
      </c>
      <c r="BR69" s="3">
        <v>4</v>
      </c>
      <c r="BS69" s="3">
        <v>3</v>
      </c>
      <c r="BT69" s="3">
        <v>4</v>
      </c>
    </row>
    <row r="70" spans="1:72" ht="15" x14ac:dyDescent="0.25">
      <c r="A70" s="7">
        <v>20</v>
      </c>
      <c r="B70" s="7" t="s">
        <v>111</v>
      </c>
      <c r="C70" s="7">
        <v>0</v>
      </c>
      <c r="D70" s="7" t="s">
        <v>116</v>
      </c>
      <c r="E70" s="7" t="s">
        <v>134</v>
      </c>
      <c r="F70" s="41">
        <v>4</v>
      </c>
      <c r="G70" s="41">
        <v>4</v>
      </c>
      <c r="H70" s="41">
        <v>3</v>
      </c>
      <c r="I70" s="41">
        <v>3</v>
      </c>
      <c r="J70" s="41">
        <v>3</v>
      </c>
      <c r="K70" s="41">
        <v>4</v>
      </c>
      <c r="L70" s="41">
        <v>4</v>
      </c>
      <c r="M70" s="41">
        <v>4</v>
      </c>
      <c r="N70" s="41">
        <v>4</v>
      </c>
      <c r="O70" s="41">
        <v>3</v>
      </c>
      <c r="P70" s="41">
        <v>3</v>
      </c>
      <c r="Q70" s="41">
        <v>3</v>
      </c>
      <c r="R70" s="41">
        <v>3</v>
      </c>
      <c r="S70" s="41">
        <v>5</v>
      </c>
      <c r="T70" s="41">
        <v>5</v>
      </c>
      <c r="U70" s="41">
        <v>4</v>
      </c>
      <c r="V70" s="41">
        <v>4</v>
      </c>
      <c r="W70" s="41">
        <v>3</v>
      </c>
      <c r="X70" s="41">
        <v>3</v>
      </c>
      <c r="Y70" s="41">
        <v>3</v>
      </c>
      <c r="Z70" s="41">
        <v>3</v>
      </c>
      <c r="AA70" s="41">
        <v>3</v>
      </c>
      <c r="AB70" s="41">
        <v>5</v>
      </c>
      <c r="AC70" s="41">
        <v>3</v>
      </c>
      <c r="AD70" s="41">
        <v>3</v>
      </c>
      <c r="AE70" s="41">
        <v>2</v>
      </c>
      <c r="AF70" s="41">
        <v>3</v>
      </c>
      <c r="AG70" s="41">
        <v>4</v>
      </c>
      <c r="AH70" s="41">
        <v>4</v>
      </c>
      <c r="AI70" s="41">
        <v>4</v>
      </c>
      <c r="AJ70" s="41">
        <v>4</v>
      </c>
      <c r="AK70" s="41">
        <v>4</v>
      </c>
      <c r="AL70" s="41">
        <v>4</v>
      </c>
      <c r="AM70" s="41">
        <v>3</v>
      </c>
      <c r="AN70" s="41">
        <v>3</v>
      </c>
      <c r="AO70" s="41">
        <v>4</v>
      </c>
      <c r="AP70" s="41">
        <v>5</v>
      </c>
      <c r="AQ70" s="41">
        <v>5</v>
      </c>
      <c r="AR70" s="41">
        <v>4</v>
      </c>
      <c r="AS70" s="41">
        <v>4</v>
      </c>
      <c r="AT70" s="41">
        <v>4</v>
      </c>
      <c r="AU70" s="41">
        <v>3</v>
      </c>
      <c r="AV70" s="41">
        <v>3</v>
      </c>
      <c r="AW70" s="41">
        <v>5</v>
      </c>
      <c r="AX70" s="25"/>
      <c r="AY70" s="3">
        <v>4</v>
      </c>
      <c r="AZ70" s="3">
        <v>4</v>
      </c>
      <c r="BA70" s="3">
        <v>4</v>
      </c>
      <c r="BB70" s="3">
        <v>4</v>
      </c>
      <c r="BC70" s="3">
        <v>3</v>
      </c>
      <c r="BD70" s="3">
        <v>4</v>
      </c>
      <c r="BE70" s="3">
        <v>4</v>
      </c>
      <c r="BF70" s="3">
        <v>3</v>
      </c>
      <c r="BG70" s="3">
        <v>3</v>
      </c>
      <c r="BH70" s="3">
        <v>3</v>
      </c>
      <c r="BI70" s="3">
        <v>4</v>
      </c>
      <c r="BJ70" s="3">
        <v>4</v>
      </c>
      <c r="BK70" s="3">
        <v>4</v>
      </c>
      <c r="BL70" s="3">
        <v>2</v>
      </c>
      <c r="BM70" s="3">
        <v>3</v>
      </c>
      <c r="BN70" s="3">
        <v>2</v>
      </c>
      <c r="BO70" s="3">
        <v>2</v>
      </c>
      <c r="BP70" s="3">
        <v>1</v>
      </c>
      <c r="BQ70" s="3">
        <v>3</v>
      </c>
      <c r="BR70" s="3">
        <v>5</v>
      </c>
      <c r="BS70" s="3">
        <v>4</v>
      </c>
      <c r="BT70" s="3">
        <v>3</v>
      </c>
    </row>
    <row r="71" spans="1:72" ht="15" x14ac:dyDescent="0.25">
      <c r="A71" s="7">
        <v>19</v>
      </c>
      <c r="B71" s="7" t="s">
        <v>111</v>
      </c>
      <c r="C71" s="7">
        <v>1</v>
      </c>
      <c r="D71" s="7" t="s">
        <v>116</v>
      </c>
      <c r="E71" s="7" t="s">
        <v>134</v>
      </c>
      <c r="F71" s="41">
        <v>5</v>
      </c>
      <c r="G71" s="41">
        <v>5</v>
      </c>
      <c r="H71" s="41">
        <v>4</v>
      </c>
      <c r="I71" s="41">
        <v>4</v>
      </c>
      <c r="J71" s="41">
        <v>3</v>
      </c>
      <c r="K71" s="41">
        <v>3</v>
      </c>
      <c r="L71" s="41">
        <v>4</v>
      </c>
      <c r="M71" s="41">
        <v>3</v>
      </c>
      <c r="N71" s="41">
        <v>5</v>
      </c>
      <c r="O71" s="41">
        <v>5</v>
      </c>
      <c r="P71" s="41">
        <v>3</v>
      </c>
      <c r="Q71" s="41">
        <v>5</v>
      </c>
      <c r="R71" s="41">
        <v>5</v>
      </c>
      <c r="S71" s="41">
        <v>5</v>
      </c>
      <c r="T71" s="41">
        <v>5</v>
      </c>
      <c r="U71" s="41">
        <v>5</v>
      </c>
      <c r="V71" s="41">
        <v>2</v>
      </c>
      <c r="W71" s="41">
        <v>2</v>
      </c>
      <c r="X71" s="41">
        <v>2</v>
      </c>
      <c r="Y71" s="41">
        <v>2</v>
      </c>
      <c r="Z71" s="41">
        <v>5</v>
      </c>
      <c r="AA71" s="41">
        <v>5</v>
      </c>
      <c r="AB71" s="41">
        <v>5</v>
      </c>
      <c r="AC71" s="41">
        <v>5</v>
      </c>
      <c r="AD71" s="41">
        <v>5</v>
      </c>
      <c r="AE71" s="41">
        <v>4</v>
      </c>
      <c r="AF71" s="41">
        <v>5</v>
      </c>
      <c r="AG71" s="41">
        <v>4</v>
      </c>
      <c r="AH71" s="41">
        <v>4</v>
      </c>
      <c r="AI71" s="41">
        <v>1</v>
      </c>
      <c r="AJ71" s="41">
        <v>4</v>
      </c>
      <c r="AK71" s="41">
        <v>4</v>
      </c>
      <c r="AL71" s="41">
        <v>4</v>
      </c>
      <c r="AM71" s="41">
        <v>4</v>
      </c>
      <c r="AN71" s="41">
        <v>4</v>
      </c>
      <c r="AO71" s="41">
        <v>4</v>
      </c>
      <c r="AP71" s="41">
        <v>3</v>
      </c>
      <c r="AQ71" s="41">
        <v>5</v>
      </c>
      <c r="AR71" s="41">
        <v>5</v>
      </c>
      <c r="AS71" s="41">
        <v>5</v>
      </c>
      <c r="AT71" s="41">
        <v>5</v>
      </c>
      <c r="AU71" s="41">
        <v>4</v>
      </c>
      <c r="AV71" s="41">
        <v>5</v>
      </c>
      <c r="AW71" s="41">
        <v>4</v>
      </c>
      <c r="AX71" s="25"/>
      <c r="AY71" s="3">
        <v>5</v>
      </c>
      <c r="AZ71" s="3">
        <v>5</v>
      </c>
      <c r="BA71" s="3">
        <v>5</v>
      </c>
      <c r="BB71" s="3">
        <v>1</v>
      </c>
      <c r="BC71" s="3">
        <v>4</v>
      </c>
      <c r="BD71" s="3">
        <v>5</v>
      </c>
      <c r="BE71" s="3">
        <v>5</v>
      </c>
      <c r="BF71" s="3">
        <v>4</v>
      </c>
      <c r="BG71" s="3">
        <v>2</v>
      </c>
      <c r="BH71" s="3">
        <v>5</v>
      </c>
      <c r="BI71" s="3">
        <v>5</v>
      </c>
      <c r="BJ71" s="3">
        <v>5</v>
      </c>
      <c r="BK71" s="3">
        <v>3</v>
      </c>
      <c r="BL71" s="3">
        <v>1</v>
      </c>
      <c r="BM71" s="3">
        <v>1</v>
      </c>
      <c r="BN71" s="3">
        <v>1</v>
      </c>
      <c r="BO71" s="3">
        <v>1</v>
      </c>
      <c r="BP71" s="3">
        <v>5</v>
      </c>
      <c r="BQ71" s="3">
        <v>4</v>
      </c>
      <c r="BR71" s="3">
        <v>5</v>
      </c>
      <c r="BS71" s="3">
        <v>5</v>
      </c>
      <c r="BT71" s="3">
        <v>4</v>
      </c>
    </row>
    <row r="72" spans="1:72" ht="15" x14ac:dyDescent="0.25">
      <c r="A72" s="7">
        <v>19</v>
      </c>
      <c r="B72" s="7" t="s">
        <v>111</v>
      </c>
      <c r="C72" s="7">
        <v>1</v>
      </c>
      <c r="D72" s="7" t="s">
        <v>116</v>
      </c>
      <c r="E72" s="7" t="s">
        <v>134</v>
      </c>
      <c r="F72" s="41">
        <v>4</v>
      </c>
      <c r="G72" s="41">
        <v>4</v>
      </c>
      <c r="H72" s="41">
        <v>4</v>
      </c>
      <c r="I72" s="41">
        <v>3</v>
      </c>
      <c r="J72" s="41">
        <v>4</v>
      </c>
      <c r="K72" s="41">
        <v>4</v>
      </c>
      <c r="L72" s="41">
        <v>4</v>
      </c>
      <c r="M72" s="41">
        <v>4</v>
      </c>
      <c r="N72" s="41">
        <v>4</v>
      </c>
      <c r="O72" s="41">
        <v>4</v>
      </c>
      <c r="P72" s="41">
        <v>4</v>
      </c>
      <c r="Q72" s="41">
        <v>4</v>
      </c>
      <c r="R72" s="41">
        <v>4</v>
      </c>
      <c r="S72" s="41">
        <v>4</v>
      </c>
      <c r="T72" s="41">
        <v>4</v>
      </c>
      <c r="U72" s="41">
        <v>4</v>
      </c>
      <c r="V72" s="41">
        <v>4</v>
      </c>
      <c r="W72" s="41">
        <v>3</v>
      </c>
      <c r="X72" s="41">
        <v>3</v>
      </c>
      <c r="Y72" s="41">
        <v>3</v>
      </c>
      <c r="Z72" s="41">
        <v>4</v>
      </c>
      <c r="AA72" s="41">
        <v>2</v>
      </c>
      <c r="AB72" s="41">
        <v>2</v>
      </c>
      <c r="AC72" s="41">
        <v>2</v>
      </c>
      <c r="AD72" s="41">
        <v>2</v>
      </c>
      <c r="AE72" s="41">
        <v>2</v>
      </c>
      <c r="AF72" s="41">
        <v>2</v>
      </c>
      <c r="AG72" s="41">
        <v>3</v>
      </c>
      <c r="AH72" s="41">
        <v>4</v>
      </c>
      <c r="AI72" s="41">
        <v>4</v>
      </c>
      <c r="AJ72" s="41">
        <v>4</v>
      </c>
      <c r="AK72" s="41">
        <v>4</v>
      </c>
      <c r="AL72" s="41">
        <v>4</v>
      </c>
      <c r="AM72" s="41">
        <v>4</v>
      </c>
      <c r="AN72" s="41">
        <v>4</v>
      </c>
      <c r="AO72" s="41">
        <v>4</v>
      </c>
      <c r="AP72" s="41">
        <v>4</v>
      </c>
      <c r="AQ72" s="41">
        <v>4</v>
      </c>
      <c r="AR72" s="41">
        <v>4</v>
      </c>
      <c r="AS72" s="41">
        <v>4</v>
      </c>
      <c r="AT72" s="41">
        <v>4</v>
      </c>
      <c r="AU72" s="41">
        <v>4</v>
      </c>
      <c r="AV72" s="41">
        <v>4</v>
      </c>
      <c r="AW72" s="41">
        <v>4</v>
      </c>
      <c r="AX72" s="25"/>
      <c r="AY72" s="3">
        <v>5</v>
      </c>
      <c r="AZ72" s="3">
        <v>5</v>
      </c>
      <c r="BA72" s="3">
        <v>5</v>
      </c>
      <c r="BB72" s="3">
        <v>4</v>
      </c>
      <c r="BC72" s="3">
        <v>5</v>
      </c>
      <c r="BD72" s="3">
        <v>5</v>
      </c>
      <c r="BE72" s="3">
        <v>5</v>
      </c>
      <c r="BF72" s="3">
        <v>5</v>
      </c>
      <c r="BG72" s="3">
        <v>2</v>
      </c>
      <c r="BH72" s="3">
        <v>4</v>
      </c>
      <c r="BI72" s="3">
        <v>4</v>
      </c>
      <c r="BJ72" s="3">
        <v>4</v>
      </c>
      <c r="BK72" s="3">
        <v>4</v>
      </c>
      <c r="BL72" s="3">
        <v>2</v>
      </c>
      <c r="BM72" s="3">
        <v>4</v>
      </c>
      <c r="BN72" s="3">
        <v>2</v>
      </c>
      <c r="BO72" s="3">
        <v>3</v>
      </c>
      <c r="BP72" s="3">
        <v>3</v>
      </c>
      <c r="BQ72" s="3">
        <v>4</v>
      </c>
      <c r="BR72" s="3">
        <v>4</v>
      </c>
      <c r="BS72" s="3">
        <v>4</v>
      </c>
      <c r="BT72" s="3">
        <v>4</v>
      </c>
    </row>
    <row r="73" spans="1:72" ht="15" x14ac:dyDescent="0.25">
      <c r="A73" s="7">
        <v>20</v>
      </c>
      <c r="B73" s="7" t="s">
        <v>111</v>
      </c>
      <c r="C73" s="7">
        <v>1</v>
      </c>
      <c r="D73" s="7" t="s">
        <v>116</v>
      </c>
      <c r="E73" s="7" t="s">
        <v>134</v>
      </c>
      <c r="F73" s="41">
        <v>4</v>
      </c>
      <c r="G73" s="41">
        <v>4</v>
      </c>
      <c r="H73" s="41">
        <v>4</v>
      </c>
      <c r="I73" s="41">
        <v>5</v>
      </c>
      <c r="J73" s="41">
        <v>4</v>
      </c>
      <c r="K73" s="41">
        <v>4</v>
      </c>
      <c r="L73" s="41">
        <v>4</v>
      </c>
      <c r="M73" s="41">
        <v>4</v>
      </c>
      <c r="N73" s="41">
        <v>4</v>
      </c>
      <c r="O73" s="41">
        <v>4</v>
      </c>
      <c r="P73" s="41">
        <v>2</v>
      </c>
      <c r="Q73" s="41">
        <v>2</v>
      </c>
      <c r="R73" s="41">
        <v>3</v>
      </c>
      <c r="S73" s="41">
        <v>4</v>
      </c>
      <c r="T73" s="41">
        <v>5</v>
      </c>
      <c r="U73" s="41">
        <v>5</v>
      </c>
      <c r="V73" s="41">
        <v>5</v>
      </c>
      <c r="W73" s="41">
        <v>2</v>
      </c>
      <c r="X73" s="41">
        <v>2</v>
      </c>
      <c r="Y73" s="41">
        <v>2</v>
      </c>
      <c r="Z73" s="41">
        <v>4</v>
      </c>
      <c r="AA73" s="41">
        <v>5</v>
      </c>
      <c r="AB73" s="41">
        <v>5</v>
      </c>
      <c r="AC73" s="41">
        <v>5</v>
      </c>
      <c r="AD73" s="41">
        <v>5</v>
      </c>
      <c r="AE73" s="41">
        <v>5</v>
      </c>
      <c r="AF73" s="41">
        <v>5</v>
      </c>
      <c r="AG73" s="41">
        <v>4</v>
      </c>
      <c r="AH73" s="41">
        <v>3</v>
      </c>
      <c r="AI73" s="41">
        <v>3</v>
      </c>
      <c r="AJ73" s="41">
        <v>3</v>
      </c>
      <c r="AK73" s="41">
        <v>3</v>
      </c>
      <c r="AL73" s="41">
        <v>3</v>
      </c>
      <c r="AM73" s="41">
        <v>3</v>
      </c>
      <c r="AN73" s="41">
        <v>3</v>
      </c>
      <c r="AO73" s="41">
        <v>4</v>
      </c>
      <c r="AP73" s="41">
        <v>4</v>
      </c>
      <c r="AQ73" s="41">
        <v>4</v>
      </c>
      <c r="AR73" s="41">
        <v>4</v>
      </c>
      <c r="AS73" s="41">
        <v>4</v>
      </c>
      <c r="AT73" s="41">
        <v>4</v>
      </c>
      <c r="AU73" s="41">
        <v>4</v>
      </c>
      <c r="AV73" s="41">
        <v>4</v>
      </c>
      <c r="AW73" s="41">
        <v>4</v>
      </c>
      <c r="AX73" s="25"/>
      <c r="AY73" s="3">
        <v>5</v>
      </c>
      <c r="AZ73" s="3">
        <v>5</v>
      </c>
      <c r="BA73" s="3">
        <v>5</v>
      </c>
      <c r="BB73" s="3">
        <v>4</v>
      </c>
      <c r="BC73" s="3">
        <v>4</v>
      </c>
      <c r="BD73" s="3">
        <v>4</v>
      </c>
      <c r="BE73" s="3">
        <v>4</v>
      </c>
      <c r="BF73" s="3">
        <v>5</v>
      </c>
      <c r="BG73" s="3">
        <v>1</v>
      </c>
      <c r="BH73" s="3">
        <v>5</v>
      </c>
      <c r="BI73" s="3">
        <v>5</v>
      </c>
      <c r="BJ73" s="3">
        <v>1</v>
      </c>
      <c r="BK73" s="3">
        <v>1</v>
      </c>
      <c r="BL73" s="3">
        <v>1</v>
      </c>
      <c r="BM73" s="3">
        <v>3</v>
      </c>
      <c r="BN73" s="3">
        <v>1</v>
      </c>
      <c r="BO73" s="3">
        <v>1</v>
      </c>
      <c r="BP73" s="3">
        <v>1</v>
      </c>
      <c r="BQ73" s="3">
        <v>4</v>
      </c>
      <c r="BR73" s="3">
        <v>3</v>
      </c>
      <c r="BS73" s="3">
        <v>3</v>
      </c>
      <c r="BT73" s="3">
        <v>3</v>
      </c>
    </row>
    <row r="74" spans="1:72" ht="15" x14ac:dyDescent="0.25">
      <c r="A74" s="7">
        <v>19</v>
      </c>
      <c r="B74" s="7" t="s">
        <v>104</v>
      </c>
      <c r="C74" s="7">
        <v>1</v>
      </c>
      <c r="D74" s="7" t="s">
        <v>116</v>
      </c>
      <c r="E74" s="7" t="s">
        <v>136</v>
      </c>
      <c r="F74" s="41">
        <v>3</v>
      </c>
      <c r="G74" s="41">
        <v>4</v>
      </c>
      <c r="H74" s="41">
        <v>4</v>
      </c>
      <c r="I74" s="41">
        <v>3</v>
      </c>
      <c r="J74" s="41">
        <v>3</v>
      </c>
      <c r="K74" s="41">
        <v>3</v>
      </c>
      <c r="L74" s="41">
        <v>4</v>
      </c>
      <c r="M74" s="41">
        <v>4</v>
      </c>
      <c r="N74" s="41">
        <v>3</v>
      </c>
      <c r="O74" s="41">
        <v>5</v>
      </c>
      <c r="P74" s="41">
        <v>5</v>
      </c>
      <c r="Q74" s="41">
        <v>5</v>
      </c>
      <c r="R74" s="41">
        <v>5</v>
      </c>
      <c r="S74" s="41">
        <v>5</v>
      </c>
      <c r="T74" s="41">
        <v>5</v>
      </c>
      <c r="U74" s="41">
        <v>5</v>
      </c>
      <c r="V74" s="41">
        <v>5</v>
      </c>
      <c r="W74" s="41">
        <v>3</v>
      </c>
      <c r="X74" s="41">
        <v>3</v>
      </c>
      <c r="Y74" s="41">
        <v>3</v>
      </c>
      <c r="Z74" s="41">
        <v>5</v>
      </c>
      <c r="AA74" s="41">
        <v>5</v>
      </c>
      <c r="AB74" s="41">
        <v>5</v>
      </c>
      <c r="AC74" s="41">
        <v>5</v>
      </c>
      <c r="AD74" s="41">
        <v>5</v>
      </c>
      <c r="AE74" s="41">
        <v>5</v>
      </c>
      <c r="AF74" s="41">
        <v>5</v>
      </c>
      <c r="AG74" s="41">
        <v>3</v>
      </c>
      <c r="AH74" s="41">
        <v>3</v>
      </c>
      <c r="AI74" s="41">
        <v>3</v>
      </c>
      <c r="AJ74" s="41">
        <v>3</v>
      </c>
      <c r="AK74" s="41">
        <v>3</v>
      </c>
      <c r="AL74" s="41">
        <v>3</v>
      </c>
      <c r="AM74" s="41">
        <v>3</v>
      </c>
      <c r="AN74" s="41">
        <v>3</v>
      </c>
      <c r="AO74" s="41">
        <v>4</v>
      </c>
      <c r="AP74" s="41">
        <v>4</v>
      </c>
      <c r="AQ74" s="41">
        <v>5</v>
      </c>
      <c r="AR74" s="41">
        <v>4</v>
      </c>
      <c r="AS74" s="41">
        <v>3</v>
      </c>
      <c r="AT74" s="41">
        <v>4</v>
      </c>
      <c r="AU74" s="41">
        <v>3</v>
      </c>
      <c r="AV74" s="41">
        <v>3</v>
      </c>
      <c r="AW74" s="41">
        <v>5</v>
      </c>
      <c r="AX74" s="25"/>
      <c r="AY74" s="3">
        <v>4</v>
      </c>
      <c r="AZ74" s="3">
        <v>4</v>
      </c>
      <c r="BA74" s="3">
        <v>4</v>
      </c>
      <c r="BB74" s="3">
        <v>4</v>
      </c>
      <c r="BC74" s="3">
        <v>3</v>
      </c>
      <c r="BD74" s="3">
        <v>5</v>
      </c>
      <c r="BE74" s="3">
        <v>4</v>
      </c>
      <c r="BF74" s="3">
        <v>4</v>
      </c>
      <c r="BG74" s="3">
        <v>4</v>
      </c>
      <c r="BH74" s="3">
        <v>3</v>
      </c>
      <c r="BI74" s="3">
        <v>2</v>
      </c>
      <c r="BJ74" s="3">
        <v>2</v>
      </c>
      <c r="BK74" s="3">
        <v>2</v>
      </c>
      <c r="BL74" s="3">
        <v>1</v>
      </c>
      <c r="BM74" s="3">
        <v>1</v>
      </c>
      <c r="BN74" s="3">
        <v>2</v>
      </c>
      <c r="BO74" s="3">
        <v>2</v>
      </c>
      <c r="BP74" s="3">
        <v>2</v>
      </c>
      <c r="BQ74" s="3">
        <v>2</v>
      </c>
      <c r="BR74" s="3">
        <v>2</v>
      </c>
      <c r="BS74" s="3">
        <v>4</v>
      </c>
      <c r="BT74" s="3">
        <v>4</v>
      </c>
    </row>
    <row r="75" spans="1:72" ht="15" x14ac:dyDescent="0.25">
      <c r="A75" s="7">
        <v>20</v>
      </c>
      <c r="B75" s="7" t="s">
        <v>111</v>
      </c>
      <c r="C75" s="7">
        <v>1</v>
      </c>
      <c r="D75" s="7" t="s">
        <v>116</v>
      </c>
      <c r="E75" s="7" t="s">
        <v>134</v>
      </c>
      <c r="F75" s="41">
        <v>4</v>
      </c>
      <c r="G75" s="41">
        <v>5</v>
      </c>
      <c r="H75" s="41">
        <v>5</v>
      </c>
      <c r="I75" s="41">
        <v>4</v>
      </c>
      <c r="J75" s="41">
        <v>3</v>
      </c>
      <c r="K75" s="41">
        <v>3</v>
      </c>
      <c r="L75" s="41">
        <v>5</v>
      </c>
      <c r="M75" s="41">
        <v>5</v>
      </c>
      <c r="N75" s="41">
        <v>4</v>
      </c>
      <c r="O75" s="41">
        <v>5</v>
      </c>
      <c r="P75" s="41">
        <v>5</v>
      </c>
      <c r="Q75" s="41">
        <v>5</v>
      </c>
      <c r="R75" s="41">
        <v>4</v>
      </c>
      <c r="S75" s="41">
        <v>5</v>
      </c>
      <c r="T75" s="41">
        <v>5</v>
      </c>
      <c r="U75" s="41">
        <v>5</v>
      </c>
      <c r="V75" s="41">
        <v>4</v>
      </c>
      <c r="W75" s="41">
        <v>3</v>
      </c>
      <c r="X75" s="41">
        <v>3</v>
      </c>
      <c r="Y75" s="41">
        <v>3</v>
      </c>
      <c r="Z75" s="41">
        <v>5</v>
      </c>
      <c r="AA75" s="41">
        <v>5</v>
      </c>
      <c r="AB75" s="41">
        <v>5</v>
      </c>
      <c r="AC75" s="41">
        <v>5</v>
      </c>
      <c r="AD75" s="41">
        <v>5</v>
      </c>
      <c r="AE75" s="41">
        <v>5</v>
      </c>
      <c r="AF75" s="41">
        <v>5</v>
      </c>
      <c r="AG75" s="41">
        <v>4</v>
      </c>
      <c r="AH75" s="41">
        <v>4</v>
      </c>
      <c r="AI75" s="41">
        <v>4</v>
      </c>
      <c r="AJ75" s="41">
        <v>3</v>
      </c>
      <c r="AK75" s="41">
        <v>4</v>
      </c>
      <c r="AL75" s="41">
        <v>4</v>
      </c>
      <c r="AM75" s="41">
        <v>4</v>
      </c>
      <c r="AN75" s="41">
        <v>2</v>
      </c>
      <c r="AO75" s="41">
        <v>3</v>
      </c>
      <c r="AP75" s="41">
        <v>5</v>
      </c>
      <c r="AQ75" s="41">
        <v>4</v>
      </c>
      <c r="AR75" s="41">
        <v>3</v>
      </c>
      <c r="AS75" s="41">
        <v>4</v>
      </c>
      <c r="AT75" s="41">
        <v>4</v>
      </c>
      <c r="AU75" s="41">
        <v>5</v>
      </c>
      <c r="AV75" s="41">
        <v>5</v>
      </c>
      <c r="AW75" s="41">
        <v>5</v>
      </c>
      <c r="AX75" s="25"/>
      <c r="AY75" s="3">
        <v>5</v>
      </c>
      <c r="AZ75" s="3">
        <v>5</v>
      </c>
      <c r="BA75" s="3">
        <v>5</v>
      </c>
      <c r="BB75" s="3">
        <v>1</v>
      </c>
      <c r="BC75" s="3">
        <v>5</v>
      </c>
      <c r="BD75" s="3">
        <v>5</v>
      </c>
      <c r="BE75" s="3">
        <v>5</v>
      </c>
      <c r="BF75" s="3">
        <v>4</v>
      </c>
      <c r="BG75" s="3">
        <v>4</v>
      </c>
      <c r="BH75" s="3">
        <v>3</v>
      </c>
      <c r="BI75" s="3">
        <v>4</v>
      </c>
      <c r="BJ75" s="3">
        <v>4</v>
      </c>
      <c r="BK75" s="3">
        <v>2</v>
      </c>
      <c r="BL75" s="3">
        <v>1</v>
      </c>
      <c r="BM75" s="3">
        <v>4</v>
      </c>
      <c r="BN75" s="3">
        <v>3</v>
      </c>
      <c r="BO75" s="3">
        <v>1</v>
      </c>
      <c r="BP75" s="3">
        <v>1</v>
      </c>
      <c r="BQ75" s="3">
        <v>4</v>
      </c>
      <c r="BR75" s="3">
        <v>4</v>
      </c>
      <c r="BS75" s="3">
        <v>4</v>
      </c>
      <c r="BT75" s="3">
        <v>5</v>
      </c>
    </row>
    <row r="76" spans="1:72" ht="15" x14ac:dyDescent="0.25">
      <c r="A76" s="7">
        <v>20</v>
      </c>
      <c r="B76" s="7" t="s">
        <v>104</v>
      </c>
      <c r="C76" s="7">
        <v>1</v>
      </c>
      <c r="D76" s="7" t="s">
        <v>116</v>
      </c>
      <c r="E76" s="7" t="s">
        <v>137</v>
      </c>
      <c r="F76" s="41">
        <v>5</v>
      </c>
      <c r="G76" s="41">
        <v>5</v>
      </c>
      <c r="H76" s="41">
        <v>5</v>
      </c>
      <c r="I76" s="41">
        <v>4</v>
      </c>
      <c r="J76" s="41">
        <v>4</v>
      </c>
      <c r="K76" s="41">
        <v>4</v>
      </c>
      <c r="L76" s="41">
        <v>4</v>
      </c>
      <c r="M76" s="41">
        <v>5</v>
      </c>
      <c r="N76" s="41">
        <v>4</v>
      </c>
      <c r="O76" s="41">
        <v>4</v>
      </c>
      <c r="P76" s="41">
        <v>5</v>
      </c>
      <c r="Q76" s="41">
        <v>5</v>
      </c>
      <c r="R76" s="41">
        <v>5</v>
      </c>
      <c r="S76" s="41">
        <v>5</v>
      </c>
      <c r="T76" s="41">
        <v>5</v>
      </c>
      <c r="U76" s="41">
        <v>5</v>
      </c>
      <c r="V76" s="41">
        <v>5</v>
      </c>
      <c r="W76" s="41">
        <v>1</v>
      </c>
      <c r="X76" s="41">
        <v>3</v>
      </c>
      <c r="Y76" s="41">
        <v>3</v>
      </c>
      <c r="Z76" s="41">
        <v>4</v>
      </c>
      <c r="AA76" s="41">
        <v>5</v>
      </c>
      <c r="AB76" s="41">
        <v>4</v>
      </c>
      <c r="AC76" s="41">
        <v>5</v>
      </c>
      <c r="AD76" s="41">
        <v>5</v>
      </c>
      <c r="AE76" s="41">
        <v>5</v>
      </c>
      <c r="AF76" s="41">
        <v>2</v>
      </c>
      <c r="AG76" s="41">
        <v>4</v>
      </c>
      <c r="AH76" s="41">
        <v>4</v>
      </c>
      <c r="AI76" s="41">
        <v>4</v>
      </c>
      <c r="AJ76" s="41">
        <v>5</v>
      </c>
      <c r="AK76" s="41">
        <v>5</v>
      </c>
      <c r="AL76" s="41">
        <v>5</v>
      </c>
      <c r="AM76" s="41">
        <v>5</v>
      </c>
      <c r="AN76" s="41">
        <v>4</v>
      </c>
      <c r="AO76" s="41">
        <v>4</v>
      </c>
      <c r="AP76" s="41">
        <v>5</v>
      </c>
      <c r="AQ76" s="41">
        <v>2</v>
      </c>
      <c r="AR76" s="41">
        <v>2</v>
      </c>
      <c r="AS76" s="41">
        <v>4</v>
      </c>
      <c r="AT76" s="41">
        <v>4</v>
      </c>
      <c r="AU76" s="41">
        <v>4</v>
      </c>
      <c r="AV76" s="41">
        <v>4</v>
      </c>
      <c r="AW76" s="41">
        <v>4</v>
      </c>
      <c r="AX76" s="25"/>
      <c r="AY76" s="3">
        <v>5</v>
      </c>
      <c r="AZ76" s="3">
        <v>5</v>
      </c>
      <c r="BA76" s="3">
        <v>5</v>
      </c>
      <c r="BB76" s="3">
        <v>2</v>
      </c>
      <c r="BC76" s="3">
        <v>5</v>
      </c>
      <c r="BD76" s="3">
        <v>5</v>
      </c>
      <c r="BE76" s="3">
        <v>4</v>
      </c>
      <c r="BF76" s="3">
        <v>4</v>
      </c>
      <c r="BG76" s="3">
        <v>5</v>
      </c>
      <c r="BH76" s="3">
        <v>4</v>
      </c>
      <c r="BI76" s="3">
        <v>2</v>
      </c>
      <c r="BJ76" s="3">
        <v>4</v>
      </c>
      <c r="BK76" s="3">
        <v>4</v>
      </c>
      <c r="BL76" s="3">
        <v>1</v>
      </c>
      <c r="BM76" s="3">
        <v>1</v>
      </c>
      <c r="BN76" s="3">
        <v>1</v>
      </c>
      <c r="BO76" s="3">
        <v>1</v>
      </c>
      <c r="BP76" s="3">
        <v>1</v>
      </c>
      <c r="BQ76" s="3">
        <v>4</v>
      </c>
      <c r="BR76" s="3">
        <v>4</v>
      </c>
      <c r="BS76" s="3">
        <v>4</v>
      </c>
      <c r="BT76" s="3">
        <v>4</v>
      </c>
    </row>
    <row r="77" spans="1:72" ht="15" x14ac:dyDescent="0.25">
      <c r="A77" s="7">
        <v>20</v>
      </c>
      <c r="B77" s="7" t="s">
        <v>111</v>
      </c>
      <c r="C77" s="7">
        <v>1</v>
      </c>
      <c r="D77" s="7" t="s">
        <v>116</v>
      </c>
      <c r="E77" s="7" t="s">
        <v>134</v>
      </c>
      <c r="F77" s="41">
        <v>5</v>
      </c>
      <c r="G77" s="41">
        <v>5</v>
      </c>
      <c r="H77" s="41">
        <v>5</v>
      </c>
      <c r="I77" s="41">
        <v>4</v>
      </c>
      <c r="J77" s="41">
        <v>5</v>
      </c>
      <c r="K77" s="41">
        <v>4</v>
      </c>
      <c r="L77" s="41">
        <v>5</v>
      </c>
      <c r="M77" s="41">
        <v>5</v>
      </c>
      <c r="N77" s="41">
        <v>4</v>
      </c>
      <c r="O77" s="41">
        <v>5</v>
      </c>
      <c r="P77" s="41">
        <v>5</v>
      </c>
      <c r="Q77" s="41">
        <v>5</v>
      </c>
      <c r="R77" s="41">
        <v>2</v>
      </c>
      <c r="S77" s="41">
        <v>3</v>
      </c>
      <c r="T77" s="41">
        <v>5</v>
      </c>
      <c r="U77" s="41">
        <v>5</v>
      </c>
      <c r="V77" s="41">
        <v>3</v>
      </c>
      <c r="W77" s="41">
        <v>3</v>
      </c>
      <c r="X77" s="41">
        <v>3</v>
      </c>
      <c r="Y77" s="41">
        <v>3</v>
      </c>
      <c r="Z77" s="41">
        <v>5</v>
      </c>
      <c r="AA77" s="41">
        <v>1</v>
      </c>
      <c r="AB77" s="41">
        <v>3</v>
      </c>
      <c r="AC77" s="41">
        <v>3</v>
      </c>
      <c r="AD77" s="41">
        <v>3</v>
      </c>
      <c r="AE77" s="41">
        <v>2</v>
      </c>
      <c r="AF77" s="41">
        <v>2</v>
      </c>
      <c r="AG77" s="41">
        <v>5</v>
      </c>
      <c r="AH77" s="41">
        <v>5</v>
      </c>
      <c r="AI77" s="41">
        <v>5</v>
      </c>
      <c r="AJ77" s="41">
        <v>5</v>
      </c>
      <c r="AK77" s="41">
        <v>5</v>
      </c>
      <c r="AL77" s="41">
        <v>5</v>
      </c>
      <c r="AM77" s="41">
        <v>5</v>
      </c>
      <c r="AN77" s="41">
        <v>5</v>
      </c>
      <c r="AO77" s="41">
        <v>5</v>
      </c>
      <c r="AP77" s="41">
        <v>5</v>
      </c>
      <c r="AQ77" s="41">
        <v>5</v>
      </c>
      <c r="AR77" s="41">
        <v>3</v>
      </c>
      <c r="AS77" s="41">
        <v>5</v>
      </c>
      <c r="AT77" s="41">
        <v>4</v>
      </c>
      <c r="AU77" s="41">
        <v>5</v>
      </c>
      <c r="AV77" s="41">
        <v>5</v>
      </c>
      <c r="AW77" s="41">
        <v>3</v>
      </c>
      <c r="AX77" s="25"/>
      <c r="AY77" s="3">
        <v>5</v>
      </c>
      <c r="AZ77" s="3">
        <v>5</v>
      </c>
      <c r="BA77" s="3">
        <v>5</v>
      </c>
      <c r="BB77" s="3">
        <v>5</v>
      </c>
      <c r="BC77" s="3">
        <v>5</v>
      </c>
      <c r="BD77" s="3">
        <v>5</v>
      </c>
      <c r="BE77" s="3">
        <v>5</v>
      </c>
      <c r="BF77" s="3">
        <v>5</v>
      </c>
      <c r="BG77" s="3">
        <v>5</v>
      </c>
      <c r="BH77" s="3">
        <v>5</v>
      </c>
      <c r="BI77" s="3">
        <v>5</v>
      </c>
      <c r="BJ77" s="3">
        <v>5</v>
      </c>
      <c r="BK77" s="3">
        <v>5</v>
      </c>
      <c r="BL77" s="3">
        <v>1</v>
      </c>
      <c r="BM77" s="3">
        <v>1</v>
      </c>
      <c r="BN77" s="3">
        <v>1</v>
      </c>
      <c r="BO77" s="3">
        <v>3</v>
      </c>
      <c r="BP77" s="3">
        <v>3</v>
      </c>
      <c r="BQ77" s="3">
        <v>5</v>
      </c>
      <c r="BR77" s="3">
        <v>5</v>
      </c>
      <c r="BS77" s="3">
        <v>5</v>
      </c>
      <c r="BT77" s="3">
        <v>5</v>
      </c>
    </row>
    <row r="78" spans="1:72" ht="15" x14ac:dyDescent="0.25">
      <c r="A78" s="7">
        <v>21</v>
      </c>
      <c r="B78" s="7" t="s">
        <v>111</v>
      </c>
      <c r="C78" s="7">
        <v>0</v>
      </c>
      <c r="D78" s="7" t="s">
        <v>116</v>
      </c>
      <c r="E78" s="7" t="s">
        <v>138</v>
      </c>
      <c r="F78" s="41">
        <v>5</v>
      </c>
      <c r="G78" s="41">
        <v>5</v>
      </c>
      <c r="H78" s="41">
        <v>5</v>
      </c>
      <c r="I78" s="41">
        <v>5</v>
      </c>
      <c r="J78" s="41">
        <v>5</v>
      </c>
      <c r="K78" s="41">
        <v>5</v>
      </c>
      <c r="L78" s="41">
        <v>5</v>
      </c>
      <c r="M78" s="41">
        <v>5</v>
      </c>
      <c r="N78" s="41">
        <v>5</v>
      </c>
      <c r="O78" s="41">
        <v>5</v>
      </c>
      <c r="P78" s="41">
        <v>5</v>
      </c>
      <c r="Q78" s="41">
        <v>5</v>
      </c>
      <c r="R78" s="41">
        <v>5</v>
      </c>
      <c r="S78" s="41">
        <v>5</v>
      </c>
      <c r="T78" s="41">
        <v>5</v>
      </c>
      <c r="U78" s="41">
        <v>5</v>
      </c>
      <c r="V78" s="41">
        <v>5</v>
      </c>
      <c r="W78" s="41">
        <v>3</v>
      </c>
      <c r="X78" s="41">
        <v>3</v>
      </c>
      <c r="Y78" s="41">
        <v>3</v>
      </c>
      <c r="Z78" s="41">
        <v>5</v>
      </c>
      <c r="AA78" s="41">
        <v>1</v>
      </c>
      <c r="AB78" s="41">
        <v>1</v>
      </c>
      <c r="AC78" s="41">
        <v>1</v>
      </c>
      <c r="AD78" s="41">
        <v>1</v>
      </c>
      <c r="AE78" s="41">
        <v>1</v>
      </c>
      <c r="AF78" s="41">
        <v>1</v>
      </c>
      <c r="AG78" s="41">
        <v>5</v>
      </c>
      <c r="AH78" s="41">
        <v>5</v>
      </c>
      <c r="AI78" s="41">
        <v>5</v>
      </c>
      <c r="AJ78" s="41">
        <v>5</v>
      </c>
      <c r="AK78" s="41">
        <v>5</v>
      </c>
      <c r="AL78" s="41">
        <v>5</v>
      </c>
      <c r="AM78" s="41">
        <v>5</v>
      </c>
      <c r="AN78" s="41">
        <v>5</v>
      </c>
      <c r="AO78" s="41">
        <v>5</v>
      </c>
      <c r="AP78" s="41">
        <v>5</v>
      </c>
      <c r="AQ78" s="41">
        <v>5</v>
      </c>
      <c r="AR78" s="41">
        <v>5</v>
      </c>
      <c r="AS78" s="41">
        <v>4</v>
      </c>
      <c r="AT78" s="41">
        <v>3</v>
      </c>
      <c r="AU78" s="41">
        <v>4</v>
      </c>
      <c r="AV78" s="41">
        <v>4</v>
      </c>
      <c r="AW78" s="41">
        <v>4</v>
      </c>
      <c r="AX78" s="25"/>
      <c r="AY78" s="3">
        <v>5</v>
      </c>
      <c r="AZ78" s="3">
        <v>4</v>
      </c>
      <c r="BA78" s="3">
        <v>4</v>
      </c>
      <c r="BB78" s="3">
        <v>4</v>
      </c>
      <c r="BC78" s="3">
        <v>4</v>
      </c>
      <c r="BD78" s="3">
        <v>5</v>
      </c>
      <c r="BE78" s="3">
        <v>5</v>
      </c>
      <c r="BF78" s="3">
        <v>5</v>
      </c>
      <c r="BG78" s="3">
        <v>1</v>
      </c>
      <c r="BH78" s="3">
        <v>5</v>
      </c>
      <c r="BI78" s="3">
        <v>4</v>
      </c>
      <c r="BJ78" s="3">
        <v>4</v>
      </c>
      <c r="BK78" s="3">
        <v>5</v>
      </c>
      <c r="BL78" s="3">
        <v>5</v>
      </c>
      <c r="BM78" s="3">
        <v>5</v>
      </c>
      <c r="BN78" s="3">
        <v>5</v>
      </c>
      <c r="BO78" s="3">
        <v>5</v>
      </c>
      <c r="BP78" s="3">
        <v>5</v>
      </c>
      <c r="BQ78" s="3">
        <v>5</v>
      </c>
      <c r="BR78" s="3">
        <v>5</v>
      </c>
      <c r="BS78" s="3">
        <v>5</v>
      </c>
      <c r="BT78" s="3">
        <v>5</v>
      </c>
    </row>
    <row r="79" spans="1:72" ht="15" x14ac:dyDescent="0.25">
      <c r="A79" s="7">
        <v>20</v>
      </c>
      <c r="B79" s="7" t="s">
        <v>111</v>
      </c>
      <c r="C79" s="7">
        <v>1</v>
      </c>
      <c r="D79" s="7" t="s">
        <v>116</v>
      </c>
      <c r="E79" s="7" t="s">
        <v>134</v>
      </c>
      <c r="F79" s="41">
        <v>4</v>
      </c>
      <c r="G79" s="41">
        <v>5</v>
      </c>
      <c r="H79" s="41">
        <v>4</v>
      </c>
      <c r="I79" s="41">
        <v>4</v>
      </c>
      <c r="J79" s="41">
        <v>4</v>
      </c>
      <c r="K79" s="41">
        <v>4</v>
      </c>
      <c r="L79" s="41">
        <v>4</v>
      </c>
      <c r="M79" s="41">
        <v>3</v>
      </c>
      <c r="N79" s="41">
        <v>3</v>
      </c>
      <c r="O79" s="41">
        <v>4</v>
      </c>
      <c r="P79" s="41">
        <v>4</v>
      </c>
      <c r="Q79" s="41">
        <v>4</v>
      </c>
      <c r="R79" s="41">
        <v>4</v>
      </c>
      <c r="S79" s="41">
        <v>4</v>
      </c>
      <c r="T79" s="41">
        <v>4</v>
      </c>
      <c r="U79" s="41">
        <v>4</v>
      </c>
      <c r="V79" s="41">
        <v>4</v>
      </c>
      <c r="W79" s="41">
        <v>3</v>
      </c>
      <c r="X79" s="41">
        <v>3</v>
      </c>
      <c r="Y79" s="41">
        <v>3</v>
      </c>
      <c r="Z79" s="41">
        <v>5</v>
      </c>
      <c r="AA79" s="41">
        <v>3</v>
      </c>
      <c r="AB79" s="41">
        <v>3</v>
      </c>
      <c r="AC79" s="41">
        <v>3</v>
      </c>
      <c r="AD79" s="41">
        <v>3</v>
      </c>
      <c r="AE79" s="41">
        <v>3</v>
      </c>
      <c r="AF79" s="41">
        <v>3</v>
      </c>
      <c r="AG79" s="41">
        <v>3</v>
      </c>
      <c r="AH79" s="41">
        <v>3</v>
      </c>
      <c r="AI79" s="41">
        <v>3</v>
      </c>
      <c r="AJ79" s="41">
        <v>4</v>
      </c>
      <c r="AK79" s="41">
        <v>4</v>
      </c>
      <c r="AL79" s="41">
        <v>4</v>
      </c>
      <c r="AM79" s="41">
        <v>4</v>
      </c>
      <c r="AN79" s="41">
        <v>4</v>
      </c>
      <c r="AO79" s="41">
        <v>4</v>
      </c>
      <c r="AP79" s="41">
        <v>4</v>
      </c>
      <c r="AQ79" s="41">
        <v>4</v>
      </c>
      <c r="AR79" s="41">
        <v>4</v>
      </c>
      <c r="AS79" s="41">
        <v>4</v>
      </c>
      <c r="AT79" s="41">
        <v>4</v>
      </c>
      <c r="AU79" s="41">
        <v>4</v>
      </c>
      <c r="AV79" s="41">
        <v>4</v>
      </c>
      <c r="AW79" s="41">
        <v>4</v>
      </c>
      <c r="AX79" s="25"/>
      <c r="AY79" s="3">
        <v>4</v>
      </c>
      <c r="AZ79" s="3">
        <v>4</v>
      </c>
      <c r="BA79" s="3">
        <v>4</v>
      </c>
      <c r="BB79" s="3">
        <v>2</v>
      </c>
      <c r="BC79" s="3">
        <v>3</v>
      </c>
      <c r="BD79" s="3">
        <v>4</v>
      </c>
      <c r="BE79" s="3">
        <v>4</v>
      </c>
      <c r="BF79" s="3">
        <v>4</v>
      </c>
      <c r="BG79" s="3">
        <v>4</v>
      </c>
      <c r="BH79" s="3">
        <v>3</v>
      </c>
      <c r="BI79" s="3">
        <v>3</v>
      </c>
      <c r="BJ79" s="3">
        <v>3</v>
      </c>
      <c r="BK79" s="3">
        <v>4</v>
      </c>
      <c r="BL79" s="3">
        <v>2</v>
      </c>
      <c r="BM79" s="3">
        <v>3</v>
      </c>
      <c r="BN79" s="3">
        <v>2</v>
      </c>
      <c r="BO79" s="3">
        <v>2</v>
      </c>
      <c r="BP79" s="3">
        <v>2</v>
      </c>
      <c r="BQ79" s="3">
        <v>4</v>
      </c>
      <c r="BR79" s="3">
        <v>4</v>
      </c>
      <c r="BS79" s="3">
        <v>4</v>
      </c>
      <c r="BT79" s="3">
        <v>4</v>
      </c>
    </row>
    <row r="80" spans="1:72" ht="15" x14ac:dyDescent="0.25">
      <c r="A80" s="7">
        <v>21</v>
      </c>
      <c r="B80" s="7" t="s">
        <v>111</v>
      </c>
      <c r="C80" s="7">
        <v>1</v>
      </c>
      <c r="D80" s="7" t="s">
        <v>116</v>
      </c>
      <c r="E80" s="7" t="s">
        <v>134</v>
      </c>
      <c r="F80" s="41">
        <v>4</v>
      </c>
      <c r="G80" s="41">
        <v>4</v>
      </c>
      <c r="H80" s="41">
        <v>4</v>
      </c>
      <c r="I80" s="41">
        <v>4</v>
      </c>
      <c r="J80" s="41">
        <v>4</v>
      </c>
      <c r="K80" s="41">
        <v>4</v>
      </c>
      <c r="L80" s="41">
        <v>4</v>
      </c>
      <c r="M80" s="41">
        <v>4</v>
      </c>
      <c r="N80" s="41">
        <v>4</v>
      </c>
      <c r="O80" s="41">
        <v>4</v>
      </c>
      <c r="P80" s="41">
        <v>4</v>
      </c>
      <c r="Q80" s="41">
        <v>4</v>
      </c>
      <c r="R80" s="41">
        <v>4</v>
      </c>
      <c r="S80" s="41">
        <v>4</v>
      </c>
      <c r="T80" s="41">
        <v>4</v>
      </c>
      <c r="U80" s="41">
        <v>4</v>
      </c>
      <c r="V80" s="41">
        <v>4</v>
      </c>
      <c r="W80" s="41">
        <v>3</v>
      </c>
      <c r="X80" s="41">
        <v>3</v>
      </c>
      <c r="Y80" s="41">
        <v>3</v>
      </c>
      <c r="Z80" s="41">
        <v>4</v>
      </c>
      <c r="AA80" s="41">
        <v>2</v>
      </c>
      <c r="AB80" s="41">
        <v>2</v>
      </c>
      <c r="AC80" s="41">
        <v>2</v>
      </c>
      <c r="AD80" s="41">
        <v>2</v>
      </c>
      <c r="AE80" s="41">
        <v>2</v>
      </c>
      <c r="AF80" s="41">
        <v>2</v>
      </c>
      <c r="AG80" s="41">
        <v>4</v>
      </c>
      <c r="AH80" s="41">
        <v>4</v>
      </c>
      <c r="AI80" s="41">
        <v>4</v>
      </c>
      <c r="AJ80" s="41">
        <v>4</v>
      </c>
      <c r="AK80" s="41">
        <v>4</v>
      </c>
      <c r="AL80" s="41">
        <v>4</v>
      </c>
      <c r="AM80" s="41">
        <v>4</v>
      </c>
      <c r="AN80" s="41">
        <v>4</v>
      </c>
      <c r="AO80" s="41">
        <v>3</v>
      </c>
      <c r="AP80" s="41">
        <v>4</v>
      </c>
      <c r="AQ80" s="41">
        <v>4</v>
      </c>
      <c r="AR80" s="41">
        <v>4</v>
      </c>
      <c r="AS80" s="41">
        <v>4</v>
      </c>
      <c r="AT80" s="41">
        <v>4</v>
      </c>
      <c r="AU80" s="41">
        <v>4</v>
      </c>
      <c r="AV80" s="41">
        <v>4</v>
      </c>
      <c r="AW80" s="41">
        <v>4</v>
      </c>
      <c r="AX80" s="25"/>
      <c r="AY80" s="3">
        <v>4</v>
      </c>
      <c r="AZ80" s="3">
        <v>4</v>
      </c>
      <c r="BA80" s="3">
        <v>4</v>
      </c>
      <c r="BB80" s="3">
        <v>4</v>
      </c>
      <c r="BC80" s="3">
        <v>3</v>
      </c>
      <c r="BD80" s="3">
        <v>5</v>
      </c>
      <c r="BE80" s="3">
        <v>4</v>
      </c>
      <c r="BF80" s="3">
        <v>4</v>
      </c>
      <c r="BG80" s="3">
        <v>4</v>
      </c>
      <c r="BH80" s="3">
        <v>3</v>
      </c>
      <c r="BI80" s="3">
        <v>3</v>
      </c>
      <c r="BJ80" s="3">
        <v>3</v>
      </c>
      <c r="BK80" s="3">
        <v>2</v>
      </c>
      <c r="BL80" s="3">
        <v>2</v>
      </c>
      <c r="BM80" s="3">
        <v>2</v>
      </c>
      <c r="BN80" s="3">
        <v>2</v>
      </c>
      <c r="BO80" s="3">
        <v>2</v>
      </c>
      <c r="BP80" s="3">
        <v>2</v>
      </c>
      <c r="BQ80" s="3">
        <v>4</v>
      </c>
      <c r="BR80" s="3">
        <v>4</v>
      </c>
      <c r="BS80" s="3">
        <v>4</v>
      </c>
      <c r="BT80" s="3">
        <v>4</v>
      </c>
    </row>
    <row r="81" spans="1:72" ht="15" x14ac:dyDescent="0.25">
      <c r="A81" s="7">
        <v>19</v>
      </c>
      <c r="B81" s="7" t="s">
        <v>111</v>
      </c>
      <c r="C81" s="7">
        <v>1</v>
      </c>
      <c r="D81" s="7" t="s">
        <v>116</v>
      </c>
      <c r="E81" s="7" t="s">
        <v>134</v>
      </c>
      <c r="F81" s="41">
        <v>4</v>
      </c>
      <c r="G81" s="41">
        <v>4</v>
      </c>
      <c r="H81" s="41">
        <v>4</v>
      </c>
      <c r="I81" s="41">
        <v>4</v>
      </c>
      <c r="J81" s="41">
        <v>4</v>
      </c>
      <c r="K81" s="41">
        <v>4</v>
      </c>
      <c r="L81" s="41">
        <v>4</v>
      </c>
      <c r="M81" s="41">
        <v>4</v>
      </c>
      <c r="N81" s="41">
        <v>4</v>
      </c>
      <c r="O81" s="41">
        <v>4</v>
      </c>
      <c r="P81" s="41">
        <v>4</v>
      </c>
      <c r="Q81" s="41">
        <v>4</v>
      </c>
      <c r="R81" s="41">
        <v>4</v>
      </c>
      <c r="S81" s="41">
        <v>4</v>
      </c>
      <c r="T81" s="41">
        <v>4</v>
      </c>
      <c r="U81" s="41">
        <v>4</v>
      </c>
      <c r="V81" s="41">
        <v>4</v>
      </c>
      <c r="W81" s="41">
        <v>3</v>
      </c>
      <c r="X81" s="41">
        <v>3</v>
      </c>
      <c r="Y81" s="41">
        <v>3</v>
      </c>
      <c r="Z81" s="41">
        <v>4</v>
      </c>
      <c r="AA81" s="41">
        <v>2</v>
      </c>
      <c r="AB81" s="41">
        <v>4</v>
      </c>
      <c r="AC81" s="41">
        <v>4</v>
      </c>
      <c r="AD81" s="41">
        <v>4</v>
      </c>
      <c r="AE81" s="41">
        <v>4</v>
      </c>
      <c r="AF81" s="41">
        <v>4</v>
      </c>
      <c r="AG81" s="41">
        <v>4</v>
      </c>
      <c r="AH81" s="41">
        <v>4</v>
      </c>
      <c r="AI81" s="41">
        <v>4</v>
      </c>
      <c r="AJ81" s="41">
        <v>4</v>
      </c>
      <c r="AK81" s="41">
        <v>4</v>
      </c>
      <c r="AL81" s="41">
        <v>4</v>
      </c>
      <c r="AM81" s="41">
        <v>4</v>
      </c>
      <c r="AN81" s="41">
        <v>4</v>
      </c>
      <c r="AO81" s="41">
        <v>3</v>
      </c>
      <c r="AP81" s="41">
        <v>5</v>
      </c>
      <c r="AQ81" s="41">
        <v>4</v>
      </c>
      <c r="AR81" s="41">
        <v>4</v>
      </c>
      <c r="AS81" s="41">
        <v>4</v>
      </c>
      <c r="AT81" s="41">
        <v>4</v>
      </c>
      <c r="AU81" s="41">
        <v>4</v>
      </c>
      <c r="AV81" s="41">
        <v>4</v>
      </c>
      <c r="AW81" s="41">
        <v>4</v>
      </c>
      <c r="AX81" s="25"/>
      <c r="AY81" s="3">
        <v>4</v>
      </c>
      <c r="AZ81" s="3">
        <v>4</v>
      </c>
      <c r="BA81" s="3">
        <v>4</v>
      </c>
      <c r="BB81" s="3">
        <v>4</v>
      </c>
      <c r="BC81" s="3">
        <v>4</v>
      </c>
      <c r="BD81" s="3">
        <v>5</v>
      </c>
      <c r="BE81" s="3">
        <v>4</v>
      </c>
      <c r="BF81" s="3">
        <v>4</v>
      </c>
      <c r="BG81" s="3">
        <v>4</v>
      </c>
      <c r="BH81" s="3">
        <v>3</v>
      </c>
      <c r="BI81" s="3">
        <v>4</v>
      </c>
      <c r="BJ81" s="3">
        <v>4</v>
      </c>
      <c r="BK81" s="3">
        <v>4</v>
      </c>
      <c r="BL81" s="3">
        <v>2</v>
      </c>
      <c r="BM81" s="3">
        <v>2</v>
      </c>
      <c r="BN81" s="3">
        <v>2</v>
      </c>
      <c r="BO81" s="3">
        <v>2</v>
      </c>
      <c r="BP81" s="3">
        <v>2</v>
      </c>
      <c r="BQ81" s="3">
        <v>4</v>
      </c>
      <c r="BR81" s="3">
        <v>4</v>
      </c>
      <c r="BS81" s="3">
        <v>4</v>
      </c>
      <c r="BT81" s="3">
        <v>4</v>
      </c>
    </row>
    <row r="82" spans="1:72" ht="15" x14ac:dyDescent="0.25">
      <c r="A82" s="7">
        <v>20</v>
      </c>
      <c r="B82" s="7" t="s">
        <v>111</v>
      </c>
      <c r="C82" s="7"/>
      <c r="D82" s="7" t="s">
        <v>116</v>
      </c>
      <c r="E82" s="7" t="s">
        <v>134</v>
      </c>
      <c r="F82" s="41">
        <v>3</v>
      </c>
      <c r="G82" s="41">
        <v>3</v>
      </c>
      <c r="H82" s="41">
        <v>3</v>
      </c>
      <c r="I82" s="41">
        <v>3</v>
      </c>
      <c r="J82" s="41">
        <v>3</v>
      </c>
      <c r="K82" s="41">
        <v>3</v>
      </c>
      <c r="L82" s="41">
        <v>3</v>
      </c>
      <c r="M82" s="41">
        <v>3</v>
      </c>
      <c r="N82" s="41">
        <v>3</v>
      </c>
      <c r="O82" s="41">
        <v>3</v>
      </c>
      <c r="P82" s="41">
        <v>3</v>
      </c>
      <c r="Q82" s="41">
        <v>3</v>
      </c>
      <c r="R82" s="41">
        <v>3</v>
      </c>
      <c r="S82" s="41">
        <v>3</v>
      </c>
      <c r="T82" s="41">
        <v>3</v>
      </c>
      <c r="U82" s="41">
        <v>3</v>
      </c>
      <c r="V82" s="41">
        <v>3</v>
      </c>
      <c r="W82" s="41">
        <v>2</v>
      </c>
      <c r="X82" s="41">
        <v>2</v>
      </c>
      <c r="Y82" s="41">
        <v>2</v>
      </c>
      <c r="Z82" s="41">
        <v>3</v>
      </c>
      <c r="AA82" s="41">
        <v>3</v>
      </c>
      <c r="AB82" s="41">
        <v>3</v>
      </c>
      <c r="AC82" s="41">
        <v>3</v>
      </c>
      <c r="AD82" s="41">
        <v>3</v>
      </c>
      <c r="AE82" s="41">
        <v>3</v>
      </c>
      <c r="AF82" s="41">
        <v>3</v>
      </c>
      <c r="AG82" s="41">
        <v>3</v>
      </c>
      <c r="AH82" s="41">
        <v>3</v>
      </c>
      <c r="AI82" s="41">
        <v>3</v>
      </c>
      <c r="AJ82" s="41">
        <v>3</v>
      </c>
      <c r="AK82" s="41">
        <v>3</v>
      </c>
      <c r="AL82" s="41">
        <v>3</v>
      </c>
      <c r="AM82" s="41">
        <v>3</v>
      </c>
      <c r="AN82" s="41">
        <v>3</v>
      </c>
      <c r="AO82" s="41">
        <v>3</v>
      </c>
      <c r="AP82" s="41">
        <v>3</v>
      </c>
      <c r="AQ82" s="41">
        <v>3</v>
      </c>
      <c r="AR82" s="41">
        <v>3</v>
      </c>
      <c r="AS82" s="41">
        <v>3</v>
      </c>
      <c r="AT82" s="41">
        <v>3</v>
      </c>
      <c r="AU82" s="41">
        <v>3</v>
      </c>
      <c r="AV82" s="41">
        <v>3</v>
      </c>
      <c r="AW82" s="41">
        <v>3</v>
      </c>
      <c r="AX82" s="25"/>
      <c r="AY82" s="3">
        <v>3</v>
      </c>
      <c r="AZ82" s="3">
        <v>3</v>
      </c>
      <c r="BA82" s="3">
        <v>3</v>
      </c>
      <c r="BB82" s="3">
        <v>3</v>
      </c>
      <c r="BC82" s="3">
        <v>3</v>
      </c>
      <c r="BD82" s="3">
        <v>3</v>
      </c>
      <c r="BE82" s="3">
        <v>3</v>
      </c>
      <c r="BF82" s="3">
        <v>3</v>
      </c>
      <c r="BG82" s="3">
        <v>3</v>
      </c>
      <c r="BH82" s="3">
        <v>3</v>
      </c>
      <c r="BI82" s="3">
        <v>3</v>
      </c>
      <c r="BJ82" s="3">
        <v>3</v>
      </c>
      <c r="BK82" s="3">
        <v>3</v>
      </c>
      <c r="BL82" s="3">
        <v>3</v>
      </c>
      <c r="BM82" s="3">
        <v>3</v>
      </c>
      <c r="BN82" s="3">
        <v>3</v>
      </c>
      <c r="BO82" s="3">
        <v>3</v>
      </c>
      <c r="BP82" s="3">
        <v>3</v>
      </c>
      <c r="BQ82" s="3">
        <v>3</v>
      </c>
      <c r="BR82" s="3">
        <v>3</v>
      </c>
      <c r="BS82" s="3">
        <v>3</v>
      </c>
      <c r="BT82" s="3">
        <v>3</v>
      </c>
    </row>
    <row r="83" spans="1:72" ht="15" x14ac:dyDescent="0.25">
      <c r="A83" s="7">
        <v>20</v>
      </c>
      <c r="B83" s="7" t="s">
        <v>111</v>
      </c>
      <c r="C83" s="7">
        <v>1</v>
      </c>
      <c r="D83" s="7" t="s">
        <v>116</v>
      </c>
      <c r="E83" s="7" t="s">
        <v>134</v>
      </c>
      <c r="F83" s="41">
        <v>4</v>
      </c>
      <c r="G83" s="41">
        <v>4</v>
      </c>
      <c r="H83" s="41">
        <v>4</v>
      </c>
      <c r="I83" s="41">
        <v>3</v>
      </c>
      <c r="J83" s="41">
        <v>4</v>
      </c>
      <c r="K83" s="41">
        <v>4</v>
      </c>
      <c r="L83" s="41">
        <v>4</v>
      </c>
      <c r="M83" s="41">
        <v>4</v>
      </c>
      <c r="N83" s="41">
        <v>4</v>
      </c>
      <c r="O83" s="41">
        <v>4</v>
      </c>
      <c r="P83" s="41">
        <v>4</v>
      </c>
      <c r="Q83" s="41">
        <v>4</v>
      </c>
      <c r="R83" s="41">
        <v>4</v>
      </c>
      <c r="S83" s="41">
        <v>4</v>
      </c>
      <c r="T83" s="41">
        <v>4</v>
      </c>
      <c r="U83" s="41">
        <v>4</v>
      </c>
      <c r="V83" s="41">
        <v>4</v>
      </c>
      <c r="W83" s="41">
        <v>3</v>
      </c>
      <c r="X83" s="41">
        <v>3</v>
      </c>
      <c r="Y83" s="41">
        <v>3</v>
      </c>
      <c r="Z83" s="41">
        <v>5</v>
      </c>
      <c r="AA83" s="41">
        <v>3</v>
      </c>
      <c r="AB83" s="41">
        <v>3</v>
      </c>
      <c r="AC83" s="41">
        <v>3</v>
      </c>
      <c r="AD83" s="41">
        <v>2</v>
      </c>
      <c r="AE83" s="41">
        <v>3</v>
      </c>
      <c r="AF83" s="41">
        <v>2</v>
      </c>
      <c r="AG83" s="41">
        <v>4</v>
      </c>
      <c r="AH83" s="41">
        <v>4</v>
      </c>
      <c r="AI83" s="41">
        <v>4</v>
      </c>
      <c r="AJ83" s="41">
        <v>4</v>
      </c>
      <c r="AK83" s="41">
        <v>4</v>
      </c>
      <c r="AL83" s="41">
        <v>4</v>
      </c>
      <c r="AM83" s="41">
        <v>4</v>
      </c>
      <c r="AN83" s="41">
        <v>4</v>
      </c>
      <c r="AO83" s="41">
        <v>3</v>
      </c>
      <c r="AP83" s="41">
        <v>4</v>
      </c>
      <c r="AQ83" s="41">
        <v>4</v>
      </c>
      <c r="AR83" s="41">
        <v>3</v>
      </c>
      <c r="AS83" s="41">
        <v>4</v>
      </c>
      <c r="AT83" s="41">
        <v>4</v>
      </c>
      <c r="AU83" s="41">
        <v>3</v>
      </c>
      <c r="AV83" s="41">
        <v>3</v>
      </c>
      <c r="AW83" s="41">
        <v>4</v>
      </c>
      <c r="AX83" s="25"/>
      <c r="AY83" s="3">
        <v>4</v>
      </c>
      <c r="AZ83" s="3">
        <v>4</v>
      </c>
      <c r="BA83" s="3">
        <v>4</v>
      </c>
      <c r="BB83" s="3">
        <v>3</v>
      </c>
      <c r="BC83" s="3">
        <v>5</v>
      </c>
      <c r="BD83" s="3">
        <v>5</v>
      </c>
      <c r="BE83" s="3">
        <v>4</v>
      </c>
      <c r="BF83" s="3">
        <v>4</v>
      </c>
      <c r="BG83" s="3">
        <v>4</v>
      </c>
      <c r="BH83" s="3">
        <v>3</v>
      </c>
      <c r="BI83" s="3">
        <v>3</v>
      </c>
      <c r="BJ83" s="3">
        <v>4</v>
      </c>
      <c r="BK83" s="3">
        <v>3</v>
      </c>
      <c r="BL83" s="3">
        <v>2</v>
      </c>
      <c r="BM83" s="3">
        <v>2</v>
      </c>
      <c r="BN83" s="3">
        <v>3</v>
      </c>
      <c r="BO83" s="3">
        <v>3</v>
      </c>
      <c r="BP83" s="3">
        <v>3</v>
      </c>
      <c r="BQ83" s="3">
        <v>4</v>
      </c>
      <c r="BR83" s="3">
        <v>4</v>
      </c>
      <c r="BS83" s="3">
        <v>4</v>
      </c>
      <c r="BT83" s="3">
        <v>4</v>
      </c>
    </row>
    <row r="84" spans="1:72" ht="15" x14ac:dyDescent="0.25">
      <c r="A84" s="7">
        <v>18</v>
      </c>
      <c r="B84" s="7" t="s">
        <v>111</v>
      </c>
      <c r="C84" s="7">
        <v>1</v>
      </c>
      <c r="D84" s="7" t="s">
        <v>116</v>
      </c>
      <c r="E84" s="7" t="s">
        <v>134</v>
      </c>
      <c r="F84" s="41">
        <v>4</v>
      </c>
      <c r="G84" s="41">
        <v>4</v>
      </c>
      <c r="H84" s="41">
        <v>4</v>
      </c>
      <c r="I84" s="41">
        <v>4</v>
      </c>
      <c r="J84" s="41">
        <v>4</v>
      </c>
      <c r="K84" s="41">
        <v>4</v>
      </c>
      <c r="L84" s="41">
        <v>4</v>
      </c>
      <c r="M84" s="41">
        <v>4</v>
      </c>
      <c r="N84" s="41">
        <v>4</v>
      </c>
      <c r="O84" s="41">
        <v>4</v>
      </c>
      <c r="P84" s="41">
        <v>4</v>
      </c>
      <c r="Q84" s="41">
        <v>4</v>
      </c>
      <c r="R84" s="41">
        <v>4</v>
      </c>
      <c r="S84" s="41">
        <v>4</v>
      </c>
      <c r="T84" s="41">
        <v>4</v>
      </c>
      <c r="U84" s="41">
        <v>4</v>
      </c>
      <c r="V84" s="41">
        <v>4</v>
      </c>
      <c r="W84" s="41">
        <v>3</v>
      </c>
      <c r="X84" s="41">
        <v>3</v>
      </c>
      <c r="Y84" s="41">
        <v>3</v>
      </c>
      <c r="Z84" s="41">
        <v>4</v>
      </c>
      <c r="AA84" s="41">
        <v>5</v>
      </c>
      <c r="AB84" s="41">
        <v>5</v>
      </c>
      <c r="AC84" s="41">
        <v>5</v>
      </c>
      <c r="AD84" s="41">
        <v>5</v>
      </c>
      <c r="AE84" s="41">
        <v>5</v>
      </c>
      <c r="AF84" s="41">
        <v>5</v>
      </c>
      <c r="AG84" s="41">
        <v>3</v>
      </c>
      <c r="AH84" s="41">
        <v>4</v>
      </c>
      <c r="AI84" s="41">
        <v>3</v>
      </c>
      <c r="AJ84" s="41">
        <v>3</v>
      </c>
      <c r="AK84" s="41">
        <v>4</v>
      </c>
      <c r="AL84" s="41">
        <v>3</v>
      </c>
      <c r="AM84" s="41">
        <v>4</v>
      </c>
      <c r="AN84" s="41">
        <v>3</v>
      </c>
      <c r="AO84" s="41">
        <v>3</v>
      </c>
      <c r="AP84" s="41">
        <v>4</v>
      </c>
      <c r="AQ84" s="41">
        <v>4</v>
      </c>
      <c r="AR84" s="41">
        <v>4</v>
      </c>
      <c r="AS84" s="41">
        <v>3</v>
      </c>
      <c r="AT84" s="41">
        <v>3</v>
      </c>
      <c r="AU84" s="41">
        <v>3</v>
      </c>
      <c r="AV84" s="41">
        <v>3</v>
      </c>
      <c r="AW84" s="41">
        <v>3</v>
      </c>
      <c r="AX84" s="25"/>
      <c r="AY84" s="3">
        <v>5</v>
      </c>
      <c r="AZ84" s="3">
        <v>5</v>
      </c>
      <c r="BA84" s="3">
        <v>3</v>
      </c>
      <c r="BB84" s="3">
        <v>3</v>
      </c>
      <c r="BC84" s="3">
        <v>3</v>
      </c>
      <c r="BD84" s="3">
        <v>5</v>
      </c>
      <c r="BE84" s="3">
        <v>4</v>
      </c>
      <c r="BF84" s="3">
        <v>4</v>
      </c>
      <c r="BG84" s="3">
        <v>4</v>
      </c>
      <c r="BH84" s="3">
        <v>3</v>
      </c>
      <c r="BI84" s="3">
        <v>3</v>
      </c>
      <c r="BJ84" s="3">
        <v>3</v>
      </c>
      <c r="BK84" s="3">
        <v>3</v>
      </c>
      <c r="BL84" s="3">
        <v>1</v>
      </c>
      <c r="BM84" s="3">
        <v>1</v>
      </c>
      <c r="BN84" s="3">
        <v>3</v>
      </c>
      <c r="BO84" s="3">
        <v>1</v>
      </c>
      <c r="BP84" s="3">
        <v>1</v>
      </c>
      <c r="BQ84" s="3">
        <v>3</v>
      </c>
      <c r="BR84" s="3">
        <v>5</v>
      </c>
      <c r="BS84" s="3">
        <v>5</v>
      </c>
      <c r="BT84" s="3">
        <v>4</v>
      </c>
    </row>
    <row r="85" spans="1:72" ht="15" x14ac:dyDescent="0.25">
      <c r="A85" s="7">
        <v>22</v>
      </c>
      <c r="B85" s="7" t="s">
        <v>104</v>
      </c>
      <c r="C85" s="7">
        <v>1</v>
      </c>
      <c r="D85" s="7" t="s">
        <v>116</v>
      </c>
      <c r="E85" s="7" t="s">
        <v>134</v>
      </c>
      <c r="F85" s="41">
        <v>4</v>
      </c>
      <c r="G85" s="41">
        <v>3</v>
      </c>
      <c r="H85" s="41">
        <v>4</v>
      </c>
      <c r="I85" s="41">
        <v>3</v>
      </c>
      <c r="J85" s="41">
        <v>2</v>
      </c>
      <c r="K85" s="41">
        <v>2</v>
      </c>
      <c r="L85" s="41">
        <v>4</v>
      </c>
      <c r="M85" s="41">
        <v>4</v>
      </c>
      <c r="N85" s="41">
        <v>2</v>
      </c>
      <c r="O85" s="41">
        <v>4</v>
      </c>
      <c r="P85" s="41">
        <v>4</v>
      </c>
      <c r="Q85" s="41">
        <v>5</v>
      </c>
      <c r="R85" s="41">
        <v>3</v>
      </c>
      <c r="S85" s="41">
        <v>4</v>
      </c>
      <c r="T85" s="41">
        <v>5</v>
      </c>
      <c r="U85" s="41">
        <v>3</v>
      </c>
      <c r="V85" s="41">
        <v>3</v>
      </c>
      <c r="W85" s="41">
        <v>2</v>
      </c>
      <c r="X85" s="41">
        <v>3</v>
      </c>
      <c r="Y85" s="41">
        <v>3</v>
      </c>
      <c r="Z85" s="41">
        <v>4</v>
      </c>
      <c r="AA85" s="41">
        <v>3</v>
      </c>
      <c r="AB85" s="41">
        <v>4</v>
      </c>
      <c r="AC85" s="41">
        <v>4</v>
      </c>
      <c r="AD85" s="41">
        <v>3</v>
      </c>
      <c r="AE85" s="41">
        <v>3</v>
      </c>
      <c r="AF85" s="41">
        <v>3</v>
      </c>
      <c r="AG85" s="41">
        <v>3</v>
      </c>
      <c r="AH85" s="41">
        <v>3</v>
      </c>
      <c r="AI85" s="41">
        <v>3</v>
      </c>
      <c r="AJ85" s="41">
        <v>3</v>
      </c>
      <c r="AK85" s="41">
        <v>3</v>
      </c>
      <c r="AL85" s="41">
        <v>3</v>
      </c>
      <c r="AM85" s="41">
        <v>3</v>
      </c>
      <c r="AN85" s="41">
        <v>2</v>
      </c>
      <c r="AO85" s="41">
        <v>2</v>
      </c>
      <c r="AP85" s="41">
        <v>5</v>
      </c>
      <c r="AQ85" s="41">
        <v>4</v>
      </c>
      <c r="AR85" s="41">
        <v>4</v>
      </c>
      <c r="AS85" s="41">
        <v>4</v>
      </c>
      <c r="AT85" s="41">
        <v>4</v>
      </c>
      <c r="AU85" s="41">
        <v>4</v>
      </c>
      <c r="AV85" s="41">
        <v>3</v>
      </c>
      <c r="AW85" s="41">
        <v>3</v>
      </c>
      <c r="AX85" s="25"/>
      <c r="AY85" s="3">
        <v>4</v>
      </c>
      <c r="AZ85" s="3">
        <v>4</v>
      </c>
      <c r="BA85" s="3">
        <v>3</v>
      </c>
      <c r="BB85" s="3">
        <v>2</v>
      </c>
      <c r="BC85" s="3">
        <v>3</v>
      </c>
      <c r="BD85" s="3">
        <v>5</v>
      </c>
      <c r="BE85" s="3">
        <v>4</v>
      </c>
      <c r="BF85" s="3">
        <v>2</v>
      </c>
      <c r="BG85" s="3">
        <v>4</v>
      </c>
      <c r="BH85" s="3">
        <v>2</v>
      </c>
      <c r="BI85" s="3">
        <v>2</v>
      </c>
      <c r="BJ85" s="3">
        <v>3</v>
      </c>
      <c r="BK85" s="3">
        <v>3</v>
      </c>
      <c r="BL85" s="3">
        <v>3</v>
      </c>
      <c r="BM85" s="3">
        <v>2</v>
      </c>
      <c r="BN85" s="3">
        <v>2</v>
      </c>
      <c r="BO85" s="3">
        <v>2</v>
      </c>
      <c r="BP85" s="3">
        <v>2</v>
      </c>
      <c r="BQ85" s="3">
        <v>3</v>
      </c>
      <c r="BR85" s="3">
        <v>3</v>
      </c>
      <c r="BS85" s="3">
        <v>3</v>
      </c>
      <c r="BT85" s="3">
        <v>4</v>
      </c>
    </row>
    <row r="86" spans="1:72" ht="15" x14ac:dyDescent="0.25">
      <c r="A86" s="7">
        <v>19</v>
      </c>
      <c r="B86" s="7" t="s">
        <v>104</v>
      </c>
      <c r="C86" s="7">
        <v>1</v>
      </c>
      <c r="D86" s="7" t="s">
        <v>116</v>
      </c>
      <c r="E86" s="7" t="s">
        <v>135</v>
      </c>
      <c r="F86" s="41">
        <v>3</v>
      </c>
      <c r="G86" s="41">
        <v>5</v>
      </c>
      <c r="H86" s="41">
        <v>5</v>
      </c>
      <c r="I86" s="41">
        <v>5</v>
      </c>
      <c r="J86" s="41">
        <v>3</v>
      </c>
      <c r="K86" s="41">
        <v>4</v>
      </c>
      <c r="L86" s="41">
        <v>3</v>
      </c>
      <c r="M86" s="41">
        <v>5</v>
      </c>
      <c r="N86" s="41">
        <v>4</v>
      </c>
      <c r="O86" s="41">
        <v>5</v>
      </c>
      <c r="P86" s="41">
        <v>5</v>
      </c>
      <c r="Q86" s="41">
        <v>5</v>
      </c>
      <c r="R86" s="41">
        <v>5</v>
      </c>
      <c r="S86" s="41">
        <v>5</v>
      </c>
      <c r="T86" s="41">
        <v>5</v>
      </c>
      <c r="U86" s="41">
        <v>5</v>
      </c>
      <c r="V86" s="41">
        <v>5</v>
      </c>
      <c r="W86" s="41">
        <v>3</v>
      </c>
      <c r="X86" s="41">
        <v>3</v>
      </c>
      <c r="Y86" s="41">
        <v>3</v>
      </c>
      <c r="Z86" s="41">
        <v>5</v>
      </c>
      <c r="AA86" s="41">
        <v>3</v>
      </c>
      <c r="AB86" s="41">
        <v>3</v>
      </c>
      <c r="AC86" s="41">
        <v>3</v>
      </c>
      <c r="AD86" s="41">
        <v>3</v>
      </c>
      <c r="AE86" s="41">
        <v>3</v>
      </c>
      <c r="AF86" s="41">
        <v>3</v>
      </c>
      <c r="AG86" s="41">
        <v>3</v>
      </c>
      <c r="AH86" s="41">
        <v>3</v>
      </c>
      <c r="AI86" s="41">
        <v>3</v>
      </c>
      <c r="AJ86" s="41">
        <v>4</v>
      </c>
      <c r="AK86" s="41">
        <v>5</v>
      </c>
      <c r="AL86" s="41">
        <v>4</v>
      </c>
      <c r="AM86" s="41">
        <v>5</v>
      </c>
      <c r="AN86" s="41">
        <v>4</v>
      </c>
      <c r="AO86" s="41">
        <v>4</v>
      </c>
      <c r="AP86" s="41">
        <v>5</v>
      </c>
      <c r="AQ86" s="41">
        <v>5</v>
      </c>
      <c r="AR86" s="41">
        <v>3</v>
      </c>
      <c r="AS86" s="41">
        <v>5</v>
      </c>
      <c r="AT86" s="41">
        <v>3</v>
      </c>
      <c r="AU86" s="41">
        <v>5</v>
      </c>
      <c r="AV86" s="41">
        <v>5</v>
      </c>
      <c r="AW86" s="41">
        <v>4</v>
      </c>
      <c r="AX86" s="25"/>
      <c r="AY86" s="3">
        <v>5</v>
      </c>
      <c r="AZ86" s="3">
        <v>5</v>
      </c>
      <c r="BA86" s="3">
        <v>5</v>
      </c>
      <c r="BB86" s="3">
        <v>3</v>
      </c>
      <c r="BC86" s="3">
        <v>4</v>
      </c>
      <c r="BD86" s="3">
        <v>5</v>
      </c>
      <c r="BE86" s="3">
        <v>5</v>
      </c>
      <c r="BF86" s="3">
        <v>4</v>
      </c>
      <c r="BG86" s="3">
        <v>3</v>
      </c>
      <c r="BH86" s="3">
        <v>5</v>
      </c>
      <c r="BI86" s="3">
        <v>3</v>
      </c>
      <c r="BJ86" s="3">
        <v>3</v>
      </c>
      <c r="BK86" s="3">
        <v>4</v>
      </c>
      <c r="BL86" s="3">
        <v>2</v>
      </c>
      <c r="BM86" s="3">
        <v>1</v>
      </c>
      <c r="BN86" s="3">
        <v>1</v>
      </c>
      <c r="BO86" s="3">
        <v>3</v>
      </c>
      <c r="BP86" s="3">
        <v>3</v>
      </c>
      <c r="BQ86" s="3">
        <v>4</v>
      </c>
      <c r="BR86" s="3">
        <v>4</v>
      </c>
      <c r="BS86" s="3">
        <v>3</v>
      </c>
      <c r="BT86" s="3">
        <v>3</v>
      </c>
    </row>
    <row r="87" spans="1:72" ht="15" x14ac:dyDescent="0.25">
      <c r="A87" s="7">
        <v>21</v>
      </c>
      <c r="B87" s="7" t="s">
        <v>111</v>
      </c>
      <c r="C87" s="7">
        <v>1</v>
      </c>
      <c r="D87" s="7" t="s">
        <v>116</v>
      </c>
      <c r="E87" s="7" t="s">
        <v>135</v>
      </c>
      <c r="F87" s="41">
        <v>4</v>
      </c>
      <c r="G87" s="41">
        <v>4</v>
      </c>
      <c r="H87" s="41">
        <v>4</v>
      </c>
      <c r="I87" s="41">
        <v>4</v>
      </c>
      <c r="J87" s="41">
        <v>4</v>
      </c>
      <c r="K87" s="41">
        <v>4</v>
      </c>
      <c r="L87" s="41">
        <v>4</v>
      </c>
      <c r="M87" s="41">
        <v>4</v>
      </c>
      <c r="N87" s="41">
        <v>4</v>
      </c>
      <c r="O87" s="41">
        <v>3</v>
      </c>
      <c r="P87" s="41">
        <v>3</v>
      </c>
      <c r="Q87" s="41">
        <v>3</v>
      </c>
      <c r="R87" s="41">
        <v>3</v>
      </c>
      <c r="S87" s="41">
        <v>3</v>
      </c>
      <c r="T87" s="41">
        <v>3</v>
      </c>
      <c r="U87" s="41">
        <v>3</v>
      </c>
      <c r="V87" s="41">
        <v>3</v>
      </c>
      <c r="W87" s="41">
        <v>1</v>
      </c>
      <c r="X87" s="41">
        <v>3</v>
      </c>
      <c r="Y87" s="41">
        <v>3</v>
      </c>
      <c r="Z87" s="41">
        <v>4</v>
      </c>
      <c r="AA87" s="41">
        <v>2</v>
      </c>
      <c r="AB87" s="41">
        <v>2</v>
      </c>
      <c r="AC87" s="41">
        <v>2</v>
      </c>
      <c r="AD87" s="41">
        <v>2</v>
      </c>
      <c r="AE87" s="41">
        <v>2</v>
      </c>
      <c r="AF87" s="41">
        <v>2</v>
      </c>
      <c r="AG87" s="41">
        <v>3</v>
      </c>
      <c r="AH87" s="41">
        <v>3</v>
      </c>
      <c r="AI87" s="41">
        <v>3</v>
      </c>
      <c r="AJ87" s="41">
        <v>3</v>
      </c>
      <c r="AK87" s="41">
        <v>3</v>
      </c>
      <c r="AL87" s="41">
        <v>3</v>
      </c>
      <c r="AM87" s="41">
        <v>3</v>
      </c>
      <c r="AN87" s="41">
        <v>3</v>
      </c>
      <c r="AO87" s="41">
        <v>3</v>
      </c>
      <c r="AP87" s="41">
        <v>3</v>
      </c>
      <c r="AQ87" s="41">
        <v>3</v>
      </c>
      <c r="AR87" s="41">
        <v>3</v>
      </c>
      <c r="AS87" s="41">
        <v>3</v>
      </c>
      <c r="AT87" s="41">
        <v>3</v>
      </c>
      <c r="AU87" s="41">
        <v>3</v>
      </c>
      <c r="AV87" s="41">
        <v>3</v>
      </c>
      <c r="AW87" s="41">
        <v>3</v>
      </c>
      <c r="AX87" s="25"/>
      <c r="AY87" s="3">
        <v>4</v>
      </c>
      <c r="AZ87" s="3">
        <v>4</v>
      </c>
      <c r="BA87" s="3">
        <v>4</v>
      </c>
      <c r="BB87" s="3">
        <v>4</v>
      </c>
      <c r="BC87" s="3">
        <v>4</v>
      </c>
      <c r="BD87" s="3">
        <v>5</v>
      </c>
      <c r="BE87" s="3">
        <v>4</v>
      </c>
      <c r="BF87" s="3">
        <v>4</v>
      </c>
      <c r="BG87" s="3">
        <v>3</v>
      </c>
      <c r="BH87" s="3">
        <v>4</v>
      </c>
      <c r="BI87" s="3">
        <v>4</v>
      </c>
      <c r="BJ87" s="3">
        <v>4</v>
      </c>
      <c r="BK87" s="3">
        <v>4</v>
      </c>
      <c r="BL87" s="3">
        <v>4</v>
      </c>
      <c r="BM87" s="3">
        <v>4</v>
      </c>
      <c r="BN87" s="3">
        <v>4</v>
      </c>
      <c r="BO87" s="3">
        <v>4</v>
      </c>
      <c r="BP87" s="3">
        <v>4</v>
      </c>
      <c r="BQ87" s="3">
        <v>3</v>
      </c>
      <c r="BR87" s="3">
        <v>3</v>
      </c>
      <c r="BS87" s="3">
        <v>3</v>
      </c>
      <c r="BT87" s="3">
        <v>3</v>
      </c>
    </row>
    <row r="88" spans="1:72" ht="15" x14ac:dyDescent="0.25">
      <c r="A88" s="7">
        <v>19</v>
      </c>
      <c r="B88" s="7" t="s">
        <v>111</v>
      </c>
      <c r="C88" s="7">
        <v>0</v>
      </c>
      <c r="D88" s="7" t="s">
        <v>116</v>
      </c>
      <c r="E88" s="7" t="s">
        <v>142</v>
      </c>
      <c r="F88" s="41">
        <v>4</v>
      </c>
      <c r="G88" s="41">
        <v>4</v>
      </c>
      <c r="H88" s="41">
        <v>5</v>
      </c>
      <c r="I88" s="41">
        <v>4</v>
      </c>
      <c r="J88" s="41">
        <v>4</v>
      </c>
      <c r="K88" s="41">
        <v>4</v>
      </c>
      <c r="L88" s="41">
        <v>4</v>
      </c>
      <c r="M88" s="41">
        <v>4</v>
      </c>
      <c r="N88" s="41">
        <v>4</v>
      </c>
      <c r="O88" s="41">
        <v>5</v>
      </c>
      <c r="P88" s="41">
        <v>5</v>
      </c>
      <c r="Q88" s="41">
        <v>4</v>
      </c>
      <c r="R88" s="41">
        <v>3</v>
      </c>
      <c r="S88" s="41">
        <v>4</v>
      </c>
      <c r="T88" s="41">
        <v>4</v>
      </c>
      <c r="U88" s="41">
        <v>5</v>
      </c>
      <c r="V88" s="41">
        <v>3</v>
      </c>
      <c r="W88" s="41">
        <v>2</v>
      </c>
      <c r="X88" s="41">
        <v>3</v>
      </c>
      <c r="Y88" s="41">
        <v>3</v>
      </c>
      <c r="Z88" s="41">
        <v>5</v>
      </c>
      <c r="AA88" s="41">
        <v>2</v>
      </c>
      <c r="AB88" s="41">
        <v>2</v>
      </c>
      <c r="AC88" s="41">
        <v>5</v>
      </c>
      <c r="AD88" s="41">
        <v>4</v>
      </c>
      <c r="AE88" s="41">
        <v>3</v>
      </c>
      <c r="AF88" s="41">
        <v>4</v>
      </c>
      <c r="AG88" s="41">
        <v>2</v>
      </c>
      <c r="AH88" s="41">
        <v>3</v>
      </c>
      <c r="AI88" s="41">
        <v>3</v>
      </c>
      <c r="AJ88" s="41">
        <v>4</v>
      </c>
      <c r="AK88" s="41">
        <v>4</v>
      </c>
      <c r="AL88" s="41">
        <v>4</v>
      </c>
      <c r="AM88" s="41">
        <v>4</v>
      </c>
      <c r="AN88" s="41">
        <v>4</v>
      </c>
      <c r="AO88" s="41">
        <v>4</v>
      </c>
      <c r="AP88" s="41">
        <v>5</v>
      </c>
      <c r="AQ88" s="41">
        <v>4</v>
      </c>
      <c r="AR88" s="41">
        <v>3</v>
      </c>
      <c r="AS88" s="41">
        <v>4</v>
      </c>
      <c r="AT88" s="41">
        <v>2</v>
      </c>
      <c r="AU88" s="41">
        <v>2</v>
      </c>
      <c r="AV88" s="41">
        <v>3</v>
      </c>
      <c r="AW88" s="41">
        <v>4</v>
      </c>
      <c r="AX88" s="25"/>
      <c r="AY88" s="3">
        <v>5</v>
      </c>
      <c r="AZ88" s="3">
        <v>4</v>
      </c>
      <c r="BA88" s="3">
        <v>5</v>
      </c>
      <c r="BB88" s="3">
        <v>2</v>
      </c>
      <c r="BC88" s="3">
        <v>3</v>
      </c>
      <c r="BD88" s="3">
        <v>4</v>
      </c>
      <c r="BE88" s="3">
        <v>4</v>
      </c>
      <c r="BF88" s="3">
        <v>4</v>
      </c>
      <c r="BG88" s="3">
        <v>3</v>
      </c>
      <c r="BH88" s="3">
        <v>4</v>
      </c>
      <c r="BI88" s="3">
        <v>4</v>
      </c>
      <c r="BJ88" s="3">
        <v>4</v>
      </c>
      <c r="BK88" s="3">
        <v>4</v>
      </c>
      <c r="BL88" s="3">
        <v>3</v>
      </c>
      <c r="BM88" s="3">
        <v>2</v>
      </c>
      <c r="BN88" s="3">
        <v>3</v>
      </c>
      <c r="BO88" s="3">
        <v>2</v>
      </c>
      <c r="BP88" s="3">
        <v>2</v>
      </c>
      <c r="BQ88" s="3">
        <v>3</v>
      </c>
      <c r="BR88" s="3">
        <v>4</v>
      </c>
      <c r="BS88" s="3">
        <v>4</v>
      </c>
      <c r="BT88" s="3">
        <v>5</v>
      </c>
    </row>
    <row r="89" spans="1:72" ht="15" x14ac:dyDescent="0.25">
      <c r="A89" s="7">
        <v>19</v>
      </c>
      <c r="B89" s="7" t="s">
        <v>111</v>
      </c>
      <c r="C89" s="7">
        <v>1</v>
      </c>
      <c r="D89" s="7" t="s">
        <v>116</v>
      </c>
      <c r="E89" s="7" t="s">
        <v>134</v>
      </c>
      <c r="F89" s="41">
        <v>4</v>
      </c>
      <c r="G89" s="41">
        <v>4</v>
      </c>
      <c r="H89" s="41">
        <v>2</v>
      </c>
      <c r="I89" s="41">
        <v>4</v>
      </c>
      <c r="J89" s="41">
        <v>2</v>
      </c>
      <c r="K89" s="41">
        <v>4</v>
      </c>
      <c r="L89" s="41">
        <v>5</v>
      </c>
      <c r="M89" s="41">
        <v>5</v>
      </c>
      <c r="N89" s="41">
        <v>5</v>
      </c>
      <c r="O89" s="41">
        <v>5</v>
      </c>
      <c r="P89" s="41">
        <v>5</v>
      </c>
      <c r="Q89" s="41">
        <v>5</v>
      </c>
      <c r="R89" s="41">
        <v>5</v>
      </c>
      <c r="S89" s="41">
        <v>5</v>
      </c>
      <c r="T89" s="41">
        <v>5</v>
      </c>
      <c r="U89" s="41">
        <v>5</v>
      </c>
      <c r="V89" s="41">
        <v>5</v>
      </c>
      <c r="W89" s="41">
        <v>3</v>
      </c>
      <c r="X89" s="41">
        <v>3</v>
      </c>
      <c r="Y89" s="41">
        <v>3</v>
      </c>
      <c r="Z89" s="41">
        <v>5</v>
      </c>
      <c r="AA89" s="41">
        <v>5</v>
      </c>
      <c r="AB89" s="41">
        <v>5</v>
      </c>
      <c r="AC89" s="41">
        <v>5</v>
      </c>
      <c r="AD89" s="41">
        <v>5</v>
      </c>
      <c r="AE89" s="41">
        <v>5</v>
      </c>
      <c r="AF89" s="41">
        <v>5</v>
      </c>
      <c r="AG89" s="41">
        <v>4</v>
      </c>
      <c r="AH89" s="41">
        <v>3</v>
      </c>
      <c r="AI89" s="41">
        <v>4</v>
      </c>
      <c r="AJ89" s="41">
        <v>4</v>
      </c>
      <c r="AK89" s="41">
        <v>5</v>
      </c>
      <c r="AL89" s="41">
        <v>4</v>
      </c>
      <c r="AM89" s="41">
        <v>4</v>
      </c>
      <c r="AN89" s="41">
        <v>3</v>
      </c>
      <c r="AO89" s="41">
        <v>5</v>
      </c>
      <c r="AP89" s="41">
        <v>5</v>
      </c>
      <c r="AQ89" s="41">
        <v>5</v>
      </c>
      <c r="AR89" s="41">
        <v>1</v>
      </c>
      <c r="AS89" s="41">
        <v>5</v>
      </c>
      <c r="AT89" s="41">
        <v>1</v>
      </c>
      <c r="AU89" s="41">
        <v>5</v>
      </c>
      <c r="AV89" s="41">
        <v>5</v>
      </c>
      <c r="AW89" s="41">
        <v>2</v>
      </c>
      <c r="AX89" s="25"/>
      <c r="AY89" s="3">
        <v>5</v>
      </c>
      <c r="AZ89" s="3">
        <v>5</v>
      </c>
      <c r="BA89" s="3">
        <v>5</v>
      </c>
      <c r="BB89" s="3">
        <v>5</v>
      </c>
      <c r="BC89" s="3">
        <v>5</v>
      </c>
      <c r="BD89" s="3">
        <v>5</v>
      </c>
      <c r="BE89" s="3">
        <v>5</v>
      </c>
      <c r="BF89" s="3">
        <v>5</v>
      </c>
      <c r="BG89" s="3">
        <v>5</v>
      </c>
      <c r="BH89" s="3">
        <v>2</v>
      </c>
      <c r="BI89" s="3">
        <v>5</v>
      </c>
      <c r="BJ89" s="3">
        <v>5</v>
      </c>
      <c r="BK89" s="3">
        <v>1</v>
      </c>
      <c r="BL89" s="3">
        <v>2</v>
      </c>
      <c r="BM89" s="3">
        <v>1</v>
      </c>
      <c r="BN89" s="3">
        <v>1</v>
      </c>
      <c r="BO89" s="3">
        <v>1</v>
      </c>
      <c r="BP89" s="3">
        <v>1</v>
      </c>
      <c r="BQ89" s="3">
        <v>5</v>
      </c>
      <c r="BR89" s="3">
        <v>5</v>
      </c>
      <c r="BS89" s="3">
        <v>5</v>
      </c>
      <c r="BT89" s="3">
        <v>5</v>
      </c>
    </row>
    <row r="90" spans="1:72" ht="15" x14ac:dyDescent="0.25">
      <c r="A90" s="7">
        <v>20</v>
      </c>
      <c r="B90" s="7" t="s">
        <v>111</v>
      </c>
      <c r="C90" s="7">
        <v>1</v>
      </c>
      <c r="D90" s="7" t="s">
        <v>116</v>
      </c>
      <c r="E90" s="7" t="s">
        <v>135</v>
      </c>
      <c r="F90" s="41">
        <v>4</v>
      </c>
      <c r="G90" s="41">
        <v>4</v>
      </c>
      <c r="H90" s="41">
        <v>4</v>
      </c>
      <c r="I90" s="41">
        <v>5</v>
      </c>
      <c r="J90" s="41">
        <v>4</v>
      </c>
      <c r="K90" s="41">
        <v>4</v>
      </c>
      <c r="L90" s="41">
        <v>4</v>
      </c>
      <c r="M90" s="41">
        <v>5</v>
      </c>
      <c r="N90" s="41">
        <v>5</v>
      </c>
      <c r="O90" s="41">
        <v>4</v>
      </c>
      <c r="P90" s="41">
        <v>2</v>
      </c>
      <c r="Q90" s="41">
        <v>4</v>
      </c>
      <c r="R90" s="41">
        <v>3</v>
      </c>
      <c r="S90" s="41">
        <v>5</v>
      </c>
      <c r="T90" s="41">
        <v>5</v>
      </c>
      <c r="U90" s="41">
        <v>4</v>
      </c>
      <c r="V90" s="41">
        <v>5</v>
      </c>
      <c r="W90" s="41">
        <v>3</v>
      </c>
      <c r="X90" s="41">
        <v>3</v>
      </c>
      <c r="Y90" s="41">
        <v>3</v>
      </c>
      <c r="Z90" s="41">
        <v>2</v>
      </c>
      <c r="AA90" s="41">
        <v>4</v>
      </c>
      <c r="AB90" s="41">
        <v>4</v>
      </c>
      <c r="AC90" s="41">
        <v>4</v>
      </c>
      <c r="AD90" s="41">
        <v>4</v>
      </c>
      <c r="AE90" s="41">
        <v>4</v>
      </c>
      <c r="AF90" s="41">
        <v>4</v>
      </c>
      <c r="AG90" s="41">
        <v>3</v>
      </c>
      <c r="AH90" s="41">
        <v>3</v>
      </c>
      <c r="AI90" s="41">
        <v>4</v>
      </c>
      <c r="AJ90" s="41">
        <v>4</v>
      </c>
      <c r="AK90" s="41">
        <v>5</v>
      </c>
      <c r="AL90" s="41">
        <v>5</v>
      </c>
      <c r="AM90" s="41">
        <v>5</v>
      </c>
      <c r="AN90" s="41">
        <v>2</v>
      </c>
      <c r="AO90" s="41">
        <v>4</v>
      </c>
      <c r="AP90" s="41">
        <v>4</v>
      </c>
      <c r="AQ90" s="41">
        <v>5</v>
      </c>
      <c r="AR90" s="41">
        <v>4</v>
      </c>
      <c r="AS90" s="41">
        <v>4</v>
      </c>
      <c r="AT90" s="41">
        <v>2</v>
      </c>
      <c r="AU90" s="41">
        <v>4</v>
      </c>
      <c r="AV90" s="41">
        <v>4</v>
      </c>
      <c r="AW90" s="41">
        <v>4</v>
      </c>
      <c r="AX90" s="25"/>
      <c r="AY90" s="3">
        <v>4</v>
      </c>
      <c r="AZ90" s="3">
        <v>4</v>
      </c>
      <c r="BA90" s="3">
        <v>4</v>
      </c>
      <c r="BB90" s="3">
        <v>4</v>
      </c>
      <c r="BC90" s="3">
        <v>4</v>
      </c>
      <c r="BD90" s="3">
        <v>4</v>
      </c>
      <c r="BE90" s="3">
        <v>4</v>
      </c>
      <c r="BF90" s="3">
        <v>4</v>
      </c>
      <c r="BG90" s="3">
        <v>5</v>
      </c>
      <c r="BH90" s="3">
        <v>2</v>
      </c>
      <c r="BI90" s="3">
        <v>2</v>
      </c>
      <c r="BJ90" s="3">
        <v>4</v>
      </c>
      <c r="BK90" s="3">
        <v>4</v>
      </c>
      <c r="BL90" s="3">
        <v>4</v>
      </c>
      <c r="BM90" s="3">
        <v>4</v>
      </c>
      <c r="BN90" s="3">
        <v>1</v>
      </c>
      <c r="BO90" s="3">
        <v>2</v>
      </c>
      <c r="BP90" s="3">
        <v>2</v>
      </c>
      <c r="BQ90" s="3">
        <v>4</v>
      </c>
      <c r="BR90" s="3">
        <v>5</v>
      </c>
      <c r="BS90" s="3">
        <v>5</v>
      </c>
      <c r="BT90" s="3">
        <v>5</v>
      </c>
    </row>
    <row r="91" spans="1:72" ht="15" x14ac:dyDescent="0.25">
      <c r="A91" s="7">
        <v>22</v>
      </c>
      <c r="B91" s="7" t="s">
        <v>104</v>
      </c>
      <c r="C91" s="7">
        <v>1</v>
      </c>
      <c r="D91" s="7" t="s">
        <v>116</v>
      </c>
      <c r="E91" s="7" t="s">
        <v>136</v>
      </c>
      <c r="F91" s="41">
        <v>4</v>
      </c>
      <c r="G91" s="41">
        <v>3</v>
      </c>
      <c r="H91" s="41">
        <v>4</v>
      </c>
      <c r="I91" s="41">
        <v>3</v>
      </c>
      <c r="J91" s="41">
        <v>3</v>
      </c>
      <c r="K91" s="41">
        <v>3</v>
      </c>
      <c r="L91" s="41">
        <v>4</v>
      </c>
      <c r="M91" s="41">
        <v>4</v>
      </c>
      <c r="N91" s="41">
        <v>3</v>
      </c>
      <c r="O91" s="41">
        <v>5</v>
      </c>
      <c r="P91" s="41">
        <v>5</v>
      </c>
      <c r="Q91" s="41">
        <v>5</v>
      </c>
      <c r="R91" s="41">
        <v>5</v>
      </c>
      <c r="S91" s="41">
        <v>5</v>
      </c>
      <c r="T91" s="41">
        <v>5</v>
      </c>
      <c r="U91" s="41">
        <v>5</v>
      </c>
      <c r="V91" s="41">
        <v>5</v>
      </c>
      <c r="W91" s="41">
        <v>3</v>
      </c>
      <c r="X91" s="41">
        <v>3</v>
      </c>
      <c r="Y91" s="41">
        <v>3</v>
      </c>
      <c r="Z91" s="41">
        <v>4</v>
      </c>
      <c r="AA91" s="41">
        <v>5</v>
      </c>
      <c r="AB91" s="41">
        <v>5</v>
      </c>
      <c r="AC91" s="41">
        <v>5</v>
      </c>
      <c r="AD91" s="41">
        <v>5</v>
      </c>
      <c r="AE91" s="41">
        <v>5</v>
      </c>
      <c r="AF91" s="41">
        <v>5</v>
      </c>
      <c r="AG91" s="41">
        <v>3</v>
      </c>
      <c r="AH91" s="41">
        <v>3</v>
      </c>
      <c r="AI91" s="41">
        <v>3</v>
      </c>
      <c r="AJ91" s="41">
        <v>3</v>
      </c>
      <c r="AK91" s="41">
        <v>3</v>
      </c>
      <c r="AL91" s="41">
        <v>3</v>
      </c>
      <c r="AM91" s="41">
        <v>3</v>
      </c>
      <c r="AN91" s="41">
        <v>3</v>
      </c>
      <c r="AO91" s="41">
        <v>3</v>
      </c>
      <c r="AP91" s="41">
        <v>5</v>
      </c>
      <c r="AQ91" s="41">
        <v>4</v>
      </c>
      <c r="AR91" s="41">
        <v>4</v>
      </c>
      <c r="AS91" s="41">
        <v>4</v>
      </c>
      <c r="AT91" s="41">
        <v>3</v>
      </c>
      <c r="AU91" s="41">
        <v>3</v>
      </c>
      <c r="AV91" s="41">
        <v>3</v>
      </c>
      <c r="AW91" s="41">
        <v>4</v>
      </c>
      <c r="AX91" s="25"/>
      <c r="AY91" s="3">
        <v>4</v>
      </c>
      <c r="AZ91" s="3">
        <v>4</v>
      </c>
      <c r="BA91" s="3">
        <v>4</v>
      </c>
      <c r="BB91" s="3">
        <v>2</v>
      </c>
      <c r="BC91" s="3">
        <v>3</v>
      </c>
      <c r="BD91" s="3">
        <v>5</v>
      </c>
      <c r="BE91" s="3">
        <v>4</v>
      </c>
      <c r="BF91" s="3">
        <v>4</v>
      </c>
      <c r="BG91" s="3">
        <v>4</v>
      </c>
      <c r="BH91" s="3">
        <v>4</v>
      </c>
      <c r="BI91" s="3">
        <v>2</v>
      </c>
      <c r="BJ91" s="3">
        <v>3</v>
      </c>
      <c r="BK91" s="3">
        <v>2</v>
      </c>
      <c r="BL91" s="3">
        <v>2</v>
      </c>
      <c r="BM91" s="3">
        <v>2</v>
      </c>
      <c r="BN91" s="3">
        <v>2</v>
      </c>
      <c r="BO91" s="3">
        <v>2</v>
      </c>
      <c r="BP91" s="3">
        <v>2</v>
      </c>
      <c r="BQ91" s="3">
        <v>4</v>
      </c>
      <c r="BR91" s="3">
        <v>2</v>
      </c>
      <c r="BS91" s="3">
        <v>3</v>
      </c>
      <c r="BT91" s="3">
        <v>4</v>
      </c>
    </row>
    <row r="92" spans="1:72" ht="15" x14ac:dyDescent="0.25">
      <c r="A92" s="7">
        <v>20</v>
      </c>
      <c r="B92" s="7" t="s">
        <v>111</v>
      </c>
      <c r="C92" s="7"/>
      <c r="D92" s="7" t="s">
        <v>116</v>
      </c>
      <c r="E92" s="7"/>
      <c r="F92" s="41">
        <v>4</v>
      </c>
      <c r="G92" s="41">
        <v>4</v>
      </c>
      <c r="H92" s="41">
        <v>4</v>
      </c>
      <c r="I92" s="41">
        <v>4</v>
      </c>
      <c r="J92" s="41">
        <v>3</v>
      </c>
      <c r="K92" s="41">
        <v>3</v>
      </c>
      <c r="L92" s="41">
        <v>4</v>
      </c>
      <c r="M92" s="41">
        <v>5</v>
      </c>
      <c r="N92" s="41">
        <v>4</v>
      </c>
      <c r="O92" s="41">
        <v>4</v>
      </c>
      <c r="P92" s="41">
        <v>4</v>
      </c>
      <c r="Q92" s="41">
        <v>4</v>
      </c>
      <c r="R92" s="41">
        <v>4</v>
      </c>
      <c r="S92" s="41">
        <v>4</v>
      </c>
      <c r="T92" s="41">
        <v>4</v>
      </c>
      <c r="U92" s="41">
        <v>4</v>
      </c>
      <c r="V92" s="41">
        <v>4</v>
      </c>
      <c r="W92" s="41">
        <v>3</v>
      </c>
      <c r="X92" s="41">
        <v>3</v>
      </c>
      <c r="Y92" s="41">
        <v>3</v>
      </c>
      <c r="Z92" s="41">
        <v>4</v>
      </c>
      <c r="AA92" s="41">
        <v>4</v>
      </c>
      <c r="AB92" s="41">
        <v>4</v>
      </c>
      <c r="AC92" s="41">
        <v>4</v>
      </c>
      <c r="AD92" s="41">
        <v>4</v>
      </c>
      <c r="AE92" s="41">
        <v>4</v>
      </c>
      <c r="AF92" s="41">
        <v>4</v>
      </c>
      <c r="AG92" s="41">
        <v>3</v>
      </c>
      <c r="AH92" s="41">
        <v>3</v>
      </c>
      <c r="AI92" s="41">
        <v>3</v>
      </c>
      <c r="AJ92" s="41">
        <v>4</v>
      </c>
      <c r="AK92" s="41">
        <v>4</v>
      </c>
      <c r="AL92" s="41">
        <v>4</v>
      </c>
      <c r="AM92" s="41">
        <v>4</v>
      </c>
      <c r="AN92" s="41">
        <v>4</v>
      </c>
      <c r="AO92" s="41">
        <v>4</v>
      </c>
      <c r="AP92" s="41">
        <v>4</v>
      </c>
      <c r="AQ92" s="41">
        <v>4</v>
      </c>
      <c r="AR92" s="41">
        <v>2</v>
      </c>
      <c r="AS92" s="41">
        <v>4</v>
      </c>
      <c r="AT92" s="41">
        <v>3</v>
      </c>
      <c r="AU92" s="41">
        <v>4</v>
      </c>
      <c r="AV92" s="41">
        <v>4</v>
      </c>
      <c r="AW92" s="41">
        <v>4</v>
      </c>
      <c r="AX92" s="25"/>
      <c r="AY92" s="3">
        <v>4</v>
      </c>
      <c r="AZ92" s="3">
        <v>4</v>
      </c>
      <c r="BA92" s="3">
        <v>4</v>
      </c>
      <c r="BB92" s="3">
        <v>3</v>
      </c>
      <c r="BC92" s="3">
        <v>3</v>
      </c>
      <c r="BD92" s="3">
        <v>5</v>
      </c>
      <c r="BE92" s="3">
        <v>4</v>
      </c>
      <c r="BF92" s="3">
        <v>4</v>
      </c>
      <c r="BG92" s="3">
        <v>4</v>
      </c>
      <c r="BH92" s="3">
        <v>2</v>
      </c>
      <c r="BI92" s="3">
        <v>2</v>
      </c>
      <c r="BJ92" s="3">
        <v>2</v>
      </c>
      <c r="BK92" s="3">
        <v>2</v>
      </c>
      <c r="BL92" s="3">
        <v>2</v>
      </c>
      <c r="BM92" s="3">
        <v>2</v>
      </c>
      <c r="BN92" s="3">
        <v>2</v>
      </c>
      <c r="BO92" s="3">
        <v>4</v>
      </c>
      <c r="BP92" s="3">
        <v>4</v>
      </c>
      <c r="BQ92" s="3">
        <v>4</v>
      </c>
      <c r="BR92" s="3">
        <v>2</v>
      </c>
      <c r="BS92" s="3">
        <v>4</v>
      </c>
      <c r="BT92" s="3">
        <v>4</v>
      </c>
    </row>
    <row r="93" spans="1:72" ht="15" x14ac:dyDescent="0.25">
      <c r="A93" s="7">
        <v>20</v>
      </c>
      <c r="B93" s="7" t="s">
        <v>111</v>
      </c>
      <c r="C93" s="7">
        <v>1</v>
      </c>
      <c r="D93" s="7" t="s">
        <v>116</v>
      </c>
      <c r="E93" s="7" t="s">
        <v>134</v>
      </c>
      <c r="F93" s="41">
        <v>4</v>
      </c>
      <c r="G93" s="41">
        <v>5</v>
      </c>
      <c r="H93" s="41">
        <v>4</v>
      </c>
      <c r="I93" s="41">
        <v>5</v>
      </c>
      <c r="J93" s="41">
        <v>4</v>
      </c>
      <c r="K93" s="41">
        <v>4</v>
      </c>
      <c r="L93" s="41">
        <v>5</v>
      </c>
      <c r="M93" s="41">
        <v>5</v>
      </c>
      <c r="N93" s="41">
        <v>4</v>
      </c>
      <c r="O93" s="41">
        <v>5</v>
      </c>
      <c r="P93" s="41">
        <v>5</v>
      </c>
      <c r="Q93" s="41">
        <v>5</v>
      </c>
      <c r="R93" s="41">
        <v>5</v>
      </c>
      <c r="S93" s="41">
        <v>5</v>
      </c>
      <c r="T93" s="41">
        <v>5</v>
      </c>
      <c r="U93" s="41">
        <v>5</v>
      </c>
      <c r="V93" s="41">
        <v>4</v>
      </c>
      <c r="W93" s="41">
        <v>3</v>
      </c>
      <c r="X93" s="41">
        <v>3</v>
      </c>
      <c r="Y93" s="41">
        <v>3</v>
      </c>
      <c r="Z93" s="41">
        <v>4</v>
      </c>
      <c r="AA93" s="41">
        <v>4</v>
      </c>
      <c r="AB93" s="41">
        <v>4</v>
      </c>
      <c r="AC93" s="41">
        <v>4</v>
      </c>
      <c r="AD93" s="41">
        <v>4</v>
      </c>
      <c r="AE93" s="41">
        <v>4</v>
      </c>
      <c r="AF93" s="41">
        <v>4</v>
      </c>
      <c r="AG93" s="41">
        <v>3</v>
      </c>
      <c r="AH93" s="41">
        <v>3</v>
      </c>
      <c r="AI93" s="41">
        <v>3</v>
      </c>
      <c r="AJ93" s="41">
        <v>4</v>
      </c>
      <c r="AK93" s="41">
        <v>4</v>
      </c>
      <c r="AL93" s="41">
        <v>4</v>
      </c>
      <c r="AM93" s="41">
        <v>4</v>
      </c>
      <c r="AN93" s="41">
        <v>4</v>
      </c>
      <c r="AO93" s="41">
        <v>4</v>
      </c>
      <c r="AP93" s="41">
        <v>5</v>
      </c>
      <c r="AQ93" s="41">
        <v>5</v>
      </c>
      <c r="AR93" s="41">
        <v>4</v>
      </c>
      <c r="AS93" s="41">
        <v>5</v>
      </c>
      <c r="AT93" s="41">
        <v>4</v>
      </c>
      <c r="AU93" s="41">
        <v>4</v>
      </c>
      <c r="AV93" s="41">
        <v>5</v>
      </c>
      <c r="AW93" s="41">
        <v>4</v>
      </c>
      <c r="AX93" s="25"/>
      <c r="AY93" s="3">
        <v>5</v>
      </c>
      <c r="AZ93" s="3">
        <v>5</v>
      </c>
      <c r="BA93" s="3">
        <v>5</v>
      </c>
      <c r="BB93" s="3">
        <v>3</v>
      </c>
      <c r="BC93" s="3">
        <v>5</v>
      </c>
      <c r="BD93" s="3">
        <v>5</v>
      </c>
      <c r="BE93" s="3">
        <v>4</v>
      </c>
      <c r="BF93" s="3">
        <v>4</v>
      </c>
      <c r="BG93" s="3">
        <v>5</v>
      </c>
      <c r="BH93" s="3">
        <v>5</v>
      </c>
      <c r="BI93" s="3">
        <v>4</v>
      </c>
      <c r="BJ93" s="3">
        <v>5</v>
      </c>
      <c r="BK93" s="3">
        <v>5</v>
      </c>
      <c r="BL93" s="3">
        <v>1</v>
      </c>
      <c r="BM93" s="3">
        <v>1</v>
      </c>
      <c r="BN93" s="3">
        <v>1</v>
      </c>
      <c r="BO93" s="3">
        <v>1</v>
      </c>
      <c r="BP93" s="3">
        <v>1</v>
      </c>
      <c r="BQ93" s="3">
        <v>5</v>
      </c>
      <c r="BR93" s="3">
        <v>5</v>
      </c>
      <c r="BS93" s="3">
        <v>5</v>
      </c>
      <c r="BT93" s="3">
        <v>5</v>
      </c>
    </row>
    <row r="94" spans="1:72" ht="15" x14ac:dyDescent="0.25">
      <c r="A94" s="7">
        <v>19</v>
      </c>
      <c r="B94" s="7" t="s">
        <v>111</v>
      </c>
      <c r="C94" s="7">
        <v>1</v>
      </c>
      <c r="D94" s="7" t="s">
        <v>116</v>
      </c>
      <c r="E94" s="7" t="s">
        <v>134</v>
      </c>
      <c r="F94" s="41">
        <v>4</v>
      </c>
      <c r="G94" s="41">
        <v>5</v>
      </c>
      <c r="H94" s="41">
        <v>5</v>
      </c>
      <c r="I94" s="41">
        <v>5</v>
      </c>
      <c r="J94" s="41">
        <v>5</v>
      </c>
      <c r="K94" s="41">
        <v>5</v>
      </c>
      <c r="L94" s="41">
        <v>3</v>
      </c>
      <c r="M94" s="41">
        <v>5</v>
      </c>
      <c r="N94" s="41">
        <v>4</v>
      </c>
      <c r="O94" s="41">
        <v>5</v>
      </c>
      <c r="P94" s="41">
        <v>5</v>
      </c>
      <c r="Q94" s="41">
        <v>5</v>
      </c>
      <c r="R94" s="41">
        <v>4</v>
      </c>
      <c r="S94" s="41">
        <v>5</v>
      </c>
      <c r="T94" s="41">
        <v>5</v>
      </c>
      <c r="U94" s="41">
        <v>4</v>
      </c>
      <c r="V94" s="41">
        <v>4</v>
      </c>
      <c r="W94" s="41">
        <v>2</v>
      </c>
      <c r="X94" s="41">
        <v>3</v>
      </c>
      <c r="Y94" s="41">
        <v>3</v>
      </c>
      <c r="Z94" s="41">
        <v>5</v>
      </c>
      <c r="AA94" s="41">
        <v>5</v>
      </c>
      <c r="AB94" s="41">
        <v>5</v>
      </c>
      <c r="AC94" s="41">
        <v>5</v>
      </c>
      <c r="AD94" s="41">
        <v>5</v>
      </c>
      <c r="AE94" s="41">
        <v>4</v>
      </c>
      <c r="AF94" s="41">
        <v>5</v>
      </c>
      <c r="AG94" s="41">
        <v>4</v>
      </c>
      <c r="AH94" s="41">
        <v>4</v>
      </c>
      <c r="AI94" s="41">
        <v>4</v>
      </c>
      <c r="AJ94" s="41">
        <v>4</v>
      </c>
      <c r="AK94" s="41">
        <v>4</v>
      </c>
      <c r="AL94" s="41">
        <v>5</v>
      </c>
      <c r="AM94" s="41">
        <v>4</v>
      </c>
      <c r="AN94" s="41">
        <v>4</v>
      </c>
      <c r="AO94" s="41">
        <v>5</v>
      </c>
      <c r="AP94" s="41">
        <v>5</v>
      </c>
      <c r="AQ94" s="41">
        <v>5</v>
      </c>
      <c r="AR94" s="41">
        <v>5</v>
      </c>
      <c r="AS94" s="41">
        <v>5</v>
      </c>
      <c r="AT94" s="41">
        <v>5</v>
      </c>
      <c r="AU94" s="41">
        <v>5</v>
      </c>
      <c r="AV94" s="41">
        <v>5</v>
      </c>
      <c r="AW94" s="41">
        <v>5</v>
      </c>
      <c r="AX94" s="25"/>
      <c r="AY94" s="3">
        <v>5</v>
      </c>
      <c r="AZ94" s="3">
        <v>5</v>
      </c>
      <c r="BA94" s="3">
        <v>5</v>
      </c>
      <c r="BB94" s="3">
        <v>5</v>
      </c>
      <c r="BC94" s="3">
        <v>5</v>
      </c>
      <c r="BD94" s="3">
        <v>5</v>
      </c>
      <c r="BE94" s="3">
        <v>5</v>
      </c>
      <c r="BF94" s="3">
        <v>5</v>
      </c>
      <c r="BG94" s="3">
        <v>4</v>
      </c>
      <c r="BH94" s="3">
        <v>2</v>
      </c>
      <c r="BI94" s="3">
        <v>4</v>
      </c>
      <c r="BJ94" s="3">
        <v>4</v>
      </c>
      <c r="BK94" s="3">
        <v>2</v>
      </c>
      <c r="BL94" s="3">
        <v>2</v>
      </c>
      <c r="BM94" s="3">
        <v>2</v>
      </c>
      <c r="BN94" s="3">
        <v>4</v>
      </c>
      <c r="BO94" s="3">
        <v>1</v>
      </c>
      <c r="BP94" s="3">
        <v>4</v>
      </c>
      <c r="BQ94" s="3">
        <v>4</v>
      </c>
      <c r="BR94" s="3">
        <v>5</v>
      </c>
      <c r="BS94" s="3">
        <v>4</v>
      </c>
      <c r="BT94" s="3">
        <v>5</v>
      </c>
    </row>
    <row r="95" spans="1:72" ht="15" x14ac:dyDescent="0.25">
      <c r="A95" s="7">
        <v>20</v>
      </c>
      <c r="B95" s="7" t="s">
        <v>111</v>
      </c>
      <c r="C95" s="7">
        <v>1</v>
      </c>
      <c r="D95" s="7" t="s">
        <v>116</v>
      </c>
      <c r="E95" s="7" t="s">
        <v>134</v>
      </c>
      <c r="F95" s="41">
        <v>4</v>
      </c>
      <c r="G95" s="41">
        <v>5</v>
      </c>
      <c r="H95" s="41">
        <v>5</v>
      </c>
      <c r="I95" s="41">
        <v>5</v>
      </c>
      <c r="J95" s="41">
        <v>4</v>
      </c>
      <c r="K95" s="41">
        <v>4</v>
      </c>
      <c r="L95" s="41">
        <v>5</v>
      </c>
      <c r="M95" s="41">
        <v>5</v>
      </c>
      <c r="N95" s="41">
        <v>4</v>
      </c>
      <c r="O95" s="41">
        <v>4</v>
      </c>
      <c r="P95" s="41">
        <v>5</v>
      </c>
      <c r="Q95" s="41">
        <v>5</v>
      </c>
      <c r="R95" s="41">
        <v>3</v>
      </c>
      <c r="S95" s="41">
        <v>5</v>
      </c>
      <c r="T95" s="41">
        <v>5</v>
      </c>
      <c r="U95" s="41">
        <v>5</v>
      </c>
      <c r="V95" s="41">
        <v>4</v>
      </c>
      <c r="W95" s="41">
        <v>3</v>
      </c>
      <c r="X95" s="41">
        <v>3</v>
      </c>
      <c r="Y95" s="41">
        <v>3</v>
      </c>
      <c r="Z95" s="41">
        <v>5</v>
      </c>
      <c r="AA95" s="41">
        <v>5</v>
      </c>
      <c r="AB95" s="41">
        <v>5</v>
      </c>
      <c r="AC95" s="41">
        <v>5</v>
      </c>
      <c r="AD95" s="41">
        <v>5</v>
      </c>
      <c r="AE95" s="41">
        <v>5</v>
      </c>
      <c r="AF95" s="41">
        <v>5</v>
      </c>
      <c r="AG95" s="41">
        <v>4</v>
      </c>
      <c r="AH95" s="41">
        <v>4</v>
      </c>
      <c r="AI95" s="41">
        <v>4</v>
      </c>
      <c r="AJ95" s="41">
        <v>4</v>
      </c>
      <c r="AK95" s="41">
        <v>4</v>
      </c>
      <c r="AL95" s="41">
        <v>4</v>
      </c>
      <c r="AM95" s="41">
        <v>4</v>
      </c>
      <c r="AN95" s="41">
        <v>4</v>
      </c>
      <c r="AO95" s="41">
        <v>4</v>
      </c>
      <c r="AP95" s="41">
        <v>5</v>
      </c>
      <c r="AQ95" s="41">
        <v>5</v>
      </c>
      <c r="AR95" s="41">
        <v>3</v>
      </c>
      <c r="AS95" s="41">
        <v>3</v>
      </c>
      <c r="AT95" s="41">
        <v>4</v>
      </c>
      <c r="AU95" s="41">
        <v>4</v>
      </c>
      <c r="AV95" s="41">
        <v>3</v>
      </c>
      <c r="AW95" s="41">
        <v>4</v>
      </c>
      <c r="AX95" s="25"/>
      <c r="AY95" s="3">
        <v>5</v>
      </c>
      <c r="AZ95" s="3">
        <v>5</v>
      </c>
      <c r="BA95" s="3">
        <v>4</v>
      </c>
      <c r="BB95" s="3">
        <v>4</v>
      </c>
      <c r="BC95" s="3">
        <v>5</v>
      </c>
      <c r="BD95" s="3">
        <v>5</v>
      </c>
      <c r="BE95" s="3">
        <v>5</v>
      </c>
      <c r="BF95" s="3">
        <v>5</v>
      </c>
      <c r="BG95" s="3">
        <v>5</v>
      </c>
      <c r="BH95" s="3">
        <v>3</v>
      </c>
      <c r="BI95" s="3">
        <v>3</v>
      </c>
      <c r="BJ95" s="3">
        <v>3</v>
      </c>
      <c r="BK95" s="3">
        <v>4</v>
      </c>
      <c r="BL95" s="3">
        <v>2</v>
      </c>
      <c r="BM95" s="3">
        <v>1</v>
      </c>
      <c r="BN95" s="3">
        <v>1</v>
      </c>
      <c r="BO95" s="3">
        <v>2</v>
      </c>
      <c r="BP95" s="3">
        <v>1</v>
      </c>
      <c r="BQ95" s="3">
        <v>4</v>
      </c>
      <c r="BR95" s="3">
        <v>3</v>
      </c>
      <c r="BS95" s="3">
        <v>3</v>
      </c>
      <c r="BT95" s="3">
        <v>4</v>
      </c>
    </row>
    <row r="96" spans="1:72" ht="15" x14ac:dyDescent="0.25">
      <c r="A96" s="7">
        <v>21</v>
      </c>
      <c r="B96" s="7" t="s">
        <v>111</v>
      </c>
      <c r="C96" s="7">
        <v>1</v>
      </c>
      <c r="D96" s="7" t="s">
        <v>116</v>
      </c>
      <c r="E96" s="7" t="s">
        <v>135</v>
      </c>
      <c r="F96" s="41">
        <v>4</v>
      </c>
      <c r="G96" s="41">
        <v>5</v>
      </c>
      <c r="H96" s="41">
        <v>5</v>
      </c>
      <c r="I96" s="41">
        <v>5</v>
      </c>
      <c r="J96" s="41">
        <v>4</v>
      </c>
      <c r="K96" s="41">
        <v>4</v>
      </c>
      <c r="L96" s="41">
        <v>4</v>
      </c>
      <c r="M96" s="41">
        <v>4</v>
      </c>
      <c r="N96" s="41">
        <v>4</v>
      </c>
      <c r="O96" s="41">
        <v>5</v>
      </c>
      <c r="P96" s="41">
        <v>5</v>
      </c>
      <c r="Q96" s="41">
        <v>5</v>
      </c>
      <c r="R96" s="41">
        <v>1</v>
      </c>
      <c r="S96" s="41">
        <v>4</v>
      </c>
      <c r="T96" s="41">
        <v>5</v>
      </c>
      <c r="U96" s="41">
        <v>5</v>
      </c>
      <c r="V96" s="41">
        <v>5</v>
      </c>
      <c r="W96" s="41">
        <v>3</v>
      </c>
      <c r="X96" s="41">
        <v>3</v>
      </c>
      <c r="Y96" s="41">
        <v>3</v>
      </c>
      <c r="Z96" s="41">
        <v>5</v>
      </c>
      <c r="AA96" s="41">
        <v>5</v>
      </c>
      <c r="AB96" s="41">
        <v>5</v>
      </c>
      <c r="AC96" s="41">
        <v>5</v>
      </c>
      <c r="AD96" s="41">
        <v>5</v>
      </c>
      <c r="AE96" s="41">
        <v>5</v>
      </c>
      <c r="AF96" s="41">
        <v>5</v>
      </c>
      <c r="AG96" s="41">
        <v>3</v>
      </c>
      <c r="AH96" s="41">
        <v>3</v>
      </c>
      <c r="AI96" s="41">
        <v>3</v>
      </c>
      <c r="AJ96" s="41">
        <v>4</v>
      </c>
      <c r="AK96" s="41">
        <v>3</v>
      </c>
      <c r="AL96" s="41">
        <v>3</v>
      </c>
      <c r="AM96" s="41">
        <v>4</v>
      </c>
      <c r="AN96" s="41">
        <v>3</v>
      </c>
      <c r="AO96" s="41">
        <v>4</v>
      </c>
      <c r="AP96" s="41">
        <v>4</v>
      </c>
      <c r="AQ96" s="41">
        <v>4</v>
      </c>
      <c r="AR96" s="41">
        <v>3</v>
      </c>
      <c r="AS96" s="41">
        <v>4</v>
      </c>
      <c r="AT96" s="41">
        <v>3</v>
      </c>
      <c r="AU96" s="41">
        <v>4</v>
      </c>
      <c r="AV96" s="41">
        <v>3</v>
      </c>
      <c r="AW96" s="41">
        <v>4</v>
      </c>
      <c r="AX96" s="25"/>
      <c r="AY96" s="3">
        <v>4</v>
      </c>
      <c r="AZ96" s="3">
        <v>4</v>
      </c>
      <c r="BA96" s="3">
        <v>4</v>
      </c>
      <c r="BB96" s="3">
        <v>4</v>
      </c>
      <c r="BC96" s="3">
        <v>5</v>
      </c>
      <c r="BD96" s="3">
        <v>5</v>
      </c>
      <c r="BE96" s="3">
        <v>5</v>
      </c>
      <c r="BF96" s="3">
        <v>5</v>
      </c>
      <c r="BG96" s="3">
        <v>5</v>
      </c>
      <c r="BH96" s="3">
        <v>3</v>
      </c>
      <c r="BI96" s="3">
        <v>3</v>
      </c>
      <c r="BJ96" s="3">
        <v>4</v>
      </c>
      <c r="BK96" s="3">
        <v>3</v>
      </c>
      <c r="BL96" s="3">
        <v>1</v>
      </c>
      <c r="BM96" s="3">
        <v>1</v>
      </c>
      <c r="BN96" s="3">
        <v>2</v>
      </c>
      <c r="BO96" s="3">
        <v>2</v>
      </c>
      <c r="BP96" s="3">
        <v>1</v>
      </c>
      <c r="BQ96" s="3">
        <v>3</v>
      </c>
      <c r="BR96" s="3">
        <v>4</v>
      </c>
      <c r="BS96" s="3">
        <v>4</v>
      </c>
      <c r="BT96" s="3">
        <v>5</v>
      </c>
    </row>
    <row r="97" spans="1:72" ht="15" x14ac:dyDescent="0.25">
      <c r="A97" s="7">
        <v>21</v>
      </c>
      <c r="B97" s="7" t="s">
        <v>104</v>
      </c>
      <c r="C97" s="7">
        <v>1</v>
      </c>
      <c r="D97" s="7" t="s">
        <v>116</v>
      </c>
      <c r="E97" s="7" t="s">
        <v>134</v>
      </c>
      <c r="F97" s="41">
        <v>4</v>
      </c>
      <c r="G97" s="41">
        <v>5</v>
      </c>
      <c r="H97" s="41">
        <v>4</v>
      </c>
      <c r="I97" s="41">
        <v>3</v>
      </c>
      <c r="J97" s="41">
        <v>4</v>
      </c>
      <c r="K97" s="41">
        <v>4</v>
      </c>
      <c r="L97" s="41">
        <v>2</v>
      </c>
      <c r="M97" s="41">
        <v>4</v>
      </c>
      <c r="N97" s="41">
        <v>4</v>
      </c>
      <c r="O97" s="41">
        <v>5</v>
      </c>
      <c r="P97" s="41">
        <v>5</v>
      </c>
      <c r="Q97" s="41">
        <v>5</v>
      </c>
      <c r="R97" s="41">
        <v>5</v>
      </c>
      <c r="S97" s="41">
        <v>5</v>
      </c>
      <c r="T97" s="41">
        <v>5</v>
      </c>
      <c r="U97" s="41">
        <v>5</v>
      </c>
      <c r="V97" s="41">
        <v>5</v>
      </c>
      <c r="W97" s="41">
        <v>3</v>
      </c>
      <c r="X97" s="41">
        <v>3</v>
      </c>
      <c r="Y97" s="41">
        <v>3</v>
      </c>
      <c r="Z97" s="41">
        <v>5</v>
      </c>
      <c r="AA97" s="41">
        <v>5</v>
      </c>
      <c r="AB97" s="41">
        <v>3</v>
      </c>
      <c r="AC97" s="41">
        <v>5</v>
      </c>
      <c r="AD97" s="41">
        <v>5</v>
      </c>
      <c r="AE97" s="41">
        <v>5</v>
      </c>
      <c r="AF97" s="41">
        <v>5</v>
      </c>
      <c r="AG97" s="41">
        <v>2</v>
      </c>
      <c r="AH97" s="41">
        <v>4</v>
      </c>
      <c r="AI97" s="41">
        <v>4</v>
      </c>
      <c r="AJ97" s="41">
        <v>4</v>
      </c>
      <c r="AK97" s="41">
        <v>4</v>
      </c>
      <c r="AL97" s="41">
        <v>4</v>
      </c>
      <c r="AM97" s="41">
        <v>4</v>
      </c>
      <c r="AN97" s="41">
        <v>4</v>
      </c>
      <c r="AO97" s="41">
        <v>4</v>
      </c>
      <c r="AP97" s="41">
        <v>5</v>
      </c>
      <c r="AQ97" s="41">
        <v>4</v>
      </c>
      <c r="AR97" s="41">
        <v>4</v>
      </c>
      <c r="AS97" s="41">
        <v>4</v>
      </c>
      <c r="AT97" s="41">
        <v>4</v>
      </c>
      <c r="AU97" s="41">
        <v>4</v>
      </c>
      <c r="AV97" s="41">
        <v>2</v>
      </c>
      <c r="AW97" s="41">
        <v>4</v>
      </c>
      <c r="AX97" s="25"/>
      <c r="AY97" s="3">
        <v>5</v>
      </c>
      <c r="AZ97" s="3">
        <v>5</v>
      </c>
      <c r="BA97" s="3">
        <v>4</v>
      </c>
      <c r="BB97" s="3">
        <v>2</v>
      </c>
      <c r="BC97" s="3">
        <v>5</v>
      </c>
      <c r="BD97" s="3">
        <v>5</v>
      </c>
      <c r="BE97" s="3">
        <v>5</v>
      </c>
      <c r="BF97" s="3">
        <v>5</v>
      </c>
      <c r="BG97" s="3">
        <v>5</v>
      </c>
      <c r="BH97" s="3">
        <v>4</v>
      </c>
      <c r="BI97" s="3">
        <v>2</v>
      </c>
      <c r="BJ97" s="3">
        <v>4</v>
      </c>
      <c r="BK97" s="3">
        <v>2</v>
      </c>
      <c r="BL97" s="3">
        <v>2</v>
      </c>
      <c r="BM97" s="3">
        <v>4</v>
      </c>
      <c r="BN97" s="3">
        <v>1</v>
      </c>
      <c r="BO97" s="3">
        <v>5</v>
      </c>
      <c r="BP97" s="3">
        <v>5</v>
      </c>
      <c r="BQ97" s="3">
        <v>4</v>
      </c>
      <c r="BR97" s="3">
        <v>4</v>
      </c>
      <c r="BS97" s="3">
        <v>4</v>
      </c>
      <c r="BT97" s="3">
        <v>5</v>
      </c>
    </row>
    <row r="98" spans="1:72" ht="15" x14ac:dyDescent="0.25">
      <c r="A98" s="7">
        <v>20</v>
      </c>
      <c r="B98" s="7" t="s">
        <v>111</v>
      </c>
      <c r="C98" s="7">
        <v>1</v>
      </c>
      <c r="D98" s="7" t="s">
        <v>116</v>
      </c>
      <c r="E98" s="7" t="s">
        <v>134</v>
      </c>
      <c r="F98" s="41">
        <v>4</v>
      </c>
      <c r="G98" s="41">
        <v>4</v>
      </c>
      <c r="H98" s="41">
        <v>4</v>
      </c>
      <c r="I98" s="41">
        <v>4</v>
      </c>
      <c r="J98" s="41">
        <v>4</v>
      </c>
      <c r="K98" s="41">
        <v>4</v>
      </c>
      <c r="L98" s="41">
        <v>4</v>
      </c>
      <c r="M98" s="41">
        <v>4</v>
      </c>
      <c r="N98" s="41">
        <v>4</v>
      </c>
      <c r="O98" s="41">
        <v>4</v>
      </c>
      <c r="P98" s="41">
        <v>4</v>
      </c>
      <c r="Q98" s="41">
        <v>4</v>
      </c>
      <c r="R98" s="41">
        <v>4</v>
      </c>
      <c r="S98" s="41">
        <v>4</v>
      </c>
      <c r="T98" s="41">
        <v>4</v>
      </c>
      <c r="U98" s="41">
        <v>4</v>
      </c>
      <c r="V98" s="41">
        <v>4</v>
      </c>
      <c r="W98" s="41">
        <v>3</v>
      </c>
      <c r="X98" s="41">
        <v>3</v>
      </c>
      <c r="Y98" s="41">
        <v>3</v>
      </c>
      <c r="Z98" s="41">
        <v>4</v>
      </c>
      <c r="AA98" s="41">
        <v>2</v>
      </c>
      <c r="AB98" s="41">
        <v>2</v>
      </c>
      <c r="AC98" s="41">
        <v>2</v>
      </c>
      <c r="AD98" s="41">
        <v>2</v>
      </c>
      <c r="AE98" s="41">
        <v>2</v>
      </c>
      <c r="AF98" s="41">
        <v>2</v>
      </c>
      <c r="AG98" s="41">
        <v>4</v>
      </c>
      <c r="AH98" s="41">
        <v>4</v>
      </c>
      <c r="AI98" s="41">
        <v>4</v>
      </c>
      <c r="AJ98" s="41">
        <v>4</v>
      </c>
      <c r="AK98" s="41">
        <v>4</v>
      </c>
      <c r="AL98" s="41">
        <v>4</v>
      </c>
      <c r="AM98" s="41">
        <v>4</v>
      </c>
      <c r="AN98" s="41">
        <v>4</v>
      </c>
      <c r="AO98" s="41">
        <v>4</v>
      </c>
      <c r="AP98" s="41">
        <v>4</v>
      </c>
      <c r="AQ98" s="41">
        <v>4</v>
      </c>
      <c r="AR98" s="41">
        <v>4</v>
      </c>
      <c r="AS98" s="41">
        <v>4</v>
      </c>
      <c r="AT98" s="41">
        <v>4</v>
      </c>
      <c r="AU98" s="41">
        <v>4</v>
      </c>
      <c r="AV98" s="41">
        <v>4</v>
      </c>
      <c r="AW98" s="41">
        <v>4</v>
      </c>
      <c r="AX98" s="25"/>
      <c r="AY98" s="3">
        <v>4</v>
      </c>
      <c r="AZ98" s="3">
        <v>4</v>
      </c>
      <c r="BA98" s="3">
        <v>4</v>
      </c>
      <c r="BB98" s="3">
        <v>4</v>
      </c>
      <c r="BC98" s="3">
        <v>3</v>
      </c>
      <c r="BD98" s="3">
        <v>5</v>
      </c>
      <c r="BE98" s="3">
        <v>4</v>
      </c>
      <c r="BF98" s="3">
        <v>4</v>
      </c>
      <c r="BG98" s="3">
        <v>4</v>
      </c>
      <c r="BH98" s="3">
        <v>2</v>
      </c>
      <c r="BI98" s="3">
        <v>3</v>
      </c>
      <c r="BJ98" s="3">
        <v>3</v>
      </c>
      <c r="BK98" s="3">
        <v>3</v>
      </c>
      <c r="BL98" s="3">
        <v>1</v>
      </c>
      <c r="BM98" s="3">
        <v>1</v>
      </c>
      <c r="BN98" s="3">
        <v>1</v>
      </c>
      <c r="BO98" s="3">
        <v>1</v>
      </c>
      <c r="BP98" s="3">
        <v>1</v>
      </c>
      <c r="BQ98" s="3">
        <v>3</v>
      </c>
      <c r="BR98" s="3">
        <v>5</v>
      </c>
      <c r="BS98" s="3">
        <v>3</v>
      </c>
      <c r="BT98" s="3">
        <v>3</v>
      </c>
    </row>
    <row r="99" spans="1:72" ht="15" x14ac:dyDescent="0.25">
      <c r="A99" s="7">
        <v>21</v>
      </c>
      <c r="B99" s="7" t="s">
        <v>104</v>
      </c>
      <c r="C99" s="7">
        <v>1</v>
      </c>
      <c r="D99" s="7" t="s">
        <v>116</v>
      </c>
      <c r="E99" s="7" t="s">
        <v>134</v>
      </c>
      <c r="F99" s="41">
        <v>4</v>
      </c>
      <c r="G99" s="41">
        <v>5</v>
      </c>
      <c r="H99" s="41">
        <v>5</v>
      </c>
      <c r="I99" s="41">
        <v>5</v>
      </c>
      <c r="J99" s="41">
        <v>5</v>
      </c>
      <c r="K99" s="41">
        <v>3</v>
      </c>
      <c r="L99" s="41">
        <v>2</v>
      </c>
      <c r="M99" s="41">
        <v>5</v>
      </c>
      <c r="N99" s="41">
        <v>5</v>
      </c>
      <c r="O99" s="41">
        <v>4</v>
      </c>
      <c r="P99" s="41">
        <v>4</v>
      </c>
      <c r="Q99" s="41">
        <v>5</v>
      </c>
      <c r="R99" s="41">
        <v>4</v>
      </c>
      <c r="S99" s="41">
        <v>5</v>
      </c>
      <c r="T99" s="41">
        <v>5</v>
      </c>
      <c r="U99" s="41">
        <v>5</v>
      </c>
      <c r="V99" s="41">
        <v>5</v>
      </c>
      <c r="W99" s="41">
        <v>3</v>
      </c>
      <c r="X99" s="41">
        <v>3</v>
      </c>
      <c r="Y99" s="41">
        <v>3</v>
      </c>
      <c r="Z99" s="41">
        <v>5</v>
      </c>
      <c r="AA99" s="41">
        <v>5</v>
      </c>
      <c r="AB99" s="41">
        <v>5</v>
      </c>
      <c r="AC99" s="41">
        <v>5</v>
      </c>
      <c r="AD99" s="41">
        <v>5</v>
      </c>
      <c r="AE99" s="41">
        <v>5</v>
      </c>
      <c r="AF99" s="41">
        <v>5</v>
      </c>
      <c r="AG99" s="41">
        <v>5</v>
      </c>
      <c r="AH99" s="41">
        <v>5</v>
      </c>
      <c r="AI99" s="41">
        <v>5</v>
      </c>
      <c r="AJ99" s="41">
        <v>5</v>
      </c>
      <c r="AK99" s="41">
        <v>5</v>
      </c>
      <c r="AL99" s="41">
        <v>5</v>
      </c>
      <c r="AM99" s="41">
        <v>5</v>
      </c>
      <c r="AN99" s="41">
        <v>5</v>
      </c>
      <c r="AO99" s="41">
        <v>4</v>
      </c>
      <c r="AP99" s="41">
        <v>4</v>
      </c>
      <c r="AQ99" s="41">
        <v>5</v>
      </c>
      <c r="AR99" s="41">
        <v>4</v>
      </c>
      <c r="AS99" s="41">
        <v>4</v>
      </c>
      <c r="AT99" s="41">
        <v>2</v>
      </c>
      <c r="AU99" s="41">
        <v>5</v>
      </c>
      <c r="AV99" s="41">
        <v>5</v>
      </c>
      <c r="AW99" s="41">
        <v>5</v>
      </c>
      <c r="AX99" s="25"/>
      <c r="AY99" s="3">
        <v>5</v>
      </c>
      <c r="AZ99" s="3">
        <v>5</v>
      </c>
      <c r="BA99" s="3">
        <v>5</v>
      </c>
      <c r="BB99" s="3">
        <v>5</v>
      </c>
      <c r="BC99" s="3">
        <v>3</v>
      </c>
      <c r="BD99" s="3">
        <v>5</v>
      </c>
      <c r="BE99" s="3">
        <v>5</v>
      </c>
      <c r="BF99" s="3">
        <v>5</v>
      </c>
      <c r="BG99" s="3">
        <v>4</v>
      </c>
      <c r="BH99" s="3">
        <v>5</v>
      </c>
      <c r="BI99" s="3">
        <v>4</v>
      </c>
      <c r="BJ99" s="3">
        <v>4</v>
      </c>
      <c r="BK99" s="3">
        <v>5</v>
      </c>
      <c r="BL99" s="3">
        <v>1</v>
      </c>
      <c r="BM99" s="3">
        <v>2</v>
      </c>
      <c r="BN99" s="3">
        <v>1</v>
      </c>
      <c r="BO99" s="3">
        <v>2</v>
      </c>
      <c r="BP99" s="3">
        <v>2</v>
      </c>
      <c r="BQ99" s="3">
        <v>5</v>
      </c>
      <c r="BR99" s="3">
        <v>5</v>
      </c>
      <c r="BS99" s="3">
        <v>5</v>
      </c>
      <c r="BT99" s="3">
        <v>5</v>
      </c>
    </row>
    <row r="100" spans="1:72" ht="15" x14ac:dyDescent="0.25">
      <c r="A100" s="7">
        <v>21</v>
      </c>
      <c r="B100" s="7" t="s">
        <v>111</v>
      </c>
      <c r="C100" s="7">
        <v>1</v>
      </c>
      <c r="D100" s="7" t="s">
        <v>116</v>
      </c>
      <c r="E100" s="7" t="s">
        <v>134</v>
      </c>
      <c r="F100" s="41">
        <v>5</v>
      </c>
      <c r="G100" s="41">
        <v>5</v>
      </c>
      <c r="H100" s="41">
        <v>5</v>
      </c>
      <c r="I100" s="41">
        <v>4</v>
      </c>
      <c r="J100" s="41">
        <v>4</v>
      </c>
      <c r="K100" s="41">
        <v>4</v>
      </c>
      <c r="L100" s="41">
        <v>4</v>
      </c>
      <c r="M100" s="41">
        <v>4</v>
      </c>
      <c r="N100" s="41">
        <v>4</v>
      </c>
      <c r="O100" s="41">
        <v>5</v>
      </c>
      <c r="P100" s="41">
        <v>5</v>
      </c>
      <c r="Q100" s="41">
        <v>5</v>
      </c>
      <c r="R100" s="41">
        <v>4</v>
      </c>
      <c r="S100" s="41">
        <v>5</v>
      </c>
      <c r="T100" s="41">
        <v>5</v>
      </c>
      <c r="U100" s="41">
        <v>5</v>
      </c>
      <c r="V100" s="41">
        <v>5</v>
      </c>
      <c r="W100" s="41">
        <v>3</v>
      </c>
      <c r="X100" s="41">
        <v>3</v>
      </c>
      <c r="Y100" s="41">
        <v>3</v>
      </c>
      <c r="Z100" s="41">
        <v>5</v>
      </c>
      <c r="AA100" s="41">
        <v>4</v>
      </c>
      <c r="AB100" s="41">
        <v>4</v>
      </c>
      <c r="AC100" s="41">
        <v>4</v>
      </c>
      <c r="AD100" s="41">
        <v>4</v>
      </c>
      <c r="AE100" s="41">
        <v>4</v>
      </c>
      <c r="AF100" s="41">
        <v>4</v>
      </c>
      <c r="AG100" s="41">
        <v>5</v>
      </c>
      <c r="AH100" s="41">
        <v>5</v>
      </c>
      <c r="AI100" s="41">
        <v>5</v>
      </c>
      <c r="AJ100" s="41">
        <v>5</v>
      </c>
      <c r="AK100" s="41">
        <v>5</v>
      </c>
      <c r="AL100" s="41">
        <v>5</v>
      </c>
      <c r="AM100" s="41">
        <v>5</v>
      </c>
      <c r="AN100" s="41">
        <v>5</v>
      </c>
      <c r="AO100" s="41">
        <v>4</v>
      </c>
      <c r="AP100" s="41">
        <v>5</v>
      </c>
      <c r="AQ100" s="41">
        <v>5</v>
      </c>
      <c r="AR100" s="41">
        <v>4</v>
      </c>
      <c r="AS100" s="41">
        <v>5</v>
      </c>
      <c r="AT100" s="41">
        <v>4</v>
      </c>
      <c r="AU100" s="41">
        <v>5</v>
      </c>
      <c r="AV100" s="41">
        <v>4</v>
      </c>
      <c r="AW100" s="41">
        <v>5</v>
      </c>
      <c r="AX100" s="25"/>
      <c r="AY100" s="3">
        <v>5</v>
      </c>
      <c r="AZ100" s="3">
        <v>5</v>
      </c>
      <c r="BA100" s="3">
        <v>5</v>
      </c>
      <c r="BB100" s="3">
        <v>5</v>
      </c>
      <c r="BC100" s="3">
        <v>5</v>
      </c>
      <c r="BD100" s="3">
        <v>5</v>
      </c>
      <c r="BE100" s="3">
        <v>5</v>
      </c>
      <c r="BF100" s="3">
        <v>5</v>
      </c>
      <c r="BG100" s="3">
        <v>5</v>
      </c>
      <c r="BH100" s="3">
        <v>5</v>
      </c>
      <c r="BI100" s="3">
        <v>4</v>
      </c>
      <c r="BJ100" s="3">
        <v>5</v>
      </c>
      <c r="BK100" s="3">
        <v>3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5</v>
      </c>
      <c r="BR100" s="3">
        <v>5</v>
      </c>
      <c r="BS100" s="3">
        <v>5</v>
      </c>
      <c r="BT100" s="3">
        <v>5</v>
      </c>
    </row>
    <row r="101" spans="1:72" ht="15" x14ac:dyDescent="0.25">
      <c r="A101" s="7">
        <v>21</v>
      </c>
      <c r="B101" s="7" t="s">
        <v>111</v>
      </c>
      <c r="C101" s="7">
        <v>0</v>
      </c>
      <c r="D101" s="7" t="s">
        <v>116</v>
      </c>
      <c r="E101" s="7" t="s">
        <v>144</v>
      </c>
      <c r="F101" s="41">
        <v>5</v>
      </c>
      <c r="G101" s="41">
        <v>5</v>
      </c>
      <c r="H101" s="41">
        <v>5</v>
      </c>
      <c r="I101" s="41">
        <v>5</v>
      </c>
      <c r="J101" s="41">
        <v>5</v>
      </c>
      <c r="K101" s="41">
        <v>5</v>
      </c>
      <c r="L101" s="41">
        <v>5</v>
      </c>
      <c r="M101" s="41">
        <v>5</v>
      </c>
      <c r="N101" s="41">
        <v>5</v>
      </c>
      <c r="O101" s="41">
        <v>5</v>
      </c>
      <c r="P101" s="41">
        <v>5</v>
      </c>
      <c r="Q101" s="41">
        <v>5</v>
      </c>
      <c r="R101" s="41">
        <v>5</v>
      </c>
      <c r="S101" s="41">
        <v>5</v>
      </c>
      <c r="T101" s="41">
        <v>5</v>
      </c>
      <c r="U101" s="41">
        <v>5</v>
      </c>
      <c r="V101" s="41">
        <v>5</v>
      </c>
      <c r="W101" s="41">
        <v>3</v>
      </c>
      <c r="X101" s="41">
        <v>3</v>
      </c>
      <c r="Y101" s="41">
        <v>3</v>
      </c>
      <c r="Z101" s="41">
        <v>5</v>
      </c>
      <c r="AA101" s="41">
        <v>3</v>
      </c>
      <c r="AB101" s="41">
        <v>3</v>
      </c>
      <c r="AC101" s="41">
        <v>3</v>
      </c>
      <c r="AD101" s="41">
        <v>3</v>
      </c>
      <c r="AE101" s="41">
        <v>3</v>
      </c>
      <c r="AF101" s="41">
        <v>2</v>
      </c>
      <c r="AG101" s="41">
        <v>5</v>
      </c>
      <c r="AH101" s="41">
        <v>5</v>
      </c>
      <c r="AI101" s="41">
        <v>5</v>
      </c>
      <c r="AJ101" s="41">
        <v>5</v>
      </c>
      <c r="AK101" s="41">
        <v>5</v>
      </c>
      <c r="AL101" s="41">
        <v>5</v>
      </c>
      <c r="AM101" s="41">
        <v>5</v>
      </c>
      <c r="AN101" s="41">
        <v>5</v>
      </c>
      <c r="AO101" s="41">
        <v>5</v>
      </c>
      <c r="AP101" s="41">
        <v>5</v>
      </c>
      <c r="AQ101" s="41">
        <v>5</v>
      </c>
      <c r="AR101" s="41">
        <v>5</v>
      </c>
      <c r="AS101" s="41">
        <v>5</v>
      </c>
      <c r="AT101" s="41">
        <v>5</v>
      </c>
      <c r="AU101" s="41">
        <v>5</v>
      </c>
      <c r="AV101" s="41">
        <v>5</v>
      </c>
      <c r="AW101" s="41">
        <v>5</v>
      </c>
      <c r="AX101" s="25"/>
      <c r="AY101" s="3">
        <v>5</v>
      </c>
      <c r="AZ101" s="3">
        <v>5</v>
      </c>
      <c r="BA101" s="3">
        <v>5</v>
      </c>
      <c r="BB101" s="3">
        <v>5</v>
      </c>
      <c r="BC101" s="3">
        <v>5</v>
      </c>
      <c r="BD101" s="3">
        <v>5</v>
      </c>
      <c r="BE101" s="3">
        <v>5</v>
      </c>
      <c r="BF101" s="3">
        <v>5</v>
      </c>
      <c r="BG101" s="3">
        <v>4</v>
      </c>
      <c r="BH101" s="3">
        <v>4</v>
      </c>
      <c r="BI101" s="3">
        <v>4</v>
      </c>
      <c r="BJ101" s="3">
        <v>4</v>
      </c>
      <c r="BK101" s="3">
        <v>4</v>
      </c>
      <c r="BL101" s="3">
        <v>2</v>
      </c>
      <c r="BM101" s="3">
        <v>2</v>
      </c>
      <c r="BN101" s="3">
        <v>1</v>
      </c>
      <c r="BO101" s="3">
        <v>1</v>
      </c>
      <c r="BP101" s="3">
        <v>1</v>
      </c>
      <c r="BQ101" s="3">
        <v>4</v>
      </c>
      <c r="BR101" s="3">
        <v>4</v>
      </c>
      <c r="BS101" s="3">
        <v>4</v>
      </c>
      <c r="BT101" s="3">
        <v>4</v>
      </c>
    </row>
    <row r="102" spans="1:72" ht="15" x14ac:dyDescent="0.25">
      <c r="A102" s="7">
        <v>20</v>
      </c>
      <c r="B102" s="7" t="s">
        <v>111</v>
      </c>
      <c r="C102" s="7">
        <v>1</v>
      </c>
      <c r="D102" s="7" t="s">
        <v>116</v>
      </c>
      <c r="E102" s="7" t="s">
        <v>134</v>
      </c>
      <c r="F102" s="41">
        <v>4</v>
      </c>
      <c r="G102" s="41">
        <v>5</v>
      </c>
      <c r="H102" s="41">
        <v>5</v>
      </c>
      <c r="I102" s="41">
        <v>5</v>
      </c>
      <c r="J102" s="41">
        <v>4</v>
      </c>
      <c r="K102" s="41">
        <v>4</v>
      </c>
      <c r="L102" s="41">
        <v>5</v>
      </c>
      <c r="M102" s="41">
        <v>5</v>
      </c>
      <c r="N102" s="41">
        <v>4</v>
      </c>
      <c r="O102" s="41">
        <v>5</v>
      </c>
      <c r="P102" s="41">
        <v>5</v>
      </c>
      <c r="Q102" s="41">
        <v>5</v>
      </c>
      <c r="R102" s="41">
        <v>1</v>
      </c>
      <c r="S102" s="41">
        <v>5</v>
      </c>
      <c r="T102" s="41">
        <v>5</v>
      </c>
      <c r="U102" s="41">
        <v>5</v>
      </c>
      <c r="V102" s="41">
        <v>5</v>
      </c>
      <c r="W102" s="41">
        <v>3</v>
      </c>
      <c r="X102" s="41">
        <v>3</v>
      </c>
      <c r="Y102" s="41">
        <v>3</v>
      </c>
      <c r="Z102" s="41">
        <v>5</v>
      </c>
      <c r="AA102" s="41">
        <v>4</v>
      </c>
      <c r="AB102" s="41">
        <v>5</v>
      </c>
      <c r="AC102" s="41">
        <v>5</v>
      </c>
      <c r="AD102" s="41">
        <v>5</v>
      </c>
      <c r="AE102" s="41">
        <v>5</v>
      </c>
      <c r="AF102" s="41">
        <v>5</v>
      </c>
      <c r="AG102" s="41">
        <v>4</v>
      </c>
      <c r="AH102" s="41">
        <v>4</v>
      </c>
      <c r="AI102" s="41">
        <v>4</v>
      </c>
      <c r="AJ102" s="41">
        <v>4</v>
      </c>
      <c r="AK102" s="41">
        <v>4</v>
      </c>
      <c r="AL102" s="41">
        <v>4</v>
      </c>
      <c r="AM102" s="41">
        <v>4</v>
      </c>
      <c r="AN102" s="41">
        <v>4</v>
      </c>
      <c r="AO102" s="41">
        <v>4</v>
      </c>
      <c r="AP102" s="41">
        <v>5</v>
      </c>
      <c r="AQ102" s="41">
        <v>5</v>
      </c>
      <c r="AR102" s="41">
        <v>5</v>
      </c>
      <c r="AS102" s="41">
        <v>5</v>
      </c>
      <c r="AT102" s="41">
        <v>5</v>
      </c>
      <c r="AU102" s="41">
        <v>5</v>
      </c>
      <c r="AV102" s="41">
        <v>5</v>
      </c>
      <c r="AW102" s="41">
        <v>5</v>
      </c>
      <c r="AX102" s="25"/>
      <c r="AY102" s="3">
        <v>5</v>
      </c>
      <c r="AZ102" s="3">
        <v>5</v>
      </c>
      <c r="BA102" s="3">
        <v>5</v>
      </c>
      <c r="BB102" s="3">
        <v>2</v>
      </c>
      <c r="BC102" s="3">
        <v>4</v>
      </c>
      <c r="BD102" s="3">
        <v>5</v>
      </c>
      <c r="BE102" s="3">
        <v>5</v>
      </c>
      <c r="BF102" s="3">
        <v>5</v>
      </c>
      <c r="BG102" s="3">
        <v>5</v>
      </c>
      <c r="BH102" s="3">
        <v>5</v>
      </c>
      <c r="BI102" s="3">
        <v>5</v>
      </c>
      <c r="BJ102" s="3">
        <v>5</v>
      </c>
      <c r="BK102" s="3">
        <v>5</v>
      </c>
      <c r="BL102" s="3">
        <v>1</v>
      </c>
      <c r="BM102" s="3">
        <v>1</v>
      </c>
      <c r="BN102" s="3">
        <v>1</v>
      </c>
      <c r="BO102" s="3">
        <v>3</v>
      </c>
      <c r="BP102" s="3">
        <v>1</v>
      </c>
      <c r="BQ102" s="3">
        <v>5</v>
      </c>
      <c r="BR102" s="3">
        <v>5</v>
      </c>
      <c r="BS102" s="3">
        <v>1</v>
      </c>
      <c r="BT102" s="3">
        <v>5</v>
      </c>
    </row>
    <row r="103" spans="1:72" ht="15" x14ac:dyDescent="0.25">
      <c r="A103" s="7">
        <v>22</v>
      </c>
      <c r="B103" s="7" t="s">
        <v>111</v>
      </c>
      <c r="C103" s="7">
        <v>1</v>
      </c>
      <c r="D103" s="7" t="s">
        <v>116</v>
      </c>
      <c r="E103" s="7" t="s">
        <v>134</v>
      </c>
      <c r="F103" s="41">
        <v>4</v>
      </c>
      <c r="G103" s="41">
        <v>5</v>
      </c>
      <c r="H103" s="41">
        <v>4</v>
      </c>
      <c r="I103" s="41">
        <v>4</v>
      </c>
      <c r="J103" s="41">
        <v>2</v>
      </c>
      <c r="K103" s="41">
        <v>2</v>
      </c>
      <c r="L103" s="41">
        <v>4</v>
      </c>
      <c r="M103" s="41">
        <v>4</v>
      </c>
      <c r="N103" s="41">
        <v>4</v>
      </c>
      <c r="O103" s="41">
        <v>5</v>
      </c>
      <c r="P103" s="41">
        <v>5</v>
      </c>
      <c r="Q103" s="41">
        <v>5</v>
      </c>
      <c r="R103" s="41">
        <v>5</v>
      </c>
      <c r="S103" s="41">
        <v>5</v>
      </c>
      <c r="T103" s="41">
        <v>5</v>
      </c>
      <c r="U103" s="41">
        <v>5</v>
      </c>
      <c r="V103" s="41">
        <v>5</v>
      </c>
      <c r="W103" s="41">
        <v>3</v>
      </c>
      <c r="X103" s="41">
        <v>3</v>
      </c>
      <c r="Y103" s="41">
        <v>3</v>
      </c>
      <c r="Z103" s="41">
        <v>5</v>
      </c>
      <c r="AA103" s="41">
        <v>5</v>
      </c>
      <c r="AB103" s="41">
        <v>5</v>
      </c>
      <c r="AC103" s="41">
        <v>5</v>
      </c>
      <c r="AD103" s="41">
        <v>5</v>
      </c>
      <c r="AE103" s="41">
        <v>5</v>
      </c>
      <c r="AF103" s="41">
        <v>5</v>
      </c>
      <c r="AG103" s="41">
        <v>5</v>
      </c>
      <c r="AH103" s="41">
        <v>5</v>
      </c>
      <c r="AI103" s="41">
        <v>4</v>
      </c>
      <c r="AJ103" s="41">
        <v>4</v>
      </c>
      <c r="AK103" s="41">
        <v>4</v>
      </c>
      <c r="AL103" s="41">
        <v>4</v>
      </c>
      <c r="AM103" s="41">
        <v>4</v>
      </c>
      <c r="AN103" s="41">
        <v>4</v>
      </c>
      <c r="AO103" s="41">
        <v>4</v>
      </c>
      <c r="AP103" s="41">
        <v>4</v>
      </c>
      <c r="AQ103" s="41">
        <v>4</v>
      </c>
      <c r="AR103" s="41">
        <v>4</v>
      </c>
      <c r="AS103" s="41">
        <v>4</v>
      </c>
      <c r="AT103" s="41">
        <v>4</v>
      </c>
      <c r="AU103" s="41">
        <v>5</v>
      </c>
      <c r="AV103" s="41">
        <v>5</v>
      </c>
      <c r="AW103" s="41">
        <v>5</v>
      </c>
      <c r="AX103" s="25"/>
      <c r="AY103" s="3">
        <v>5</v>
      </c>
      <c r="AZ103" s="3">
        <v>5</v>
      </c>
      <c r="BA103" s="3">
        <v>5</v>
      </c>
      <c r="BB103" s="3">
        <v>5</v>
      </c>
      <c r="BC103" s="3">
        <v>5</v>
      </c>
      <c r="BD103" s="3">
        <v>5</v>
      </c>
      <c r="BE103" s="3">
        <v>5</v>
      </c>
      <c r="BF103" s="3">
        <v>5</v>
      </c>
      <c r="BG103" s="3">
        <v>4</v>
      </c>
      <c r="BH103" s="3">
        <v>4</v>
      </c>
      <c r="BI103" s="3">
        <v>4</v>
      </c>
      <c r="BJ103" s="3">
        <v>4</v>
      </c>
      <c r="BK103" s="3">
        <v>1</v>
      </c>
      <c r="BL103" s="3">
        <v>2</v>
      </c>
      <c r="BM103" s="3">
        <v>2</v>
      </c>
      <c r="BN103" s="3">
        <v>1</v>
      </c>
      <c r="BO103" s="3">
        <v>1</v>
      </c>
      <c r="BP103" s="3">
        <v>1</v>
      </c>
      <c r="BQ103" s="3">
        <v>4</v>
      </c>
      <c r="BR103" s="3">
        <v>4</v>
      </c>
      <c r="BS103" s="3">
        <v>4</v>
      </c>
      <c r="BT103" s="3">
        <v>5</v>
      </c>
    </row>
    <row r="104" spans="1:72" ht="15" x14ac:dyDescent="0.25">
      <c r="A104" s="7">
        <v>20</v>
      </c>
      <c r="B104" s="7" t="s">
        <v>111</v>
      </c>
      <c r="C104" s="7">
        <v>1</v>
      </c>
      <c r="D104" s="7" t="s">
        <v>116</v>
      </c>
      <c r="E104" s="7" t="s">
        <v>145</v>
      </c>
      <c r="F104" s="41">
        <v>5</v>
      </c>
      <c r="G104" s="41">
        <v>5</v>
      </c>
      <c r="H104" s="41">
        <v>5</v>
      </c>
      <c r="I104" s="41">
        <v>5</v>
      </c>
      <c r="J104" s="41">
        <v>3</v>
      </c>
      <c r="K104" s="41">
        <v>3</v>
      </c>
      <c r="L104" s="41">
        <v>5</v>
      </c>
      <c r="M104" s="41">
        <v>5</v>
      </c>
      <c r="N104" s="41">
        <v>5</v>
      </c>
      <c r="O104" s="41">
        <v>3</v>
      </c>
      <c r="P104" s="41">
        <v>5</v>
      </c>
      <c r="Q104" s="41">
        <v>2</v>
      </c>
      <c r="R104" s="41">
        <v>5</v>
      </c>
      <c r="S104" s="41">
        <v>2</v>
      </c>
      <c r="T104" s="41">
        <v>5</v>
      </c>
      <c r="U104" s="41">
        <v>5</v>
      </c>
      <c r="V104" s="41">
        <v>5</v>
      </c>
      <c r="W104" s="41">
        <v>3</v>
      </c>
      <c r="X104" s="41">
        <v>3</v>
      </c>
      <c r="Y104" s="41">
        <v>3</v>
      </c>
      <c r="Z104" s="41">
        <v>5</v>
      </c>
      <c r="AA104" s="41">
        <v>4</v>
      </c>
      <c r="AB104" s="41">
        <v>5</v>
      </c>
      <c r="AC104" s="41">
        <v>5</v>
      </c>
      <c r="AD104" s="41">
        <v>4</v>
      </c>
      <c r="AE104" s="41">
        <v>5</v>
      </c>
      <c r="AF104" s="41">
        <v>5</v>
      </c>
      <c r="AG104" s="41">
        <v>5</v>
      </c>
      <c r="AH104" s="41">
        <v>5</v>
      </c>
      <c r="AI104" s="41">
        <v>2</v>
      </c>
      <c r="AJ104" s="41">
        <v>3</v>
      </c>
      <c r="AK104" s="41">
        <v>5</v>
      </c>
      <c r="AL104" s="41">
        <v>5</v>
      </c>
      <c r="AM104" s="41">
        <v>5</v>
      </c>
      <c r="AN104" s="41">
        <v>2</v>
      </c>
      <c r="AO104" s="41">
        <v>5</v>
      </c>
      <c r="AP104" s="41">
        <v>5</v>
      </c>
      <c r="AQ104" s="41">
        <v>5</v>
      </c>
      <c r="AR104" s="41">
        <v>4</v>
      </c>
      <c r="AS104" s="41">
        <v>5</v>
      </c>
      <c r="AT104" s="41">
        <v>3</v>
      </c>
      <c r="AU104" s="41">
        <v>5</v>
      </c>
      <c r="AV104" s="41">
        <v>5</v>
      </c>
      <c r="AW104" s="41">
        <v>4</v>
      </c>
      <c r="AX104" s="25"/>
      <c r="AY104" s="3">
        <v>5</v>
      </c>
      <c r="AZ104" s="3">
        <v>5</v>
      </c>
      <c r="BA104" s="3">
        <v>5</v>
      </c>
      <c r="BB104" s="3">
        <v>1</v>
      </c>
      <c r="BC104" s="3">
        <v>3</v>
      </c>
      <c r="BD104" s="3">
        <v>5</v>
      </c>
      <c r="BE104" s="3">
        <v>5</v>
      </c>
      <c r="BF104" s="3">
        <v>5</v>
      </c>
      <c r="BG104" s="3">
        <v>4</v>
      </c>
      <c r="BH104" s="3">
        <v>5</v>
      </c>
      <c r="BI104" s="3">
        <v>5</v>
      </c>
      <c r="BJ104" s="3">
        <v>5</v>
      </c>
      <c r="BK104" s="3">
        <v>2</v>
      </c>
      <c r="BL104" s="3">
        <v>1</v>
      </c>
      <c r="BM104" s="3">
        <v>1</v>
      </c>
      <c r="BN104" s="3">
        <v>1</v>
      </c>
      <c r="BO104" s="3">
        <v>1</v>
      </c>
      <c r="BP104" s="3">
        <v>1</v>
      </c>
      <c r="BQ104" s="3">
        <v>2</v>
      </c>
      <c r="BR104" s="3">
        <v>2</v>
      </c>
      <c r="BS104" s="3">
        <v>1</v>
      </c>
      <c r="BT104" s="3">
        <v>5</v>
      </c>
    </row>
    <row r="105" spans="1:72" ht="15" x14ac:dyDescent="0.25">
      <c r="A105" s="7">
        <v>21</v>
      </c>
      <c r="B105" s="7" t="s">
        <v>104</v>
      </c>
      <c r="C105" s="7">
        <v>1</v>
      </c>
      <c r="D105" s="7" t="s">
        <v>116</v>
      </c>
      <c r="E105" s="7"/>
      <c r="F105" s="41">
        <v>3</v>
      </c>
      <c r="G105" s="41">
        <v>4</v>
      </c>
      <c r="H105" s="41">
        <v>4</v>
      </c>
      <c r="I105" s="41">
        <v>4</v>
      </c>
      <c r="J105" s="41">
        <v>4</v>
      </c>
      <c r="K105" s="41">
        <v>4</v>
      </c>
      <c r="L105" s="41">
        <v>2</v>
      </c>
      <c r="M105" s="41">
        <v>5</v>
      </c>
      <c r="N105" s="41">
        <v>4</v>
      </c>
      <c r="O105" s="41">
        <v>5</v>
      </c>
      <c r="P105" s="41">
        <v>4</v>
      </c>
      <c r="Q105" s="41">
        <v>4</v>
      </c>
      <c r="R105" s="41">
        <v>4</v>
      </c>
      <c r="S105" s="41">
        <v>5</v>
      </c>
      <c r="T105" s="41">
        <v>5</v>
      </c>
      <c r="U105" s="41">
        <v>5</v>
      </c>
      <c r="V105" s="41">
        <v>5</v>
      </c>
      <c r="W105" s="41">
        <v>3</v>
      </c>
      <c r="X105" s="41">
        <v>3</v>
      </c>
      <c r="Y105" s="41">
        <v>3</v>
      </c>
      <c r="Z105" s="41">
        <v>5</v>
      </c>
      <c r="AA105" s="41">
        <v>1</v>
      </c>
      <c r="AB105" s="41">
        <v>1</v>
      </c>
      <c r="AC105" s="41">
        <v>1</v>
      </c>
      <c r="AD105" s="41">
        <v>1</v>
      </c>
      <c r="AE105" s="41">
        <v>2</v>
      </c>
      <c r="AF105" s="41">
        <v>2</v>
      </c>
      <c r="AG105" s="41">
        <v>4</v>
      </c>
      <c r="AH105" s="41">
        <v>4</v>
      </c>
      <c r="AI105" s="41">
        <v>5</v>
      </c>
      <c r="AJ105" s="41">
        <v>5</v>
      </c>
      <c r="AK105" s="41">
        <v>5</v>
      </c>
      <c r="AL105" s="41">
        <v>5</v>
      </c>
      <c r="AM105" s="41">
        <v>5</v>
      </c>
      <c r="AN105" s="41">
        <v>3</v>
      </c>
      <c r="AO105" s="41">
        <v>3</v>
      </c>
      <c r="AP105" s="41">
        <v>3</v>
      </c>
      <c r="AQ105" s="41">
        <v>3</v>
      </c>
      <c r="AR105" s="41">
        <v>4</v>
      </c>
      <c r="AS105" s="41">
        <v>4</v>
      </c>
      <c r="AT105" s="41">
        <v>3</v>
      </c>
      <c r="AU105" s="41">
        <v>3</v>
      </c>
      <c r="AV105" s="41">
        <v>4</v>
      </c>
      <c r="AW105" s="41">
        <v>4</v>
      </c>
      <c r="AX105" s="25"/>
      <c r="AY105" s="3">
        <v>5</v>
      </c>
      <c r="AZ105" s="3">
        <v>5</v>
      </c>
      <c r="BA105" s="3">
        <v>5</v>
      </c>
      <c r="BB105" s="3">
        <v>5</v>
      </c>
      <c r="BC105" s="3">
        <v>5</v>
      </c>
      <c r="BD105" s="3">
        <v>4</v>
      </c>
      <c r="BE105" s="3">
        <v>5</v>
      </c>
      <c r="BF105" s="3">
        <v>5</v>
      </c>
      <c r="BG105" s="3">
        <v>1</v>
      </c>
      <c r="BH105" s="3">
        <v>5</v>
      </c>
      <c r="BI105" s="3">
        <v>5</v>
      </c>
      <c r="BJ105" s="3">
        <v>5</v>
      </c>
      <c r="BK105" s="3">
        <v>5</v>
      </c>
      <c r="BL105" s="3">
        <v>5</v>
      </c>
      <c r="BM105" s="3">
        <v>5</v>
      </c>
      <c r="BN105" s="3">
        <v>5</v>
      </c>
      <c r="BO105" s="3">
        <v>4</v>
      </c>
      <c r="BP105" s="3">
        <v>4</v>
      </c>
      <c r="BQ105" s="3">
        <v>4</v>
      </c>
      <c r="BR105" s="3">
        <v>4</v>
      </c>
      <c r="BS105" s="3">
        <v>5</v>
      </c>
      <c r="BT105" s="3">
        <v>5</v>
      </c>
    </row>
    <row r="106" spans="1:72" ht="15" x14ac:dyDescent="0.25">
      <c r="A106" s="7">
        <v>20</v>
      </c>
      <c r="B106" s="7" t="s">
        <v>111</v>
      </c>
      <c r="C106" s="7">
        <v>1</v>
      </c>
      <c r="D106" s="7" t="s">
        <v>116</v>
      </c>
      <c r="E106" s="7" t="s">
        <v>147</v>
      </c>
      <c r="F106" s="41">
        <v>4</v>
      </c>
      <c r="G106" s="41">
        <v>5</v>
      </c>
      <c r="H106" s="41">
        <v>4</v>
      </c>
      <c r="I106" s="41">
        <v>4</v>
      </c>
      <c r="J106" s="41">
        <v>3</v>
      </c>
      <c r="K106" s="41">
        <v>3</v>
      </c>
      <c r="L106" s="41">
        <v>4</v>
      </c>
      <c r="M106" s="41">
        <v>5</v>
      </c>
      <c r="N106" s="41">
        <v>5</v>
      </c>
      <c r="O106" s="41">
        <v>5</v>
      </c>
      <c r="P106" s="41">
        <v>5</v>
      </c>
      <c r="Q106" s="41">
        <v>5</v>
      </c>
      <c r="R106" s="41">
        <v>5</v>
      </c>
      <c r="S106" s="41">
        <v>3</v>
      </c>
      <c r="T106" s="41">
        <v>5</v>
      </c>
      <c r="U106" s="41">
        <v>5</v>
      </c>
      <c r="V106" s="41">
        <v>5</v>
      </c>
      <c r="W106" s="41">
        <v>3</v>
      </c>
      <c r="X106" s="41">
        <v>3</v>
      </c>
      <c r="Y106" s="41">
        <v>3</v>
      </c>
      <c r="Z106" s="41">
        <v>4</v>
      </c>
      <c r="AA106" s="41">
        <v>5</v>
      </c>
      <c r="AB106" s="41">
        <v>5</v>
      </c>
      <c r="AC106" s="41">
        <v>4</v>
      </c>
      <c r="AD106" s="41">
        <v>4</v>
      </c>
      <c r="AE106" s="41">
        <v>4</v>
      </c>
      <c r="AF106" s="41">
        <v>4</v>
      </c>
      <c r="AG106" s="41">
        <v>2</v>
      </c>
      <c r="AH106" s="41">
        <v>2</v>
      </c>
      <c r="AI106" s="41">
        <v>4</v>
      </c>
      <c r="AJ106" s="41">
        <v>4</v>
      </c>
      <c r="AK106" s="41">
        <v>4</v>
      </c>
      <c r="AL106" s="41">
        <v>4</v>
      </c>
      <c r="AM106" s="41">
        <v>4</v>
      </c>
      <c r="AN106" s="41">
        <v>4</v>
      </c>
      <c r="AO106" s="41">
        <v>4</v>
      </c>
      <c r="AP106" s="41">
        <v>4</v>
      </c>
      <c r="AQ106" s="41">
        <v>4</v>
      </c>
      <c r="AR106" s="41">
        <v>4</v>
      </c>
      <c r="AS106" s="41">
        <v>4</v>
      </c>
      <c r="AT106" s="41">
        <v>3</v>
      </c>
      <c r="AU106" s="41">
        <v>4</v>
      </c>
      <c r="AV106" s="41">
        <v>3</v>
      </c>
      <c r="AW106" s="41">
        <v>4</v>
      </c>
      <c r="AX106" s="25"/>
      <c r="AY106" s="3">
        <v>5</v>
      </c>
      <c r="AZ106" s="3">
        <v>4</v>
      </c>
      <c r="BA106" s="3">
        <v>4</v>
      </c>
      <c r="BB106" s="3">
        <v>3</v>
      </c>
      <c r="BC106" s="3">
        <v>3</v>
      </c>
      <c r="BD106" s="3">
        <v>5</v>
      </c>
      <c r="BE106" s="3">
        <v>5</v>
      </c>
      <c r="BF106" s="3">
        <v>4</v>
      </c>
      <c r="BG106" s="3">
        <v>2</v>
      </c>
      <c r="BH106" s="3">
        <v>3</v>
      </c>
      <c r="BI106" s="3">
        <v>3</v>
      </c>
      <c r="BJ106" s="3">
        <v>4</v>
      </c>
      <c r="BK106" s="3">
        <v>4</v>
      </c>
      <c r="BL106" s="3">
        <v>4</v>
      </c>
      <c r="BM106" s="3">
        <v>2</v>
      </c>
      <c r="BN106" s="3">
        <v>1</v>
      </c>
      <c r="BO106" s="3">
        <v>2</v>
      </c>
      <c r="BP106" s="3">
        <v>2</v>
      </c>
      <c r="BQ106" s="3">
        <v>3</v>
      </c>
      <c r="BR106" s="3">
        <v>5</v>
      </c>
      <c r="BS106" s="3">
        <v>5</v>
      </c>
      <c r="BT106" s="3">
        <v>5</v>
      </c>
    </row>
    <row r="107" spans="1:72" ht="15" x14ac:dyDescent="0.25">
      <c r="A107" s="7">
        <v>21</v>
      </c>
      <c r="B107" s="7" t="s">
        <v>104</v>
      </c>
      <c r="C107" s="7">
        <v>1</v>
      </c>
      <c r="D107" s="7" t="s">
        <v>116</v>
      </c>
      <c r="E107" s="7" t="s">
        <v>148</v>
      </c>
      <c r="F107" s="41">
        <v>4</v>
      </c>
      <c r="G107" s="41">
        <v>5</v>
      </c>
      <c r="H107" s="41">
        <v>5</v>
      </c>
      <c r="I107" s="41">
        <v>5</v>
      </c>
      <c r="J107" s="41">
        <v>5</v>
      </c>
      <c r="K107" s="41">
        <v>5</v>
      </c>
      <c r="L107" s="41">
        <v>5</v>
      </c>
      <c r="M107" s="41">
        <v>5</v>
      </c>
      <c r="N107" s="41">
        <v>5</v>
      </c>
      <c r="O107" s="41">
        <v>5</v>
      </c>
      <c r="P107" s="41">
        <v>5</v>
      </c>
      <c r="Q107" s="41">
        <v>5</v>
      </c>
      <c r="R107" s="41">
        <v>5</v>
      </c>
      <c r="S107" s="41">
        <v>5</v>
      </c>
      <c r="T107" s="41">
        <v>5</v>
      </c>
      <c r="U107" s="41">
        <v>5</v>
      </c>
      <c r="V107" s="41">
        <v>5</v>
      </c>
      <c r="W107" s="41">
        <v>3</v>
      </c>
      <c r="X107" s="41">
        <v>3</v>
      </c>
      <c r="Y107" s="41">
        <v>3</v>
      </c>
      <c r="Z107" s="41">
        <v>5</v>
      </c>
      <c r="AA107" s="41">
        <v>1</v>
      </c>
      <c r="AB107" s="41">
        <v>1</v>
      </c>
      <c r="AC107" s="41">
        <v>1</v>
      </c>
      <c r="AD107" s="41">
        <v>1</v>
      </c>
      <c r="AE107" s="41">
        <v>1</v>
      </c>
      <c r="AF107" s="41">
        <v>1</v>
      </c>
      <c r="AG107" s="41">
        <v>5</v>
      </c>
      <c r="AH107" s="41">
        <v>4</v>
      </c>
      <c r="AI107" s="41">
        <v>4</v>
      </c>
      <c r="AJ107" s="41">
        <v>4</v>
      </c>
      <c r="AK107" s="41">
        <v>4</v>
      </c>
      <c r="AL107" s="41">
        <v>4</v>
      </c>
      <c r="AM107" s="41">
        <v>4</v>
      </c>
      <c r="AN107" s="41">
        <v>4</v>
      </c>
      <c r="AO107" s="41">
        <v>4</v>
      </c>
      <c r="AP107" s="41">
        <v>4</v>
      </c>
      <c r="AQ107" s="41">
        <v>4</v>
      </c>
      <c r="AR107" s="41">
        <v>4</v>
      </c>
      <c r="AS107" s="41">
        <v>4</v>
      </c>
      <c r="AT107" s="41">
        <v>4</v>
      </c>
      <c r="AU107" s="41">
        <v>4</v>
      </c>
      <c r="AV107" s="41">
        <v>4</v>
      </c>
      <c r="AW107" s="41">
        <v>4</v>
      </c>
      <c r="AX107" s="25"/>
      <c r="AY107" s="3">
        <v>5</v>
      </c>
      <c r="AZ107" s="3">
        <v>5</v>
      </c>
      <c r="BA107" s="3">
        <v>5</v>
      </c>
      <c r="BB107" s="3">
        <v>5</v>
      </c>
      <c r="BC107" s="3">
        <v>4</v>
      </c>
      <c r="BD107" s="3">
        <v>5</v>
      </c>
      <c r="BE107" s="3">
        <v>5</v>
      </c>
      <c r="BF107" s="3">
        <v>5</v>
      </c>
      <c r="BG107" s="3">
        <v>5</v>
      </c>
      <c r="BH107" s="3">
        <v>5</v>
      </c>
      <c r="BI107" s="3">
        <v>5</v>
      </c>
      <c r="BJ107" s="3">
        <v>5</v>
      </c>
      <c r="BK107" s="3">
        <v>5</v>
      </c>
      <c r="BL107" s="3">
        <v>1</v>
      </c>
      <c r="BM107" s="3">
        <v>4</v>
      </c>
      <c r="BN107" s="3">
        <v>1</v>
      </c>
      <c r="BO107" s="3">
        <v>1</v>
      </c>
      <c r="BP107" s="3">
        <v>1</v>
      </c>
      <c r="BQ107" s="3">
        <v>2</v>
      </c>
      <c r="BR107" s="3">
        <v>2</v>
      </c>
      <c r="BS107" s="3">
        <v>5</v>
      </c>
      <c r="BT107" s="3">
        <v>5</v>
      </c>
    </row>
    <row r="108" spans="1:72" ht="15" x14ac:dyDescent="0.25">
      <c r="A108" s="7">
        <v>19</v>
      </c>
      <c r="B108" s="7" t="s">
        <v>104</v>
      </c>
      <c r="C108" s="7">
        <v>1</v>
      </c>
      <c r="D108" s="7" t="s">
        <v>116</v>
      </c>
      <c r="E108" s="7" t="s">
        <v>134</v>
      </c>
      <c r="F108" s="41">
        <v>4</v>
      </c>
      <c r="G108" s="41">
        <v>4</v>
      </c>
      <c r="H108" s="41">
        <v>4</v>
      </c>
      <c r="I108" s="41">
        <v>4</v>
      </c>
      <c r="J108" s="41">
        <v>4</v>
      </c>
      <c r="K108" s="41">
        <v>4</v>
      </c>
      <c r="L108" s="41">
        <v>4</v>
      </c>
      <c r="M108" s="41">
        <v>4</v>
      </c>
      <c r="N108" s="41">
        <v>4</v>
      </c>
      <c r="O108" s="41">
        <v>4</v>
      </c>
      <c r="P108" s="41">
        <v>4</v>
      </c>
      <c r="Q108" s="41">
        <v>4</v>
      </c>
      <c r="R108" s="41">
        <v>2</v>
      </c>
      <c r="S108" s="41">
        <v>4</v>
      </c>
      <c r="T108" s="41">
        <v>4</v>
      </c>
      <c r="U108" s="41">
        <v>4</v>
      </c>
      <c r="V108" s="41">
        <v>4</v>
      </c>
      <c r="W108" s="41">
        <v>3</v>
      </c>
      <c r="X108" s="41">
        <v>3</v>
      </c>
      <c r="Y108" s="41">
        <v>3</v>
      </c>
      <c r="Z108" s="41">
        <v>4</v>
      </c>
      <c r="AA108" s="41">
        <v>4</v>
      </c>
      <c r="AB108" s="41">
        <v>4</v>
      </c>
      <c r="AC108" s="41">
        <v>4</v>
      </c>
      <c r="AD108" s="41">
        <v>4</v>
      </c>
      <c r="AE108" s="41">
        <v>4</v>
      </c>
      <c r="AF108" s="41">
        <v>4</v>
      </c>
      <c r="AG108" s="41">
        <v>4</v>
      </c>
      <c r="AH108" s="41">
        <v>4</v>
      </c>
      <c r="AI108" s="41">
        <v>4</v>
      </c>
      <c r="AJ108" s="41">
        <v>4</v>
      </c>
      <c r="AK108" s="41">
        <v>4</v>
      </c>
      <c r="AL108" s="41">
        <v>4</v>
      </c>
      <c r="AM108" s="41">
        <v>4</v>
      </c>
      <c r="AN108" s="41">
        <v>4</v>
      </c>
      <c r="AO108" s="41">
        <v>4</v>
      </c>
      <c r="AP108" s="41">
        <v>4</v>
      </c>
      <c r="AQ108" s="41">
        <v>5</v>
      </c>
      <c r="AR108" s="41">
        <v>3</v>
      </c>
      <c r="AS108" s="41">
        <v>4</v>
      </c>
      <c r="AT108" s="41">
        <v>4</v>
      </c>
      <c r="AU108" s="41">
        <v>4</v>
      </c>
      <c r="AV108" s="41">
        <v>4</v>
      </c>
      <c r="AW108" s="41">
        <v>4</v>
      </c>
      <c r="AX108" s="25"/>
      <c r="AY108" s="3">
        <v>5</v>
      </c>
      <c r="AZ108" s="3">
        <v>5</v>
      </c>
      <c r="BA108" s="3">
        <v>5</v>
      </c>
      <c r="BB108" s="3">
        <v>5</v>
      </c>
      <c r="BC108" s="3">
        <v>5</v>
      </c>
      <c r="BD108" s="3">
        <v>5</v>
      </c>
      <c r="BE108" s="3">
        <v>5</v>
      </c>
      <c r="BF108" s="3">
        <v>5</v>
      </c>
      <c r="BG108" s="3">
        <v>4</v>
      </c>
      <c r="BH108" s="3">
        <v>5</v>
      </c>
      <c r="BI108" s="3">
        <v>5</v>
      </c>
      <c r="BJ108" s="3">
        <v>5</v>
      </c>
      <c r="BK108" s="3">
        <v>5</v>
      </c>
      <c r="BL108" s="3">
        <v>1</v>
      </c>
      <c r="BM108" s="3">
        <v>1</v>
      </c>
      <c r="BN108" s="3">
        <v>1</v>
      </c>
      <c r="BO108" s="3">
        <v>1</v>
      </c>
      <c r="BP108" s="3">
        <v>1</v>
      </c>
      <c r="BQ108" s="3">
        <v>5</v>
      </c>
      <c r="BR108" s="3">
        <v>5</v>
      </c>
      <c r="BS108" s="3">
        <v>5</v>
      </c>
      <c r="BT108" s="3">
        <v>5</v>
      </c>
    </row>
    <row r="109" spans="1:72" ht="15" x14ac:dyDescent="0.25">
      <c r="A109" s="7">
        <v>20</v>
      </c>
      <c r="B109" s="7" t="s">
        <v>111</v>
      </c>
      <c r="C109" s="7">
        <v>1</v>
      </c>
      <c r="D109" s="7" t="s">
        <v>116</v>
      </c>
      <c r="E109" s="7" t="s">
        <v>149</v>
      </c>
      <c r="F109" s="41">
        <v>4</v>
      </c>
      <c r="G109" s="41">
        <v>5</v>
      </c>
      <c r="H109" s="41">
        <v>5</v>
      </c>
      <c r="I109" s="41">
        <v>1</v>
      </c>
      <c r="J109" s="41">
        <v>3</v>
      </c>
      <c r="K109" s="41">
        <v>3</v>
      </c>
      <c r="L109" s="41">
        <v>4</v>
      </c>
      <c r="M109" s="41">
        <v>4</v>
      </c>
      <c r="N109" s="41">
        <v>4</v>
      </c>
      <c r="O109" s="41">
        <v>5</v>
      </c>
      <c r="P109" s="41">
        <v>5</v>
      </c>
      <c r="Q109" s="41">
        <v>5</v>
      </c>
      <c r="R109" s="41">
        <v>4</v>
      </c>
      <c r="S109" s="41">
        <v>4</v>
      </c>
      <c r="T109" s="41">
        <v>4</v>
      </c>
      <c r="U109" s="41">
        <v>4</v>
      </c>
      <c r="V109" s="41">
        <v>4</v>
      </c>
      <c r="W109" s="41">
        <v>3</v>
      </c>
      <c r="X109" s="41">
        <v>3</v>
      </c>
      <c r="Y109" s="41">
        <v>3</v>
      </c>
      <c r="Z109" s="41">
        <v>5</v>
      </c>
      <c r="AA109" s="41">
        <v>5</v>
      </c>
      <c r="AB109" s="41">
        <v>5</v>
      </c>
      <c r="AC109" s="41">
        <v>5</v>
      </c>
      <c r="AD109" s="41">
        <v>5</v>
      </c>
      <c r="AE109" s="41">
        <v>5</v>
      </c>
      <c r="AF109" s="41">
        <v>5</v>
      </c>
      <c r="AG109" s="41">
        <v>3</v>
      </c>
      <c r="AH109" s="41">
        <v>3</v>
      </c>
      <c r="AI109" s="41">
        <v>4</v>
      </c>
      <c r="AJ109" s="41">
        <v>3</v>
      </c>
      <c r="AK109" s="41">
        <v>3</v>
      </c>
      <c r="AL109" s="41">
        <v>4</v>
      </c>
      <c r="AM109" s="41">
        <v>5</v>
      </c>
      <c r="AN109" s="41">
        <v>3</v>
      </c>
      <c r="AO109" s="41">
        <v>3</v>
      </c>
      <c r="AP109" s="41">
        <v>3</v>
      </c>
      <c r="AQ109" s="41">
        <v>4</v>
      </c>
      <c r="AR109" s="41">
        <v>3</v>
      </c>
      <c r="AS109" s="41">
        <v>4</v>
      </c>
      <c r="AT109" s="41">
        <v>4</v>
      </c>
      <c r="AU109" s="41">
        <v>3</v>
      </c>
      <c r="AV109" s="41">
        <v>4</v>
      </c>
      <c r="AW109" s="41">
        <v>3</v>
      </c>
      <c r="AX109" s="25"/>
      <c r="AY109" s="3">
        <v>5</v>
      </c>
      <c r="AZ109" s="3">
        <v>5</v>
      </c>
      <c r="BA109" s="3">
        <v>5</v>
      </c>
      <c r="BB109" s="3">
        <v>5</v>
      </c>
      <c r="BC109" s="3">
        <v>5</v>
      </c>
      <c r="BD109" s="3">
        <v>5</v>
      </c>
      <c r="BE109" s="3">
        <v>4</v>
      </c>
      <c r="BF109" s="3">
        <v>4</v>
      </c>
      <c r="BG109" s="3">
        <v>5</v>
      </c>
      <c r="BH109" s="3">
        <v>4</v>
      </c>
      <c r="BI109" s="3">
        <v>4</v>
      </c>
      <c r="BJ109" s="3">
        <v>4</v>
      </c>
      <c r="BK109" s="3">
        <v>4</v>
      </c>
      <c r="BL109" s="3">
        <v>4</v>
      </c>
      <c r="BM109" s="3">
        <v>4</v>
      </c>
      <c r="BN109" s="3">
        <v>4</v>
      </c>
      <c r="BO109" s="3">
        <v>4</v>
      </c>
      <c r="BP109" s="3">
        <v>4</v>
      </c>
      <c r="BQ109" s="3">
        <v>4</v>
      </c>
      <c r="BR109" s="3">
        <v>4</v>
      </c>
      <c r="BS109" s="3">
        <v>4</v>
      </c>
      <c r="BT109" s="3">
        <v>4</v>
      </c>
    </row>
    <row r="110" spans="1:72" ht="15" x14ac:dyDescent="0.25">
      <c r="A110" s="7">
        <v>19</v>
      </c>
      <c r="B110" s="7" t="s">
        <v>104</v>
      </c>
      <c r="C110" s="7">
        <v>1</v>
      </c>
      <c r="D110" s="7" t="s">
        <v>116</v>
      </c>
      <c r="E110" s="7" t="s">
        <v>150</v>
      </c>
      <c r="F110" s="41">
        <v>4</v>
      </c>
      <c r="G110" s="41">
        <v>5</v>
      </c>
      <c r="H110" s="41">
        <v>5</v>
      </c>
      <c r="I110" s="41">
        <v>4</v>
      </c>
      <c r="J110" s="41">
        <v>4</v>
      </c>
      <c r="K110" s="41">
        <v>3</v>
      </c>
      <c r="L110" s="41">
        <v>5</v>
      </c>
      <c r="M110" s="41">
        <v>5</v>
      </c>
      <c r="N110" s="41">
        <v>4</v>
      </c>
      <c r="O110" s="41">
        <v>4</v>
      </c>
      <c r="P110" s="41">
        <v>4</v>
      </c>
      <c r="Q110" s="41">
        <v>5</v>
      </c>
      <c r="R110" s="41">
        <v>3</v>
      </c>
      <c r="S110" s="41">
        <v>4</v>
      </c>
      <c r="T110" s="41">
        <v>4</v>
      </c>
      <c r="U110" s="41">
        <v>4</v>
      </c>
      <c r="V110" s="41">
        <v>3</v>
      </c>
      <c r="W110" s="41">
        <v>3</v>
      </c>
      <c r="X110" s="41">
        <v>3</v>
      </c>
      <c r="Y110" s="41">
        <v>3</v>
      </c>
      <c r="Z110" s="41">
        <v>3</v>
      </c>
      <c r="AA110" s="41">
        <v>4</v>
      </c>
      <c r="AB110" s="41">
        <v>4</v>
      </c>
      <c r="AC110" s="41">
        <v>4</v>
      </c>
      <c r="AD110" s="41">
        <v>4</v>
      </c>
      <c r="AE110" s="41">
        <v>3</v>
      </c>
      <c r="AF110" s="41">
        <v>3</v>
      </c>
      <c r="AG110" s="41">
        <v>3</v>
      </c>
      <c r="AH110" s="41">
        <v>3</v>
      </c>
      <c r="AI110" s="41">
        <v>3</v>
      </c>
      <c r="AJ110" s="41">
        <v>3</v>
      </c>
      <c r="AK110" s="41">
        <v>3</v>
      </c>
      <c r="AL110" s="41">
        <v>4</v>
      </c>
      <c r="AM110" s="41">
        <v>4</v>
      </c>
      <c r="AN110" s="41">
        <v>3</v>
      </c>
      <c r="AO110" s="41">
        <v>3</v>
      </c>
      <c r="AP110" s="41">
        <v>4</v>
      </c>
      <c r="AQ110" s="41">
        <v>5</v>
      </c>
      <c r="AR110" s="41">
        <v>3</v>
      </c>
      <c r="AS110" s="41">
        <v>3</v>
      </c>
      <c r="AT110" s="41">
        <v>3</v>
      </c>
      <c r="AU110" s="41">
        <v>3</v>
      </c>
      <c r="AV110" s="41">
        <v>3</v>
      </c>
      <c r="AW110" s="41">
        <v>3</v>
      </c>
      <c r="AX110" s="25"/>
      <c r="AY110" s="3">
        <v>4</v>
      </c>
      <c r="AZ110" s="3">
        <v>5</v>
      </c>
      <c r="BA110" s="3">
        <v>4</v>
      </c>
      <c r="BB110" s="3">
        <v>4</v>
      </c>
      <c r="BC110" s="3">
        <v>4</v>
      </c>
      <c r="BD110" s="3">
        <v>5</v>
      </c>
      <c r="BE110" s="3">
        <v>1</v>
      </c>
      <c r="BF110" s="3">
        <v>1</v>
      </c>
      <c r="BG110" s="3">
        <v>3</v>
      </c>
      <c r="BH110" s="3">
        <v>3</v>
      </c>
      <c r="BI110" s="3">
        <v>2</v>
      </c>
      <c r="BJ110" s="3">
        <v>3</v>
      </c>
      <c r="BK110" s="3">
        <v>3</v>
      </c>
      <c r="BL110" s="3">
        <v>2</v>
      </c>
      <c r="BM110" s="3">
        <v>5</v>
      </c>
      <c r="BN110" s="3">
        <v>1</v>
      </c>
      <c r="BO110" s="3">
        <v>2</v>
      </c>
      <c r="BP110" s="3">
        <v>2</v>
      </c>
      <c r="BQ110" s="3">
        <v>3</v>
      </c>
      <c r="BR110" s="3">
        <v>1</v>
      </c>
      <c r="BS110" s="3">
        <v>4</v>
      </c>
      <c r="BT110" s="3">
        <v>2</v>
      </c>
    </row>
    <row r="111" spans="1:72" ht="15" x14ac:dyDescent="0.25">
      <c r="A111" s="7">
        <v>21</v>
      </c>
      <c r="B111" s="7" t="s">
        <v>111</v>
      </c>
      <c r="C111" s="7">
        <v>1</v>
      </c>
      <c r="D111" s="7" t="s">
        <v>116</v>
      </c>
      <c r="E111" s="7" t="s">
        <v>152</v>
      </c>
      <c r="F111" s="41">
        <v>4</v>
      </c>
      <c r="G111" s="41">
        <v>5</v>
      </c>
      <c r="H111" s="41">
        <v>4</v>
      </c>
      <c r="I111" s="41">
        <v>4</v>
      </c>
      <c r="J111" s="41">
        <v>4</v>
      </c>
      <c r="K111" s="41">
        <v>5</v>
      </c>
      <c r="L111" s="41">
        <v>5</v>
      </c>
      <c r="M111" s="41">
        <v>5</v>
      </c>
      <c r="N111" s="41">
        <v>4</v>
      </c>
      <c r="O111" s="41">
        <v>4</v>
      </c>
      <c r="P111" s="41">
        <v>4</v>
      </c>
      <c r="Q111" s="41">
        <v>2</v>
      </c>
      <c r="R111" s="41">
        <v>5</v>
      </c>
      <c r="S111" s="41">
        <v>5</v>
      </c>
      <c r="T111" s="41">
        <v>5</v>
      </c>
      <c r="U111" s="41">
        <v>5</v>
      </c>
      <c r="V111" s="41">
        <v>4</v>
      </c>
      <c r="W111" s="41">
        <v>3</v>
      </c>
      <c r="X111" s="41">
        <v>3</v>
      </c>
      <c r="Y111" s="41">
        <v>1</v>
      </c>
      <c r="Z111" s="41">
        <v>2</v>
      </c>
      <c r="AA111" s="41">
        <v>3</v>
      </c>
      <c r="AB111" s="41">
        <v>3</v>
      </c>
      <c r="AC111" s="41">
        <v>3</v>
      </c>
      <c r="AD111" s="41">
        <v>3</v>
      </c>
      <c r="AE111" s="41">
        <v>3</v>
      </c>
      <c r="AF111" s="41">
        <v>3</v>
      </c>
      <c r="AG111" s="41">
        <v>4</v>
      </c>
      <c r="AH111" s="41">
        <v>4</v>
      </c>
      <c r="AI111" s="41">
        <v>5</v>
      </c>
      <c r="AJ111" s="41">
        <v>4</v>
      </c>
      <c r="AK111" s="41">
        <v>5</v>
      </c>
      <c r="AL111" s="41">
        <v>5</v>
      </c>
      <c r="AM111" s="41">
        <v>5</v>
      </c>
      <c r="AN111" s="41">
        <v>5</v>
      </c>
      <c r="AO111" s="41">
        <v>4</v>
      </c>
      <c r="AP111" s="41">
        <v>5</v>
      </c>
      <c r="AQ111" s="41">
        <v>5</v>
      </c>
      <c r="AR111" s="41">
        <v>4</v>
      </c>
      <c r="AS111" s="41">
        <v>4</v>
      </c>
      <c r="AT111" s="41">
        <v>4</v>
      </c>
      <c r="AU111" s="41">
        <v>4</v>
      </c>
      <c r="AV111" s="41">
        <v>3</v>
      </c>
      <c r="AW111" s="41">
        <v>3</v>
      </c>
      <c r="AX111" s="25"/>
      <c r="AY111" s="3">
        <v>5</v>
      </c>
      <c r="AZ111" s="3">
        <v>4</v>
      </c>
      <c r="BA111" s="3">
        <v>5</v>
      </c>
      <c r="BB111" s="3">
        <v>5</v>
      </c>
      <c r="BC111" s="3">
        <v>5</v>
      </c>
      <c r="BD111" s="3">
        <v>5</v>
      </c>
      <c r="BE111" s="3">
        <v>5</v>
      </c>
      <c r="BF111" s="3">
        <v>4</v>
      </c>
      <c r="BG111" s="3">
        <v>1</v>
      </c>
      <c r="BH111" s="3">
        <v>4</v>
      </c>
      <c r="BI111" s="3">
        <v>3</v>
      </c>
      <c r="BJ111" s="3">
        <v>3</v>
      </c>
      <c r="BK111" s="3">
        <v>3</v>
      </c>
      <c r="BL111" s="3">
        <v>3</v>
      </c>
      <c r="BM111" s="3">
        <v>4</v>
      </c>
      <c r="BN111" s="3">
        <v>3</v>
      </c>
      <c r="BO111" s="3">
        <v>5</v>
      </c>
      <c r="BP111" s="3">
        <v>5</v>
      </c>
      <c r="BQ111" s="3">
        <v>2</v>
      </c>
      <c r="BR111" s="3">
        <v>5</v>
      </c>
      <c r="BS111" s="3">
        <v>2</v>
      </c>
      <c r="BT111" s="3">
        <v>3</v>
      </c>
    </row>
    <row r="112" spans="1:72" ht="15" x14ac:dyDescent="0.25">
      <c r="A112" s="7">
        <v>20</v>
      </c>
      <c r="B112" s="7" t="s">
        <v>104</v>
      </c>
      <c r="C112" s="7">
        <v>1</v>
      </c>
      <c r="D112" s="7" t="s">
        <v>116</v>
      </c>
      <c r="E112" s="7" t="s">
        <v>153</v>
      </c>
      <c r="F112" s="41">
        <v>4</v>
      </c>
      <c r="G112" s="41">
        <v>5</v>
      </c>
      <c r="H112" s="41">
        <v>3</v>
      </c>
      <c r="I112" s="41">
        <v>4</v>
      </c>
      <c r="J112" s="41">
        <v>3</v>
      </c>
      <c r="K112" s="41">
        <v>3</v>
      </c>
      <c r="L112" s="41">
        <v>4</v>
      </c>
      <c r="M112" s="41">
        <v>4</v>
      </c>
      <c r="N112" s="41">
        <v>3</v>
      </c>
      <c r="O112" s="41">
        <v>5</v>
      </c>
      <c r="P112" s="41">
        <v>5</v>
      </c>
      <c r="Q112" s="41">
        <v>5</v>
      </c>
      <c r="R112" s="41">
        <v>2</v>
      </c>
      <c r="S112" s="41">
        <v>1</v>
      </c>
      <c r="T112" s="41">
        <v>2</v>
      </c>
      <c r="U112" s="41">
        <v>5</v>
      </c>
      <c r="V112" s="41">
        <v>4</v>
      </c>
      <c r="W112" s="41">
        <v>3</v>
      </c>
      <c r="X112" s="41">
        <v>3</v>
      </c>
      <c r="Y112" s="41">
        <v>3</v>
      </c>
      <c r="Z112" s="41">
        <v>3</v>
      </c>
      <c r="AA112" s="41">
        <v>3</v>
      </c>
      <c r="AB112" s="41">
        <v>4</v>
      </c>
      <c r="AC112" s="41">
        <v>4</v>
      </c>
      <c r="AD112" s="41">
        <v>3</v>
      </c>
      <c r="AE112" s="41">
        <v>3</v>
      </c>
      <c r="AF112" s="41">
        <v>3</v>
      </c>
      <c r="AG112" s="41">
        <v>3</v>
      </c>
      <c r="AH112" s="41">
        <v>3</v>
      </c>
      <c r="AI112" s="41">
        <v>4</v>
      </c>
      <c r="AJ112" s="41">
        <v>3</v>
      </c>
      <c r="AK112" s="41">
        <v>4</v>
      </c>
      <c r="AL112" s="41">
        <v>5</v>
      </c>
      <c r="AM112" s="41">
        <v>5</v>
      </c>
      <c r="AN112" s="41">
        <v>3</v>
      </c>
      <c r="AO112" s="41">
        <v>3</v>
      </c>
      <c r="AP112" s="41">
        <v>4</v>
      </c>
      <c r="AQ112" s="41">
        <v>4</v>
      </c>
      <c r="AR112" s="41">
        <v>4</v>
      </c>
      <c r="AS112" s="41">
        <v>2</v>
      </c>
      <c r="AT112" s="41">
        <v>3</v>
      </c>
      <c r="AU112" s="41">
        <v>4</v>
      </c>
      <c r="AV112" s="41">
        <v>2</v>
      </c>
      <c r="AW112" s="41">
        <v>5</v>
      </c>
      <c r="AX112" s="25"/>
      <c r="AY112" s="3">
        <v>5</v>
      </c>
      <c r="AZ112" s="3">
        <v>5</v>
      </c>
      <c r="BA112" s="3">
        <v>5</v>
      </c>
      <c r="BB112" s="3">
        <v>4</v>
      </c>
      <c r="BC112" s="3">
        <v>5</v>
      </c>
      <c r="BD112" s="3">
        <v>5</v>
      </c>
      <c r="BE112" s="3">
        <v>2</v>
      </c>
      <c r="BF112" s="3">
        <v>3</v>
      </c>
      <c r="BG112" s="3">
        <v>2</v>
      </c>
      <c r="BH112" s="3">
        <v>2</v>
      </c>
      <c r="BI112" s="3">
        <v>2</v>
      </c>
      <c r="BJ112" s="3">
        <v>4</v>
      </c>
      <c r="BK112" s="3">
        <v>4</v>
      </c>
      <c r="BL112" s="3">
        <v>2</v>
      </c>
      <c r="BM112" s="3">
        <v>3</v>
      </c>
      <c r="BN112" s="3">
        <v>3</v>
      </c>
      <c r="BO112" s="3">
        <v>2</v>
      </c>
      <c r="BP112" s="3">
        <v>3</v>
      </c>
      <c r="BQ112" s="3">
        <v>3</v>
      </c>
      <c r="BR112" s="3">
        <v>4</v>
      </c>
      <c r="BS112" s="3">
        <v>4</v>
      </c>
      <c r="BT112" s="3">
        <v>4</v>
      </c>
    </row>
    <row r="113" spans="1:72" ht="15" x14ac:dyDescent="0.25">
      <c r="A113" s="7">
        <v>20</v>
      </c>
      <c r="B113" s="7" t="s">
        <v>111</v>
      </c>
      <c r="C113" s="7">
        <v>1</v>
      </c>
      <c r="D113" s="7" t="s">
        <v>116</v>
      </c>
      <c r="E113" s="7" t="s">
        <v>155</v>
      </c>
      <c r="F113" s="41">
        <v>5</v>
      </c>
      <c r="G113" s="41">
        <v>5</v>
      </c>
      <c r="H113" s="41">
        <v>5</v>
      </c>
      <c r="I113" s="41">
        <v>5</v>
      </c>
      <c r="J113" s="41">
        <v>5</v>
      </c>
      <c r="K113" s="41">
        <v>5</v>
      </c>
      <c r="L113" s="41">
        <v>5</v>
      </c>
      <c r="M113" s="41">
        <v>5</v>
      </c>
      <c r="N113" s="41">
        <v>5</v>
      </c>
      <c r="O113" s="41">
        <v>3</v>
      </c>
      <c r="P113" s="41">
        <v>3</v>
      </c>
      <c r="Q113" s="41">
        <v>3</v>
      </c>
      <c r="R113" s="41">
        <v>3</v>
      </c>
      <c r="S113" s="41">
        <v>3</v>
      </c>
      <c r="T113" s="41">
        <v>3</v>
      </c>
      <c r="U113" s="41">
        <v>3</v>
      </c>
      <c r="V113" s="41">
        <v>3</v>
      </c>
      <c r="W113" s="41">
        <v>3</v>
      </c>
      <c r="X113" s="41">
        <v>3</v>
      </c>
      <c r="Y113" s="41">
        <v>3</v>
      </c>
      <c r="Z113" s="41">
        <v>5</v>
      </c>
      <c r="AA113" s="41">
        <v>5</v>
      </c>
      <c r="AB113" s="41">
        <v>5</v>
      </c>
      <c r="AC113" s="41">
        <v>5</v>
      </c>
      <c r="AD113" s="41">
        <v>5</v>
      </c>
      <c r="AE113" s="41">
        <v>5</v>
      </c>
      <c r="AF113" s="41">
        <v>5</v>
      </c>
      <c r="AG113" s="41">
        <v>1</v>
      </c>
      <c r="AH113" s="41">
        <v>1</v>
      </c>
      <c r="AI113" s="41">
        <v>1</v>
      </c>
      <c r="AJ113" s="41">
        <v>5</v>
      </c>
      <c r="AK113" s="41">
        <v>5</v>
      </c>
      <c r="AL113" s="41">
        <v>5</v>
      </c>
      <c r="AM113" s="41">
        <v>5</v>
      </c>
      <c r="AN113" s="41">
        <v>5</v>
      </c>
      <c r="AO113" s="41">
        <v>3</v>
      </c>
      <c r="AP113" s="41">
        <v>3</v>
      </c>
      <c r="AQ113" s="41">
        <v>3</v>
      </c>
      <c r="AR113" s="41">
        <v>3</v>
      </c>
      <c r="AS113" s="41">
        <v>5</v>
      </c>
      <c r="AT113" s="41">
        <v>5</v>
      </c>
      <c r="AU113" s="41">
        <v>5</v>
      </c>
      <c r="AV113" s="41">
        <v>5</v>
      </c>
      <c r="AW113" s="41">
        <v>5</v>
      </c>
      <c r="AX113" s="25"/>
      <c r="AY113" s="3">
        <v>5</v>
      </c>
      <c r="AZ113" s="3">
        <v>5</v>
      </c>
      <c r="BA113" s="3">
        <v>5</v>
      </c>
      <c r="BB113" s="3">
        <v>5</v>
      </c>
      <c r="BC113" s="3">
        <v>5</v>
      </c>
      <c r="BD113" s="3">
        <v>5</v>
      </c>
      <c r="BE113" s="3">
        <v>5</v>
      </c>
      <c r="BF113" s="3">
        <v>5</v>
      </c>
      <c r="BG113" s="3">
        <v>2</v>
      </c>
      <c r="BH113" s="3">
        <v>3</v>
      </c>
      <c r="BI113" s="3">
        <v>5</v>
      </c>
      <c r="BJ113" s="3">
        <v>5</v>
      </c>
      <c r="BK113" s="3">
        <v>5</v>
      </c>
      <c r="BL113" s="3">
        <v>5</v>
      </c>
      <c r="BM113" s="3">
        <v>4</v>
      </c>
      <c r="BN113" s="3">
        <v>5</v>
      </c>
      <c r="BO113" s="3">
        <v>3</v>
      </c>
      <c r="BP113" s="3">
        <v>5</v>
      </c>
      <c r="BQ113" s="3">
        <v>4</v>
      </c>
      <c r="BR113" s="3">
        <v>3</v>
      </c>
      <c r="BS113" s="3">
        <v>5</v>
      </c>
      <c r="BT113" s="3">
        <v>5</v>
      </c>
    </row>
    <row r="114" spans="1:72" ht="15" x14ac:dyDescent="0.25">
      <c r="A114" s="7">
        <v>22</v>
      </c>
      <c r="B114" s="7" t="s">
        <v>111</v>
      </c>
      <c r="C114" s="7">
        <v>1</v>
      </c>
      <c r="D114" s="7" t="s">
        <v>116</v>
      </c>
      <c r="E114" s="7" t="s">
        <v>153</v>
      </c>
      <c r="F114" s="41">
        <v>5</v>
      </c>
      <c r="G114" s="41">
        <v>5</v>
      </c>
      <c r="H114" s="41">
        <v>5</v>
      </c>
      <c r="I114" s="41">
        <v>5</v>
      </c>
      <c r="J114" s="41">
        <v>5</v>
      </c>
      <c r="K114" s="41">
        <v>5</v>
      </c>
      <c r="L114" s="41">
        <v>5</v>
      </c>
      <c r="M114" s="41">
        <v>5</v>
      </c>
      <c r="N114" s="41">
        <v>4</v>
      </c>
      <c r="O114" s="41">
        <v>3</v>
      </c>
      <c r="P114" s="41">
        <v>4</v>
      </c>
      <c r="Q114" s="41">
        <v>5</v>
      </c>
      <c r="R114" s="41">
        <v>2</v>
      </c>
      <c r="S114" s="41">
        <v>5</v>
      </c>
      <c r="T114" s="41">
        <v>5</v>
      </c>
      <c r="U114" s="41">
        <v>4</v>
      </c>
      <c r="V114" s="41">
        <v>3</v>
      </c>
      <c r="W114" s="41">
        <v>1</v>
      </c>
      <c r="X114" s="41">
        <v>3</v>
      </c>
      <c r="Y114" s="41">
        <v>3</v>
      </c>
      <c r="Z114" s="41">
        <v>5</v>
      </c>
      <c r="AA114" s="41">
        <v>5</v>
      </c>
      <c r="AB114" s="41">
        <v>5</v>
      </c>
      <c r="AC114" s="41">
        <v>5</v>
      </c>
      <c r="AD114" s="41">
        <v>5</v>
      </c>
      <c r="AE114" s="41">
        <v>5</v>
      </c>
      <c r="AF114" s="41">
        <v>5</v>
      </c>
      <c r="AG114" s="41">
        <v>4</v>
      </c>
      <c r="AH114" s="41">
        <v>3</v>
      </c>
      <c r="AI114" s="41">
        <v>5</v>
      </c>
      <c r="AJ114" s="41">
        <v>5</v>
      </c>
      <c r="AK114" s="41">
        <v>5</v>
      </c>
      <c r="AL114" s="41">
        <v>5</v>
      </c>
      <c r="AM114" s="41">
        <v>5</v>
      </c>
      <c r="AN114" s="41">
        <v>5</v>
      </c>
      <c r="AO114" s="41">
        <v>4</v>
      </c>
      <c r="AP114" s="41">
        <v>5</v>
      </c>
      <c r="AQ114" s="41">
        <v>5</v>
      </c>
      <c r="AR114" s="41">
        <v>2</v>
      </c>
      <c r="AS114" s="41">
        <v>3</v>
      </c>
      <c r="AT114" s="41">
        <v>5</v>
      </c>
      <c r="AU114" s="41">
        <v>5</v>
      </c>
      <c r="AV114" s="41">
        <v>3</v>
      </c>
      <c r="AW114" s="41">
        <v>5</v>
      </c>
      <c r="AX114" s="25"/>
      <c r="AY114" s="3">
        <v>5</v>
      </c>
      <c r="AZ114" s="3">
        <v>5</v>
      </c>
      <c r="BA114" s="3">
        <v>5</v>
      </c>
      <c r="BB114" s="3">
        <v>3</v>
      </c>
      <c r="BC114" s="3">
        <v>3</v>
      </c>
      <c r="BD114" s="3">
        <v>5</v>
      </c>
      <c r="BE114" s="3">
        <v>5</v>
      </c>
      <c r="BF114" s="3">
        <v>5</v>
      </c>
      <c r="BG114" s="3">
        <v>4</v>
      </c>
      <c r="BH114" s="3">
        <v>3</v>
      </c>
      <c r="BI114" s="3">
        <v>4</v>
      </c>
      <c r="BJ114" s="3">
        <v>4</v>
      </c>
      <c r="BK114" s="3">
        <v>4</v>
      </c>
      <c r="BL114" s="3">
        <v>1</v>
      </c>
      <c r="BM114" s="3">
        <v>1</v>
      </c>
      <c r="BN114" s="3">
        <v>2</v>
      </c>
      <c r="BO114" s="3">
        <v>1</v>
      </c>
      <c r="BP114" s="3">
        <v>1</v>
      </c>
      <c r="BQ114" s="3">
        <v>4</v>
      </c>
      <c r="BR114" s="3">
        <v>5</v>
      </c>
      <c r="BS114" s="3">
        <v>3</v>
      </c>
      <c r="BT114" s="3">
        <v>5</v>
      </c>
    </row>
    <row r="115" spans="1:72" ht="15" x14ac:dyDescent="0.25">
      <c r="A115" s="7">
        <v>20</v>
      </c>
      <c r="B115" s="7" t="s">
        <v>111</v>
      </c>
      <c r="C115" s="7">
        <v>1</v>
      </c>
      <c r="D115" s="7" t="s">
        <v>116</v>
      </c>
      <c r="E115" s="7" t="s">
        <v>157</v>
      </c>
      <c r="F115" s="41">
        <v>3</v>
      </c>
      <c r="G115" s="41">
        <v>3</v>
      </c>
      <c r="H115" s="41">
        <v>3</v>
      </c>
      <c r="I115" s="41">
        <v>5</v>
      </c>
      <c r="J115" s="41">
        <v>4</v>
      </c>
      <c r="K115" s="41">
        <v>3</v>
      </c>
      <c r="L115" s="41">
        <v>4</v>
      </c>
      <c r="M115" s="41">
        <v>3</v>
      </c>
      <c r="N115" s="41">
        <v>3</v>
      </c>
      <c r="O115" s="41">
        <v>4</v>
      </c>
      <c r="P115" s="41">
        <v>4</v>
      </c>
      <c r="Q115" s="41">
        <v>5</v>
      </c>
      <c r="R115" s="41">
        <v>4</v>
      </c>
      <c r="S115" s="41">
        <v>4</v>
      </c>
      <c r="T115" s="41">
        <v>4</v>
      </c>
      <c r="U115" s="41">
        <v>4</v>
      </c>
      <c r="V115" s="41">
        <v>5</v>
      </c>
      <c r="W115" s="41">
        <v>3</v>
      </c>
      <c r="X115" s="41">
        <v>2</v>
      </c>
      <c r="Y115" s="41">
        <v>2</v>
      </c>
      <c r="Z115" s="41">
        <v>2</v>
      </c>
      <c r="AA115" s="41">
        <v>3</v>
      </c>
      <c r="AB115" s="41">
        <v>3</v>
      </c>
      <c r="AC115" s="41">
        <v>3</v>
      </c>
      <c r="AD115" s="41">
        <v>3</v>
      </c>
      <c r="AE115" s="41">
        <v>3</v>
      </c>
      <c r="AF115" s="41">
        <v>3</v>
      </c>
      <c r="AG115" s="41">
        <v>3</v>
      </c>
      <c r="AH115" s="41">
        <v>3</v>
      </c>
      <c r="AI115" s="41">
        <v>3</v>
      </c>
      <c r="AJ115" s="41">
        <v>3</v>
      </c>
      <c r="AK115" s="41">
        <v>3</v>
      </c>
      <c r="AL115" s="41">
        <v>3</v>
      </c>
      <c r="AM115" s="41">
        <v>3</v>
      </c>
      <c r="AN115" s="41">
        <v>3</v>
      </c>
      <c r="AO115" s="41">
        <v>3</v>
      </c>
      <c r="AP115" s="41">
        <v>4</v>
      </c>
      <c r="AQ115" s="41">
        <v>3</v>
      </c>
      <c r="AR115" s="41">
        <v>4</v>
      </c>
      <c r="AS115" s="41">
        <v>3</v>
      </c>
      <c r="AT115" s="41">
        <v>3</v>
      </c>
      <c r="AU115" s="41">
        <v>4</v>
      </c>
      <c r="AV115" s="41">
        <v>2</v>
      </c>
      <c r="AW115" s="41">
        <v>5</v>
      </c>
      <c r="AX115" s="25"/>
      <c r="AY115" s="3">
        <v>5</v>
      </c>
      <c r="AZ115" s="3">
        <v>5</v>
      </c>
      <c r="BA115" s="3">
        <v>5</v>
      </c>
      <c r="BB115" s="3">
        <v>5</v>
      </c>
      <c r="BC115" s="3">
        <v>3</v>
      </c>
      <c r="BD115" s="3">
        <v>5</v>
      </c>
      <c r="BE115" s="3">
        <v>1</v>
      </c>
      <c r="BF115" s="3">
        <v>1</v>
      </c>
      <c r="BG115" s="3">
        <v>3</v>
      </c>
      <c r="BH115" s="3">
        <v>3</v>
      </c>
      <c r="BI115" s="3">
        <v>1</v>
      </c>
      <c r="BJ115" s="3">
        <v>1</v>
      </c>
      <c r="BK115" s="3">
        <v>1</v>
      </c>
      <c r="BL115" s="3">
        <v>5</v>
      </c>
      <c r="BM115" s="3">
        <v>5</v>
      </c>
      <c r="BN115" s="3">
        <v>3</v>
      </c>
      <c r="BO115" s="3">
        <v>3</v>
      </c>
      <c r="BP115" s="3">
        <v>1</v>
      </c>
      <c r="BQ115" s="3">
        <v>3</v>
      </c>
      <c r="BR115" s="3">
        <v>3</v>
      </c>
      <c r="BS115" s="3">
        <v>5</v>
      </c>
      <c r="BT115" s="3">
        <v>1</v>
      </c>
    </row>
    <row r="116" spans="1:72" ht="15" x14ac:dyDescent="0.25">
      <c r="A116" s="7">
        <v>24</v>
      </c>
      <c r="B116" s="7" t="s">
        <v>111</v>
      </c>
      <c r="C116" s="7">
        <v>1</v>
      </c>
      <c r="D116" s="7" t="s">
        <v>116</v>
      </c>
      <c r="E116" s="7" t="s">
        <v>158</v>
      </c>
      <c r="F116" s="41">
        <v>3</v>
      </c>
      <c r="G116" s="41">
        <v>4</v>
      </c>
      <c r="H116" s="41">
        <v>4</v>
      </c>
      <c r="I116" s="41">
        <v>4</v>
      </c>
      <c r="J116" s="41">
        <v>4</v>
      </c>
      <c r="K116" s="41">
        <v>3</v>
      </c>
      <c r="L116" s="41">
        <v>4</v>
      </c>
      <c r="M116" s="41">
        <v>5</v>
      </c>
      <c r="N116" s="41">
        <v>4</v>
      </c>
      <c r="O116" s="41">
        <v>4</v>
      </c>
      <c r="P116" s="41">
        <v>4</v>
      </c>
      <c r="Q116" s="41">
        <v>4</v>
      </c>
      <c r="R116" s="41">
        <v>4</v>
      </c>
      <c r="S116" s="41">
        <v>4</v>
      </c>
      <c r="T116" s="41">
        <v>4</v>
      </c>
      <c r="U116" s="41">
        <v>4</v>
      </c>
      <c r="V116" s="41">
        <v>4</v>
      </c>
      <c r="W116" s="41">
        <v>1</v>
      </c>
      <c r="X116" s="41">
        <v>3</v>
      </c>
      <c r="Y116" s="41">
        <v>1</v>
      </c>
      <c r="Z116" s="41">
        <v>2</v>
      </c>
      <c r="AA116" s="41">
        <v>2</v>
      </c>
      <c r="AB116" s="41">
        <v>4</v>
      </c>
      <c r="AC116" s="41">
        <v>4</v>
      </c>
      <c r="AD116" s="41">
        <v>4</v>
      </c>
      <c r="AE116" s="41">
        <v>3</v>
      </c>
      <c r="AF116" s="41">
        <v>3</v>
      </c>
      <c r="AG116" s="41">
        <v>5</v>
      </c>
      <c r="AH116" s="41">
        <v>4</v>
      </c>
      <c r="AI116" s="41">
        <v>2</v>
      </c>
      <c r="AJ116" s="41">
        <v>2</v>
      </c>
      <c r="AK116" s="41">
        <v>4</v>
      </c>
      <c r="AL116" s="41">
        <v>4</v>
      </c>
      <c r="AM116" s="41">
        <v>4</v>
      </c>
      <c r="AN116" s="41">
        <v>4</v>
      </c>
      <c r="AO116" s="41">
        <v>2</v>
      </c>
      <c r="AP116" s="41">
        <v>4</v>
      </c>
      <c r="AQ116" s="41">
        <v>4</v>
      </c>
      <c r="AR116" s="41">
        <v>4</v>
      </c>
      <c r="AS116" s="41">
        <v>2</v>
      </c>
      <c r="AT116" s="41">
        <v>3</v>
      </c>
      <c r="AU116" s="41">
        <v>4</v>
      </c>
      <c r="AV116" s="41">
        <v>2</v>
      </c>
      <c r="AW116" s="41">
        <v>3</v>
      </c>
      <c r="AX116" s="25"/>
      <c r="AY116" s="3">
        <v>4</v>
      </c>
      <c r="AZ116" s="3">
        <v>3</v>
      </c>
      <c r="BA116" s="3">
        <v>4</v>
      </c>
      <c r="BB116" s="3">
        <v>4</v>
      </c>
      <c r="BC116" s="3">
        <v>2</v>
      </c>
      <c r="BD116" s="3">
        <v>5</v>
      </c>
      <c r="BE116" s="3">
        <v>1</v>
      </c>
      <c r="BF116" s="3">
        <v>1</v>
      </c>
      <c r="BG116" s="3">
        <v>4</v>
      </c>
      <c r="BH116" s="3">
        <v>3</v>
      </c>
      <c r="BI116" s="3">
        <v>2</v>
      </c>
      <c r="BJ116" s="3">
        <v>4</v>
      </c>
      <c r="BK116" s="3">
        <v>3</v>
      </c>
      <c r="BL116" s="3">
        <v>2</v>
      </c>
      <c r="BM116" s="3">
        <v>3</v>
      </c>
      <c r="BN116" s="3">
        <v>4</v>
      </c>
      <c r="BO116" s="3">
        <v>2</v>
      </c>
      <c r="BP116" s="3">
        <v>3</v>
      </c>
      <c r="BQ116" s="3">
        <v>3</v>
      </c>
      <c r="BR116" s="3">
        <v>4</v>
      </c>
      <c r="BS116" s="3">
        <v>2</v>
      </c>
      <c r="BT116" s="3">
        <v>2</v>
      </c>
    </row>
    <row r="117" spans="1:72" ht="15" x14ac:dyDescent="0.25">
      <c r="A117" s="7">
        <v>21</v>
      </c>
      <c r="B117" s="7" t="s">
        <v>111</v>
      </c>
      <c r="C117" s="7">
        <v>1</v>
      </c>
      <c r="D117" s="7" t="s">
        <v>116</v>
      </c>
      <c r="E117" s="7" t="s">
        <v>147</v>
      </c>
      <c r="F117" s="41">
        <v>4</v>
      </c>
      <c r="G117" s="41">
        <v>5</v>
      </c>
      <c r="H117" s="41">
        <v>5</v>
      </c>
      <c r="I117" s="41">
        <v>5</v>
      </c>
      <c r="J117" s="41">
        <v>4</v>
      </c>
      <c r="K117" s="41">
        <v>5</v>
      </c>
      <c r="L117" s="41">
        <v>5</v>
      </c>
      <c r="M117" s="41">
        <v>5</v>
      </c>
      <c r="N117" s="41">
        <v>4</v>
      </c>
      <c r="O117" s="41">
        <v>4</v>
      </c>
      <c r="P117" s="41">
        <v>4</v>
      </c>
      <c r="Q117" s="41">
        <v>4</v>
      </c>
      <c r="R117" s="41">
        <v>4</v>
      </c>
      <c r="S117" s="41">
        <v>3</v>
      </c>
      <c r="T117" s="41">
        <v>4</v>
      </c>
      <c r="U117" s="41">
        <v>4</v>
      </c>
      <c r="V117" s="41">
        <v>3</v>
      </c>
      <c r="W117" s="41">
        <v>3</v>
      </c>
      <c r="X117" s="41">
        <v>3</v>
      </c>
      <c r="Y117" s="41">
        <v>3</v>
      </c>
      <c r="Z117" s="41">
        <v>4</v>
      </c>
      <c r="AA117" s="41">
        <v>4</v>
      </c>
      <c r="AB117" s="41">
        <v>4</v>
      </c>
      <c r="AC117" s="41">
        <v>4</v>
      </c>
      <c r="AD117" s="41">
        <v>3</v>
      </c>
      <c r="AE117" s="41">
        <v>4</v>
      </c>
      <c r="AF117" s="41">
        <v>3</v>
      </c>
      <c r="AG117" s="41">
        <v>4</v>
      </c>
      <c r="AH117" s="41">
        <v>4</v>
      </c>
      <c r="AI117" s="41">
        <v>4</v>
      </c>
      <c r="AJ117" s="41">
        <v>4</v>
      </c>
      <c r="AK117" s="41">
        <v>4</v>
      </c>
      <c r="AL117" s="41">
        <v>4</v>
      </c>
      <c r="AM117" s="41">
        <v>4</v>
      </c>
      <c r="AN117" s="41">
        <v>4</v>
      </c>
      <c r="AO117" s="41">
        <v>3</v>
      </c>
      <c r="AP117" s="41">
        <v>4</v>
      </c>
      <c r="AQ117" s="41">
        <v>3</v>
      </c>
      <c r="AR117" s="41">
        <v>3</v>
      </c>
      <c r="AS117" s="41">
        <v>4</v>
      </c>
      <c r="AT117" s="41">
        <v>3</v>
      </c>
      <c r="AU117" s="41">
        <v>3</v>
      </c>
      <c r="AV117" s="41">
        <v>3</v>
      </c>
      <c r="AW117" s="41">
        <v>3</v>
      </c>
      <c r="AX117" s="25"/>
      <c r="AY117" s="3">
        <v>5</v>
      </c>
      <c r="AZ117" s="3">
        <v>5</v>
      </c>
      <c r="BA117" s="3">
        <v>4</v>
      </c>
      <c r="BB117" s="3">
        <v>3</v>
      </c>
      <c r="BC117" s="3">
        <v>3</v>
      </c>
      <c r="BD117" s="3">
        <v>5</v>
      </c>
      <c r="BE117" s="3">
        <v>4</v>
      </c>
      <c r="BF117" s="3">
        <v>4</v>
      </c>
      <c r="BG117" s="3">
        <v>3</v>
      </c>
      <c r="BH117" s="3">
        <v>3</v>
      </c>
      <c r="BI117" s="3">
        <v>3</v>
      </c>
      <c r="BJ117" s="3">
        <v>3</v>
      </c>
      <c r="BK117" s="3">
        <v>3</v>
      </c>
      <c r="BL117" s="3">
        <v>3</v>
      </c>
      <c r="BM117" s="3">
        <v>3</v>
      </c>
      <c r="BN117" s="3">
        <v>3</v>
      </c>
      <c r="BO117" s="3">
        <v>2</v>
      </c>
      <c r="BP117" s="3">
        <v>2</v>
      </c>
      <c r="BQ117" s="3">
        <v>3</v>
      </c>
      <c r="BR117" s="3">
        <v>4</v>
      </c>
      <c r="BS117" s="3">
        <v>3</v>
      </c>
      <c r="BT117" s="3">
        <v>4</v>
      </c>
    </row>
    <row r="118" spans="1:72" ht="13.5" thickBot="1" x14ac:dyDescent="0.25"/>
    <row r="119" spans="1:72" ht="16.5" thickTop="1" thickBot="1" x14ac:dyDescent="0.3">
      <c r="A119" s="1" t="s">
        <v>169</v>
      </c>
      <c r="B119" s="2">
        <f>COUNT(A2:A117)</f>
        <v>116</v>
      </c>
      <c r="E119" s="6" t="s">
        <v>181</v>
      </c>
      <c r="F119" s="6" t="s">
        <v>10</v>
      </c>
      <c r="G119" s="6" t="s">
        <v>11</v>
      </c>
      <c r="H119" s="6" t="s">
        <v>12</v>
      </c>
      <c r="I119" s="6" t="s">
        <v>13</v>
      </c>
      <c r="J119" s="6" t="s">
        <v>14</v>
      </c>
      <c r="K119" s="6" t="s">
        <v>15</v>
      </c>
      <c r="L119" s="6" t="s">
        <v>16</v>
      </c>
      <c r="M119" s="6" t="s">
        <v>17</v>
      </c>
      <c r="N119" s="6" t="s">
        <v>18</v>
      </c>
      <c r="O119" s="6" t="s">
        <v>19</v>
      </c>
      <c r="P119" s="6" t="s">
        <v>20</v>
      </c>
      <c r="Q119" s="6" t="s">
        <v>21</v>
      </c>
      <c r="R119" s="6" t="s">
        <v>22</v>
      </c>
      <c r="S119" s="6" t="s">
        <v>23</v>
      </c>
      <c r="T119" s="6" t="s">
        <v>24</v>
      </c>
      <c r="U119" s="6" t="s">
        <v>25</v>
      </c>
      <c r="V119" s="6" t="s">
        <v>26</v>
      </c>
      <c r="W119" s="6" t="s">
        <v>27</v>
      </c>
      <c r="X119" s="6" t="s">
        <v>28</v>
      </c>
      <c r="Y119" s="6" t="s">
        <v>29</v>
      </c>
      <c r="Z119" s="6" t="s">
        <v>30</v>
      </c>
      <c r="AA119" s="6" t="s">
        <v>31</v>
      </c>
      <c r="AB119" s="6" t="s">
        <v>32</v>
      </c>
      <c r="AC119" s="6" t="s">
        <v>33</v>
      </c>
      <c r="AD119" s="6" t="s">
        <v>34</v>
      </c>
      <c r="AE119" s="6" t="s">
        <v>35</v>
      </c>
      <c r="AF119" s="6" t="s">
        <v>36</v>
      </c>
      <c r="AG119" s="6" t="s">
        <v>37</v>
      </c>
      <c r="AH119" s="6" t="s">
        <v>38</v>
      </c>
      <c r="AI119" s="6" t="s">
        <v>39</v>
      </c>
      <c r="AJ119" s="6" t="s">
        <v>40</v>
      </c>
      <c r="AK119" s="6" t="s">
        <v>41</v>
      </c>
      <c r="AL119" s="6" t="s">
        <v>42</v>
      </c>
      <c r="AM119" s="6" t="s">
        <v>43</v>
      </c>
      <c r="AN119" s="6" t="s">
        <v>44</v>
      </c>
      <c r="AO119" s="6" t="s">
        <v>45</v>
      </c>
      <c r="AP119" s="6" t="s">
        <v>46</v>
      </c>
      <c r="AQ119" s="6" t="s">
        <v>47</v>
      </c>
      <c r="AR119" s="6" t="s">
        <v>48</v>
      </c>
      <c r="AS119" s="6" t="s">
        <v>49</v>
      </c>
      <c r="AT119" s="6" t="s">
        <v>50</v>
      </c>
      <c r="AU119" s="6" t="s">
        <v>51</v>
      </c>
      <c r="AV119" s="6" t="s">
        <v>52</v>
      </c>
      <c r="AW119" s="6" t="s">
        <v>53</v>
      </c>
      <c r="AX119" s="3" t="s">
        <v>181</v>
      </c>
      <c r="AY119" s="3" t="s">
        <v>54</v>
      </c>
      <c r="AZ119" s="3" t="s">
        <v>55</v>
      </c>
      <c r="BA119" s="3" t="s">
        <v>56</v>
      </c>
      <c r="BB119" s="3" t="s">
        <v>57</v>
      </c>
      <c r="BC119" s="3" t="s">
        <v>58</v>
      </c>
      <c r="BD119" s="3" t="s">
        <v>59</v>
      </c>
      <c r="BE119" s="3" t="s">
        <v>60</v>
      </c>
      <c r="BF119" s="3" t="s">
        <v>61</v>
      </c>
      <c r="BG119" s="3" t="s">
        <v>62</v>
      </c>
      <c r="BH119" s="3" t="s">
        <v>63</v>
      </c>
      <c r="BI119" s="3" t="s">
        <v>64</v>
      </c>
      <c r="BJ119" s="3" t="s">
        <v>65</v>
      </c>
      <c r="BK119" s="3" t="s">
        <v>66</v>
      </c>
      <c r="BL119" s="3" t="s">
        <v>67</v>
      </c>
      <c r="BM119" s="3" t="s">
        <v>68</v>
      </c>
      <c r="BN119" s="3" t="s">
        <v>69</v>
      </c>
      <c r="BO119" s="3" t="s">
        <v>70</v>
      </c>
      <c r="BP119" s="3" t="s">
        <v>71</v>
      </c>
      <c r="BQ119" s="3" t="s">
        <v>72</v>
      </c>
      <c r="BR119" s="3" t="s">
        <v>73</v>
      </c>
      <c r="BS119" s="3" t="s">
        <v>74</v>
      </c>
      <c r="BT119" s="3" t="s">
        <v>75</v>
      </c>
    </row>
    <row r="120" spans="1:72" ht="16.5" thickTop="1" thickBot="1" x14ac:dyDescent="0.3">
      <c r="A120" s="1" t="s">
        <v>170</v>
      </c>
      <c r="B120" s="2">
        <f>COUNTIF(B2:B117,"M")</f>
        <v>72</v>
      </c>
      <c r="C120" s="48">
        <f>B120/116</f>
        <v>0.62068965517241381</v>
      </c>
      <c r="E120" s="4" t="s">
        <v>176</v>
      </c>
      <c r="F120" s="5">
        <f>COUNTIF(F2:F117,"5")</f>
        <v>19</v>
      </c>
      <c r="G120" s="5">
        <f>COUNTIF(G2:G117,"5")</f>
        <v>59</v>
      </c>
      <c r="H120" s="5">
        <f t="shared" ref="H120:AW120" si="0">COUNTIF(H2:H117,"5")</f>
        <v>51</v>
      </c>
      <c r="I120" s="5">
        <f t="shared" si="0"/>
        <v>36</v>
      </c>
      <c r="J120" s="5">
        <f t="shared" si="0"/>
        <v>27</v>
      </c>
      <c r="K120" s="5">
        <f t="shared" si="0"/>
        <v>14</v>
      </c>
      <c r="L120" s="5">
        <f t="shared" si="0"/>
        <v>41</v>
      </c>
      <c r="M120" s="5">
        <f t="shared" si="0"/>
        <v>53</v>
      </c>
      <c r="N120" s="5">
        <f t="shared" si="0"/>
        <v>25</v>
      </c>
      <c r="O120" s="5">
        <f t="shared" si="0"/>
        <v>47</v>
      </c>
      <c r="P120" s="5">
        <f t="shared" si="0"/>
        <v>51</v>
      </c>
      <c r="Q120" s="5">
        <f t="shared" si="0"/>
        <v>56</v>
      </c>
      <c r="R120" s="5">
        <f t="shared" si="0"/>
        <v>32</v>
      </c>
      <c r="S120" s="5">
        <f t="shared" si="0"/>
        <v>43</v>
      </c>
      <c r="T120" s="5">
        <f t="shared" si="0"/>
        <v>57</v>
      </c>
      <c r="U120" s="5">
        <f t="shared" si="0"/>
        <v>57</v>
      </c>
      <c r="V120" s="5">
        <f t="shared" si="0"/>
        <v>39</v>
      </c>
      <c r="W120" s="5">
        <f t="shared" si="0"/>
        <v>0</v>
      </c>
      <c r="X120" s="5">
        <f t="shared" si="0"/>
        <v>0</v>
      </c>
      <c r="Y120" s="5">
        <f t="shared" si="0"/>
        <v>0</v>
      </c>
      <c r="Z120" s="5">
        <f t="shared" si="0"/>
        <v>43</v>
      </c>
      <c r="AA120" s="5">
        <f t="shared" si="0"/>
        <v>26</v>
      </c>
      <c r="AB120" s="5">
        <f t="shared" si="0"/>
        <v>35</v>
      </c>
      <c r="AC120" s="5">
        <f t="shared" si="0"/>
        <v>35</v>
      </c>
      <c r="AD120" s="5">
        <f t="shared" si="0"/>
        <v>26</v>
      </c>
      <c r="AE120" s="5">
        <f t="shared" si="0"/>
        <v>26</v>
      </c>
      <c r="AF120" s="5">
        <f t="shared" si="0"/>
        <v>25</v>
      </c>
      <c r="AG120" s="5">
        <f t="shared" si="0"/>
        <v>15</v>
      </c>
      <c r="AH120" s="5">
        <f t="shared" si="0"/>
        <v>12</v>
      </c>
      <c r="AI120" s="5">
        <f t="shared" si="0"/>
        <v>15</v>
      </c>
      <c r="AJ120" s="5">
        <f t="shared" si="0"/>
        <v>17</v>
      </c>
      <c r="AK120" s="5">
        <f t="shared" si="0"/>
        <v>23</v>
      </c>
      <c r="AL120" s="5">
        <f t="shared" si="0"/>
        <v>25</v>
      </c>
      <c r="AM120" s="5">
        <f t="shared" si="0"/>
        <v>27</v>
      </c>
      <c r="AN120" s="5">
        <f t="shared" si="0"/>
        <v>14</v>
      </c>
      <c r="AO120" s="5">
        <f t="shared" si="0"/>
        <v>14</v>
      </c>
      <c r="AP120" s="5">
        <f t="shared" si="0"/>
        <v>45</v>
      </c>
      <c r="AQ120" s="5">
        <f t="shared" si="0"/>
        <v>36</v>
      </c>
      <c r="AR120" s="5">
        <f t="shared" si="0"/>
        <v>12</v>
      </c>
      <c r="AS120" s="5">
        <f t="shared" si="0"/>
        <v>19</v>
      </c>
      <c r="AT120" s="5">
        <f t="shared" si="0"/>
        <v>14</v>
      </c>
      <c r="AU120" s="5">
        <f t="shared" si="0"/>
        <v>28</v>
      </c>
      <c r="AV120" s="5">
        <f t="shared" si="0"/>
        <v>22</v>
      </c>
      <c r="AW120" s="5">
        <f t="shared" si="0"/>
        <v>37</v>
      </c>
      <c r="AX120" s="3" t="s">
        <v>176</v>
      </c>
      <c r="AY120" s="26">
        <f t="shared" ref="AY120:BT120" si="1">COUNTIF(AY2:AY117,"5")</f>
        <v>41</v>
      </c>
      <c r="AZ120" s="26">
        <f t="shared" si="1"/>
        <v>54</v>
      </c>
      <c r="BA120" s="26">
        <f t="shared" si="1"/>
        <v>39</v>
      </c>
      <c r="BB120" s="26">
        <f t="shared" si="1"/>
        <v>22</v>
      </c>
      <c r="BC120" s="26">
        <f t="shared" si="1"/>
        <v>28</v>
      </c>
      <c r="BD120" s="26">
        <f t="shared" si="1"/>
        <v>91</v>
      </c>
      <c r="BE120" s="26">
        <f t="shared" si="1"/>
        <v>38</v>
      </c>
      <c r="BF120" s="26">
        <f t="shared" si="1"/>
        <v>31</v>
      </c>
      <c r="BG120" s="26">
        <f t="shared" si="1"/>
        <v>16</v>
      </c>
      <c r="BH120" s="26">
        <f t="shared" si="1"/>
        <v>19</v>
      </c>
      <c r="BI120" s="26">
        <f t="shared" si="1"/>
        <v>13</v>
      </c>
      <c r="BJ120" s="26">
        <f t="shared" si="1"/>
        <v>17</v>
      </c>
      <c r="BK120" s="26">
        <f t="shared" si="1"/>
        <v>15</v>
      </c>
      <c r="BL120" s="26">
        <f t="shared" si="1"/>
        <v>10</v>
      </c>
      <c r="BM120" s="26">
        <f t="shared" si="1"/>
        <v>14</v>
      </c>
      <c r="BN120" s="26">
        <f t="shared" si="1"/>
        <v>6</v>
      </c>
      <c r="BO120" s="26">
        <f t="shared" si="1"/>
        <v>6</v>
      </c>
      <c r="BP120" s="26">
        <f t="shared" si="1"/>
        <v>8</v>
      </c>
      <c r="BQ120" s="26">
        <f t="shared" si="1"/>
        <v>14</v>
      </c>
      <c r="BR120" s="26">
        <f t="shared" si="1"/>
        <v>24</v>
      </c>
      <c r="BS120" s="26">
        <f t="shared" si="1"/>
        <v>23</v>
      </c>
      <c r="BT120" s="26">
        <f t="shared" si="1"/>
        <v>31</v>
      </c>
    </row>
    <row r="121" spans="1:72" ht="16.5" thickTop="1" thickBot="1" x14ac:dyDescent="0.3">
      <c r="A121" s="1" t="s">
        <v>171</v>
      </c>
      <c r="B121" s="2">
        <f>COUNTIF(B3:B118,"F")</f>
        <v>43</v>
      </c>
      <c r="C121" s="48">
        <f>B121/116</f>
        <v>0.37068965517241381</v>
      </c>
      <c r="E121" s="4" t="s">
        <v>177</v>
      </c>
      <c r="F121" s="5">
        <f>COUNTIF(F3:F118,"4")</f>
        <v>67</v>
      </c>
      <c r="G121" s="5">
        <f>COUNTIF(G3:G118,"4")</f>
        <v>50</v>
      </c>
      <c r="H121" s="5">
        <f t="shared" ref="H121:AW121" si="2">COUNTIF(H3:H118,"4")</f>
        <v>56</v>
      </c>
      <c r="I121" s="5">
        <f t="shared" si="2"/>
        <v>57</v>
      </c>
      <c r="J121" s="5">
        <f t="shared" si="2"/>
        <v>59</v>
      </c>
      <c r="K121" s="5">
        <f t="shared" si="2"/>
        <v>46</v>
      </c>
      <c r="L121" s="5">
        <f t="shared" si="2"/>
        <v>60</v>
      </c>
      <c r="M121" s="5">
        <f t="shared" si="2"/>
        <v>54</v>
      </c>
      <c r="N121" s="5">
        <f t="shared" si="2"/>
        <v>56</v>
      </c>
      <c r="O121" s="5">
        <f t="shared" si="2"/>
        <v>56</v>
      </c>
      <c r="P121" s="5">
        <f t="shared" si="2"/>
        <v>52</v>
      </c>
      <c r="Q121" s="5">
        <f t="shared" si="2"/>
        <v>44</v>
      </c>
      <c r="R121" s="5">
        <f t="shared" si="2"/>
        <v>47</v>
      </c>
      <c r="S121" s="5">
        <f t="shared" si="2"/>
        <v>50</v>
      </c>
      <c r="T121" s="5">
        <f t="shared" si="2"/>
        <v>52</v>
      </c>
      <c r="U121" s="5">
        <f t="shared" si="2"/>
        <v>48</v>
      </c>
      <c r="V121" s="5">
        <f t="shared" si="2"/>
        <v>51</v>
      </c>
      <c r="W121" s="5">
        <f t="shared" si="2"/>
        <v>0</v>
      </c>
      <c r="X121" s="5">
        <f t="shared" si="2"/>
        <v>0</v>
      </c>
      <c r="Y121" s="5">
        <f t="shared" si="2"/>
        <v>0</v>
      </c>
      <c r="Z121" s="5">
        <f t="shared" si="2"/>
        <v>33</v>
      </c>
      <c r="AA121" s="5">
        <f t="shared" si="2"/>
        <v>29</v>
      </c>
      <c r="AB121" s="5">
        <f t="shared" si="2"/>
        <v>37</v>
      </c>
      <c r="AC121" s="5">
        <f t="shared" si="2"/>
        <v>31</v>
      </c>
      <c r="AD121" s="5">
        <f t="shared" si="2"/>
        <v>28</v>
      </c>
      <c r="AE121" s="5">
        <f t="shared" si="2"/>
        <v>26</v>
      </c>
      <c r="AF121" s="5">
        <f t="shared" si="2"/>
        <v>16</v>
      </c>
      <c r="AG121" s="5">
        <f t="shared" si="2"/>
        <v>38</v>
      </c>
      <c r="AH121" s="5">
        <f t="shared" si="2"/>
        <v>29</v>
      </c>
      <c r="AI121" s="5">
        <f t="shared" si="2"/>
        <v>38</v>
      </c>
      <c r="AJ121" s="5">
        <f t="shared" si="2"/>
        <v>50</v>
      </c>
      <c r="AK121" s="5">
        <f t="shared" si="2"/>
        <v>60</v>
      </c>
      <c r="AL121" s="5">
        <f t="shared" si="2"/>
        <v>65</v>
      </c>
      <c r="AM121" s="5">
        <f t="shared" si="2"/>
        <v>66</v>
      </c>
      <c r="AN121" s="5">
        <f t="shared" si="2"/>
        <v>37</v>
      </c>
      <c r="AO121" s="5">
        <f t="shared" si="2"/>
        <v>44</v>
      </c>
      <c r="AP121" s="5">
        <f t="shared" si="2"/>
        <v>58</v>
      </c>
      <c r="AQ121" s="5">
        <f t="shared" si="2"/>
        <v>56</v>
      </c>
      <c r="AR121" s="5">
        <f t="shared" si="2"/>
        <v>39</v>
      </c>
      <c r="AS121" s="5">
        <f t="shared" si="2"/>
        <v>61</v>
      </c>
      <c r="AT121" s="5">
        <f t="shared" si="2"/>
        <v>49</v>
      </c>
      <c r="AU121" s="5">
        <f t="shared" si="2"/>
        <v>49</v>
      </c>
      <c r="AV121" s="5">
        <f t="shared" si="2"/>
        <v>27</v>
      </c>
      <c r="AW121" s="5">
        <f t="shared" si="2"/>
        <v>46</v>
      </c>
      <c r="AX121" s="3" t="s">
        <v>177</v>
      </c>
      <c r="AY121" s="26">
        <f t="shared" ref="AY121:BT121" si="3">COUNTIF(AY3:AY118,"4")</f>
        <v>25</v>
      </c>
      <c r="AZ121" s="26">
        <f t="shared" si="3"/>
        <v>45</v>
      </c>
      <c r="BA121" s="26">
        <f t="shared" si="3"/>
        <v>55</v>
      </c>
      <c r="BB121" s="26">
        <f t="shared" si="3"/>
        <v>37</v>
      </c>
      <c r="BC121" s="26">
        <f t="shared" si="3"/>
        <v>18</v>
      </c>
      <c r="BD121" s="26">
        <f t="shared" si="3"/>
        <v>20</v>
      </c>
      <c r="BE121" s="26">
        <f t="shared" si="3"/>
        <v>45</v>
      </c>
      <c r="BF121" s="26">
        <f t="shared" si="3"/>
        <v>37</v>
      </c>
      <c r="BG121" s="26">
        <f t="shared" si="3"/>
        <v>49</v>
      </c>
      <c r="BH121" s="26">
        <f t="shared" si="3"/>
        <v>28</v>
      </c>
      <c r="BI121" s="26">
        <f t="shared" si="3"/>
        <v>25</v>
      </c>
      <c r="BJ121" s="26">
        <f t="shared" si="3"/>
        <v>48</v>
      </c>
      <c r="BK121" s="26">
        <f t="shared" si="3"/>
        <v>30</v>
      </c>
      <c r="BL121" s="26">
        <f t="shared" si="3"/>
        <v>12</v>
      </c>
      <c r="BM121" s="26">
        <f t="shared" si="3"/>
        <v>26</v>
      </c>
      <c r="BN121" s="26">
        <f t="shared" si="3"/>
        <v>12</v>
      </c>
      <c r="BO121" s="26">
        <f t="shared" si="3"/>
        <v>17</v>
      </c>
      <c r="BP121" s="26">
        <f t="shared" si="3"/>
        <v>20</v>
      </c>
      <c r="BQ121" s="26">
        <f t="shared" si="3"/>
        <v>41</v>
      </c>
      <c r="BR121" s="26">
        <f t="shared" si="3"/>
        <v>43</v>
      </c>
      <c r="BS121" s="26">
        <f t="shared" si="3"/>
        <v>49</v>
      </c>
      <c r="BT121" s="26">
        <f t="shared" si="3"/>
        <v>35</v>
      </c>
    </row>
    <row r="122" spans="1:72" ht="16.5" thickTop="1" thickBot="1" x14ac:dyDescent="0.3">
      <c r="A122" s="1" t="s">
        <v>172</v>
      </c>
      <c r="B122" s="2" t="s">
        <v>173</v>
      </c>
      <c r="E122" s="4" t="s">
        <v>178</v>
      </c>
      <c r="F122" s="5">
        <f>COUNTIF(F4:F119,"3")</f>
        <v>21</v>
      </c>
      <c r="G122" s="5">
        <f>COUNTIF(G4:G119,"3")</f>
        <v>5</v>
      </c>
      <c r="H122" s="5">
        <f t="shared" ref="H122:AW122" si="4">COUNTIF(H4:H119,"3")</f>
        <v>7</v>
      </c>
      <c r="I122" s="5">
        <f t="shared" si="4"/>
        <v>20</v>
      </c>
      <c r="J122" s="5">
        <f t="shared" si="4"/>
        <v>24</v>
      </c>
      <c r="K122" s="5">
        <f t="shared" si="4"/>
        <v>41</v>
      </c>
      <c r="L122" s="5">
        <f t="shared" si="4"/>
        <v>9</v>
      </c>
      <c r="M122" s="5">
        <f t="shared" si="4"/>
        <v>8</v>
      </c>
      <c r="N122" s="5">
        <f t="shared" si="4"/>
        <v>28</v>
      </c>
      <c r="O122" s="5">
        <f t="shared" si="4"/>
        <v>10</v>
      </c>
      <c r="P122" s="5">
        <f t="shared" si="4"/>
        <v>11</v>
      </c>
      <c r="Q122" s="5">
        <f t="shared" si="4"/>
        <v>11</v>
      </c>
      <c r="R122" s="5">
        <f t="shared" si="4"/>
        <v>20</v>
      </c>
      <c r="S122" s="5">
        <f t="shared" si="4"/>
        <v>14</v>
      </c>
      <c r="T122" s="5">
        <f t="shared" si="4"/>
        <v>5</v>
      </c>
      <c r="U122" s="5">
        <f t="shared" si="4"/>
        <v>10</v>
      </c>
      <c r="V122" s="5">
        <f t="shared" si="4"/>
        <v>19</v>
      </c>
      <c r="W122" s="5">
        <f t="shared" si="4"/>
        <v>66</v>
      </c>
      <c r="X122" s="5">
        <f t="shared" si="4"/>
        <v>98</v>
      </c>
      <c r="Y122" s="5">
        <f t="shared" si="4"/>
        <v>79</v>
      </c>
      <c r="Z122" s="5">
        <f t="shared" si="4"/>
        <v>19</v>
      </c>
      <c r="AA122" s="5">
        <f t="shared" si="4"/>
        <v>34</v>
      </c>
      <c r="AB122" s="5">
        <f t="shared" si="4"/>
        <v>27</v>
      </c>
      <c r="AC122" s="5">
        <f t="shared" si="4"/>
        <v>33</v>
      </c>
      <c r="AD122" s="5">
        <f t="shared" si="4"/>
        <v>41</v>
      </c>
      <c r="AE122" s="5">
        <f t="shared" si="4"/>
        <v>41</v>
      </c>
      <c r="AF122" s="5">
        <f t="shared" si="4"/>
        <v>42</v>
      </c>
      <c r="AG122" s="5">
        <f t="shared" si="4"/>
        <v>43</v>
      </c>
      <c r="AH122" s="5">
        <f t="shared" si="4"/>
        <v>49</v>
      </c>
      <c r="AI122" s="5">
        <f t="shared" si="4"/>
        <v>42</v>
      </c>
      <c r="AJ122" s="5">
        <f t="shared" si="4"/>
        <v>40</v>
      </c>
      <c r="AK122" s="5">
        <f t="shared" si="4"/>
        <v>29</v>
      </c>
      <c r="AL122" s="5">
        <f t="shared" si="4"/>
        <v>23</v>
      </c>
      <c r="AM122" s="5">
        <f t="shared" si="4"/>
        <v>21</v>
      </c>
      <c r="AN122" s="5">
        <f t="shared" si="4"/>
        <v>47</v>
      </c>
      <c r="AO122" s="5">
        <f t="shared" si="4"/>
        <v>39</v>
      </c>
      <c r="AP122" s="5">
        <f t="shared" si="4"/>
        <v>12</v>
      </c>
      <c r="AQ122" s="5">
        <f t="shared" si="4"/>
        <v>20</v>
      </c>
      <c r="AR122" s="5">
        <f t="shared" si="4"/>
        <v>41</v>
      </c>
      <c r="AS122" s="5">
        <f t="shared" si="4"/>
        <v>29</v>
      </c>
      <c r="AT122" s="5">
        <f t="shared" si="4"/>
        <v>41</v>
      </c>
      <c r="AU122" s="5">
        <f t="shared" si="4"/>
        <v>32</v>
      </c>
      <c r="AV122" s="5">
        <f t="shared" si="4"/>
        <v>42</v>
      </c>
      <c r="AW122" s="5">
        <f t="shared" si="4"/>
        <v>26</v>
      </c>
      <c r="AX122" s="3" t="s">
        <v>178</v>
      </c>
      <c r="AY122" s="26">
        <f t="shared" ref="AY122:BT122" si="5">COUNTIF(AY4:AY119,"3")</f>
        <v>17</v>
      </c>
      <c r="AZ122" s="26">
        <f t="shared" si="5"/>
        <v>11</v>
      </c>
      <c r="BA122" s="26">
        <f t="shared" si="5"/>
        <v>19</v>
      </c>
      <c r="BB122" s="26">
        <f t="shared" si="5"/>
        <v>31</v>
      </c>
      <c r="BC122" s="26">
        <f t="shared" si="5"/>
        <v>36</v>
      </c>
      <c r="BD122" s="26">
        <f t="shared" si="5"/>
        <v>5</v>
      </c>
      <c r="BE122" s="26">
        <f t="shared" si="5"/>
        <v>9</v>
      </c>
      <c r="BF122" s="26">
        <f t="shared" si="5"/>
        <v>17</v>
      </c>
      <c r="BG122" s="26">
        <f t="shared" si="5"/>
        <v>27</v>
      </c>
      <c r="BH122" s="26">
        <f t="shared" si="5"/>
        <v>48</v>
      </c>
      <c r="BI122" s="26">
        <f t="shared" si="5"/>
        <v>31</v>
      </c>
      <c r="BJ122" s="26">
        <f t="shared" si="5"/>
        <v>29</v>
      </c>
      <c r="BK122" s="26">
        <f t="shared" si="5"/>
        <v>34</v>
      </c>
      <c r="BL122" s="26">
        <f t="shared" si="5"/>
        <v>21</v>
      </c>
      <c r="BM122" s="26">
        <f t="shared" si="5"/>
        <v>17</v>
      </c>
      <c r="BN122" s="26">
        <f t="shared" si="5"/>
        <v>30</v>
      </c>
      <c r="BO122" s="26">
        <f t="shared" si="5"/>
        <v>31</v>
      </c>
      <c r="BP122" s="26">
        <f t="shared" si="5"/>
        <v>28</v>
      </c>
      <c r="BQ122" s="26">
        <f t="shared" si="5"/>
        <v>38</v>
      </c>
      <c r="BR122" s="26">
        <f t="shared" si="5"/>
        <v>27</v>
      </c>
      <c r="BS122" s="26">
        <f t="shared" si="5"/>
        <v>25</v>
      </c>
      <c r="BT122" s="26">
        <f t="shared" si="5"/>
        <v>25</v>
      </c>
    </row>
    <row r="123" spans="1:72" ht="16.5" thickTop="1" thickBot="1" x14ac:dyDescent="0.3">
      <c r="A123" s="1"/>
      <c r="B123" s="2"/>
      <c r="E123" s="4" t="s">
        <v>179</v>
      </c>
      <c r="F123" s="5">
        <f>COUNTIF(F5:F120,"2")</f>
        <v>6</v>
      </c>
      <c r="G123" s="5">
        <f>COUNTIF(G5:G120,"2")</f>
        <v>0</v>
      </c>
      <c r="H123" s="5">
        <f t="shared" ref="H123:AW123" si="6">COUNTIF(H5:H120,"2")</f>
        <v>1</v>
      </c>
      <c r="I123" s="5">
        <f t="shared" si="6"/>
        <v>1</v>
      </c>
      <c r="J123" s="5">
        <f t="shared" si="6"/>
        <v>5</v>
      </c>
      <c r="K123" s="5">
        <f t="shared" si="6"/>
        <v>10</v>
      </c>
      <c r="L123" s="5">
        <f t="shared" si="6"/>
        <v>5</v>
      </c>
      <c r="M123" s="5">
        <f t="shared" si="6"/>
        <v>0</v>
      </c>
      <c r="N123" s="5">
        <f t="shared" si="6"/>
        <v>4</v>
      </c>
      <c r="O123" s="5">
        <f t="shared" si="6"/>
        <v>2</v>
      </c>
      <c r="P123" s="5">
        <f t="shared" si="6"/>
        <v>2</v>
      </c>
      <c r="Q123" s="5">
        <f t="shared" si="6"/>
        <v>5</v>
      </c>
      <c r="R123" s="5">
        <f t="shared" si="6"/>
        <v>14</v>
      </c>
      <c r="S123" s="5">
        <f t="shared" si="6"/>
        <v>6</v>
      </c>
      <c r="T123" s="5">
        <f t="shared" si="6"/>
        <v>1</v>
      </c>
      <c r="U123" s="5">
        <f t="shared" si="6"/>
        <v>0</v>
      </c>
      <c r="V123" s="5">
        <f t="shared" si="6"/>
        <v>6</v>
      </c>
      <c r="W123" s="5">
        <f t="shared" si="6"/>
        <v>20</v>
      </c>
      <c r="X123" s="5">
        <f t="shared" si="6"/>
        <v>15</v>
      </c>
      <c r="Y123" s="5">
        <f t="shared" si="6"/>
        <v>27</v>
      </c>
      <c r="Z123" s="5">
        <f t="shared" si="6"/>
        <v>17</v>
      </c>
      <c r="AA123" s="5">
        <f t="shared" si="6"/>
        <v>19</v>
      </c>
      <c r="AB123" s="5">
        <f t="shared" si="6"/>
        <v>11</v>
      </c>
      <c r="AC123" s="5">
        <f t="shared" si="6"/>
        <v>11</v>
      </c>
      <c r="AD123" s="5">
        <f t="shared" si="6"/>
        <v>14</v>
      </c>
      <c r="AE123" s="5">
        <f t="shared" si="6"/>
        <v>17</v>
      </c>
      <c r="AF123" s="5">
        <f t="shared" si="6"/>
        <v>26</v>
      </c>
      <c r="AG123" s="5">
        <f t="shared" si="6"/>
        <v>12</v>
      </c>
      <c r="AH123" s="5">
        <f t="shared" si="6"/>
        <v>17</v>
      </c>
      <c r="AI123" s="5">
        <f t="shared" si="6"/>
        <v>15</v>
      </c>
      <c r="AJ123" s="5">
        <f t="shared" si="6"/>
        <v>7</v>
      </c>
      <c r="AK123" s="5">
        <f t="shared" si="6"/>
        <v>1</v>
      </c>
      <c r="AL123" s="5">
        <f t="shared" si="6"/>
        <v>1</v>
      </c>
      <c r="AM123" s="5">
        <f t="shared" si="6"/>
        <v>0</v>
      </c>
      <c r="AN123" s="5">
        <f t="shared" si="6"/>
        <v>15</v>
      </c>
      <c r="AO123" s="5">
        <f t="shared" si="6"/>
        <v>15</v>
      </c>
      <c r="AP123" s="5">
        <f t="shared" si="6"/>
        <v>0</v>
      </c>
      <c r="AQ123" s="5">
        <f t="shared" si="6"/>
        <v>3</v>
      </c>
      <c r="AR123" s="5">
        <f t="shared" si="6"/>
        <v>18</v>
      </c>
      <c r="AS123" s="5">
        <f t="shared" si="6"/>
        <v>6</v>
      </c>
      <c r="AT123" s="5">
        <f t="shared" si="6"/>
        <v>10</v>
      </c>
      <c r="AU123" s="5">
        <f t="shared" si="6"/>
        <v>6</v>
      </c>
      <c r="AV123" s="5">
        <f t="shared" si="6"/>
        <v>19</v>
      </c>
      <c r="AW123" s="5">
        <f t="shared" si="6"/>
        <v>6</v>
      </c>
      <c r="AX123" s="3" t="s">
        <v>179</v>
      </c>
      <c r="AY123" s="26">
        <f t="shared" ref="AY123:BT123" si="7">COUNTIF(AY5:AY120,"2")</f>
        <v>20</v>
      </c>
      <c r="AZ123" s="26">
        <f t="shared" si="7"/>
        <v>4</v>
      </c>
      <c r="BA123" s="26">
        <f t="shared" si="7"/>
        <v>3</v>
      </c>
      <c r="BB123" s="26">
        <f t="shared" si="7"/>
        <v>20</v>
      </c>
      <c r="BC123" s="26">
        <f t="shared" si="7"/>
        <v>32</v>
      </c>
      <c r="BD123" s="26">
        <f t="shared" si="7"/>
        <v>0</v>
      </c>
      <c r="BE123" s="26">
        <f t="shared" si="7"/>
        <v>11</v>
      </c>
      <c r="BF123" s="26">
        <f t="shared" si="7"/>
        <v>19</v>
      </c>
      <c r="BG123" s="26">
        <f t="shared" si="7"/>
        <v>12</v>
      </c>
      <c r="BH123" s="26">
        <f t="shared" si="7"/>
        <v>19</v>
      </c>
      <c r="BI123" s="26">
        <f t="shared" si="7"/>
        <v>40</v>
      </c>
      <c r="BJ123" s="26">
        <f t="shared" si="7"/>
        <v>17</v>
      </c>
      <c r="BK123" s="26">
        <f t="shared" si="7"/>
        <v>27</v>
      </c>
      <c r="BL123" s="26">
        <f t="shared" si="7"/>
        <v>42</v>
      </c>
      <c r="BM123" s="26">
        <f t="shared" si="7"/>
        <v>34</v>
      </c>
      <c r="BN123" s="26">
        <f t="shared" si="7"/>
        <v>32</v>
      </c>
      <c r="BO123" s="26">
        <f t="shared" si="7"/>
        <v>40</v>
      </c>
      <c r="BP123" s="26">
        <f t="shared" si="7"/>
        <v>33</v>
      </c>
      <c r="BQ123" s="26">
        <f t="shared" si="7"/>
        <v>17</v>
      </c>
      <c r="BR123" s="26">
        <f t="shared" si="7"/>
        <v>14</v>
      </c>
      <c r="BS123" s="26">
        <f t="shared" si="7"/>
        <v>12</v>
      </c>
      <c r="BT123" s="26">
        <f t="shared" si="7"/>
        <v>14</v>
      </c>
    </row>
    <row r="124" spans="1:72" ht="16.5" thickTop="1" thickBot="1" x14ac:dyDescent="0.3">
      <c r="A124" s="1" t="s">
        <v>174</v>
      </c>
      <c r="B124" s="2">
        <f>COUNTIF(D2:D117,"IT1")</f>
        <v>61</v>
      </c>
      <c r="C124" s="48">
        <f>B124/116</f>
        <v>0.52586206896551724</v>
      </c>
      <c r="E124" s="4" t="s">
        <v>180</v>
      </c>
      <c r="F124" s="5">
        <f>COUNTIF(F6:F121,"1")</f>
        <v>1</v>
      </c>
      <c r="G124" s="5">
        <f>COUNTIF(G6:G121,"1")</f>
        <v>1</v>
      </c>
      <c r="H124" s="5">
        <f t="shared" ref="H124:AW124" si="8">COUNTIF(H6:H121,"1")</f>
        <v>0</v>
      </c>
      <c r="I124" s="5">
        <f t="shared" si="8"/>
        <v>1</v>
      </c>
      <c r="J124" s="5">
        <f t="shared" si="8"/>
        <v>0</v>
      </c>
      <c r="K124" s="5">
        <f t="shared" si="8"/>
        <v>4</v>
      </c>
      <c r="L124" s="5">
        <f t="shared" si="8"/>
        <v>0</v>
      </c>
      <c r="M124" s="5">
        <f t="shared" si="8"/>
        <v>0</v>
      </c>
      <c r="N124" s="5">
        <f t="shared" si="8"/>
        <v>2</v>
      </c>
      <c r="O124" s="5">
        <f t="shared" si="8"/>
        <v>1</v>
      </c>
      <c r="P124" s="5">
        <f t="shared" si="8"/>
        <v>0</v>
      </c>
      <c r="Q124" s="5">
        <f t="shared" si="8"/>
        <v>0</v>
      </c>
      <c r="R124" s="5">
        <f t="shared" si="8"/>
        <v>2</v>
      </c>
      <c r="S124" s="5">
        <f t="shared" si="8"/>
        <v>1</v>
      </c>
      <c r="T124" s="5">
        <f t="shared" si="8"/>
        <v>0</v>
      </c>
      <c r="U124" s="5">
        <f t="shared" si="8"/>
        <v>0</v>
      </c>
      <c r="V124" s="5">
        <f t="shared" si="8"/>
        <v>0</v>
      </c>
      <c r="W124" s="5">
        <f t="shared" si="8"/>
        <v>27</v>
      </c>
      <c r="X124" s="5">
        <f t="shared" si="8"/>
        <v>1</v>
      </c>
      <c r="Y124" s="5">
        <f t="shared" si="8"/>
        <v>8</v>
      </c>
      <c r="Z124" s="5">
        <f t="shared" si="8"/>
        <v>2</v>
      </c>
      <c r="AA124" s="5">
        <f t="shared" si="8"/>
        <v>7</v>
      </c>
      <c r="AB124" s="5">
        <f t="shared" si="8"/>
        <v>5</v>
      </c>
      <c r="AC124" s="5">
        <f t="shared" si="8"/>
        <v>5</v>
      </c>
      <c r="AD124" s="5">
        <f t="shared" si="8"/>
        <v>5</v>
      </c>
      <c r="AE124" s="5">
        <f t="shared" si="8"/>
        <v>5</v>
      </c>
      <c r="AF124" s="5">
        <f t="shared" si="8"/>
        <v>5</v>
      </c>
      <c r="AG124" s="5">
        <f t="shared" si="8"/>
        <v>5</v>
      </c>
      <c r="AH124" s="5">
        <f t="shared" si="8"/>
        <v>6</v>
      </c>
      <c r="AI124" s="5">
        <f t="shared" si="8"/>
        <v>4</v>
      </c>
      <c r="AJ124" s="5">
        <f t="shared" si="8"/>
        <v>0</v>
      </c>
      <c r="AK124" s="5">
        <f t="shared" si="8"/>
        <v>1</v>
      </c>
      <c r="AL124" s="5">
        <f t="shared" si="8"/>
        <v>0</v>
      </c>
      <c r="AM124" s="5">
        <f t="shared" si="8"/>
        <v>0</v>
      </c>
      <c r="AN124" s="5">
        <f t="shared" si="8"/>
        <v>1</v>
      </c>
      <c r="AO124" s="5">
        <f t="shared" si="8"/>
        <v>2</v>
      </c>
      <c r="AP124" s="5">
        <f t="shared" si="8"/>
        <v>0</v>
      </c>
      <c r="AQ124" s="5">
        <f t="shared" si="8"/>
        <v>0</v>
      </c>
      <c r="AR124" s="5">
        <f t="shared" si="8"/>
        <v>4</v>
      </c>
      <c r="AS124" s="5">
        <f t="shared" si="8"/>
        <v>0</v>
      </c>
      <c r="AT124" s="5">
        <f t="shared" si="8"/>
        <v>1</v>
      </c>
      <c r="AU124" s="5">
        <f t="shared" si="8"/>
        <v>0</v>
      </c>
      <c r="AV124" s="5">
        <f t="shared" si="8"/>
        <v>4</v>
      </c>
      <c r="AW124" s="5">
        <f t="shared" si="8"/>
        <v>0</v>
      </c>
      <c r="AX124" s="3" t="s">
        <v>180</v>
      </c>
      <c r="AY124" s="26">
        <f t="shared" ref="AY124:BT124" si="9">COUNTIF(AY6:AY121,"1")</f>
        <v>11</v>
      </c>
      <c r="AZ124" s="26">
        <f t="shared" si="9"/>
        <v>2</v>
      </c>
      <c r="BA124" s="26">
        <f t="shared" si="9"/>
        <v>0</v>
      </c>
      <c r="BB124" s="26">
        <f t="shared" si="9"/>
        <v>5</v>
      </c>
      <c r="BC124" s="26">
        <f t="shared" si="9"/>
        <v>0</v>
      </c>
      <c r="BD124" s="26">
        <f t="shared" si="9"/>
        <v>0</v>
      </c>
      <c r="BE124" s="26">
        <f t="shared" si="9"/>
        <v>12</v>
      </c>
      <c r="BF124" s="26">
        <f t="shared" si="9"/>
        <v>10</v>
      </c>
      <c r="BG124" s="26">
        <f t="shared" si="9"/>
        <v>10</v>
      </c>
      <c r="BH124" s="26">
        <f t="shared" si="9"/>
        <v>0</v>
      </c>
      <c r="BI124" s="26">
        <f t="shared" si="9"/>
        <v>5</v>
      </c>
      <c r="BJ124" s="26">
        <f t="shared" si="9"/>
        <v>4</v>
      </c>
      <c r="BK124" s="26">
        <f t="shared" si="9"/>
        <v>7</v>
      </c>
      <c r="BL124" s="26">
        <f t="shared" si="9"/>
        <v>28</v>
      </c>
      <c r="BM124" s="26">
        <f t="shared" si="9"/>
        <v>22</v>
      </c>
      <c r="BN124" s="26">
        <f t="shared" si="9"/>
        <v>33</v>
      </c>
      <c r="BO124" s="26">
        <f t="shared" si="9"/>
        <v>19</v>
      </c>
      <c r="BP124" s="26">
        <f t="shared" si="9"/>
        <v>24</v>
      </c>
      <c r="BQ124" s="26">
        <f t="shared" si="9"/>
        <v>4</v>
      </c>
      <c r="BR124" s="26">
        <f t="shared" si="9"/>
        <v>6</v>
      </c>
      <c r="BS124" s="26">
        <f t="shared" si="9"/>
        <v>5</v>
      </c>
      <c r="BT124" s="26">
        <f t="shared" si="9"/>
        <v>9</v>
      </c>
    </row>
    <row r="125" spans="1:72" ht="16.5" thickTop="1" thickBot="1" x14ac:dyDescent="0.25">
      <c r="A125" s="1" t="s">
        <v>175</v>
      </c>
      <c r="B125" s="2">
        <f>COUNTIF(D2:D117,"IT0")</f>
        <v>55</v>
      </c>
      <c r="C125" s="48">
        <f>B125/116</f>
        <v>0.47413793103448276</v>
      </c>
    </row>
    <row r="126" spans="1:72" ht="13.5" thickTop="1" x14ac:dyDescent="0.2"/>
    <row r="129" spans="1:6" x14ac:dyDescent="0.2">
      <c r="D129" s="20" t="s">
        <v>251</v>
      </c>
      <c r="E129" s="20">
        <f>COUNTIF(A2:A117,18)</f>
        <v>6</v>
      </c>
    </row>
    <row r="130" spans="1:6" x14ac:dyDescent="0.2">
      <c r="D130" s="20" t="s">
        <v>245</v>
      </c>
      <c r="E130" s="20">
        <f>COUNTIF(A3:A117,19)</f>
        <v>17</v>
      </c>
    </row>
    <row r="131" spans="1:6" x14ac:dyDescent="0.2">
      <c r="D131" s="20" t="s">
        <v>246</v>
      </c>
      <c r="E131" s="20">
        <f>COUNTIF(A2:A117,20)</f>
        <v>43</v>
      </c>
    </row>
    <row r="132" spans="1:6" x14ac:dyDescent="0.2">
      <c r="D132" s="20" t="s">
        <v>247</v>
      </c>
      <c r="E132" s="20">
        <f>COUNTIF(A2:A117,21)</f>
        <v>30</v>
      </c>
    </row>
    <row r="133" spans="1:6" x14ac:dyDescent="0.2">
      <c r="D133" s="20" t="s">
        <v>248</v>
      </c>
      <c r="E133" s="20">
        <f>COUNTIF(A6:A121,22)</f>
        <v>18</v>
      </c>
    </row>
    <row r="134" spans="1:6" x14ac:dyDescent="0.2">
      <c r="D134" s="20" t="s">
        <v>249</v>
      </c>
      <c r="E134" s="20">
        <f>COUNTIF(A7:A122,23)</f>
        <v>1</v>
      </c>
    </row>
    <row r="135" spans="1:6" x14ac:dyDescent="0.2">
      <c r="D135" s="20" t="s">
        <v>250</v>
      </c>
      <c r="E135" s="20">
        <f>COUNTIF(A8:A123,24)</f>
        <v>1</v>
      </c>
    </row>
    <row r="136" spans="1:6" x14ac:dyDescent="0.2">
      <c r="A136" s="39" t="s">
        <v>242</v>
      </c>
      <c r="B136" s="7">
        <v>44</v>
      </c>
      <c r="D136" s="47"/>
      <c r="E136" s="47"/>
    </row>
    <row r="137" spans="1:6" x14ac:dyDescent="0.2">
      <c r="A137" s="39" t="s">
        <v>243</v>
      </c>
      <c r="B137" s="7">
        <v>22</v>
      </c>
      <c r="D137" s="47"/>
      <c r="E137" s="47"/>
    </row>
    <row r="138" spans="1:6" x14ac:dyDescent="0.2">
      <c r="A138" s="39" t="s">
        <v>244</v>
      </c>
      <c r="B138" s="7">
        <f>SUM(B136:B137)</f>
        <v>66</v>
      </c>
      <c r="D138" s="47"/>
      <c r="E138" s="47"/>
    </row>
    <row r="139" spans="1:6" x14ac:dyDescent="0.2">
      <c r="D139" s="7" t="s">
        <v>252</v>
      </c>
      <c r="E139" s="7">
        <f>SUM(E129:E131)</f>
        <v>66</v>
      </c>
      <c r="F139" s="11">
        <f>E139/116</f>
        <v>0.56896551724137934</v>
      </c>
    </row>
    <row r="140" spans="1:6" x14ac:dyDescent="0.2">
      <c r="D140" s="7" t="s">
        <v>253</v>
      </c>
      <c r="E140" s="7">
        <f>SUM(E132:E135)</f>
        <v>50</v>
      </c>
      <c r="F140" s="11">
        <f>E140/116</f>
        <v>0.43103448275862066</v>
      </c>
    </row>
    <row r="141" spans="1:6" x14ac:dyDescent="0.2">
      <c r="D141" s="7"/>
      <c r="E141" s="7">
        <f>SUM(E139:E140)</f>
        <v>116</v>
      </c>
    </row>
  </sheetData>
  <autoFilter ref="A1:BT117" xr:uid="{7FA0E41C-0D9D-4F58-A733-84898925EEB0}">
    <sortState xmlns:xlrd2="http://schemas.microsoft.com/office/spreadsheetml/2017/richdata2" ref="A2:BT117">
      <sortCondition ref="D1:D11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56F5-7F93-48E7-8FB1-53DDE669648F}">
  <dimension ref="A1:P70"/>
  <sheetViews>
    <sheetView zoomScale="85" zoomScaleNormal="85" workbookViewId="0">
      <selection activeCell="O18" sqref="O14:O18"/>
    </sheetView>
  </sheetViews>
  <sheetFormatPr defaultRowHeight="12.75" x14ac:dyDescent="0.2"/>
  <cols>
    <col min="1" max="1" width="118.42578125" customWidth="1"/>
    <col min="2" max="3" width="9.140625" customWidth="1"/>
    <col min="15" max="15" width="25.7109375" customWidth="1"/>
    <col min="16" max="16" width="30.85546875" customWidth="1"/>
  </cols>
  <sheetData>
    <row r="1" spans="1:16" ht="12.75" customHeight="1" x14ac:dyDescent="0.2">
      <c r="A1" s="72" t="s">
        <v>182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6" ht="12.75" customHeight="1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6" ht="12.75" customHeight="1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16" ht="12.75" customHeight="1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6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6" ht="27.75" customHeight="1" x14ac:dyDescent="0.2">
      <c r="A6" s="9" t="s">
        <v>181</v>
      </c>
      <c r="B6" s="9" t="s">
        <v>176</v>
      </c>
      <c r="C6" s="9" t="s">
        <v>183</v>
      </c>
      <c r="D6" s="9" t="s">
        <v>177</v>
      </c>
      <c r="E6" s="9" t="s">
        <v>183</v>
      </c>
      <c r="F6" s="9" t="s">
        <v>178</v>
      </c>
      <c r="G6" s="9" t="s">
        <v>183</v>
      </c>
      <c r="H6" s="9" t="s">
        <v>179</v>
      </c>
      <c r="I6" s="9" t="s">
        <v>183</v>
      </c>
      <c r="J6" s="9" t="s">
        <v>180</v>
      </c>
      <c r="K6" s="9" t="s">
        <v>183</v>
      </c>
      <c r="N6" s="71" t="s">
        <v>186</v>
      </c>
      <c r="O6" s="71"/>
    </row>
    <row r="7" spans="1:16" x14ac:dyDescent="0.2">
      <c r="A7" s="8" t="s">
        <v>10</v>
      </c>
      <c r="B7" s="7">
        <v>19</v>
      </c>
      <c r="C7" s="11">
        <f>B7/116</f>
        <v>0.16379310344827586</v>
      </c>
      <c r="D7" s="7">
        <v>67</v>
      </c>
      <c r="E7" s="11">
        <f>D7/116</f>
        <v>0.57758620689655171</v>
      </c>
      <c r="F7" s="7">
        <v>21</v>
      </c>
      <c r="G7" s="11">
        <f>F7/116</f>
        <v>0.18103448275862069</v>
      </c>
      <c r="H7" s="7">
        <v>6</v>
      </c>
      <c r="I7" s="11">
        <f>H7/116</f>
        <v>5.1724137931034482E-2</v>
      </c>
      <c r="J7" s="7">
        <v>1</v>
      </c>
      <c r="K7" s="11">
        <f>J7/116</f>
        <v>8.6206896551724137E-3</v>
      </c>
    </row>
    <row r="8" spans="1:16" x14ac:dyDescent="0.2">
      <c r="A8" s="8" t="s">
        <v>11</v>
      </c>
      <c r="B8" s="7">
        <v>59</v>
      </c>
      <c r="C8" s="11">
        <f>B8/116</f>
        <v>0.50862068965517238</v>
      </c>
      <c r="D8" s="7">
        <v>50</v>
      </c>
      <c r="E8" s="11">
        <f>D8/116</f>
        <v>0.43103448275862066</v>
      </c>
      <c r="F8" s="7">
        <v>5</v>
      </c>
      <c r="G8" s="11">
        <f>F8/116</f>
        <v>4.3103448275862072E-2</v>
      </c>
      <c r="H8" s="7">
        <v>0</v>
      </c>
      <c r="I8" s="11">
        <f>H8/116</f>
        <v>0</v>
      </c>
      <c r="J8" s="7">
        <v>1</v>
      </c>
      <c r="K8" s="11">
        <f>J8/116</f>
        <v>8.6206896551724137E-3</v>
      </c>
    </row>
    <row r="9" spans="1:16" x14ac:dyDescent="0.2">
      <c r="A9" s="8" t="s">
        <v>12</v>
      </c>
      <c r="B9" s="7">
        <v>51</v>
      </c>
      <c r="C9" s="11">
        <f t="shared" ref="C9:E50" si="0">B9/116</f>
        <v>0.43965517241379309</v>
      </c>
      <c r="D9" s="7">
        <v>56</v>
      </c>
      <c r="E9" s="11">
        <f t="shared" si="0"/>
        <v>0.48275862068965519</v>
      </c>
      <c r="F9" s="7">
        <v>7</v>
      </c>
      <c r="G9" s="11">
        <f t="shared" ref="G9" si="1">F9/116</f>
        <v>6.0344827586206899E-2</v>
      </c>
      <c r="H9" s="7">
        <v>1</v>
      </c>
      <c r="I9" s="11">
        <f t="shared" ref="I9" si="2">H9/116</f>
        <v>8.6206896551724137E-3</v>
      </c>
      <c r="J9" s="7">
        <v>0</v>
      </c>
      <c r="K9" s="11">
        <f t="shared" ref="K9" si="3">J9/116</f>
        <v>0</v>
      </c>
      <c r="N9" s="69" t="s">
        <v>185</v>
      </c>
      <c r="O9" s="69"/>
      <c r="P9" s="70">
        <f>4/5</f>
        <v>0.8</v>
      </c>
    </row>
    <row r="10" spans="1:16" x14ac:dyDescent="0.2">
      <c r="A10" s="8" t="s">
        <v>13</v>
      </c>
      <c r="B10" s="7">
        <v>36</v>
      </c>
      <c r="C10" s="11">
        <f t="shared" si="0"/>
        <v>0.31034482758620691</v>
      </c>
      <c r="D10" s="7">
        <v>57</v>
      </c>
      <c r="E10" s="11">
        <f t="shared" si="0"/>
        <v>0.49137931034482757</v>
      </c>
      <c r="F10" s="7">
        <v>20</v>
      </c>
      <c r="G10" s="11">
        <f t="shared" ref="G10" si="4">F10/116</f>
        <v>0.17241379310344829</v>
      </c>
      <c r="H10" s="7">
        <v>1</v>
      </c>
      <c r="I10" s="11">
        <f t="shared" ref="I10" si="5">H10/116</f>
        <v>8.6206896551724137E-3</v>
      </c>
      <c r="J10" s="7">
        <v>1</v>
      </c>
      <c r="K10" s="11">
        <f t="shared" ref="K10" si="6">J10/116</f>
        <v>8.6206896551724137E-3</v>
      </c>
      <c r="N10" s="69" t="s">
        <v>184</v>
      </c>
      <c r="O10" s="69"/>
      <c r="P10" s="70"/>
    </row>
    <row r="11" spans="1:16" x14ac:dyDescent="0.2">
      <c r="A11" s="8" t="s">
        <v>14</v>
      </c>
      <c r="B11" s="7">
        <v>27</v>
      </c>
      <c r="C11" s="11">
        <f t="shared" si="0"/>
        <v>0.23275862068965517</v>
      </c>
      <c r="D11" s="7">
        <v>59</v>
      </c>
      <c r="E11" s="11">
        <f t="shared" si="0"/>
        <v>0.50862068965517238</v>
      </c>
      <c r="F11" s="7">
        <v>24</v>
      </c>
      <c r="G11" s="11">
        <f t="shared" ref="G11" si="7">F11/116</f>
        <v>0.20689655172413793</v>
      </c>
      <c r="H11" s="7">
        <v>5</v>
      </c>
      <c r="I11" s="11">
        <f t="shared" ref="I11" si="8">H11/116</f>
        <v>4.3103448275862072E-2</v>
      </c>
      <c r="J11" s="7">
        <v>0</v>
      </c>
      <c r="K11" s="11">
        <f t="shared" ref="K11" si="9">J11/116</f>
        <v>0</v>
      </c>
    </row>
    <row r="12" spans="1:16" x14ac:dyDescent="0.2">
      <c r="A12" s="8" t="s">
        <v>15</v>
      </c>
      <c r="B12" s="7">
        <v>14</v>
      </c>
      <c r="C12" s="11">
        <f t="shared" si="0"/>
        <v>0.1206896551724138</v>
      </c>
      <c r="D12" s="7">
        <v>46</v>
      </c>
      <c r="E12" s="11">
        <f t="shared" si="0"/>
        <v>0.39655172413793105</v>
      </c>
      <c r="F12" s="7">
        <v>41</v>
      </c>
      <c r="G12" s="11">
        <f t="shared" ref="G12" si="10">F12/116</f>
        <v>0.35344827586206895</v>
      </c>
      <c r="H12" s="7">
        <v>10</v>
      </c>
      <c r="I12" s="11">
        <f t="shared" ref="I12" si="11">H12/116</f>
        <v>8.6206896551724144E-2</v>
      </c>
      <c r="J12" s="7">
        <v>4</v>
      </c>
      <c r="K12" s="11">
        <f t="shared" ref="K12" si="12">J12/116</f>
        <v>3.4482758620689655E-2</v>
      </c>
    </row>
    <row r="13" spans="1:16" ht="20.25" x14ac:dyDescent="0.2">
      <c r="A13" s="8" t="s">
        <v>16</v>
      </c>
      <c r="B13" s="7">
        <v>41</v>
      </c>
      <c r="C13" s="11">
        <f t="shared" si="0"/>
        <v>0.35344827586206895</v>
      </c>
      <c r="D13" s="7">
        <v>60</v>
      </c>
      <c r="E13" s="11">
        <f t="shared" si="0"/>
        <v>0.51724137931034486</v>
      </c>
      <c r="F13" s="7">
        <v>9</v>
      </c>
      <c r="G13" s="11">
        <f t="shared" ref="G13" si="13">F13/116</f>
        <v>7.7586206896551727E-2</v>
      </c>
      <c r="H13" s="7">
        <v>5</v>
      </c>
      <c r="I13" s="11">
        <f t="shared" ref="I13" si="14">H13/116</f>
        <v>4.3103448275862072E-2</v>
      </c>
      <c r="J13" s="7">
        <v>0</v>
      </c>
      <c r="K13" s="11">
        <f t="shared" ref="K13" si="15">J13/116</f>
        <v>0</v>
      </c>
      <c r="N13" s="15" t="s">
        <v>187</v>
      </c>
      <c r="O13" s="15" t="s">
        <v>188</v>
      </c>
      <c r="P13" s="15" t="s">
        <v>189</v>
      </c>
    </row>
    <row r="14" spans="1:16" x14ac:dyDescent="0.2">
      <c r="A14" s="8" t="s">
        <v>17</v>
      </c>
      <c r="B14" s="7">
        <v>53</v>
      </c>
      <c r="C14" s="11">
        <f t="shared" si="0"/>
        <v>0.45689655172413796</v>
      </c>
      <c r="D14" s="7">
        <v>54</v>
      </c>
      <c r="E14" s="11">
        <f t="shared" si="0"/>
        <v>0.46551724137931033</v>
      </c>
      <c r="F14" s="7">
        <v>8</v>
      </c>
      <c r="G14" s="11">
        <f t="shared" ref="G14" si="16">F14/116</f>
        <v>6.8965517241379309E-2</v>
      </c>
      <c r="H14" s="7">
        <v>0</v>
      </c>
      <c r="I14" s="11">
        <f t="shared" ref="I14" si="17">H14/116</f>
        <v>0</v>
      </c>
      <c r="J14" s="7">
        <v>0</v>
      </c>
      <c r="K14" s="11">
        <f t="shared" ref="K14" si="18">J14/116</f>
        <v>0</v>
      </c>
      <c r="N14" s="14">
        <v>1</v>
      </c>
      <c r="O14" s="14" t="s">
        <v>190</v>
      </c>
      <c r="P14" s="14" t="s">
        <v>191</v>
      </c>
    </row>
    <row r="15" spans="1:16" x14ac:dyDescent="0.2">
      <c r="A15" s="8" t="s">
        <v>18</v>
      </c>
      <c r="B15" s="7">
        <v>25</v>
      </c>
      <c r="C15" s="11">
        <f t="shared" si="0"/>
        <v>0.21551724137931033</v>
      </c>
      <c r="D15" s="7">
        <v>56</v>
      </c>
      <c r="E15" s="11">
        <f t="shared" si="0"/>
        <v>0.48275862068965519</v>
      </c>
      <c r="F15" s="7">
        <v>28</v>
      </c>
      <c r="G15" s="11">
        <f t="shared" ref="G15" si="19">F15/116</f>
        <v>0.2413793103448276</v>
      </c>
      <c r="H15" s="7">
        <v>4</v>
      </c>
      <c r="I15" s="11">
        <f t="shared" ref="I15" si="20">H15/116</f>
        <v>3.4482758620689655E-2</v>
      </c>
      <c r="J15" s="7">
        <v>2</v>
      </c>
      <c r="K15" s="11">
        <f t="shared" ref="K15" si="21">J15/116</f>
        <v>1.7241379310344827E-2</v>
      </c>
      <c r="N15" s="14">
        <v>2</v>
      </c>
      <c r="O15" s="14" t="s">
        <v>192</v>
      </c>
      <c r="P15" s="14" t="s">
        <v>193</v>
      </c>
    </row>
    <row r="16" spans="1:16" x14ac:dyDescent="0.2">
      <c r="A16" s="8" t="s">
        <v>19</v>
      </c>
      <c r="B16" s="7">
        <v>47</v>
      </c>
      <c r="C16" s="11">
        <f t="shared" si="0"/>
        <v>0.40517241379310343</v>
      </c>
      <c r="D16" s="7">
        <v>56</v>
      </c>
      <c r="E16" s="11">
        <f t="shared" si="0"/>
        <v>0.48275862068965519</v>
      </c>
      <c r="F16" s="7">
        <v>10</v>
      </c>
      <c r="G16" s="11">
        <f t="shared" ref="G16" si="22">F16/116</f>
        <v>8.6206896551724144E-2</v>
      </c>
      <c r="H16" s="7">
        <v>2</v>
      </c>
      <c r="I16" s="11">
        <f t="shared" ref="I16" si="23">H16/116</f>
        <v>1.7241379310344827E-2</v>
      </c>
      <c r="J16" s="7">
        <v>1</v>
      </c>
      <c r="K16" s="11">
        <f t="shared" ref="K16" si="24">J16/116</f>
        <v>8.6206896551724137E-3</v>
      </c>
      <c r="N16" s="14">
        <v>3</v>
      </c>
      <c r="O16" s="14" t="s">
        <v>194</v>
      </c>
      <c r="P16" s="14" t="s">
        <v>195</v>
      </c>
    </row>
    <row r="17" spans="1:16" x14ac:dyDescent="0.2">
      <c r="A17" s="8" t="s">
        <v>20</v>
      </c>
      <c r="B17" s="7">
        <v>51</v>
      </c>
      <c r="C17" s="11">
        <f t="shared" si="0"/>
        <v>0.43965517241379309</v>
      </c>
      <c r="D17" s="7">
        <v>52</v>
      </c>
      <c r="E17" s="11">
        <f t="shared" si="0"/>
        <v>0.44827586206896552</v>
      </c>
      <c r="F17" s="7">
        <v>11</v>
      </c>
      <c r="G17" s="11">
        <f t="shared" ref="G17" si="25">F17/116</f>
        <v>9.4827586206896547E-2</v>
      </c>
      <c r="H17" s="7">
        <v>2</v>
      </c>
      <c r="I17" s="11">
        <f t="shared" ref="I17" si="26">H17/116</f>
        <v>1.7241379310344827E-2</v>
      </c>
      <c r="J17" s="7">
        <v>0</v>
      </c>
      <c r="K17" s="11">
        <f t="shared" ref="K17" si="27">J17/116</f>
        <v>0</v>
      </c>
      <c r="N17" s="14">
        <v>4</v>
      </c>
      <c r="O17" s="14" t="s">
        <v>196</v>
      </c>
      <c r="P17" s="14" t="s">
        <v>197</v>
      </c>
    </row>
    <row r="18" spans="1:16" x14ac:dyDescent="0.2">
      <c r="A18" s="8" t="s">
        <v>21</v>
      </c>
      <c r="B18" s="7">
        <v>56</v>
      </c>
      <c r="C18" s="11">
        <f t="shared" si="0"/>
        <v>0.48275862068965519</v>
      </c>
      <c r="D18" s="7">
        <v>44</v>
      </c>
      <c r="E18" s="11">
        <f t="shared" si="0"/>
        <v>0.37931034482758619</v>
      </c>
      <c r="F18" s="7">
        <v>11</v>
      </c>
      <c r="G18" s="11">
        <f t="shared" ref="G18" si="28">F18/116</f>
        <v>9.4827586206896547E-2</v>
      </c>
      <c r="H18" s="7">
        <v>5</v>
      </c>
      <c r="I18" s="11">
        <f t="shared" ref="I18" si="29">H18/116</f>
        <v>4.3103448275862072E-2</v>
      </c>
      <c r="J18" s="7">
        <v>0</v>
      </c>
      <c r="K18" s="11">
        <f t="shared" ref="K18" si="30">J18/116</f>
        <v>0</v>
      </c>
      <c r="N18" s="14">
        <v>5</v>
      </c>
      <c r="O18" s="14" t="s">
        <v>198</v>
      </c>
      <c r="P18" s="14" t="s">
        <v>199</v>
      </c>
    </row>
    <row r="19" spans="1:16" x14ac:dyDescent="0.2">
      <c r="A19" s="8" t="s">
        <v>22</v>
      </c>
      <c r="B19" s="7">
        <v>32</v>
      </c>
      <c r="C19" s="11">
        <f t="shared" si="0"/>
        <v>0.27586206896551724</v>
      </c>
      <c r="D19" s="7">
        <v>47</v>
      </c>
      <c r="E19" s="11">
        <f t="shared" si="0"/>
        <v>0.40517241379310343</v>
      </c>
      <c r="F19" s="7">
        <v>20</v>
      </c>
      <c r="G19" s="11">
        <f t="shared" ref="G19" si="31">F19/116</f>
        <v>0.17241379310344829</v>
      </c>
      <c r="H19" s="7">
        <v>14</v>
      </c>
      <c r="I19" s="11">
        <f t="shared" ref="I19" si="32">H19/116</f>
        <v>0.1206896551724138</v>
      </c>
      <c r="J19" s="7">
        <v>2</v>
      </c>
      <c r="K19" s="11">
        <f t="shared" ref="K19" si="33">J19/116</f>
        <v>1.7241379310344827E-2</v>
      </c>
    </row>
    <row r="20" spans="1:16" x14ac:dyDescent="0.2">
      <c r="A20" s="8" t="s">
        <v>23</v>
      </c>
      <c r="B20" s="7">
        <v>43</v>
      </c>
      <c r="C20" s="11">
        <f t="shared" si="0"/>
        <v>0.37068965517241381</v>
      </c>
      <c r="D20" s="7">
        <v>50</v>
      </c>
      <c r="E20" s="11">
        <f t="shared" si="0"/>
        <v>0.43103448275862066</v>
      </c>
      <c r="F20" s="7">
        <v>14</v>
      </c>
      <c r="G20" s="11">
        <f t="shared" ref="G20" si="34">F20/116</f>
        <v>0.1206896551724138</v>
      </c>
      <c r="H20" s="7">
        <v>6</v>
      </c>
      <c r="I20" s="11">
        <f t="shared" ref="I20" si="35">H20/116</f>
        <v>5.1724137931034482E-2</v>
      </c>
      <c r="J20" s="7">
        <v>1</v>
      </c>
      <c r="K20" s="11">
        <f t="shared" ref="K20" si="36">J20/116</f>
        <v>8.6206896551724137E-3</v>
      </c>
    </row>
    <row r="21" spans="1:16" x14ac:dyDescent="0.2">
      <c r="A21" s="8" t="s">
        <v>24</v>
      </c>
      <c r="B21" s="7">
        <v>57</v>
      </c>
      <c r="C21" s="11">
        <f t="shared" si="0"/>
        <v>0.49137931034482757</v>
      </c>
      <c r="D21" s="7">
        <v>52</v>
      </c>
      <c r="E21" s="11">
        <f t="shared" si="0"/>
        <v>0.44827586206896552</v>
      </c>
      <c r="F21" s="7">
        <v>5</v>
      </c>
      <c r="G21" s="11">
        <f t="shared" ref="G21" si="37">F21/116</f>
        <v>4.3103448275862072E-2</v>
      </c>
      <c r="H21" s="7">
        <v>1</v>
      </c>
      <c r="I21" s="11">
        <f t="shared" ref="I21" si="38">H21/116</f>
        <v>8.6206896551724137E-3</v>
      </c>
      <c r="J21" s="7">
        <v>0</v>
      </c>
      <c r="K21" s="11">
        <f t="shared" ref="K21" si="39">J21/116</f>
        <v>0</v>
      </c>
    </row>
    <row r="22" spans="1:16" x14ac:dyDescent="0.2">
      <c r="A22" s="8" t="s">
        <v>25</v>
      </c>
      <c r="B22" s="7">
        <v>57</v>
      </c>
      <c r="C22" s="11">
        <f t="shared" si="0"/>
        <v>0.49137931034482757</v>
      </c>
      <c r="D22" s="7">
        <v>48</v>
      </c>
      <c r="E22" s="11">
        <f t="shared" si="0"/>
        <v>0.41379310344827586</v>
      </c>
      <c r="F22" s="7">
        <v>10</v>
      </c>
      <c r="G22" s="11">
        <f t="shared" ref="G22" si="40">F22/116</f>
        <v>8.6206896551724144E-2</v>
      </c>
      <c r="H22" s="7">
        <v>0</v>
      </c>
      <c r="I22" s="11">
        <f t="shared" ref="I22" si="41">H22/116</f>
        <v>0</v>
      </c>
      <c r="J22" s="7">
        <v>0</v>
      </c>
      <c r="K22" s="11">
        <f t="shared" ref="K22" si="42">J22/116</f>
        <v>0</v>
      </c>
    </row>
    <row r="23" spans="1:16" x14ac:dyDescent="0.2">
      <c r="A23" s="8" t="s">
        <v>26</v>
      </c>
      <c r="B23" s="7">
        <v>39</v>
      </c>
      <c r="C23" s="11">
        <f t="shared" si="0"/>
        <v>0.33620689655172414</v>
      </c>
      <c r="D23" s="7">
        <v>51</v>
      </c>
      <c r="E23" s="11">
        <f t="shared" si="0"/>
        <v>0.43965517241379309</v>
      </c>
      <c r="F23" s="7">
        <v>19</v>
      </c>
      <c r="G23" s="11">
        <f t="shared" ref="G23" si="43">F23/116</f>
        <v>0.16379310344827586</v>
      </c>
      <c r="H23" s="7">
        <v>6</v>
      </c>
      <c r="I23" s="11">
        <f t="shared" ref="I23" si="44">H23/116</f>
        <v>5.1724137931034482E-2</v>
      </c>
      <c r="J23" s="7">
        <v>0</v>
      </c>
      <c r="K23" s="11">
        <f t="shared" ref="K23" si="45">J23/116</f>
        <v>0</v>
      </c>
    </row>
    <row r="24" spans="1:16" ht="15" x14ac:dyDescent="0.2">
      <c r="A24" s="10" t="s">
        <v>27</v>
      </c>
      <c r="B24" s="13">
        <v>66</v>
      </c>
      <c r="C24" s="12">
        <f>B24/116</f>
        <v>0.56896551724137934</v>
      </c>
      <c r="D24" s="13">
        <v>0</v>
      </c>
      <c r="E24" s="12">
        <f t="shared" si="0"/>
        <v>0</v>
      </c>
      <c r="F24" s="13">
        <v>20</v>
      </c>
      <c r="G24" s="12">
        <f>F24/116</f>
        <v>0.17241379310344829</v>
      </c>
      <c r="H24" s="12">
        <v>0</v>
      </c>
      <c r="I24" s="12">
        <f>H24/116</f>
        <v>0</v>
      </c>
      <c r="J24" s="13">
        <v>27</v>
      </c>
      <c r="K24" s="12">
        <f t="shared" ref="K24" si="46">J24/116</f>
        <v>0.23275862068965517</v>
      </c>
    </row>
    <row r="25" spans="1:16" ht="15" x14ac:dyDescent="0.2">
      <c r="A25" s="10" t="s">
        <v>28</v>
      </c>
      <c r="B25" s="13">
        <v>98</v>
      </c>
      <c r="C25" s="12">
        <f t="shared" ref="C25:C26" si="47">B25/116</f>
        <v>0.84482758620689657</v>
      </c>
      <c r="D25" s="13">
        <v>0</v>
      </c>
      <c r="E25" s="12">
        <f t="shared" si="0"/>
        <v>0</v>
      </c>
      <c r="F25" s="13">
        <v>15</v>
      </c>
      <c r="G25" s="12">
        <f t="shared" ref="G25:G26" si="48">F25/116</f>
        <v>0.12931034482758622</v>
      </c>
      <c r="H25" s="12">
        <v>0</v>
      </c>
      <c r="I25" s="12">
        <f t="shared" ref="I25:I26" si="49">H25/116</f>
        <v>0</v>
      </c>
      <c r="J25" s="13">
        <v>1</v>
      </c>
      <c r="K25" s="12">
        <f t="shared" ref="K25" si="50">J25/116</f>
        <v>8.6206896551724137E-3</v>
      </c>
    </row>
    <row r="26" spans="1:16" ht="15" x14ac:dyDescent="0.2">
      <c r="A26" s="10" t="s">
        <v>29</v>
      </c>
      <c r="B26" s="13">
        <v>79</v>
      </c>
      <c r="C26" s="12">
        <f t="shared" si="47"/>
        <v>0.68103448275862066</v>
      </c>
      <c r="D26" s="13">
        <v>0</v>
      </c>
      <c r="E26" s="12">
        <f t="shared" si="0"/>
        <v>0</v>
      </c>
      <c r="F26" s="13">
        <v>27</v>
      </c>
      <c r="G26" s="12">
        <f t="shared" si="48"/>
        <v>0.23275862068965517</v>
      </c>
      <c r="H26" s="12">
        <v>0</v>
      </c>
      <c r="I26" s="12">
        <f t="shared" si="49"/>
        <v>0</v>
      </c>
      <c r="J26" s="13">
        <v>8</v>
      </c>
      <c r="K26" s="12">
        <f t="shared" ref="K26" si="51">J26/116</f>
        <v>6.8965517241379309E-2</v>
      </c>
    </row>
    <row r="27" spans="1:16" x14ac:dyDescent="0.2">
      <c r="A27" s="8" t="s">
        <v>30</v>
      </c>
      <c r="B27" s="7">
        <v>43</v>
      </c>
      <c r="C27" s="11">
        <f t="shared" si="0"/>
        <v>0.37068965517241381</v>
      </c>
      <c r="D27" s="7">
        <v>33</v>
      </c>
      <c r="E27" s="11">
        <f t="shared" si="0"/>
        <v>0.28448275862068967</v>
      </c>
      <c r="F27" s="7">
        <v>19</v>
      </c>
      <c r="G27" s="11">
        <f t="shared" ref="G27" si="52">F27/116</f>
        <v>0.16379310344827586</v>
      </c>
      <c r="H27" s="7">
        <v>17</v>
      </c>
      <c r="I27" s="11">
        <f t="shared" ref="I27" si="53">H27/116</f>
        <v>0.14655172413793102</v>
      </c>
      <c r="J27" s="7">
        <v>2</v>
      </c>
      <c r="K27" s="11">
        <f t="shared" ref="K27" si="54">J27/116</f>
        <v>1.7241379310344827E-2</v>
      </c>
    </row>
    <row r="28" spans="1:16" ht="15" x14ac:dyDescent="0.2">
      <c r="A28" s="8" t="s">
        <v>31</v>
      </c>
      <c r="B28" s="22">
        <v>26</v>
      </c>
      <c r="C28" s="24">
        <f t="shared" si="0"/>
        <v>0.22413793103448276</v>
      </c>
      <c r="D28" s="22">
        <v>29</v>
      </c>
      <c r="E28" s="24">
        <f t="shared" si="0"/>
        <v>0.25</v>
      </c>
      <c r="F28" s="22">
        <v>34</v>
      </c>
      <c r="G28" s="24">
        <f t="shared" ref="G28" si="55">F28/116</f>
        <v>0.29310344827586204</v>
      </c>
      <c r="H28" s="22">
        <v>19</v>
      </c>
      <c r="I28" s="24">
        <f t="shared" ref="I28" si="56">H28/116</f>
        <v>0.16379310344827586</v>
      </c>
      <c r="J28" s="22">
        <v>7</v>
      </c>
      <c r="K28" s="11">
        <f t="shared" ref="K28" si="57">J28/116</f>
        <v>6.0344827586206899E-2</v>
      </c>
    </row>
    <row r="29" spans="1:16" ht="15" x14ac:dyDescent="0.2">
      <c r="A29" s="8" t="s">
        <v>32</v>
      </c>
      <c r="B29" s="22">
        <v>35</v>
      </c>
      <c r="C29" s="24">
        <f t="shared" si="0"/>
        <v>0.30172413793103448</v>
      </c>
      <c r="D29" s="22">
        <v>37</v>
      </c>
      <c r="E29" s="24">
        <f t="shared" si="0"/>
        <v>0.31896551724137934</v>
      </c>
      <c r="F29" s="22">
        <v>27</v>
      </c>
      <c r="G29" s="24">
        <f t="shared" ref="G29" si="58">F29/116</f>
        <v>0.23275862068965517</v>
      </c>
      <c r="H29" s="22">
        <v>11</v>
      </c>
      <c r="I29" s="24">
        <f t="shared" ref="I29" si="59">H29/116</f>
        <v>9.4827586206896547E-2</v>
      </c>
      <c r="J29" s="22">
        <v>5</v>
      </c>
      <c r="K29" s="11">
        <f t="shared" ref="K29" si="60">J29/116</f>
        <v>4.3103448275862072E-2</v>
      </c>
    </row>
    <row r="30" spans="1:16" ht="15" x14ac:dyDescent="0.2">
      <c r="A30" s="8" t="s">
        <v>33</v>
      </c>
      <c r="B30" s="22">
        <v>35</v>
      </c>
      <c r="C30" s="24">
        <f t="shared" si="0"/>
        <v>0.30172413793103448</v>
      </c>
      <c r="D30" s="22">
        <v>31</v>
      </c>
      <c r="E30" s="24">
        <f t="shared" si="0"/>
        <v>0.26724137931034481</v>
      </c>
      <c r="F30" s="22">
        <v>33</v>
      </c>
      <c r="G30" s="24">
        <f t="shared" ref="G30" si="61">F30/116</f>
        <v>0.28448275862068967</v>
      </c>
      <c r="H30" s="22">
        <v>11</v>
      </c>
      <c r="I30" s="24">
        <f t="shared" ref="I30" si="62">H30/116</f>
        <v>9.4827586206896547E-2</v>
      </c>
      <c r="J30" s="22">
        <v>5</v>
      </c>
      <c r="K30" s="11">
        <f t="shared" ref="K30" si="63">J30/116</f>
        <v>4.3103448275862072E-2</v>
      </c>
    </row>
    <row r="31" spans="1:16" ht="15" x14ac:dyDescent="0.2">
      <c r="A31" s="8" t="s">
        <v>34</v>
      </c>
      <c r="B31" s="22">
        <v>26</v>
      </c>
      <c r="C31" s="24">
        <f t="shared" si="0"/>
        <v>0.22413793103448276</v>
      </c>
      <c r="D31" s="22">
        <v>28</v>
      </c>
      <c r="E31" s="24">
        <f t="shared" si="0"/>
        <v>0.2413793103448276</v>
      </c>
      <c r="F31" s="22">
        <v>41</v>
      </c>
      <c r="G31" s="24">
        <f t="shared" ref="G31" si="64">F31/116</f>
        <v>0.35344827586206895</v>
      </c>
      <c r="H31" s="22">
        <v>14</v>
      </c>
      <c r="I31" s="24">
        <f t="shared" ref="I31" si="65">H31/116</f>
        <v>0.1206896551724138</v>
      </c>
      <c r="J31" s="22">
        <v>5</v>
      </c>
      <c r="K31" s="11">
        <f t="shared" ref="K31" si="66">J31/116</f>
        <v>4.3103448275862072E-2</v>
      </c>
    </row>
    <row r="32" spans="1:16" ht="15" x14ac:dyDescent="0.2">
      <c r="A32" s="8" t="s">
        <v>35</v>
      </c>
      <c r="B32" s="22">
        <v>26</v>
      </c>
      <c r="C32" s="24">
        <f t="shared" si="0"/>
        <v>0.22413793103448276</v>
      </c>
      <c r="D32" s="22">
        <v>26</v>
      </c>
      <c r="E32" s="24">
        <f t="shared" si="0"/>
        <v>0.22413793103448276</v>
      </c>
      <c r="F32" s="22">
        <v>41</v>
      </c>
      <c r="G32" s="24">
        <f t="shared" ref="G32" si="67">F32/116</f>
        <v>0.35344827586206895</v>
      </c>
      <c r="H32" s="22">
        <v>17</v>
      </c>
      <c r="I32" s="24">
        <f t="shared" ref="I32" si="68">H32/116</f>
        <v>0.14655172413793102</v>
      </c>
      <c r="J32" s="22">
        <v>5</v>
      </c>
      <c r="K32" s="11">
        <f t="shared" ref="K32" si="69">J32/116</f>
        <v>4.3103448275862072E-2</v>
      </c>
    </row>
    <row r="33" spans="1:11" ht="15" x14ac:dyDescent="0.2">
      <c r="A33" s="8" t="s">
        <v>36</v>
      </c>
      <c r="B33" s="22">
        <v>25</v>
      </c>
      <c r="C33" s="24">
        <f t="shared" si="0"/>
        <v>0.21551724137931033</v>
      </c>
      <c r="D33" s="22">
        <v>16</v>
      </c>
      <c r="E33" s="24">
        <f t="shared" si="0"/>
        <v>0.13793103448275862</v>
      </c>
      <c r="F33" s="22">
        <v>42</v>
      </c>
      <c r="G33" s="24">
        <f t="shared" ref="G33" si="70">F33/116</f>
        <v>0.36206896551724138</v>
      </c>
      <c r="H33" s="22">
        <v>26</v>
      </c>
      <c r="I33" s="24">
        <f t="shared" ref="I33" si="71">H33/116</f>
        <v>0.22413793103448276</v>
      </c>
      <c r="J33" s="22">
        <v>5</v>
      </c>
      <c r="K33" s="11">
        <f t="shared" ref="K33" si="72">J33/116</f>
        <v>4.3103448275862072E-2</v>
      </c>
    </row>
    <row r="34" spans="1:11" x14ac:dyDescent="0.2">
      <c r="A34" s="8" t="s">
        <v>37</v>
      </c>
      <c r="B34" s="7">
        <v>15</v>
      </c>
      <c r="C34" s="11">
        <f t="shared" si="0"/>
        <v>0.12931034482758622</v>
      </c>
      <c r="D34" s="7">
        <v>38</v>
      </c>
      <c r="E34" s="11">
        <f t="shared" si="0"/>
        <v>0.32758620689655171</v>
      </c>
      <c r="F34" s="7">
        <v>43</v>
      </c>
      <c r="G34" s="11">
        <f t="shared" ref="G34" si="73">F34/116</f>
        <v>0.37068965517241381</v>
      </c>
      <c r="H34" s="7">
        <v>12</v>
      </c>
      <c r="I34" s="11">
        <f t="shared" ref="I34" si="74">H34/116</f>
        <v>0.10344827586206896</v>
      </c>
      <c r="J34" s="7">
        <v>5</v>
      </c>
      <c r="K34" s="11">
        <f t="shared" ref="K34" si="75">J34/116</f>
        <v>4.3103448275862072E-2</v>
      </c>
    </row>
    <row r="35" spans="1:11" x14ac:dyDescent="0.2">
      <c r="A35" s="8" t="s">
        <v>38</v>
      </c>
      <c r="B35" s="7">
        <v>12</v>
      </c>
      <c r="C35" s="11">
        <f t="shared" si="0"/>
        <v>0.10344827586206896</v>
      </c>
      <c r="D35" s="7">
        <v>29</v>
      </c>
      <c r="E35" s="11">
        <f t="shared" si="0"/>
        <v>0.25</v>
      </c>
      <c r="F35" s="7">
        <v>49</v>
      </c>
      <c r="G35" s="11">
        <f t="shared" ref="G35" si="76">F35/116</f>
        <v>0.42241379310344829</v>
      </c>
      <c r="H35" s="7">
        <v>17</v>
      </c>
      <c r="I35" s="11">
        <f t="shared" ref="I35" si="77">H35/116</f>
        <v>0.14655172413793102</v>
      </c>
      <c r="J35" s="7">
        <v>6</v>
      </c>
      <c r="K35" s="11">
        <f t="shared" ref="K35" si="78">J35/116</f>
        <v>5.1724137931034482E-2</v>
      </c>
    </row>
    <row r="36" spans="1:11" x14ac:dyDescent="0.2">
      <c r="A36" s="8" t="s">
        <v>39</v>
      </c>
      <c r="B36" s="7">
        <v>15</v>
      </c>
      <c r="C36" s="11">
        <f t="shared" si="0"/>
        <v>0.12931034482758622</v>
      </c>
      <c r="D36" s="7">
        <v>38</v>
      </c>
      <c r="E36" s="11">
        <f t="shared" si="0"/>
        <v>0.32758620689655171</v>
      </c>
      <c r="F36" s="7">
        <v>42</v>
      </c>
      <c r="G36" s="11">
        <f t="shared" ref="G36" si="79">F36/116</f>
        <v>0.36206896551724138</v>
      </c>
      <c r="H36" s="7">
        <v>15</v>
      </c>
      <c r="I36" s="11">
        <f t="shared" ref="I36" si="80">H36/116</f>
        <v>0.12931034482758622</v>
      </c>
      <c r="J36" s="7">
        <v>4</v>
      </c>
      <c r="K36" s="11">
        <f t="shared" ref="K36" si="81">J36/116</f>
        <v>3.4482758620689655E-2</v>
      </c>
    </row>
    <row r="37" spans="1:11" x14ac:dyDescent="0.2">
      <c r="A37" s="8" t="s">
        <v>40</v>
      </c>
      <c r="B37" s="7">
        <v>17</v>
      </c>
      <c r="C37" s="11">
        <f t="shared" si="0"/>
        <v>0.14655172413793102</v>
      </c>
      <c r="D37" s="7">
        <v>50</v>
      </c>
      <c r="E37" s="11">
        <f t="shared" si="0"/>
        <v>0.43103448275862066</v>
      </c>
      <c r="F37" s="7">
        <v>40</v>
      </c>
      <c r="G37" s="11">
        <f t="shared" ref="G37" si="82">F37/116</f>
        <v>0.34482758620689657</v>
      </c>
      <c r="H37" s="7">
        <v>7</v>
      </c>
      <c r="I37" s="11">
        <f t="shared" ref="I37" si="83">H37/116</f>
        <v>6.0344827586206899E-2</v>
      </c>
      <c r="J37" s="7">
        <v>0</v>
      </c>
      <c r="K37" s="11">
        <f t="shared" ref="K37" si="84">J37/116</f>
        <v>0</v>
      </c>
    </row>
    <row r="38" spans="1:11" x14ac:dyDescent="0.2">
      <c r="A38" s="8" t="s">
        <v>41</v>
      </c>
      <c r="B38" s="7">
        <v>23</v>
      </c>
      <c r="C38" s="11">
        <f t="shared" si="0"/>
        <v>0.19827586206896552</v>
      </c>
      <c r="D38" s="7">
        <v>60</v>
      </c>
      <c r="E38" s="11">
        <f t="shared" si="0"/>
        <v>0.51724137931034486</v>
      </c>
      <c r="F38" s="7">
        <v>29</v>
      </c>
      <c r="G38" s="11">
        <f t="shared" ref="G38" si="85">F38/116</f>
        <v>0.25</v>
      </c>
      <c r="H38" s="7">
        <v>1</v>
      </c>
      <c r="I38" s="11">
        <f t="shared" ref="I38" si="86">H38/116</f>
        <v>8.6206896551724137E-3</v>
      </c>
      <c r="J38" s="7">
        <v>1</v>
      </c>
      <c r="K38" s="11">
        <f t="shared" ref="K38" si="87">J38/116</f>
        <v>8.6206896551724137E-3</v>
      </c>
    </row>
    <row r="39" spans="1:11" x14ac:dyDescent="0.2">
      <c r="A39" s="8" t="s">
        <v>42</v>
      </c>
      <c r="B39" s="7">
        <v>25</v>
      </c>
      <c r="C39" s="11">
        <f t="shared" si="0"/>
        <v>0.21551724137931033</v>
      </c>
      <c r="D39" s="7">
        <v>65</v>
      </c>
      <c r="E39" s="11">
        <f t="shared" si="0"/>
        <v>0.56034482758620685</v>
      </c>
      <c r="F39" s="7">
        <v>23</v>
      </c>
      <c r="G39" s="11">
        <f t="shared" ref="G39" si="88">F39/116</f>
        <v>0.19827586206896552</v>
      </c>
      <c r="H39" s="7">
        <v>1</v>
      </c>
      <c r="I39" s="11">
        <f t="shared" ref="I39" si="89">H39/116</f>
        <v>8.6206896551724137E-3</v>
      </c>
      <c r="J39" s="7">
        <v>0</v>
      </c>
      <c r="K39" s="11">
        <f t="shared" ref="K39" si="90">J39/116</f>
        <v>0</v>
      </c>
    </row>
    <row r="40" spans="1:11" x14ac:dyDescent="0.2">
      <c r="A40" s="8" t="s">
        <v>43</v>
      </c>
      <c r="B40" s="7">
        <v>27</v>
      </c>
      <c r="C40" s="11">
        <f t="shared" si="0"/>
        <v>0.23275862068965517</v>
      </c>
      <c r="D40" s="7">
        <v>66</v>
      </c>
      <c r="E40" s="11">
        <f t="shared" si="0"/>
        <v>0.56896551724137934</v>
      </c>
      <c r="F40" s="7">
        <v>21</v>
      </c>
      <c r="G40" s="11">
        <f t="shared" ref="G40" si="91">F40/116</f>
        <v>0.18103448275862069</v>
      </c>
      <c r="H40" s="7">
        <v>0</v>
      </c>
      <c r="I40" s="11">
        <f t="shared" ref="I40" si="92">H40/116</f>
        <v>0</v>
      </c>
      <c r="J40" s="7">
        <v>0</v>
      </c>
      <c r="K40" s="11">
        <f t="shared" ref="K40" si="93">J40/116</f>
        <v>0</v>
      </c>
    </row>
    <row r="41" spans="1:11" x14ac:dyDescent="0.2">
      <c r="A41" s="8" t="s">
        <v>44</v>
      </c>
      <c r="B41" s="7">
        <v>14</v>
      </c>
      <c r="C41" s="11">
        <f t="shared" si="0"/>
        <v>0.1206896551724138</v>
      </c>
      <c r="D41" s="7">
        <v>37</v>
      </c>
      <c r="E41" s="11">
        <f t="shared" si="0"/>
        <v>0.31896551724137934</v>
      </c>
      <c r="F41" s="7">
        <v>47</v>
      </c>
      <c r="G41" s="11">
        <f t="shared" ref="G41" si="94">F41/116</f>
        <v>0.40517241379310343</v>
      </c>
      <c r="H41" s="7">
        <v>15</v>
      </c>
      <c r="I41" s="11">
        <f t="shared" ref="I41" si="95">H41/116</f>
        <v>0.12931034482758622</v>
      </c>
      <c r="J41" s="7">
        <v>1</v>
      </c>
      <c r="K41" s="11">
        <f t="shared" ref="K41" si="96">J41/116</f>
        <v>8.6206896551724137E-3</v>
      </c>
    </row>
    <row r="42" spans="1:11" x14ac:dyDescent="0.2">
      <c r="A42" s="8" t="s">
        <v>45</v>
      </c>
      <c r="B42" s="7">
        <v>14</v>
      </c>
      <c r="C42" s="11">
        <f t="shared" si="0"/>
        <v>0.1206896551724138</v>
      </c>
      <c r="D42" s="7">
        <v>44</v>
      </c>
      <c r="E42" s="11">
        <f t="shared" si="0"/>
        <v>0.37931034482758619</v>
      </c>
      <c r="F42" s="7">
        <v>39</v>
      </c>
      <c r="G42" s="11">
        <f t="shared" ref="G42" si="97">F42/116</f>
        <v>0.33620689655172414</v>
      </c>
      <c r="H42" s="7">
        <v>15</v>
      </c>
      <c r="I42" s="11">
        <f t="shared" ref="I42" si="98">H42/116</f>
        <v>0.12931034482758622</v>
      </c>
      <c r="J42" s="7">
        <v>2</v>
      </c>
      <c r="K42" s="11">
        <f t="shared" ref="K42" si="99">J42/116</f>
        <v>1.7241379310344827E-2</v>
      </c>
    </row>
    <row r="43" spans="1:11" x14ac:dyDescent="0.2">
      <c r="A43" s="8" t="s">
        <v>46</v>
      </c>
      <c r="B43" s="7">
        <v>45</v>
      </c>
      <c r="C43" s="11">
        <f t="shared" si="0"/>
        <v>0.38793103448275862</v>
      </c>
      <c r="D43" s="7">
        <v>58</v>
      </c>
      <c r="E43" s="11">
        <f t="shared" si="0"/>
        <v>0.5</v>
      </c>
      <c r="F43" s="7">
        <v>12</v>
      </c>
      <c r="G43" s="11">
        <f t="shared" ref="G43" si="100">F43/116</f>
        <v>0.10344827586206896</v>
      </c>
      <c r="H43" s="7">
        <v>0</v>
      </c>
      <c r="I43" s="11">
        <f t="shared" ref="I43" si="101">H43/116</f>
        <v>0</v>
      </c>
      <c r="J43" s="7">
        <v>0</v>
      </c>
      <c r="K43" s="11">
        <f t="shared" ref="K43" si="102">J43/116</f>
        <v>0</v>
      </c>
    </row>
    <row r="44" spans="1:11" x14ac:dyDescent="0.2">
      <c r="A44" s="8" t="s">
        <v>47</v>
      </c>
      <c r="B44" s="7">
        <v>36</v>
      </c>
      <c r="C44" s="11">
        <f t="shared" si="0"/>
        <v>0.31034482758620691</v>
      </c>
      <c r="D44" s="7">
        <v>56</v>
      </c>
      <c r="E44" s="11">
        <f t="shared" si="0"/>
        <v>0.48275862068965519</v>
      </c>
      <c r="F44" s="7">
        <v>20</v>
      </c>
      <c r="G44" s="11">
        <f t="shared" ref="G44" si="103">F44/116</f>
        <v>0.17241379310344829</v>
      </c>
      <c r="H44" s="7">
        <v>3</v>
      </c>
      <c r="I44" s="11">
        <f t="shared" ref="I44" si="104">H44/116</f>
        <v>2.5862068965517241E-2</v>
      </c>
      <c r="J44" s="7">
        <v>0</v>
      </c>
      <c r="K44" s="11">
        <f t="shared" ref="K44" si="105">J44/116</f>
        <v>0</v>
      </c>
    </row>
    <row r="45" spans="1:11" x14ac:dyDescent="0.2">
      <c r="A45" s="8" t="s">
        <v>48</v>
      </c>
      <c r="B45" s="7">
        <v>12</v>
      </c>
      <c r="C45" s="11">
        <f t="shared" si="0"/>
        <v>0.10344827586206896</v>
      </c>
      <c r="D45" s="7">
        <v>39</v>
      </c>
      <c r="E45" s="11">
        <f t="shared" si="0"/>
        <v>0.33620689655172414</v>
      </c>
      <c r="F45" s="7">
        <v>41</v>
      </c>
      <c r="G45" s="11">
        <f t="shared" ref="G45" si="106">F45/116</f>
        <v>0.35344827586206895</v>
      </c>
      <c r="H45" s="7">
        <v>18</v>
      </c>
      <c r="I45" s="11">
        <f t="shared" ref="I45" si="107">H45/116</f>
        <v>0.15517241379310345</v>
      </c>
      <c r="J45" s="7">
        <v>4</v>
      </c>
      <c r="K45" s="11">
        <f t="shared" ref="K45" si="108">J45/116</f>
        <v>3.4482758620689655E-2</v>
      </c>
    </row>
    <row r="46" spans="1:11" x14ac:dyDescent="0.2">
      <c r="A46" s="8" t="s">
        <v>49</v>
      </c>
      <c r="B46" s="7">
        <v>19</v>
      </c>
      <c r="C46" s="11">
        <f t="shared" si="0"/>
        <v>0.16379310344827586</v>
      </c>
      <c r="D46" s="7">
        <v>61</v>
      </c>
      <c r="E46" s="11">
        <f t="shared" si="0"/>
        <v>0.52586206896551724</v>
      </c>
      <c r="F46" s="7">
        <v>29</v>
      </c>
      <c r="G46" s="11">
        <f t="shared" ref="G46" si="109">F46/116</f>
        <v>0.25</v>
      </c>
      <c r="H46" s="7">
        <v>6</v>
      </c>
      <c r="I46" s="11">
        <f t="shared" ref="I46" si="110">H46/116</f>
        <v>5.1724137931034482E-2</v>
      </c>
      <c r="J46" s="7">
        <v>0</v>
      </c>
      <c r="K46" s="11">
        <f t="shared" ref="K46" si="111">J46/116</f>
        <v>0</v>
      </c>
    </row>
    <row r="47" spans="1:11" x14ac:dyDescent="0.2">
      <c r="A47" s="8" t="s">
        <v>50</v>
      </c>
      <c r="B47" s="7">
        <v>14</v>
      </c>
      <c r="C47" s="11">
        <f t="shared" si="0"/>
        <v>0.1206896551724138</v>
      </c>
      <c r="D47" s="7">
        <v>49</v>
      </c>
      <c r="E47" s="11">
        <f t="shared" si="0"/>
        <v>0.42241379310344829</v>
      </c>
      <c r="F47" s="7">
        <v>41</v>
      </c>
      <c r="G47" s="11">
        <f t="shared" ref="G47" si="112">F47/116</f>
        <v>0.35344827586206895</v>
      </c>
      <c r="H47" s="7">
        <v>10</v>
      </c>
      <c r="I47" s="11">
        <f t="shared" ref="I47" si="113">H47/116</f>
        <v>8.6206896551724144E-2</v>
      </c>
      <c r="J47" s="7">
        <v>1</v>
      </c>
      <c r="K47" s="11">
        <f t="shared" ref="K47" si="114">J47/116</f>
        <v>8.6206896551724137E-3</v>
      </c>
    </row>
    <row r="48" spans="1:11" x14ac:dyDescent="0.2">
      <c r="A48" s="8" t="s">
        <v>51</v>
      </c>
      <c r="B48" s="7">
        <v>28</v>
      </c>
      <c r="C48" s="11">
        <f t="shared" si="0"/>
        <v>0.2413793103448276</v>
      </c>
      <c r="D48" s="7">
        <v>49</v>
      </c>
      <c r="E48" s="11">
        <f t="shared" si="0"/>
        <v>0.42241379310344829</v>
      </c>
      <c r="F48" s="7">
        <v>32</v>
      </c>
      <c r="G48" s="11">
        <f t="shared" ref="G48" si="115">F48/116</f>
        <v>0.27586206896551724</v>
      </c>
      <c r="H48" s="7">
        <v>6</v>
      </c>
      <c r="I48" s="11">
        <f t="shared" ref="I48" si="116">H48/116</f>
        <v>5.1724137931034482E-2</v>
      </c>
      <c r="J48" s="7">
        <v>0</v>
      </c>
      <c r="K48" s="11">
        <f t="shared" ref="K48" si="117">J48/116</f>
        <v>0</v>
      </c>
    </row>
    <row r="49" spans="1:11" x14ac:dyDescent="0.2">
      <c r="A49" s="8" t="s">
        <v>52</v>
      </c>
      <c r="B49" s="7">
        <v>22</v>
      </c>
      <c r="C49" s="11">
        <f t="shared" si="0"/>
        <v>0.18965517241379309</v>
      </c>
      <c r="D49" s="7">
        <v>27</v>
      </c>
      <c r="E49" s="11">
        <f t="shared" si="0"/>
        <v>0.23275862068965517</v>
      </c>
      <c r="F49" s="7">
        <v>42</v>
      </c>
      <c r="G49" s="11">
        <f t="shared" ref="G49" si="118">F49/116</f>
        <v>0.36206896551724138</v>
      </c>
      <c r="H49" s="7">
        <v>19</v>
      </c>
      <c r="I49" s="11">
        <f t="shared" ref="I49" si="119">H49/116</f>
        <v>0.16379310344827586</v>
      </c>
      <c r="J49" s="7">
        <v>4</v>
      </c>
      <c r="K49" s="11">
        <f t="shared" ref="K49" si="120">J49/116</f>
        <v>3.4482758620689655E-2</v>
      </c>
    </row>
    <row r="50" spans="1:11" x14ac:dyDescent="0.2">
      <c r="A50" s="8" t="s">
        <v>53</v>
      </c>
      <c r="B50" s="7">
        <v>37</v>
      </c>
      <c r="C50" s="11">
        <f t="shared" si="0"/>
        <v>0.31896551724137934</v>
      </c>
      <c r="D50" s="7">
        <v>46</v>
      </c>
      <c r="E50" s="11">
        <f t="shared" si="0"/>
        <v>0.39655172413793105</v>
      </c>
      <c r="F50" s="7">
        <v>26</v>
      </c>
      <c r="G50" s="11">
        <f t="shared" ref="G50" si="121">F50/116</f>
        <v>0.22413793103448276</v>
      </c>
      <c r="H50" s="7">
        <v>6</v>
      </c>
      <c r="I50" s="11">
        <f t="shared" ref="I50" si="122">H50/116</f>
        <v>5.1724137931034482E-2</v>
      </c>
      <c r="J50" s="7">
        <v>0</v>
      </c>
      <c r="K50" s="11">
        <f t="shared" ref="K50" si="123">J50/116</f>
        <v>0</v>
      </c>
    </row>
    <row r="55" spans="1:11" x14ac:dyDescent="0.2">
      <c r="A55" s="18"/>
      <c r="B55" s="18"/>
      <c r="C55" s="18"/>
      <c r="D55" s="18"/>
      <c r="E55" s="18"/>
      <c r="F55" s="18"/>
    </row>
    <row r="56" spans="1:11" ht="15" x14ac:dyDescent="0.2">
      <c r="A56" s="23"/>
      <c r="B56" s="23"/>
      <c r="C56" s="23"/>
      <c r="D56" s="23"/>
      <c r="E56" s="23"/>
      <c r="F56" s="23"/>
    </row>
    <row r="57" spans="1:11" ht="15" x14ac:dyDescent="0.2">
      <c r="A57" s="23"/>
      <c r="B57" s="23"/>
      <c r="C57" s="23"/>
      <c r="D57" s="23"/>
      <c r="E57" s="23"/>
      <c r="F57" s="23"/>
    </row>
    <row r="58" spans="1:11" ht="15" x14ac:dyDescent="0.2">
      <c r="A58" s="23"/>
      <c r="B58" s="23"/>
      <c r="C58" s="23"/>
      <c r="D58" s="23"/>
      <c r="E58" s="23"/>
      <c r="F58" s="23"/>
    </row>
    <row r="59" spans="1:11" ht="15" x14ac:dyDescent="0.2">
      <c r="A59" s="23"/>
      <c r="B59" s="23"/>
      <c r="C59" s="23"/>
      <c r="D59" s="23"/>
      <c r="E59" s="23"/>
      <c r="F59" s="23"/>
    </row>
    <row r="60" spans="1:11" ht="15" x14ac:dyDescent="0.2">
      <c r="A60" s="23"/>
      <c r="B60" s="23"/>
      <c r="C60" s="23"/>
      <c r="D60" s="23"/>
      <c r="E60" s="23"/>
      <c r="F60" s="23"/>
    </row>
    <row r="65" spans="1:6" ht="15" x14ac:dyDescent="0.2">
      <c r="A65" s="18"/>
      <c r="B65" s="23"/>
      <c r="C65" s="23"/>
      <c r="D65" s="23"/>
      <c r="E65" s="23"/>
      <c r="F65" s="23"/>
    </row>
    <row r="66" spans="1:6" ht="15" x14ac:dyDescent="0.2">
      <c r="A66" s="18"/>
      <c r="B66" s="23"/>
      <c r="C66" s="23"/>
      <c r="D66" s="23"/>
      <c r="E66" s="23"/>
      <c r="F66" s="23"/>
    </row>
    <row r="67" spans="1:6" ht="15" x14ac:dyDescent="0.2">
      <c r="A67" s="18"/>
      <c r="B67" s="23"/>
      <c r="C67" s="23"/>
      <c r="D67" s="23"/>
      <c r="E67" s="23"/>
      <c r="F67" s="23"/>
    </row>
    <row r="68" spans="1:6" ht="15" x14ac:dyDescent="0.2">
      <c r="A68" s="18"/>
      <c r="B68" s="23"/>
      <c r="C68" s="23"/>
      <c r="D68" s="23"/>
      <c r="E68" s="23"/>
      <c r="F68" s="23"/>
    </row>
    <row r="69" spans="1:6" ht="15" x14ac:dyDescent="0.2">
      <c r="A69" s="18"/>
      <c r="B69" s="23"/>
      <c r="C69" s="23"/>
      <c r="D69" s="23"/>
      <c r="E69" s="23"/>
      <c r="F69" s="23"/>
    </row>
    <row r="70" spans="1:6" ht="15" x14ac:dyDescent="0.2">
      <c r="A70" s="18"/>
      <c r="B70" s="23"/>
      <c r="C70" s="23"/>
      <c r="D70" s="23"/>
      <c r="E70" s="23"/>
      <c r="F70" s="23"/>
    </row>
  </sheetData>
  <mergeCells count="5">
    <mergeCell ref="N10:O10"/>
    <mergeCell ref="N9:O9"/>
    <mergeCell ref="P9:P10"/>
    <mergeCell ref="N6:O6"/>
    <mergeCell ref="A1:K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920A-D76B-4462-87F9-3A0594A8BA5D}">
  <dimension ref="A1:BB127"/>
  <sheetViews>
    <sheetView zoomScale="70" zoomScaleNormal="70" workbookViewId="0">
      <selection activeCell="AK126" sqref="AK126"/>
    </sheetView>
  </sheetViews>
  <sheetFormatPr defaultRowHeight="12.75" x14ac:dyDescent="0.2"/>
  <cols>
    <col min="3" max="3" width="34.5703125" customWidth="1"/>
    <col min="4" max="4" width="17.28515625" customWidth="1"/>
  </cols>
  <sheetData>
    <row r="1" spans="1:54" ht="15" x14ac:dyDescent="0.2">
      <c r="A1" s="7"/>
      <c r="B1" s="7"/>
      <c r="C1" s="7"/>
      <c r="D1" s="44" t="s">
        <v>200</v>
      </c>
      <c r="E1" s="7"/>
      <c r="F1" s="73" t="s">
        <v>201</v>
      </c>
      <c r="G1" s="73"/>
      <c r="H1" s="73"/>
      <c r="I1" s="73"/>
      <c r="J1" s="73"/>
      <c r="K1" s="73"/>
      <c r="L1" s="73"/>
      <c r="M1" s="73"/>
      <c r="N1" s="7"/>
      <c r="O1" s="73" t="s">
        <v>202</v>
      </c>
      <c r="P1" s="73"/>
      <c r="Q1" s="73"/>
      <c r="R1" s="73"/>
      <c r="S1" s="73"/>
      <c r="T1" s="73"/>
      <c r="U1" s="73"/>
      <c r="V1" s="73"/>
      <c r="W1" s="7"/>
      <c r="X1" s="73" t="s">
        <v>203</v>
      </c>
      <c r="Y1" s="73"/>
      <c r="Z1" s="73"/>
      <c r="AA1" s="7"/>
      <c r="AB1" s="73" t="s">
        <v>204</v>
      </c>
      <c r="AC1" s="73"/>
      <c r="AD1" s="73"/>
      <c r="AE1" s="73"/>
      <c r="AF1" s="73"/>
      <c r="AG1" s="73"/>
      <c r="AH1" s="73"/>
      <c r="AI1" s="7"/>
      <c r="AJ1" s="73" t="s">
        <v>205</v>
      </c>
      <c r="AK1" s="73"/>
      <c r="AL1" s="73"/>
      <c r="AM1" s="73"/>
      <c r="AN1" s="73"/>
      <c r="AO1" s="73"/>
      <c r="AP1" s="73"/>
      <c r="AQ1" s="73"/>
      <c r="AR1" s="7"/>
      <c r="AS1" s="73" t="s">
        <v>206</v>
      </c>
      <c r="AT1" s="73"/>
      <c r="AU1" s="73"/>
      <c r="AV1" s="73"/>
      <c r="AW1" s="73"/>
      <c r="AX1" s="73"/>
      <c r="AY1" s="73"/>
      <c r="AZ1" s="73"/>
      <c r="BA1" s="44"/>
      <c r="BB1" s="7"/>
    </row>
    <row r="2" spans="1:54" x14ac:dyDescent="0.2">
      <c r="A2" s="7" t="s">
        <v>213</v>
      </c>
      <c r="B2" s="7" t="s">
        <v>8</v>
      </c>
      <c r="C2" s="7" t="s">
        <v>9</v>
      </c>
      <c r="D2" s="40" t="s">
        <v>10</v>
      </c>
      <c r="E2" s="43" t="s">
        <v>169</v>
      </c>
      <c r="F2" s="40" t="s">
        <v>11</v>
      </c>
      <c r="G2" s="40" t="s">
        <v>12</v>
      </c>
      <c r="H2" s="40" t="s">
        <v>13</v>
      </c>
      <c r="I2" s="40" t="s">
        <v>14</v>
      </c>
      <c r="J2" s="40" t="s">
        <v>15</v>
      </c>
      <c r="K2" s="40" t="s">
        <v>16</v>
      </c>
      <c r="L2" s="40" t="s">
        <v>17</v>
      </c>
      <c r="M2" s="40" t="s">
        <v>18</v>
      </c>
      <c r="N2" s="43" t="s">
        <v>169</v>
      </c>
      <c r="O2" s="40" t="s">
        <v>19</v>
      </c>
      <c r="P2" s="40" t="s">
        <v>20</v>
      </c>
      <c r="Q2" s="40" t="s">
        <v>21</v>
      </c>
      <c r="R2" s="40" t="s">
        <v>22</v>
      </c>
      <c r="S2" s="40" t="s">
        <v>23</v>
      </c>
      <c r="T2" s="40" t="s">
        <v>24</v>
      </c>
      <c r="U2" s="40" t="s">
        <v>25</v>
      </c>
      <c r="V2" s="40" t="s">
        <v>26</v>
      </c>
      <c r="W2" s="43" t="s">
        <v>169</v>
      </c>
      <c r="X2" s="40" t="s">
        <v>27</v>
      </c>
      <c r="Y2" s="40" t="s">
        <v>28</v>
      </c>
      <c r="Z2" s="40" t="s">
        <v>29</v>
      </c>
      <c r="AA2" s="43" t="s">
        <v>169</v>
      </c>
      <c r="AB2" s="40" t="s">
        <v>30</v>
      </c>
      <c r="AC2" s="40" t="s">
        <v>31</v>
      </c>
      <c r="AD2" s="40" t="s">
        <v>32</v>
      </c>
      <c r="AE2" s="40" t="s">
        <v>33</v>
      </c>
      <c r="AF2" s="40" t="s">
        <v>34</v>
      </c>
      <c r="AG2" s="40" t="s">
        <v>35</v>
      </c>
      <c r="AH2" s="40" t="s">
        <v>36</v>
      </c>
      <c r="AI2" s="43" t="s">
        <v>169</v>
      </c>
      <c r="AJ2" s="40" t="s">
        <v>37</v>
      </c>
      <c r="AK2" s="40" t="s">
        <v>38</v>
      </c>
      <c r="AL2" s="40" t="s">
        <v>39</v>
      </c>
      <c r="AM2" s="40" t="s">
        <v>40</v>
      </c>
      <c r="AN2" s="40" t="s">
        <v>41</v>
      </c>
      <c r="AO2" s="40" t="s">
        <v>42</v>
      </c>
      <c r="AP2" s="40" t="s">
        <v>43</v>
      </c>
      <c r="AQ2" s="40" t="s">
        <v>44</v>
      </c>
      <c r="AR2" s="43" t="s">
        <v>169</v>
      </c>
      <c r="AS2" s="40" t="s">
        <v>45</v>
      </c>
      <c r="AT2" s="40" t="s">
        <v>46</v>
      </c>
      <c r="AU2" s="40" t="s">
        <v>47</v>
      </c>
      <c r="AV2" s="40" t="s">
        <v>48</v>
      </c>
      <c r="AW2" s="40" t="s">
        <v>49</v>
      </c>
      <c r="AX2" s="40" t="s">
        <v>50</v>
      </c>
      <c r="AY2" s="40" t="s">
        <v>51</v>
      </c>
      <c r="AZ2" s="40" t="s">
        <v>52</v>
      </c>
      <c r="BA2" s="40" t="s">
        <v>53</v>
      </c>
      <c r="BB2" s="43" t="s">
        <v>169</v>
      </c>
    </row>
    <row r="3" spans="1:54" x14ac:dyDescent="0.2">
      <c r="A3" s="7">
        <v>1</v>
      </c>
      <c r="B3" s="7" t="s">
        <v>105</v>
      </c>
      <c r="C3" s="7" t="s">
        <v>106</v>
      </c>
      <c r="D3" s="42">
        <v>3</v>
      </c>
      <c r="E3" s="43">
        <f>SUM(D3)</f>
        <v>3</v>
      </c>
      <c r="F3" s="42">
        <v>4</v>
      </c>
      <c r="G3" s="42">
        <v>4</v>
      </c>
      <c r="H3" s="42">
        <v>2</v>
      </c>
      <c r="I3" s="42">
        <v>4</v>
      </c>
      <c r="J3" s="42">
        <v>3</v>
      </c>
      <c r="K3" s="42">
        <v>4</v>
      </c>
      <c r="L3" s="42">
        <v>4</v>
      </c>
      <c r="M3" s="42">
        <v>2</v>
      </c>
      <c r="N3" s="43">
        <f>SUM(F3:M3)</f>
        <v>27</v>
      </c>
      <c r="O3" s="42">
        <v>5</v>
      </c>
      <c r="P3" s="42">
        <v>5</v>
      </c>
      <c r="Q3" s="42">
        <v>5</v>
      </c>
      <c r="R3" s="42">
        <v>3</v>
      </c>
      <c r="S3" s="42">
        <v>4</v>
      </c>
      <c r="T3" s="42">
        <v>4</v>
      </c>
      <c r="U3" s="42">
        <v>4</v>
      </c>
      <c r="V3" s="42">
        <v>3</v>
      </c>
      <c r="W3" s="43">
        <f>SUM(O3:V3)</f>
        <v>33</v>
      </c>
      <c r="X3" s="42">
        <v>3</v>
      </c>
      <c r="Y3" s="42">
        <v>2</v>
      </c>
      <c r="Z3" s="42">
        <v>1</v>
      </c>
      <c r="AA3" s="43">
        <f>SUM(X3:Z3)</f>
        <v>6</v>
      </c>
      <c r="AB3" s="42">
        <v>4</v>
      </c>
      <c r="AC3" s="42">
        <v>4</v>
      </c>
      <c r="AD3" s="42">
        <v>4</v>
      </c>
      <c r="AE3" s="42">
        <v>4</v>
      </c>
      <c r="AF3" s="42">
        <v>4</v>
      </c>
      <c r="AG3" s="42">
        <v>4</v>
      </c>
      <c r="AH3" s="42">
        <v>4</v>
      </c>
      <c r="AI3" s="43">
        <f>SUM(AB3:AH3)</f>
        <v>28</v>
      </c>
      <c r="AJ3" s="42">
        <v>2</v>
      </c>
      <c r="AK3" s="42">
        <v>2</v>
      </c>
      <c r="AL3" s="42">
        <v>3</v>
      </c>
      <c r="AM3" s="42">
        <v>3</v>
      </c>
      <c r="AN3" s="42">
        <v>4</v>
      </c>
      <c r="AO3" s="42">
        <v>4</v>
      </c>
      <c r="AP3" s="42">
        <v>4</v>
      </c>
      <c r="AQ3" s="42">
        <v>4</v>
      </c>
      <c r="AR3" s="43">
        <f>SUM(AJ3:AQ3)</f>
        <v>26</v>
      </c>
      <c r="AS3" s="42">
        <v>4</v>
      </c>
      <c r="AT3" s="42">
        <v>4</v>
      </c>
      <c r="AU3" s="42">
        <v>4</v>
      </c>
      <c r="AV3" s="42">
        <v>2</v>
      </c>
      <c r="AW3" s="42">
        <v>3</v>
      </c>
      <c r="AX3" s="42">
        <v>4</v>
      </c>
      <c r="AY3" s="42">
        <v>4</v>
      </c>
      <c r="AZ3" s="42">
        <v>4</v>
      </c>
      <c r="BA3" s="42">
        <v>5</v>
      </c>
      <c r="BB3" s="43">
        <f>SUM(AS3:BA3)</f>
        <v>34</v>
      </c>
    </row>
    <row r="4" spans="1:54" x14ac:dyDescent="0.2">
      <c r="A4" s="7">
        <v>2</v>
      </c>
      <c r="B4" s="7" t="s">
        <v>105</v>
      </c>
      <c r="C4" s="7" t="s">
        <v>107</v>
      </c>
      <c r="D4" s="42">
        <v>3</v>
      </c>
      <c r="E4" s="43">
        <f t="shared" ref="E4:E67" si="0">SUM(D4)</f>
        <v>3</v>
      </c>
      <c r="F4" s="42">
        <v>4</v>
      </c>
      <c r="G4" s="42">
        <v>4</v>
      </c>
      <c r="H4" s="42">
        <v>4</v>
      </c>
      <c r="I4" s="42">
        <v>4</v>
      </c>
      <c r="J4" s="42">
        <v>4</v>
      </c>
      <c r="K4" s="42">
        <v>4</v>
      </c>
      <c r="L4" s="42">
        <v>4</v>
      </c>
      <c r="M4" s="42">
        <v>4</v>
      </c>
      <c r="N4" s="43">
        <f t="shared" ref="N4:N67" si="1">SUM(F4:M4)</f>
        <v>32</v>
      </c>
      <c r="O4" s="42">
        <v>4</v>
      </c>
      <c r="P4" s="42">
        <v>4</v>
      </c>
      <c r="Q4" s="42">
        <v>4</v>
      </c>
      <c r="R4" s="42">
        <v>4</v>
      </c>
      <c r="S4" s="42">
        <v>4</v>
      </c>
      <c r="T4" s="42">
        <v>4</v>
      </c>
      <c r="U4" s="42">
        <v>4</v>
      </c>
      <c r="V4" s="42">
        <v>4</v>
      </c>
      <c r="W4" s="43">
        <f>SUM(O4:V4)</f>
        <v>32</v>
      </c>
      <c r="X4" s="42">
        <v>1</v>
      </c>
      <c r="Y4" s="42">
        <v>3</v>
      </c>
      <c r="Z4" s="42">
        <v>3</v>
      </c>
      <c r="AA4" s="43">
        <f t="shared" ref="AA4:AA67" si="2">SUM(X4:Z4)</f>
        <v>7</v>
      </c>
      <c r="AB4" s="42">
        <v>3</v>
      </c>
      <c r="AC4" s="42">
        <v>4</v>
      </c>
      <c r="AD4" s="42">
        <v>4</v>
      </c>
      <c r="AE4" s="42">
        <v>4</v>
      </c>
      <c r="AF4" s="42">
        <v>3</v>
      </c>
      <c r="AG4" s="42">
        <v>4</v>
      </c>
      <c r="AH4" s="42">
        <v>3</v>
      </c>
      <c r="AI4" s="43">
        <f t="shared" ref="AI4:AI67" si="3">SUM(AB4:AH4)</f>
        <v>25</v>
      </c>
      <c r="AJ4" s="42">
        <v>3</v>
      </c>
      <c r="AK4" s="42">
        <v>3</v>
      </c>
      <c r="AL4" s="42">
        <v>3</v>
      </c>
      <c r="AM4" s="42">
        <v>3</v>
      </c>
      <c r="AN4" s="42">
        <v>3</v>
      </c>
      <c r="AO4" s="42">
        <v>3</v>
      </c>
      <c r="AP4" s="42">
        <v>3</v>
      </c>
      <c r="AQ4" s="42">
        <v>3</v>
      </c>
      <c r="AR4" s="43">
        <f t="shared" ref="AR4:AR67" si="4">SUM(AJ4:AQ4)</f>
        <v>24</v>
      </c>
      <c r="AS4" s="42">
        <v>3</v>
      </c>
      <c r="AT4" s="42">
        <v>4</v>
      </c>
      <c r="AU4" s="42">
        <v>4</v>
      </c>
      <c r="AV4" s="42">
        <v>3</v>
      </c>
      <c r="AW4" s="42">
        <v>4</v>
      </c>
      <c r="AX4" s="42">
        <v>4</v>
      </c>
      <c r="AY4" s="42">
        <v>4</v>
      </c>
      <c r="AZ4" s="42">
        <v>3</v>
      </c>
      <c r="BA4" s="42">
        <v>3</v>
      </c>
      <c r="BB4" s="43">
        <f t="shared" ref="BB4:BB67" si="5">SUM(AS4:BA4)</f>
        <v>32</v>
      </c>
    </row>
    <row r="5" spans="1:54" x14ac:dyDescent="0.2">
      <c r="A5" s="7">
        <v>3</v>
      </c>
      <c r="B5" s="7" t="s">
        <v>105</v>
      </c>
      <c r="C5" s="7" t="s">
        <v>108</v>
      </c>
      <c r="D5" s="42">
        <v>4</v>
      </c>
      <c r="E5" s="43">
        <f t="shared" si="0"/>
        <v>4</v>
      </c>
      <c r="F5" s="42">
        <v>5</v>
      </c>
      <c r="G5" s="42">
        <v>5</v>
      </c>
      <c r="H5" s="42">
        <v>5</v>
      </c>
      <c r="I5" s="42">
        <v>5</v>
      </c>
      <c r="J5" s="42">
        <v>4</v>
      </c>
      <c r="K5" s="42">
        <v>4</v>
      </c>
      <c r="L5" s="42">
        <v>4</v>
      </c>
      <c r="M5" s="42">
        <v>4</v>
      </c>
      <c r="N5" s="43">
        <f t="shared" si="1"/>
        <v>36</v>
      </c>
      <c r="O5" s="42">
        <v>4</v>
      </c>
      <c r="P5" s="42">
        <v>4</v>
      </c>
      <c r="Q5" s="42">
        <v>4</v>
      </c>
      <c r="R5" s="42">
        <v>4</v>
      </c>
      <c r="S5" s="42">
        <v>2</v>
      </c>
      <c r="T5" s="42">
        <v>4</v>
      </c>
      <c r="U5" s="42">
        <v>4</v>
      </c>
      <c r="V5" s="42">
        <v>3</v>
      </c>
      <c r="W5" s="43">
        <f t="shared" ref="W5:W67" si="6">SUM(O5:V5)</f>
        <v>29</v>
      </c>
      <c r="X5" s="42">
        <v>2</v>
      </c>
      <c r="Y5" s="42">
        <v>3</v>
      </c>
      <c r="Z5" s="42">
        <v>3</v>
      </c>
      <c r="AA5" s="43">
        <f t="shared" si="2"/>
        <v>8</v>
      </c>
      <c r="AB5" s="42">
        <v>4</v>
      </c>
      <c r="AC5" s="42">
        <v>5</v>
      </c>
      <c r="AD5" s="42">
        <v>5</v>
      </c>
      <c r="AE5" s="42">
        <v>5</v>
      </c>
      <c r="AF5" s="42">
        <v>5</v>
      </c>
      <c r="AG5" s="42">
        <v>5</v>
      </c>
      <c r="AH5" s="42">
        <v>3</v>
      </c>
      <c r="AI5" s="43">
        <f t="shared" si="3"/>
        <v>32</v>
      </c>
      <c r="AJ5" s="42">
        <v>2</v>
      </c>
      <c r="AK5" s="42">
        <v>2</v>
      </c>
      <c r="AL5" s="42">
        <v>3</v>
      </c>
      <c r="AM5" s="42">
        <v>4</v>
      </c>
      <c r="AN5" s="42">
        <v>4</v>
      </c>
      <c r="AO5" s="42">
        <v>4</v>
      </c>
      <c r="AP5" s="42">
        <v>4</v>
      </c>
      <c r="AQ5" s="42">
        <v>3</v>
      </c>
      <c r="AR5" s="43">
        <f t="shared" si="4"/>
        <v>26</v>
      </c>
      <c r="AS5" s="42">
        <v>4</v>
      </c>
      <c r="AT5" s="42">
        <v>4</v>
      </c>
      <c r="AU5" s="42">
        <v>4</v>
      </c>
      <c r="AV5" s="42">
        <v>4</v>
      </c>
      <c r="AW5" s="42">
        <v>4</v>
      </c>
      <c r="AX5" s="42">
        <v>4</v>
      </c>
      <c r="AY5" s="42">
        <v>5</v>
      </c>
      <c r="AZ5" s="42">
        <v>4</v>
      </c>
      <c r="BA5" s="42">
        <v>5</v>
      </c>
      <c r="BB5" s="43">
        <f t="shared" si="5"/>
        <v>38</v>
      </c>
    </row>
    <row r="6" spans="1:54" x14ac:dyDescent="0.2">
      <c r="A6" s="7">
        <v>4</v>
      </c>
      <c r="B6" s="7" t="s">
        <v>105</v>
      </c>
      <c r="C6" s="7" t="s">
        <v>109</v>
      </c>
      <c r="D6" s="42">
        <v>3</v>
      </c>
      <c r="E6" s="43">
        <f t="shared" si="0"/>
        <v>3</v>
      </c>
      <c r="F6" s="42">
        <v>5</v>
      </c>
      <c r="G6" s="42">
        <v>5</v>
      </c>
      <c r="H6" s="42">
        <v>4</v>
      </c>
      <c r="I6" s="42">
        <v>4</v>
      </c>
      <c r="J6" s="42">
        <v>4</v>
      </c>
      <c r="K6" s="42">
        <v>5</v>
      </c>
      <c r="L6" s="42">
        <v>5</v>
      </c>
      <c r="M6" s="42">
        <v>3</v>
      </c>
      <c r="N6" s="43">
        <f t="shared" si="1"/>
        <v>35</v>
      </c>
      <c r="O6" s="42">
        <v>4</v>
      </c>
      <c r="P6" s="42">
        <v>3</v>
      </c>
      <c r="Q6" s="42">
        <v>4</v>
      </c>
      <c r="R6" s="42">
        <v>2</v>
      </c>
      <c r="S6" s="42">
        <v>2</v>
      </c>
      <c r="T6" s="42">
        <v>4</v>
      </c>
      <c r="U6" s="42">
        <v>4</v>
      </c>
      <c r="V6" s="42">
        <v>3</v>
      </c>
      <c r="W6" s="43">
        <f t="shared" si="6"/>
        <v>26</v>
      </c>
      <c r="X6" s="42">
        <v>3</v>
      </c>
      <c r="Y6" s="42">
        <v>3</v>
      </c>
      <c r="Z6" s="42">
        <v>2</v>
      </c>
      <c r="AA6" s="43">
        <f t="shared" si="2"/>
        <v>8</v>
      </c>
      <c r="AB6" s="42">
        <v>5</v>
      </c>
      <c r="AC6" s="42">
        <v>4</v>
      </c>
      <c r="AD6" s="42">
        <v>4</v>
      </c>
      <c r="AE6" s="42">
        <v>4</v>
      </c>
      <c r="AF6" s="42">
        <v>4</v>
      </c>
      <c r="AG6" s="42">
        <v>4</v>
      </c>
      <c r="AH6" s="42">
        <v>4</v>
      </c>
      <c r="AI6" s="43">
        <f t="shared" si="3"/>
        <v>29</v>
      </c>
      <c r="AJ6" s="42">
        <v>3</v>
      </c>
      <c r="AK6" s="42">
        <v>3</v>
      </c>
      <c r="AL6" s="42">
        <v>3</v>
      </c>
      <c r="AM6" s="42">
        <v>3</v>
      </c>
      <c r="AN6" s="42">
        <v>4</v>
      </c>
      <c r="AO6" s="42">
        <v>4</v>
      </c>
      <c r="AP6" s="42">
        <v>4</v>
      </c>
      <c r="AQ6" s="42">
        <v>3</v>
      </c>
      <c r="AR6" s="43">
        <f t="shared" si="4"/>
        <v>27</v>
      </c>
      <c r="AS6" s="42">
        <v>2</v>
      </c>
      <c r="AT6" s="42">
        <v>5</v>
      </c>
      <c r="AU6" s="42">
        <v>4</v>
      </c>
      <c r="AV6" s="42">
        <v>4</v>
      </c>
      <c r="AW6" s="42">
        <v>3</v>
      </c>
      <c r="AX6" s="42">
        <v>4</v>
      </c>
      <c r="AY6" s="42">
        <v>5</v>
      </c>
      <c r="AZ6" s="42">
        <v>3</v>
      </c>
      <c r="BA6" s="42">
        <v>4</v>
      </c>
      <c r="BB6" s="43">
        <f t="shared" si="5"/>
        <v>34</v>
      </c>
    </row>
    <row r="7" spans="1:54" x14ac:dyDescent="0.2">
      <c r="A7" s="7">
        <v>5</v>
      </c>
      <c r="B7" s="7" t="s">
        <v>105</v>
      </c>
      <c r="C7" s="7" t="s">
        <v>110</v>
      </c>
      <c r="D7" s="42">
        <v>3</v>
      </c>
      <c r="E7" s="43">
        <f t="shared" si="0"/>
        <v>3</v>
      </c>
      <c r="F7" s="42">
        <v>4</v>
      </c>
      <c r="G7" s="42">
        <v>3</v>
      </c>
      <c r="H7" s="42">
        <v>3</v>
      </c>
      <c r="I7" s="42">
        <v>3</v>
      </c>
      <c r="J7" s="42">
        <v>3</v>
      </c>
      <c r="K7" s="42">
        <v>3</v>
      </c>
      <c r="L7" s="42">
        <v>3</v>
      </c>
      <c r="M7" s="42">
        <v>3</v>
      </c>
      <c r="N7" s="43">
        <f t="shared" si="1"/>
        <v>25</v>
      </c>
      <c r="O7" s="42">
        <v>3</v>
      </c>
      <c r="P7" s="42">
        <v>3</v>
      </c>
      <c r="Q7" s="42">
        <v>3</v>
      </c>
      <c r="R7" s="42">
        <v>3</v>
      </c>
      <c r="S7" s="42">
        <v>3</v>
      </c>
      <c r="T7" s="42">
        <v>3</v>
      </c>
      <c r="U7" s="42">
        <v>3</v>
      </c>
      <c r="V7" s="42">
        <v>3</v>
      </c>
      <c r="W7" s="43">
        <f t="shared" si="6"/>
        <v>24</v>
      </c>
      <c r="X7" s="42">
        <v>1</v>
      </c>
      <c r="Y7" s="42">
        <v>3</v>
      </c>
      <c r="Z7" s="42">
        <v>3</v>
      </c>
      <c r="AA7" s="43">
        <f t="shared" si="2"/>
        <v>7</v>
      </c>
      <c r="AB7" s="42">
        <v>3</v>
      </c>
      <c r="AC7" s="42">
        <v>3</v>
      </c>
      <c r="AD7" s="42">
        <v>3</v>
      </c>
      <c r="AE7" s="42">
        <v>3</v>
      </c>
      <c r="AF7" s="42">
        <v>3</v>
      </c>
      <c r="AG7" s="42">
        <v>3</v>
      </c>
      <c r="AH7" s="42">
        <v>3</v>
      </c>
      <c r="AI7" s="43">
        <f t="shared" si="3"/>
        <v>21</v>
      </c>
      <c r="AJ7" s="42">
        <v>3</v>
      </c>
      <c r="AK7" s="42">
        <v>3</v>
      </c>
      <c r="AL7" s="42">
        <v>3</v>
      </c>
      <c r="AM7" s="42">
        <v>3</v>
      </c>
      <c r="AN7" s="42">
        <v>3</v>
      </c>
      <c r="AO7" s="42">
        <v>3</v>
      </c>
      <c r="AP7" s="42">
        <v>3</v>
      </c>
      <c r="AQ7" s="42">
        <v>3</v>
      </c>
      <c r="AR7" s="43">
        <f t="shared" si="4"/>
        <v>24</v>
      </c>
      <c r="AS7" s="42">
        <v>3</v>
      </c>
      <c r="AT7" s="42">
        <v>3</v>
      </c>
      <c r="AU7" s="42">
        <v>3</v>
      </c>
      <c r="AV7" s="42">
        <v>3</v>
      </c>
      <c r="AW7" s="42">
        <v>3</v>
      </c>
      <c r="AX7" s="42">
        <v>3</v>
      </c>
      <c r="AY7" s="42">
        <v>3</v>
      </c>
      <c r="AZ7" s="42">
        <v>3</v>
      </c>
      <c r="BA7" s="42">
        <v>3</v>
      </c>
      <c r="BB7" s="43">
        <f t="shared" si="5"/>
        <v>27</v>
      </c>
    </row>
    <row r="8" spans="1:54" x14ac:dyDescent="0.2">
      <c r="A8" s="7">
        <v>6</v>
      </c>
      <c r="B8" s="7" t="s">
        <v>105</v>
      </c>
      <c r="C8" s="7" t="s">
        <v>109</v>
      </c>
      <c r="D8" s="42">
        <v>4</v>
      </c>
      <c r="E8" s="43">
        <f t="shared" si="0"/>
        <v>4</v>
      </c>
      <c r="F8" s="42">
        <v>4</v>
      </c>
      <c r="G8" s="42">
        <v>4</v>
      </c>
      <c r="H8" s="42">
        <v>4</v>
      </c>
      <c r="I8" s="42">
        <v>4</v>
      </c>
      <c r="J8" s="42">
        <v>4</v>
      </c>
      <c r="K8" s="42">
        <v>4</v>
      </c>
      <c r="L8" s="42">
        <v>4</v>
      </c>
      <c r="M8" s="42">
        <v>4</v>
      </c>
      <c r="N8" s="43">
        <f t="shared" si="1"/>
        <v>32</v>
      </c>
      <c r="O8" s="42">
        <v>4</v>
      </c>
      <c r="P8" s="42">
        <v>4</v>
      </c>
      <c r="Q8" s="42">
        <v>4</v>
      </c>
      <c r="R8" s="42">
        <v>4</v>
      </c>
      <c r="S8" s="42">
        <v>4</v>
      </c>
      <c r="T8" s="42">
        <v>4</v>
      </c>
      <c r="U8" s="42">
        <v>4</v>
      </c>
      <c r="V8" s="42">
        <v>4</v>
      </c>
      <c r="W8" s="43">
        <f t="shared" si="6"/>
        <v>32</v>
      </c>
      <c r="X8" s="42">
        <v>3</v>
      </c>
      <c r="Y8" s="42">
        <v>3</v>
      </c>
      <c r="Z8" s="42">
        <v>3</v>
      </c>
      <c r="AA8" s="43">
        <f t="shared" si="2"/>
        <v>9</v>
      </c>
      <c r="AB8" s="42">
        <v>5</v>
      </c>
      <c r="AC8" s="42">
        <v>1</v>
      </c>
      <c r="AD8" s="42">
        <v>1</v>
      </c>
      <c r="AE8" s="42">
        <v>1</v>
      </c>
      <c r="AF8" s="42">
        <v>1</v>
      </c>
      <c r="AG8" s="42">
        <v>1</v>
      </c>
      <c r="AH8" s="42">
        <v>1</v>
      </c>
      <c r="AI8" s="43">
        <f t="shared" si="3"/>
        <v>11</v>
      </c>
      <c r="AJ8" s="42">
        <v>5</v>
      </c>
      <c r="AK8" s="42">
        <v>5</v>
      </c>
      <c r="AL8" s="42">
        <v>5</v>
      </c>
      <c r="AM8" s="42">
        <v>5</v>
      </c>
      <c r="AN8" s="42">
        <v>5</v>
      </c>
      <c r="AO8" s="42">
        <v>5</v>
      </c>
      <c r="AP8" s="42">
        <v>5</v>
      </c>
      <c r="AQ8" s="42">
        <v>5</v>
      </c>
      <c r="AR8" s="43">
        <f t="shared" si="4"/>
        <v>40</v>
      </c>
      <c r="AS8" s="42">
        <v>5</v>
      </c>
      <c r="AT8" s="42">
        <v>5</v>
      </c>
      <c r="AU8" s="42">
        <v>5</v>
      </c>
      <c r="AV8" s="42">
        <v>5</v>
      </c>
      <c r="AW8" s="42">
        <v>5</v>
      </c>
      <c r="AX8" s="42">
        <v>5</v>
      </c>
      <c r="AY8" s="42">
        <v>5</v>
      </c>
      <c r="AZ8" s="42">
        <v>5</v>
      </c>
      <c r="BA8" s="42">
        <v>5</v>
      </c>
      <c r="BB8" s="43">
        <f t="shared" si="5"/>
        <v>45</v>
      </c>
    </row>
    <row r="9" spans="1:54" x14ac:dyDescent="0.2">
      <c r="A9" s="7">
        <v>7</v>
      </c>
      <c r="B9" s="7" t="s">
        <v>105</v>
      </c>
      <c r="C9" s="7" t="s">
        <v>109</v>
      </c>
      <c r="D9" s="42">
        <v>3</v>
      </c>
      <c r="E9" s="43">
        <f t="shared" si="0"/>
        <v>3</v>
      </c>
      <c r="F9" s="42">
        <v>4</v>
      </c>
      <c r="G9" s="42">
        <v>3</v>
      </c>
      <c r="H9" s="42">
        <v>3</v>
      </c>
      <c r="I9" s="42">
        <v>3</v>
      </c>
      <c r="J9" s="42">
        <v>3</v>
      </c>
      <c r="K9" s="42">
        <v>3</v>
      </c>
      <c r="L9" s="42">
        <v>4</v>
      </c>
      <c r="M9" s="42">
        <v>3</v>
      </c>
      <c r="N9" s="43">
        <f>SUM(F9:M9)</f>
        <v>26</v>
      </c>
      <c r="O9" s="42">
        <v>4</v>
      </c>
      <c r="P9" s="42">
        <v>4</v>
      </c>
      <c r="Q9" s="42">
        <v>3</v>
      </c>
      <c r="R9" s="42">
        <v>2</v>
      </c>
      <c r="S9" s="42">
        <v>4</v>
      </c>
      <c r="T9" s="42">
        <v>5</v>
      </c>
      <c r="U9" s="42">
        <v>5</v>
      </c>
      <c r="V9" s="42">
        <v>2</v>
      </c>
      <c r="W9" s="43">
        <f t="shared" si="6"/>
        <v>29</v>
      </c>
      <c r="X9" s="42">
        <v>1</v>
      </c>
      <c r="Y9" s="42">
        <v>3</v>
      </c>
      <c r="Z9" s="42">
        <v>3</v>
      </c>
      <c r="AA9" s="43">
        <f t="shared" si="2"/>
        <v>7</v>
      </c>
      <c r="AB9" s="42">
        <v>2</v>
      </c>
      <c r="AC9" s="42">
        <v>3</v>
      </c>
      <c r="AD9" s="42">
        <v>3</v>
      </c>
      <c r="AE9" s="42">
        <v>3</v>
      </c>
      <c r="AF9" s="42">
        <v>3</v>
      </c>
      <c r="AG9" s="42">
        <v>3</v>
      </c>
      <c r="AH9" s="42">
        <v>3</v>
      </c>
      <c r="AI9" s="43">
        <f t="shared" si="3"/>
        <v>20</v>
      </c>
      <c r="AJ9" s="42">
        <v>2</v>
      </c>
      <c r="AK9" s="42">
        <v>2</v>
      </c>
      <c r="AL9" s="42">
        <v>2</v>
      </c>
      <c r="AM9" s="42">
        <v>2</v>
      </c>
      <c r="AN9" s="42">
        <v>2</v>
      </c>
      <c r="AO9" s="42">
        <v>4</v>
      </c>
      <c r="AP9" s="42">
        <v>4</v>
      </c>
      <c r="AQ9" s="42">
        <v>2</v>
      </c>
      <c r="AR9" s="43">
        <f t="shared" si="4"/>
        <v>20</v>
      </c>
      <c r="AS9" s="42">
        <v>2</v>
      </c>
      <c r="AT9" s="42">
        <v>4</v>
      </c>
      <c r="AU9" s="42">
        <v>2</v>
      </c>
      <c r="AV9" s="42">
        <v>2</v>
      </c>
      <c r="AW9" s="42">
        <v>2</v>
      </c>
      <c r="AX9" s="42">
        <v>2</v>
      </c>
      <c r="AY9" s="42">
        <v>3</v>
      </c>
      <c r="AZ9" s="42">
        <v>2</v>
      </c>
      <c r="BA9" s="42">
        <v>4</v>
      </c>
      <c r="BB9" s="43">
        <f t="shared" si="5"/>
        <v>23</v>
      </c>
    </row>
    <row r="10" spans="1:54" x14ac:dyDescent="0.2">
      <c r="A10" s="7">
        <v>8</v>
      </c>
      <c r="B10" s="7" t="s">
        <v>105</v>
      </c>
      <c r="C10" s="7" t="s">
        <v>109</v>
      </c>
      <c r="D10" s="42">
        <v>4</v>
      </c>
      <c r="E10" s="43">
        <f t="shared" si="0"/>
        <v>4</v>
      </c>
      <c r="F10" s="42">
        <v>4</v>
      </c>
      <c r="G10" s="42">
        <v>4</v>
      </c>
      <c r="H10" s="42">
        <v>3</v>
      </c>
      <c r="I10" s="42">
        <v>3</v>
      </c>
      <c r="J10" s="42">
        <v>2</v>
      </c>
      <c r="K10" s="42">
        <v>3</v>
      </c>
      <c r="L10" s="42">
        <v>4</v>
      </c>
      <c r="M10" s="42">
        <v>3</v>
      </c>
      <c r="N10" s="43">
        <f t="shared" ref="N10" si="7">SUM(F10:M10)</f>
        <v>26</v>
      </c>
      <c r="O10" s="42">
        <v>4</v>
      </c>
      <c r="P10" s="42">
        <v>4</v>
      </c>
      <c r="Q10" s="42">
        <v>4</v>
      </c>
      <c r="R10" s="42">
        <v>4</v>
      </c>
      <c r="S10" s="42">
        <v>4</v>
      </c>
      <c r="T10" s="42">
        <v>4</v>
      </c>
      <c r="U10" s="42">
        <v>4</v>
      </c>
      <c r="V10" s="42">
        <v>4</v>
      </c>
      <c r="W10" s="43">
        <f t="shared" si="6"/>
        <v>32</v>
      </c>
      <c r="X10" s="42">
        <v>2</v>
      </c>
      <c r="Y10" s="42">
        <v>2</v>
      </c>
      <c r="Z10" s="42">
        <v>2</v>
      </c>
      <c r="AA10" s="43">
        <f t="shared" si="2"/>
        <v>6</v>
      </c>
      <c r="AB10" s="42">
        <v>3</v>
      </c>
      <c r="AC10" s="42">
        <v>3</v>
      </c>
      <c r="AD10" s="42">
        <v>3</v>
      </c>
      <c r="AE10" s="42">
        <v>3</v>
      </c>
      <c r="AF10" s="42">
        <v>3</v>
      </c>
      <c r="AG10" s="42">
        <v>3</v>
      </c>
      <c r="AH10" s="42">
        <v>3</v>
      </c>
      <c r="AI10" s="43">
        <f t="shared" si="3"/>
        <v>21</v>
      </c>
      <c r="AJ10" s="42">
        <v>3</v>
      </c>
      <c r="AK10" s="42">
        <v>3</v>
      </c>
      <c r="AL10" s="42">
        <v>3</v>
      </c>
      <c r="AM10" s="42">
        <v>3</v>
      </c>
      <c r="AN10" s="42">
        <v>3</v>
      </c>
      <c r="AO10" s="42">
        <v>3</v>
      </c>
      <c r="AP10" s="42">
        <v>3</v>
      </c>
      <c r="AQ10" s="42">
        <v>3</v>
      </c>
      <c r="AR10" s="43">
        <f t="shared" si="4"/>
        <v>24</v>
      </c>
      <c r="AS10" s="42">
        <v>3</v>
      </c>
      <c r="AT10" s="42">
        <v>4</v>
      </c>
      <c r="AU10" s="42">
        <v>3</v>
      </c>
      <c r="AV10" s="42">
        <v>2</v>
      </c>
      <c r="AW10" s="42">
        <v>3</v>
      </c>
      <c r="AX10" s="42">
        <v>3</v>
      </c>
      <c r="AY10" s="42">
        <v>3</v>
      </c>
      <c r="AZ10" s="42">
        <v>2</v>
      </c>
      <c r="BA10" s="42">
        <v>3</v>
      </c>
      <c r="BB10" s="43">
        <f t="shared" si="5"/>
        <v>26</v>
      </c>
    </row>
    <row r="11" spans="1:54" x14ac:dyDescent="0.2">
      <c r="A11" s="7">
        <v>9</v>
      </c>
      <c r="B11" s="7" t="s">
        <v>105</v>
      </c>
      <c r="C11" s="7" t="s">
        <v>112</v>
      </c>
      <c r="D11" s="42">
        <v>2</v>
      </c>
      <c r="E11" s="43">
        <f t="shared" si="0"/>
        <v>2</v>
      </c>
      <c r="F11" s="42">
        <v>4</v>
      </c>
      <c r="G11" s="42">
        <v>4</v>
      </c>
      <c r="H11" s="42">
        <v>3</v>
      </c>
      <c r="I11" s="42">
        <v>3</v>
      </c>
      <c r="J11" s="42">
        <v>2</v>
      </c>
      <c r="K11" s="42">
        <v>4</v>
      </c>
      <c r="L11" s="42">
        <v>4</v>
      </c>
      <c r="M11" s="42">
        <v>3</v>
      </c>
      <c r="N11" s="43">
        <f t="shared" si="1"/>
        <v>27</v>
      </c>
      <c r="O11" s="42">
        <v>5</v>
      </c>
      <c r="P11" s="42">
        <v>5</v>
      </c>
      <c r="Q11" s="42">
        <v>4</v>
      </c>
      <c r="R11" s="42">
        <v>4</v>
      </c>
      <c r="S11" s="42">
        <v>4</v>
      </c>
      <c r="T11" s="42">
        <v>4</v>
      </c>
      <c r="U11" s="42">
        <v>4</v>
      </c>
      <c r="V11" s="42">
        <v>4</v>
      </c>
      <c r="W11" s="43">
        <f t="shared" si="6"/>
        <v>34</v>
      </c>
      <c r="X11" s="42">
        <v>1</v>
      </c>
      <c r="Y11" s="42">
        <v>1</v>
      </c>
      <c r="Z11" s="42">
        <v>2</v>
      </c>
      <c r="AA11" s="43">
        <f t="shared" si="2"/>
        <v>4</v>
      </c>
      <c r="AB11" s="42">
        <v>2</v>
      </c>
      <c r="AC11" s="42">
        <v>3</v>
      </c>
      <c r="AD11" s="42">
        <v>3</v>
      </c>
      <c r="AE11" s="42">
        <v>3</v>
      </c>
      <c r="AF11" s="42">
        <v>3</v>
      </c>
      <c r="AG11" s="42">
        <v>3</v>
      </c>
      <c r="AH11" s="42">
        <v>3</v>
      </c>
      <c r="AI11" s="43">
        <f t="shared" si="3"/>
        <v>20</v>
      </c>
      <c r="AJ11" s="42">
        <v>2</v>
      </c>
      <c r="AK11" s="42">
        <v>2</v>
      </c>
      <c r="AL11" s="42">
        <v>2</v>
      </c>
      <c r="AM11" s="42">
        <v>2</v>
      </c>
      <c r="AN11" s="42">
        <v>3</v>
      </c>
      <c r="AO11" s="42">
        <v>3</v>
      </c>
      <c r="AP11" s="42">
        <v>3</v>
      </c>
      <c r="AQ11" s="42">
        <v>3</v>
      </c>
      <c r="AR11" s="43">
        <f t="shared" si="4"/>
        <v>20</v>
      </c>
      <c r="AS11" s="42">
        <v>4</v>
      </c>
      <c r="AT11" s="42">
        <v>4</v>
      </c>
      <c r="AU11" s="42">
        <v>4</v>
      </c>
      <c r="AV11" s="42">
        <v>3</v>
      </c>
      <c r="AW11" s="42">
        <v>4</v>
      </c>
      <c r="AX11" s="42">
        <v>4</v>
      </c>
      <c r="AY11" s="42">
        <v>4</v>
      </c>
      <c r="AZ11" s="42">
        <v>3</v>
      </c>
      <c r="BA11" s="42">
        <v>5</v>
      </c>
      <c r="BB11" s="43">
        <f t="shared" si="5"/>
        <v>35</v>
      </c>
    </row>
    <row r="12" spans="1:54" x14ac:dyDescent="0.2">
      <c r="A12" s="7">
        <v>10</v>
      </c>
      <c r="B12" s="7" t="s">
        <v>105</v>
      </c>
      <c r="C12" s="7" t="s">
        <v>113</v>
      </c>
      <c r="D12" s="42">
        <v>2</v>
      </c>
      <c r="E12" s="43">
        <f t="shared" si="0"/>
        <v>2</v>
      </c>
      <c r="F12" s="42">
        <v>4</v>
      </c>
      <c r="G12" s="42">
        <v>4</v>
      </c>
      <c r="H12" s="42">
        <v>4</v>
      </c>
      <c r="I12" s="42">
        <v>5</v>
      </c>
      <c r="J12" s="42">
        <v>3</v>
      </c>
      <c r="K12" s="42">
        <v>5</v>
      </c>
      <c r="L12" s="42">
        <v>5</v>
      </c>
      <c r="M12" s="42">
        <v>4</v>
      </c>
      <c r="N12" s="43">
        <f t="shared" si="1"/>
        <v>34</v>
      </c>
      <c r="O12" s="42">
        <v>4</v>
      </c>
      <c r="P12" s="42">
        <v>3</v>
      </c>
      <c r="Q12" s="42">
        <v>4</v>
      </c>
      <c r="R12" s="42">
        <v>3</v>
      </c>
      <c r="S12" s="42">
        <v>2</v>
      </c>
      <c r="T12" s="42">
        <v>4</v>
      </c>
      <c r="U12" s="42">
        <v>4</v>
      </c>
      <c r="V12" s="42">
        <v>4</v>
      </c>
      <c r="W12" s="43">
        <f t="shared" si="6"/>
        <v>28</v>
      </c>
      <c r="X12" s="42">
        <v>1</v>
      </c>
      <c r="Y12" s="42">
        <v>3</v>
      </c>
      <c r="Z12" s="42">
        <v>2</v>
      </c>
      <c r="AA12" s="43">
        <f t="shared" si="2"/>
        <v>6</v>
      </c>
      <c r="AB12" s="42">
        <v>2</v>
      </c>
      <c r="AC12" s="42">
        <v>2</v>
      </c>
      <c r="AD12" s="42">
        <v>4</v>
      </c>
      <c r="AE12" s="42">
        <v>3</v>
      </c>
      <c r="AF12" s="42">
        <v>4</v>
      </c>
      <c r="AG12" s="42">
        <v>2</v>
      </c>
      <c r="AH12" s="42">
        <v>3</v>
      </c>
      <c r="AI12" s="43">
        <f t="shared" si="3"/>
        <v>20</v>
      </c>
      <c r="AJ12" s="42">
        <v>1</v>
      </c>
      <c r="AK12" s="42">
        <v>1</v>
      </c>
      <c r="AL12" s="42">
        <v>2</v>
      </c>
      <c r="AM12" s="42">
        <v>4</v>
      </c>
      <c r="AN12" s="42">
        <v>1</v>
      </c>
      <c r="AO12" s="42">
        <v>4</v>
      </c>
      <c r="AP12" s="42">
        <v>4</v>
      </c>
      <c r="AQ12" s="42">
        <v>3</v>
      </c>
      <c r="AR12" s="43">
        <f t="shared" si="4"/>
        <v>20</v>
      </c>
      <c r="AS12" s="42">
        <v>3</v>
      </c>
      <c r="AT12" s="42">
        <v>5</v>
      </c>
      <c r="AU12" s="42">
        <v>4</v>
      </c>
      <c r="AV12" s="42">
        <v>2</v>
      </c>
      <c r="AW12" s="42">
        <v>4</v>
      </c>
      <c r="AX12" s="42">
        <v>4</v>
      </c>
      <c r="AY12" s="42">
        <v>3</v>
      </c>
      <c r="AZ12" s="42">
        <v>1</v>
      </c>
      <c r="BA12" s="42">
        <v>5</v>
      </c>
      <c r="BB12" s="43">
        <f t="shared" si="5"/>
        <v>31</v>
      </c>
    </row>
    <row r="13" spans="1:54" x14ac:dyDescent="0.2">
      <c r="A13" s="7">
        <v>11</v>
      </c>
      <c r="B13" s="7" t="s">
        <v>105</v>
      </c>
      <c r="C13" s="7" t="s">
        <v>114</v>
      </c>
      <c r="D13" s="42">
        <v>5</v>
      </c>
      <c r="E13" s="43">
        <f t="shared" si="0"/>
        <v>5</v>
      </c>
      <c r="F13" s="42">
        <v>5</v>
      </c>
      <c r="G13" s="42">
        <v>5</v>
      </c>
      <c r="H13" s="42">
        <v>5</v>
      </c>
      <c r="I13" s="42">
        <v>4</v>
      </c>
      <c r="J13" s="42">
        <v>3</v>
      </c>
      <c r="K13" s="42">
        <v>5</v>
      </c>
      <c r="L13" s="42">
        <v>5</v>
      </c>
      <c r="M13" s="42">
        <v>5</v>
      </c>
      <c r="N13" s="43">
        <f t="shared" si="1"/>
        <v>37</v>
      </c>
      <c r="O13" s="42">
        <v>4</v>
      </c>
      <c r="P13" s="42">
        <v>5</v>
      </c>
      <c r="Q13" s="42">
        <v>5</v>
      </c>
      <c r="R13" s="42">
        <v>3</v>
      </c>
      <c r="S13" s="42">
        <v>3</v>
      </c>
      <c r="T13" s="42">
        <v>5</v>
      </c>
      <c r="U13" s="42">
        <v>5</v>
      </c>
      <c r="V13" s="42">
        <v>5</v>
      </c>
      <c r="W13" s="43">
        <f t="shared" si="6"/>
        <v>35</v>
      </c>
      <c r="X13" s="42">
        <v>2</v>
      </c>
      <c r="Y13" s="42">
        <v>3</v>
      </c>
      <c r="Z13" s="42">
        <v>2</v>
      </c>
      <c r="AA13" s="43">
        <f t="shared" si="2"/>
        <v>7</v>
      </c>
      <c r="AB13" s="42">
        <v>4</v>
      </c>
      <c r="AC13" s="42">
        <v>4</v>
      </c>
      <c r="AD13" s="42">
        <v>5</v>
      </c>
      <c r="AE13" s="42">
        <v>5</v>
      </c>
      <c r="AF13" s="42">
        <v>3</v>
      </c>
      <c r="AG13" s="42">
        <v>1</v>
      </c>
      <c r="AH13" s="42">
        <v>2</v>
      </c>
      <c r="AI13" s="43">
        <f t="shared" si="3"/>
        <v>24</v>
      </c>
      <c r="AJ13" s="42">
        <v>3</v>
      </c>
      <c r="AK13" s="42">
        <v>2</v>
      </c>
      <c r="AL13" s="42">
        <v>2</v>
      </c>
      <c r="AM13" s="42">
        <v>3</v>
      </c>
      <c r="AN13" s="42">
        <v>3</v>
      </c>
      <c r="AO13" s="42">
        <v>4</v>
      </c>
      <c r="AP13" s="42">
        <v>3</v>
      </c>
      <c r="AQ13" s="42">
        <v>3</v>
      </c>
      <c r="AR13" s="43">
        <f t="shared" si="4"/>
        <v>23</v>
      </c>
      <c r="AS13" s="42">
        <v>4</v>
      </c>
      <c r="AT13" s="42">
        <v>5</v>
      </c>
      <c r="AU13" s="42">
        <v>4</v>
      </c>
      <c r="AV13" s="42">
        <v>3</v>
      </c>
      <c r="AW13" s="42">
        <v>4</v>
      </c>
      <c r="AX13" s="42">
        <v>5</v>
      </c>
      <c r="AY13" s="42">
        <v>5</v>
      </c>
      <c r="AZ13" s="42">
        <v>3</v>
      </c>
      <c r="BA13" s="42">
        <v>5</v>
      </c>
      <c r="BB13" s="43">
        <f t="shared" si="5"/>
        <v>38</v>
      </c>
    </row>
    <row r="14" spans="1:54" x14ac:dyDescent="0.2">
      <c r="A14" s="7">
        <v>12</v>
      </c>
      <c r="B14" s="7" t="s">
        <v>105</v>
      </c>
      <c r="C14" s="7" t="s">
        <v>115</v>
      </c>
      <c r="D14" s="42">
        <v>4</v>
      </c>
      <c r="E14" s="43">
        <f t="shared" si="0"/>
        <v>4</v>
      </c>
      <c r="F14" s="42">
        <v>4</v>
      </c>
      <c r="G14" s="42">
        <v>5</v>
      </c>
      <c r="H14" s="42">
        <v>4</v>
      </c>
      <c r="I14" s="42">
        <v>4</v>
      </c>
      <c r="J14" s="42">
        <v>4</v>
      </c>
      <c r="K14" s="42">
        <v>4</v>
      </c>
      <c r="L14" s="42">
        <v>4</v>
      </c>
      <c r="M14" s="42">
        <v>3</v>
      </c>
      <c r="N14" s="43">
        <f t="shared" si="1"/>
        <v>32</v>
      </c>
      <c r="O14" s="42">
        <v>5</v>
      </c>
      <c r="P14" s="42">
        <v>5</v>
      </c>
      <c r="Q14" s="42">
        <v>5</v>
      </c>
      <c r="R14" s="42">
        <v>4</v>
      </c>
      <c r="S14" s="42">
        <v>4</v>
      </c>
      <c r="T14" s="42">
        <v>5</v>
      </c>
      <c r="U14" s="42">
        <v>5</v>
      </c>
      <c r="V14" s="42">
        <v>3</v>
      </c>
      <c r="W14" s="43">
        <f t="shared" si="6"/>
        <v>36</v>
      </c>
      <c r="X14" s="42">
        <v>1</v>
      </c>
      <c r="Y14" s="42">
        <v>3</v>
      </c>
      <c r="Z14" s="42">
        <v>2</v>
      </c>
      <c r="AA14" s="43">
        <f t="shared" si="2"/>
        <v>6</v>
      </c>
      <c r="AB14" s="42">
        <v>2</v>
      </c>
      <c r="AC14" s="42">
        <v>3</v>
      </c>
      <c r="AD14" s="42">
        <v>4</v>
      </c>
      <c r="AE14" s="42">
        <v>4</v>
      </c>
      <c r="AF14" s="42">
        <v>4</v>
      </c>
      <c r="AG14" s="42">
        <v>4</v>
      </c>
      <c r="AH14" s="42">
        <v>4</v>
      </c>
      <c r="AI14" s="43">
        <f t="shared" si="3"/>
        <v>25</v>
      </c>
      <c r="AJ14" s="42">
        <v>3</v>
      </c>
      <c r="AK14" s="42">
        <v>3</v>
      </c>
      <c r="AL14" s="42">
        <v>4</v>
      </c>
      <c r="AM14" s="42">
        <v>4</v>
      </c>
      <c r="AN14" s="42">
        <v>3</v>
      </c>
      <c r="AO14" s="42">
        <v>4</v>
      </c>
      <c r="AP14" s="42">
        <v>4</v>
      </c>
      <c r="AQ14" s="42">
        <v>3</v>
      </c>
      <c r="AR14" s="43">
        <f t="shared" si="4"/>
        <v>28</v>
      </c>
      <c r="AS14" s="42">
        <v>3</v>
      </c>
      <c r="AT14" s="42">
        <v>4</v>
      </c>
      <c r="AU14" s="42">
        <v>4</v>
      </c>
      <c r="AV14" s="42">
        <v>2</v>
      </c>
      <c r="AW14" s="42">
        <v>4</v>
      </c>
      <c r="AX14" s="42">
        <v>4</v>
      </c>
      <c r="AY14" s="42">
        <v>4</v>
      </c>
      <c r="AZ14" s="42">
        <v>3</v>
      </c>
      <c r="BA14" s="42">
        <v>5</v>
      </c>
      <c r="BB14" s="43">
        <f t="shared" si="5"/>
        <v>33</v>
      </c>
    </row>
    <row r="15" spans="1:54" x14ac:dyDescent="0.2">
      <c r="A15" s="7">
        <v>13</v>
      </c>
      <c r="B15" s="7" t="s">
        <v>105</v>
      </c>
      <c r="C15" s="7" t="s">
        <v>118</v>
      </c>
      <c r="D15" s="42">
        <v>4</v>
      </c>
      <c r="E15" s="43">
        <f t="shared" si="0"/>
        <v>4</v>
      </c>
      <c r="F15" s="42">
        <v>5</v>
      </c>
      <c r="G15" s="42">
        <v>4</v>
      </c>
      <c r="H15" s="42">
        <v>3</v>
      </c>
      <c r="I15" s="42">
        <v>4</v>
      </c>
      <c r="J15" s="42">
        <v>2</v>
      </c>
      <c r="K15" s="42">
        <v>4</v>
      </c>
      <c r="L15" s="42">
        <v>5</v>
      </c>
      <c r="M15" s="42">
        <v>3</v>
      </c>
      <c r="N15" s="43">
        <f t="shared" si="1"/>
        <v>30</v>
      </c>
      <c r="O15" s="42">
        <v>4</v>
      </c>
      <c r="P15" s="42">
        <v>5</v>
      </c>
      <c r="Q15" s="42">
        <v>5</v>
      </c>
      <c r="R15" s="42">
        <v>5</v>
      </c>
      <c r="S15" s="42">
        <v>5</v>
      </c>
      <c r="T15" s="42">
        <v>4</v>
      </c>
      <c r="U15" s="42">
        <v>5</v>
      </c>
      <c r="V15" s="42">
        <v>4</v>
      </c>
      <c r="W15" s="43">
        <f t="shared" si="6"/>
        <v>37</v>
      </c>
      <c r="X15" s="42">
        <v>1</v>
      </c>
      <c r="Y15" s="42">
        <v>3</v>
      </c>
      <c r="Z15" s="42">
        <v>2</v>
      </c>
      <c r="AA15" s="43">
        <f t="shared" si="2"/>
        <v>6</v>
      </c>
      <c r="AB15" s="42">
        <v>2</v>
      </c>
      <c r="AC15" s="42">
        <v>4</v>
      </c>
      <c r="AD15" s="42">
        <v>4</v>
      </c>
      <c r="AE15" s="42">
        <v>4</v>
      </c>
      <c r="AF15" s="42">
        <v>3</v>
      </c>
      <c r="AG15" s="42">
        <v>3</v>
      </c>
      <c r="AH15" s="42">
        <v>2</v>
      </c>
      <c r="AI15" s="43">
        <f t="shared" si="3"/>
        <v>22</v>
      </c>
      <c r="AJ15" s="42">
        <v>3</v>
      </c>
      <c r="AK15" s="42">
        <v>3</v>
      </c>
      <c r="AL15" s="42">
        <v>3</v>
      </c>
      <c r="AM15" s="42">
        <v>4</v>
      </c>
      <c r="AN15" s="42">
        <v>4</v>
      </c>
      <c r="AO15" s="42">
        <v>4</v>
      </c>
      <c r="AP15" s="42">
        <v>4</v>
      </c>
      <c r="AQ15" s="42">
        <v>3</v>
      </c>
      <c r="AR15" s="43">
        <f t="shared" si="4"/>
        <v>28</v>
      </c>
      <c r="AS15" s="42">
        <v>3</v>
      </c>
      <c r="AT15" s="42">
        <v>4</v>
      </c>
      <c r="AU15" s="42">
        <v>4</v>
      </c>
      <c r="AV15" s="42">
        <v>2</v>
      </c>
      <c r="AW15" s="42">
        <v>4</v>
      </c>
      <c r="AX15" s="42">
        <v>4</v>
      </c>
      <c r="AY15" s="42">
        <v>5</v>
      </c>
      <c r="AZ15" s="42">
        <v>4</v>
      </c>
      <c r="BA15" s="42">
        <v>5</v>
      </c>
      <c r="BB15" s="43">
        <f t="shared" si="5"/>
        <v>35</v>
      </c>
    </row>
    <row r="16" spans="1:54" x14ac:dyDescent="0.2">
      <c r="A16" s="7">
        <v>14</v>
      </c>
      <c r="B16" s="7" t="s">
        <v>105</v>
      </c>
      <c r="C16" s="7" t="s">
        <v>119</v>
      </c>
      <c r="D16" s="42">
        <v>4</v>
      </c>
      <c r="E16" s="43">
        <f t="shared" si="0"/>
        <v>4</v>
      </c>
      <c r="F16" s="42">
        <v>4</v>
      </c>
      <c r="G16" s="42">
        <v>5</v>
      </c>
      <c r="H16" s="42">
        <v>5</v>
      </c>
      <c r="I16" s="42">
        <v>4</v>
      </c>
      <c r="J16" s="42">
        <v>3</v>
      </c>
      <c r="K16" s="42">
        <v>5</v>
      </c>
      <c r="L16" s="42">
        <v>5</v>
      </c>
      <c r="M16" s="42">
        <v>3</v>
      </c>
      <c r="N16" s="43">
        <f t="shared" si="1"/>
        <v>34</v>
      </c>
      <c r="O16" s="42">
        <v>4</v>
      </c>
      <c r="P16" s="42">
        <v>5</v>
      </c>
      <c r="Q16" s="42">
        <v>5</v>
      </c>
      <c r="R16" s="42">
        <v>4</v>
      </c>
      <c r="S16" s="42">
        <v>4</v>
      </c>
      <c r="T16" s="42">
        <v>4</v>
      </c>
      <c r="U16" s="42">
        <v>3</v>
      </c>
      <c r="V16" s="42">
        <v>4</v>
      </c>
      <c r="W16" s="43">
        <f t="shared" si="6"/>
        <v>33</v>
      </c>
      <c r="X16" s="42">
        <v>1</v>
      </c>
      <c r="Y16" s="42">
        <v>3</v>
      </c>
      <c r="Z16" s="42">
        <v>3</v>
      </c>
      <c r="AA16" s="43">
        <f t="shared" si="2"/>
        <v>7</v>
      </c>
      <c r="AB16" s="42">
        <v>5</v>
      </c>
      <c r="AC16" s="42">
        <v>4</v>
      </c>
      <c r="AD16" s="42">
        <v>4</v>
      </c>
      <c r="AE16" s="42">
        <v>4</v>
      </c>
      <c r="AF16" s="42">
        <v>4</v>
      </c>
      <c r="AG16" s="42">
        <v>4</v>
      </c>
      <c r="AH16" s="42">
        <v>4</v>
      </c>
      <c r="AI16" s="43">
        <f t="shared" si="3"/>
        <v>29</v>
      </c>
      <c r="AJ16" s="42">
        <v>5</v>
      </c>
      <c r="AK16" s="42">
        <v>3</v>
      </c>
      <c r="AL16" s="42">
        <v>2</v>
      </c>
      <c r="AM16" s="42">
        <v>3</v>
      </c>
      <c r="AN16" s="42">
        <v>5</v>
      </c>
      <c r="AO16" s="42">
        <v>5</v>
      </c>
      <c r="AP16" s="42">
        <v>5</v>
      </c>
      <c r="AQ16" s="42">
        <v>3</v>
      </c>
      <c r="AR16" s="43">
        <f t="shared" si="4"/>
        <v>31</v>
      </c>
      <c r="AS16" s="42">
        <v>4</v>
      </c>
      <c r="AT16" s="42">
        <v>5</v>
      </c>
      <c r="AU16" s="42">
        <v>5</v>
      </c>
      <c r="AV16" s="42">
        <v>5</v>
      </c>
      <c r="AW16" s="42">
        <v>5</v>
      </c>
      <c r="AX16" s="42">
        <v>5</v>
      </c>
      <c r="AY16" s="42">
        <v>5</v>
      </c>
      <c r="AZ16" s="42">
        <v>5</v>
      </c>
      <c r="BA16" s="42">
        <v>5</v>
      </c>
      <c r="BB16" s="43">
        <f t="shared" si="5"/>
        <v>44</v>
      </c>
    </row>
    <row r="17" spans="1:54" x14ac:dyDescent="0.2">
      <c r="A17" s="7">
        <v>15</v>
      </c>
      <c r="B17" s="7" t="s">
        <v>105</v>
      </c>
      <c r="C17" s="7" t="s">
        <v>120</v>
      </c>
      <c r="D17" s="42">
        <v>3</v>
      </c>
      <c r="E17" s="43">
        <f t="shared" si="0"/>
        <v>3</v>
      </c>
      <c r="F17" s="42">
        <v>4</v>
      </c>
      <c r="G17" s="42">
        <v>4</v>
      </c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3">
        <f t="shared" si="1"/>
        <v>32</v>
      </c>
      <c r="O17" s="42">
        <v>4</v>
      </c>
      <c r="P17" s="42">
        <v>4</v>
      </c>
      <c r="Q17" s="42">
        <v>4</v>
      </c>
      <c r="R17" s="42">
        <v>4</v>
      </c>
      <c r="S17" s="42">
        <v>4</v>
      </c>
      <c r="T17" s="42">
        <v>4</v>
      </c>
      <c r="U17" s="42">
        <v>4</v>
      </c>
      <c r="V17" s="42">
        <v>4</v>
      </c>
      <c r="W17" s="43">
        <f t="shared" si="6"/>
        <v>32</v>
      </c>
      <c r="X17" s="42">
        <v>2</v>
      </c>
      <c r="Y17" s="42">
        <v>2</v>
      </c>
      <c r="Z17" s="42">
        <v>2</v>
      </c>
      <c r="AA17" s="43">
        <f t="shared" si="2"/>
        <v>6</v>
      </c>
      <c r="AB17" s="42">
        <v>4</v>
      </c>
      <c r="AC17" s="42">
        <v>2</v>
      </c>
      <c r="AD17" s="42">
        <v>2</v>
      </c>
      <c r="AE17" s="42">
        <v>2</v>
      </c>
      <c r="AF17" s="42">
        <v>2</v>
      </c>
      <c r="AG17" s="42">
        <v>2</v>
      </c>
      <c r="AH17" s="42">
        <v>2</v>
      </c>
      <c r="AI17" s="43">
        <f t="shared" si="3"/>
        <v>16</v>
      </c>
      <c r="AJ17" s="42">
        <v>4</v>
      </c>
      <c r="AK17" s="42">
        <v>4</v>
      </c>
      <c r="AL17" s="42">
        <v>4</v>
      </c>
      <c r="AM17" s="42">
        <v>4</v>
      </c>
      <c r="AN17" s="42">
        <v>4</v>
      </c>
      <c r="AO17" s="42">
        <v>4</v>
      </c>
      <c r="AP17" s="42">
        <v>4</v>
      </c>
      <c r="AQ17" s="42">
        <v>4</v>
      </c>
      <c r="AR17" s="43">
        <f t="shared" si="4"/>
        <v>32</v>
      </c>
      <c r="AS17" s="42">
        <v>4</v>
      </c>
      <c r="AT17" s="42">
        <v>4</v>
      </c>
      <c r="AU17" s="42">
        <v>4</v>
      </c>
      <c r="AV17" s="42">
        <v>4</v>
      </c>
      <c r="AW17" s="42">
        <v>4</v>
      </c>
      <c r="AX17" s="42">
        <v>4</v>
      </c>
      <c r="AY17" s="42">
        <v>4</v>
      </c>
      <c r="AZ17" s="42">
        <v>4</v>
      </c>
      <c r="BA17" s="42">
        <v>4</v>
      </c>
      <c r="BB17" s="43">
        <f t="shared" si="5"/>
        <v>36</v>
      </c>
    </row>
    <row r="18" spans="1:54" x14ac:dyDescent="0.2">
      <c r="A18" s="7">
        <v>16</v>
      </c>
      <c r="B18" s="7" t="s">
        <v>105</v>
      </c>
      <c r="C18" s="7" t="s">
        <v>121</v>
      </c>
      <c r="D18" s="42">
        <v>4</v>
      </c>
      <c r="E18" s="43">
        <f t="shared" si="0"/>
        <v>4</v>
      </c>
      <c r="F18" s="42">
        <v>5</v>
      </c>
      <c r="G18" s="42">
        <v>5</v>
      </c>
      <c r="H18" s="42">
        <v>5</v>
      </c>
      <c r="I18" s="42">
        <v>5</v>
      </c>
      <c r="J18" s="42">
        <v>3</v>
      </c>
      <c r="K18" s="42">
        <v>5</v>
      </c>
      <c r="L18" s="42">
        <v>5</v>
      </c>
      <c r="M18" s="42">
        <v>3</v>
      </c>
      <c r="N18" s="43">
        <f t="shared" si="1"/>
        <v>36</v>
      </c>
      <c r="O18" s="42">
        <v>4</v>
      </c>
      <c r="P18" s="42">
        <v>4</v>
      </c>
      <c r="Q18" s="42">
        <v>4</v>
      </c>
      <c r="R18" s="42">
        <v>4</v>
      </c>
      <c r="S18" s="42">
        <v>4</v>
      </c>
      <c r="T18" s="42">
        <v>5</v>
      </c>
      <c r="U18" s="42">
        <v>5</v>
      </c>
      <c r="V18" s="42">
        <v>4</v>
      </c>
      <c r="W18" s="43">
        <f t="shared" si="6"/>
        <v>34</v>
      </c>
      <c r="X18" s="42">
        <v>1</v>
      </c>
      <c r="Y18" s="42">
        <v>2</v>
      </c>
      <c r="Z18" s="42">
        <v>1</v>
      </c>
      <c r="AA18" s="43">
        <f t="shared" si="2"/>
        <v>4</v>
      </c>
      <c r="AB18" s="42">
        <v>2</v>
      </c>
      <c r="AC18" s="42">
        <v>4</v>
      </c>
      <c r="AD18" s="42">
        <v>4</v>
      </c>
      <c r="AE18" s="42">
        <v>4</v>
      </c>
      <c r="AF18" s="42">
        <v>4</v>
      </c>
      <c r="AG18" s="42">
        <v>4</v>
      </c>
      <c r="AH18" s="42">
        <v>4</v>
      </c>
      <c r="AI18" s="43">
        <f t="shared" si="3"/>
        <v>26</v>
      </c>
      <c r="AJ18" s="42">
        <v>1</v>
      </c>
      <c r="AK18" s="42">
        <v>2</v>
      </c>
      <c r="AL18" s="42">
        <v>2</v>
      </c>
      <c r="AM18" s="42">
        <v>3</v>
      </c>
      <c r="AN18" s="42">
        <v>3</v>
      </c>
      <c r="AO18" s="42">
        <v>3</v>
      </c>
      <c r="AP18" s="42">
        <v>3</v>
      </c>
      <c r="AQ18" s="42">
        <v>3</v>
      </c>
      <c r="AR18" s="43">
        <f t="shared" si="4"/>
        <v>20</v>
      </c>
      <c r="AS18" s="42">
        <v>3</v>
      </c>
      <c r="AT18" s="42">
        <v>4</v>
      </c>
      <c r="AU18" s="42">
        <v>3</v>
      </c>
      <c r="AV18" s="42">
        <v>3</v>
      </c>
      <c r="AW18" s="42">
        <v>3</v>
      </c>
      <c r="AX18" s="42">
        <v>4</v>
      </c>
      <c r="AY18" s="42">
        <v>4</v>
      </c>
      <c r="AZ18" s="42">
        <v>3</v>
      </c>
      <c r="BA18" s="42">
        <v>5</v>
      </c>
      <c r="BB18" s="43">
        <f t="shared" si="5"/>
        <v>32</v>
      </c>
    </row>
    <row r="19" spans="1:54" x14ac:dyDescent="0.2">
      <c r="A19" s="7">
        <v>17</v>
      </c>
      <c r="B19" s="7" t="s">
        <v>105</v>
      </c>
      <c r="C19" s="7" t="s">
        <v>122</v>
      </c>
      <c r="D19" s="42">
        <v>3</v>
      </c>
      <c r="E19" s="43">
        <f t="shared" si="0"/>
        <v>3</v>
      </c>
      <c r="F19" s="42">
        <v>4</v>
      </c>
      <c r="G19" s="42">
        <v>4</v>
      </c>
      <c r="H19" s="42">
        <v>4</v>
      </c>
      <c r="I19" s="42">
        <v>4</v>
      </c>
      <c r="J19" s="42">
        <v>3</v>
      </c>
      <c r="K19" s="42">
        <v>5</v>
      </c>
      <c r="L19" s="42">
        <v>5</v>
      </c>
      <c r="M19" s="42">
        <v>3</v>
      </c>
      <c r="N19" s="43">
        <f t="shared" si="1"/>
        <v>32</v>
      </c>
      <c r="O19" s="42">
        <v>4</v>
      </c>
      <c r="P19" s="42">
        <v>5</v>
      </c>
      <c r="Q19" s="42">
        <v>5</v>
      </c>
      <c r="R19" s="42">
        <v>5</v>
      </c>
      <c r="S19" s="42">
        <v>4</v>
      </c>
      <c r="T19" s="42">
        <v>3</v>
      </c>
      <c r="U19" s="42">
        <v>4</v>
      </c>
      <c r="V19" s="42">
        <v>4</v>
      </c>
      <c r="W19" s="43">
        <f t="shared" si="6"/>
        <v>34</v>
      </c>
      <c r="X19" s="42">
        <v>1</v>
      </c>
      <c r="Y19" s="42">
        <v>3</v>
      </c>
      <c r="Z19" s="42">
        <v>3</v>
      </c>
      <c r="AA19" s="43">
        <f t="shared" si="2"/>
        <v>7</v>
      </c>
      <c r="AB19" s="42">
        <v>3</v>
      </c>
      <c r="AC19" s="42">
        <v>4</v>
      </c>
      <c r="AD19" s="42">
        <v>4</v>
      </c>
      <c r="AE19" s="42">
        <v>4</v>
      </c>
      <c r="AF19" s="42">
        <v>4</v>
      </c>
      <c r="AG19" s="42">
        <v>4</v>
      </c>
      <c r="AH19" s="42">
        <v>4</v>
      </c>
      <c r="AI19" s="43">
        <f t="shared" si="3"/>
        <v>27</v>
      </c>
      <c r="AJ19" s="42">
        <v>3</v>
      </c>
      <c r="AK19" s="42">
        <v>3</v>
      </c>
      <c r="AL19" s="42">
        <v>2</v>
      </c>
      <c r="AM19" s="42">
        <v>3</v>
      </c>
      <c r="AN19" s="42">
        <v>4</v>
      </c>
      <c r="AO19" s="42">
        <v>4</v>
      </c>
      <c r="AP19" s="42">
        <v>4</v>
      </c>
      <c r="AQ19" s="42">
        <v>3</v>
      </c>
      <c r="AR19" s="43">
        <f t="shared" si="4"/>
        <v>26</v>
      </c>
      <c r="AS19" s="42">
        <v>3</v>
      </c>
      <c r="AT19" s="42">
        <v>4</v>
      </c>
      <c r="AU19" s="42">
        <v>4</v>
      </c>
      <c r="AV19" s="42">
        <v>3</v>
      </c>
      <c r="AW19" s="42">
        <v>3</v>
      </c>
      <c r="AX19" s="42">
        <v>3</v>
      </c>
      <c r="AY19" s="42">
        <v>3</v>
      </c>
      <c r="AZ19" s="42">
        <v>2</v>
      </c>
      <c r="BA19" s="42">
        <v>4</v>
      </c>
      <c r="BB19" s="43">
        <f t="shared" si="5"/>
        <v>29</v>
      </c>
    </row>
    <row r="20" spans="1:54" x14ac:dyDescent="0.2">
      <c r="A20" s="7">
        <v>18</v>
      </c>
      <c r="B20" s="7" t="s">
        <v>105</v>
      </c>
      <c r="C20" s="7" t="s">
        <v>123</v>
      </c>
      <c r="D20" s="42">
        <v>3</v>
      </c>
      <c r="E20" s="43">
        <f t="shared" si="0"/>
        <v>3</v>
      </c>
      <c r="F20" s="42">
        <v>5</v>
      </c>
      <c r="G20" s="42">
        <v>5</v>
      </c>
      <c r="H20" s="42">
        <v>4</v>
      </c>
      <c r="I20" s="42">
        <v>4</v>
      </c>
      <c r="J20" s="42">
        <v>3</v>
      </c>
      <c r="K20" s="42">
        <v>4</v>
      </c>
      <c r="L20" s="42">
        <v>4</v>
      </c>
      <c r="M20" s="42">
        <v>3</v>
      </c>
      <c r="N20" s="43">
        <f t="shared" si="1"/>
        <v>32</v>
      </c>
      <c r="O20" s="42">
        <v>4</v>
      </c>
      <c r="P20" s="42">
        <v>4</v>
      </c>
      <c r="Q20" s="42">
        <v>4</v>
      </c>
      <c r="R20" s="42">
        <v>4</v>
      </c>
      <c r="S20" s="42">
        <v>4</v>
      </c>
      <c r="T20" s="42">
        <v>4</v>
      </c>
      <c r="U20" s="42">
        <v>4</v>
      </c>
      <c r="V20" s="42">
        <v>4</v>
      </c>
      <c r="W20" s="43">
        <f t="shared" si="6"/>
        <v>32</v>
      </c>
      <c r="X20" s="42">
        <v>1</v>
      </c>
      <c r="Y20" s="42">
        <v>3</v>
      </c>
      <c r="Z20" s="42">
        <v>3</v>
      </c>
      <c r="AA20" s="43">
        <f t="shared" si="2"/>
        <v>7</v>
      </c>
      <c r="AB20" s="42">
        <v>3</v>
      </c>
      <c r="AC20" s="42">
        <v>3</v>
      </c>
      <c r="AD20" s="42">
        <v>4</v>
      </c>
      <c r="AE20" s="42">
        <v>4</v>
      </c>
      <c r="AF20" s="42">
        <v>3</v>
      </c>
      <c r="AG20" s="42">
        <v>3</v>
      </c>
      <c r="AH20" s="42">
        <v>3</v>
      </c>
      <c r="AI20" s="43">
        <f t="shared" si="3"/>
        <v>23</v>
      </c>
      <c r="AJ20" s="42">
        <v>3</v>
      </c>
      <c r="AK20" s="42">
        <v>2</v>
      </c>
      <c r="AL20" s="42">
        <v>3</v>
      </c>
      <c r="AM20" s="42">
        <v>5</v>
      </c>
      <c r="AN20" s="42">
        <v>4</v>
      </c>
      <c r="AO20" s="42">
        <v>4</v>
      </c>
      <c r="AP20" s="42">
        <v>4</v>
      </c>
      <c r="AQ20" s="42">
        <v>3</v>
      </c>
      <c r="AR20" s="43">
        <f t="shared" si="4"/>
        <v>28</v>
      </c>
      <c r="AS20" s="42">
        <v>2</v>
      </c>
      <c r="AT20" s="42">
        <v>4</v>
      </c>
      <c r="AU20" s="42">
        <v>4</v>
      </c>
      <c r="AV20" s="42">
        <v>2</v>
      </c>
      <c r="AW20" s="42">
        <v>4</v>
      </c>
      <c r="AX20" s="42">
        <v>3</v>
      </c>
      <c r="AY20" s="42">
        <v>4</v>
      </c>
      <c r="AZ20" s="42">
        <v>3</v>
      </c>
      <c r="BA20" s="42">
        <v>4</v>
      </c>
      <c r="BB20" s="43">
        <f t="shared" si="5"/>
        <v>30</v>
      </c>
    </row>
    <row r="21" spans="1:54" x14ac:dyDescent="0.2">
      <c r="A21" s="7">
        <v>19</v>
      </c>
      <c r="B21" s="7" t="s">
        <v>105</v>
      </c>
      <c r="C21" s="7" t="s">
        <v>124</v>
      </c>
      <c r="D21" s="42">
        <v>2</v>
      </c>
      <c r="E21" s="43">
        <f t="shared" si="0"/>
        <v>2</v>
      </c>
      <c r="F21" s="42">
        <v>4</v>
      </c>
      <c r="G21" s="42">
        <v>4</v>
      </c>
      <c r="H21" s="42">
        <v>4</v>
      </c>
      <c r="I21" s="42">
        <v>2</v>
      </c>
      <c r="J21" s="42">
        <v>2</v>
      </c>
      <c r="K21" s="42">
        <v>4</v>
      </c>
      <c r="L21" s="42">
        <v>4</v>
      </c>
      <c r="M21" s="42">
        <v>2</v>
      </c>
      <c r="N21" s="43">
        <f t="shared" si="1"/>
        <v>26</v>
      </c>
      <c r="O21" s="42">
        <v>2</v>
      </c>
      <c r="P21" s="42">
        <v>4</v>
      </c>
      <c r="Q21" s="42">
        <v>4</v>
      </c>
      <c r="R21" s="42">
        <v>2</v>
      </c>
      <c r="S21" s="42">
        <v>4</v>
      </c>
      <c r="T21" s="42">
        <v>4</v>
      </c>
      <c r="U21" s="42">
        <v>4</v>
      </c>
      <c r="V21" s="42">
        <v>4</v>
      </c>
      <c r="W21" s="43">
        <f t="shared" si="6"/>
        <v>28</v>
      </c>
      <c r="X21" s="42">
        <v>1</v>
      </c>
      <c r="Y21" s="42">
        <v>3</v>
      </c>
      <c r="Z21" s="42">
        <v>1</v>
      </c>
      <c r="AA21" s="43">
        <f t="shared" si="2"/>
        <v>5</v>
      </c>
      <c r="AB21" s="42">
        <v>2</v>
      </c>
      <c r="AC21" s="42">
        <v>2</v>
      </c>
      <c r="AD21" s="42">
        <v>4</v>
      </c>
      <c r="AE21" s="42">
        <v>2</v>
      </c>
      <c r="AF21" s="42">
        <v>2</v>
      </c>
      <c r="AG21" s="42">
        <v>2</v>
      </c>
      <c r="AH21" s="42">
        <v>2</v>
      </c>
      <c r="AI21" s="43">
        <f t="shared" si="3"/>
        <v>16</v>
      </c>
      <c r="AJ21" s="42">
        <v>2</v>
      </c>
      <c r="AK21" s="42">
        <v>2</v>
      </c>
      <c r="AL21" s="42">
        <v>2</v>
      </c>
      <c r="AM21" s="42">
        <v>2</v>
      </c>
      <c r="AN21" s="42">
        <v>4</v>
      </c>
      <c r="AO21" s="42">
        <v>2</v>
      </c>
      <c r="AP21" s="42">
        <v>4</v>
      </c>
      <c r="AQ21" s="42">
        <v>2</v>
      </c>
      <c r="AR21" s="43">
        <f t="shared" si="4"/>
        <v>20</v>
      </c>
      <c r="AS21" s="42">
        <v>2</v>
      </c>
      <c r="AT21" s="42">
        <v>4</v>
      </c>
      <c r="AU21" s="42">
        <v>4</v>
      </c>
      <c r="AV21" s="42">
        <v>2</v>
      </c>
      <c r="AW21" s="42">
        <v>4</v>
      </c>
      <c r="AX21" s="42">
        <v>2</v>
      </c>
      <c r="AY21" s="42">
        <v>2</v>
      </c>
      <c r="AZ21" s="42">
        <v>2</v>
      </c>
      <c r="BA21" s="42">
        <v>2</v>
      </c>
      <c r="BB21" s="43">
        <f t="shared" si="5"/>
        <v>24</v>
      </c>
    </row>
    <row r="22" spans="1:54" x14ac:dyDescent="0.2">
      <c r="A22" s="7">
        <v>20</v>
      </c>
      <c r="B22" s="7" t="s">
        <v>105</v>
      </c>
      <c r="C22" s="7" t="s">
        <v>125</v>
      </c>
      <c r="D22" s="42">
        <v>4</v>
      </c>
      <c r="E22" s="43">
        <f t="shared" si="0"/>
        <v>4</v>
      </c>
      <c r="F22" s="42">
        <v>4</v>
      </c>
      <c r="G22" s="42">
        <v>4</v>
      </c>
      <c r="H22" s="42">
        <v>4</v>
      </c>
      <c r="I22" s="42">
        <v>4</v>
      </c>
      <c r="J22" s="42">
        <v>3</v>
      </c>
      <c r="K22" s="42">
        <v>4</v>
      </c>
      <c r="L22" s="42">
        <v>5</v>
      </c>
      <c r="M22" s="42">
        <v>3</v>
      </c>
      <c r="N22" s="43">
        <f t="shared" si="1"/>
        <v>31</v>
      </c>
      <c r="O22" s="42">
        <v>4</v>
      </c>
      <c r="P22" s="42">
        <v>4</v>
      </c>
      <c r="Q22" s="42">
        <v>5</v>
      </c>
      <c r="R22" s="42">
        <v>5</v>
      </c>
      <c r="S22" s="42">
        <v>2</v>
      </c>
      <c r="T22" s="42">
        <v>5</v>
      </c>
      <c r="U22" s="42">
        <v>4</v>
      </c>
      <c r="V22" s="42">
        <v>4</v>
      </c>
      <c r="W22" s="43">
        <f t="shared" si="6"/>
        <v>33</v>
      </c>
      <c r="X22" s="42">
        <v>3</v>
      </c>
      <c r="Y22" s="42">
        <v>3</v>
      </c>
      <c r="Z22" s="42">
        <v>3</v>
      </c>
      <c r="AA22" s="43">
        <f t="shared" si="2"/>
        <v>9</v>
      </c>
      <c r="AB22" s="42">
        <v>3</v>
      </c>
      <c r="AC22" s="42">
        <v>4</v>
      </c>
      <c r="AD22" s="42">
        <v>4</v>
      </c>
      <c r="AE22" s="42">
        <v>4</v>
      </c>
      <c r="AF22" s="42">
        <v>2</v>
      </c>
      <c r="AG22" s="42">
        <v>4</v>
      </c>
      <c r="AH22" s="42">
        <v>2</v>
      </c>
      <c r="AI22" s="43">
        <f t="shared" si="3"/>
        <v>23</v>
      </c>
      <c r="AJ22" s="42">
        <v>4</v>
      </c>
      <c r="AK22" s="42">
        <v>2</v>
      </c>
      <c r="AL22" s="42">
        <v>4</v>
      </c>
      <c r="AM22" s="42">
        <v>4</v>
      </c>
      <c r="AN22" s="42">
        <v>4</v>
      </c>
      <c r="AO22" s="42">
        <v>4</v>
      </c>
      <c r="AP22" s="42">
        <v>4</v>
      </c>
      <c r="AQ22" s="42">
        <v>3</v>
      </c>
      <c r="AR22" s="43">
        <f t="shared" si="4"/>
        <v>29</v>
      </c>
      <c r="AS22" s="42">
        <v>3</v>
      </c>
      <c r="AT22" s="42">
        <v>4</v>
      </c>
      <c r="AU22" s="42">
        <v>5</v>
      </c>
      <c r="AV22" s="42">
        <v>4</v>
      </c>
      <c r="AW22" s="42">
        <v>4</v>
      </c>
      <c r="AX22" s="42">
        <v>4</v>
      </c>
      <c r="AY22" s="42">
        <v>4</v>
      </c>
      <c r="AZ22" s="42">
        <v>3</v>
      </c>
      <c r="BA22" s="42">
        <v>5</v>
      </c>
      <c r="BB22" s="43">
        <f t="shared" si="5"/>
        <v>36</v>
      </c>
    </row>
    <row r="23" spans="1:54" x14ac:dyDescent="0.2">
      <c r="A23" s="7">
        <v>21</v>
      </c>
      <c r="B23" s="7" t="s">
        <v>105</v>
      </c>
      <c r="C23" s="7" t="s">
        <v>115</v>
      </c>
      <c r="D23" s="42">
        <v>4</v>
      </c>
      <c r="E23" s="43">
        <f t="shared" si="0"/>
        <v>4</v>
      </c>
      <c r="F23" s="42">
        <v>5</v>
      </c>
      <c r="G23" s="42">
        <v>5</v>
      </c>
      <c r="H23" s="42">
        <v>4</v>
      </c>
      <c r="I23" s="42">
        <v>4</v>
      </c>
      <c r="J23" s="42">
        <v>3</v>
      </c>
      <c r="K23" s="42">
        <v>5</v>
      </c>
      <c r="L23" s="42">
        <v>5</v>
      </c>
      <c r="M23" s="42">
        <v>4</v>
      </c>
      <c r="N23" s="43">
        <f t="shared" si="1"/>
        <v>35</v>
      </c>
      <c r="O23" s="42">
        <v>5</v>
      </c>
      <c r="P23" s="42">
        <v>5</v>
      </c>
      <c r="Q23" s="42">
        <v>5</v>
      </c>
      <c r="R23" s="42">
        <v>5</v>
      </c>
      <c r="S23" s="42">
        <v>5</v>
      </c>
      <c r="T23" s="42">
        <v>5</v>
      </c>
      <c r="U23" s="42">
        <v>5</v>
      </c>
      <c r="V23" s="42">
        <v>5</v>
      </c>
      <c r="W23" s="43">
        <f t="shared" si="6"/>
        <v>40</v>
      </c>
      <c r="X23" s="42">
        <v>1</v>
      </c>
      <c r="Y23" s="42">
        <v>2</v>
      </c>
      <c r="Z23" s="42">
        <v>2</v>
      </c>
      <c r="AA23" s="43">
        <f t="shared" si="2"/>
        <v>5</v>
      </c>
      <c r="AB23" s="42">
        <v>3</v>
      </c>
      <c r="AC23" s="42">
        <v>5</v>
      </c>
      <c r="AD23" s="42">
        <v>5</v>
      </c>
      <c r="AE23" s="42">
        <v>3</v>
      </c>
      <c r="AF23" s="42">
        <v>4</v>
      </c>
      <c r="AG23" s="42">
        <v>3</v>
      </c>
      <c r="AH23" s="42">
        <v>3</v>
      </c>
      <c r="AI23" s="43">
        <f t="shared" si="3"/>
        <v>26</v>
      </c>
      <c r="AJ23" s="42">
        <v>3</v>
      </c>
      <c r="AK23" s="42">
        <v>2</v>
      </c>
      <c r="AL23" s="42">
        <v>3</v>
      </c>
      <c r="AM23" s="42">
        <v>4</v>
      </c>
      <c r="AN23" s="42">
        <v>3</v>
      </c>
      <c r="AO23" s="42">
        <v>4</v>
      </c>
      <c r="AP23" s="42">
        <v>4</v>
      </c>
      <c r="AQ23" s="42">
        <v>1</v>
      </c>
      <c r="AR23" s="43">
        <f t="shared" si="4"/>
        <v>24</v>
      </c>
      <c r="AS23" s="42">
        <v>3</v>
      </c>
      <c r="AT23" s="42">
        <v>5</v>
      </c>
      <c r="AU23" s="42">
        <v>4</v>
      </c>
      <c r="AV23" s="42">
        <v>3</v>
      </c>
      <c r="AW23" s="42">
        <v>3</v>
      </c>
      <c r="AX23" s="42">
        <v>3</v>
      </c>
      <c r="AY23" s="42">
        <v>4</v>
      </c>
      <c r="AZ23" s="42">
        <v>2</v>
      </c>
      <c r="BA23" s="42">
        <v>4</v>
      </c>
      <c r="BB23" s="43">
        <f t="shared" si="5"/>
        <v>31</v>
      </c>
    </row>
    <row r="24" spans="1:54" x14ac:dyDescent="0.2">
      <c r="A24" s="7">
        <v>22</v>
      </c>
      <c r="B24" s="7" t="s">
        <v>105</v>
      </c>
      <c r="C24" s="7" t="s">
        <v>126</v>
      </c>
      <c r="D24" s="42">
        <v>4</v>
      </c>
      <c r="E24" s="43">
        <f t="shared" si="0"/>
        <v>4</v>
      </c>
      <c r="F24" s="42">
        <v>4</v>
      </c>
      <c r="G24" s="42">
        <v>4</v>
      </c>
      <c r="H24" s="42">
        <v>4</v>
      </c>
      <c r="I24" s="42">
        <v>3</v>
      </c>
      <c r="J24" s="42">
        <v>3</v>
      </c>
      <c r="K24" s="42">
        <v>4</v>
      </c>
      <c r="L24" s="42">
        <v>4</v>
      </c>
      <c r="M24" s="42">
        <v>3</v>
      </c>
      <c r="N24" s="43">
        <f t="shared" si="1"/>
        <v>29</v>
      </c>
      <c r="O24" s="42">
        <v>4</v>
      </c>
      <c r="P24" s="42">
        <v>4</v>
      </c>
      <c r="Q24" s="42">
        <v>4</v>
      </c>
      <c r="R24" s="42">
        <v>4</v>
      </c>
      <c r="S24" s="42">
        <v>4</v>
      </c>
      <c r="T24" s="42">
        <v>4</v>
      </c>
      <c r="U24" s="42">
        <v>4</v>
      </c>
      <c r="V24" s="42">
        <v>4</v>
      </c>
      <c r="W24" s="43">
        <f t="shared" si="6"/>
        <v>32</v>
      </c>
      <c r="X24" s="42">
        <v>3</v>
      </c>
      <c r="Y24" s="42">
        <v>3</v>
      </c>
      <c r="Z24" s="42">
        <v>2</v>
      </c>
      <c r="AA24" s="43">
        <f t="shared" si="2"/>
        <v>8</v>
      </c>
      <c r="AB24" s="42">
        <v>2</v>
      </c>
      <c r="AC24" s="42">
        <v>3</v>
      </c>
      <c r="AD24" s="42">
        <v>4</v>
      </c>
      <c r="AE24" s="42">
        <v>4</v>
      </c>
      <c r="AF24" s="42">
        <v>3</v>
      </c>
      <c r="AG24" s="42">
        <v>4</v>
      </c>
      <c r="AH24" s="42">
        <v>3</v>
      </c>
      <c r="AI24" s="43">
        <f t="shared" si="3"/>
        <v>23</v>
      </c>
      <c r="AJ24" s="42">
        <v>2</v>
      </c>
      <c r="AK24" s="42">
        <v>2</v>
      </c>
      <c r="AL24" s="42">
        <v>4</v>
      </c>
      <c r="AM24" s="42">
        <v>3</v>
      </c>
      <c r="AN24" s="42">
        <v>4</v>
      </c>
      <c r="AO24" s="42">
        <v>4</v>
      </c>
      <c r="AP24" s="42">
        <v>4</v>
      </c>
      <c r="AQ24" s="42">
        <v>2</v>
      </c>
      <c r="AR24" s="43">
        <f t="shared" si="4"/>
        <v>25</v>
      </c>
      <c r="AS24" s="42">
        <v>3</v>
      </c>
      <c r="AT24" s="42">
        <v>4</v>
      </c>
      <c r="AU24" s="42">
        <v>4</v>
      </c>
      <c r="AV24" s="42">
        <v>3</v>
      </c>
      <c r="AW24" s="42">
        <v>3</v>
      </c>
      <c r="AX24" s="42">
        <v>3</v>
      </c>
      <c r="AY24" s="42">
        <v>5</v>
      </c>
      <c r="AZ24" s="42">
        <v>3</v>
      </c>
      <c r="BA24" s="42">
        <v>5</v>
      </c>
      <c r="BB24" s="43">
        <f t="shared" si="5"/>
        <v>33</v>
      </c>
    </row>
    <row r="25" spans="1:54" x14ac:dyDescent="0.2">
      <c r="A25" s="7">
        <v>23</v>
      </c>
      <c r="B25" s="7" t="s">
        <v>105</v>
      </c>
      <c r="C25" s="7" t="s">
        <v>127</v>
      </c>
      <c r="D25" s="42">
        <v>3</v>
      </c>
      <c r="E25" s="43">
        <f t="shared" si="0"/>
        <v>3</v>
      </c>
      <c r="F25" s="42">
        <v>4</v>
      </c>
      <c r="G25" s="42">
        <v>5</v>
      </c>
      <c r="H25" s="42">
        <v>3</v>
      </c>
      <c r="I25" s="42">
        <v>5</v>
      </c>
      <c r="J25" s="42">
        <v>3</v>
      </c>
      <c r="K25" s="42">
        <v>4</v>
      </c>
      <c r="L25" s="42">
        <v>4</v>
      </c>
      <c r="M25" s="42">
        <v>3</v>
      </c>
      <c r="N25" s="43">
        <f t="shared" si="1"/>
        <v>31</v>
      </c>
      <c r="O25" s="42">
        <v>3</v>
      </c>
      <c r="P25" s="42">
        <v>3</v>
      </c>
      <c r="Q25" s="42">
        <v>3</v>
      </c>
      <c r="R25" s="42">
        <v>3</v>
      </c>
      <c r="S25" s="42">
        <v>3</v>
      </c>
      <c r="T25" s="42">
        <v>4</v>
      </c>
      <c r="U25" s="42">
        <v>3</v>
      </c>
      <c r="V25" s="42">
        <v>4</v>
      </c>
      <c r="W25" s="43">
        <f t="shared" si="6"/>
        <v>26</v>
      </c>
      <c r="X25" s="42">
        <v>1</v>
      </c>
      <c r="Y25" s="42">
        <v>3</v>
      </c>
      <c r="Z25" s="42">
        <v>2</v>
      </c>
      <c r="AA25" s="43">
        <f t="shared" si="2"/>
        <v>6</v>
      </c>
      <c r="AB25" s="42">
        <v>4</v>
      </c>
      <c r="AC25" s="42">
        <v>2</v>
      </c>
      <c r="AD25" s="42">
        <v>2</v>
      </c>
      <c r="AE25" s="42">
        <v>2</v>
      </c>
      <c r="AF25" s="42">
        <v>3</v>
      </c>
      <c r="AG25" s="42">
        <v>3</v>
      </c>
      <c r="AH25" s="42">
        <v>3</v>
      </c>
      <c r="AI25" s="43">
        <f t="shared" si="3"/>
        <v>19</v>
      </c>
      <c r="AJ25" s="42">
        <v>2</v>
      </c>
      <c r="AK25" s="42">
        <v>2</v>
      </c>
      <c r="AL25" s="42">
        <v>2</v>
      </c>
      <c r="AM25" s="42">
        <v>3</v>
      </c>
      <c r="AN25" s="42">
        <v>4</v>
      </c>
      <c r="AO25" s="42">
        <v>4</v>
      </c>
      <c r="AP25" s="42">
        <v>4</v>
      </c>
      <c r="AQ25" s="42">
        <v>4</v>
      </c>
      <c r="AR25" s="43">
        <f t="shared" si="4"/>
        <v>25</v>
      </c>
      <c r="AS25" s="42">
        <v>3</v>
      </c>
      <c r="AT25" s="42">
        <v>3</v>
      </c>
      <c r="AU25" s="42">
        <v>4</v>
      </c>
      <c r="AV25" s="42">
        <v>2</v>
      </c>
      <c r="AW25" s="42">
        <v>3</v>
      </c>
      <c r="AX25" s="42">
        <v>3</v>
      </c>
      <c r="AY25" s="42">
        <v>4</v>
      </c>
      <c r="AZ25" s="42">
        <v>2</v>
      </c>
      <c r="BA25" s="42">
        <v>4</v>
      </c>
      <c r="BB25" s="43">
        <f t="shared" si="5"/>
        <v>28</v>
      </c>
    </row>
    <row r="26" spans="1:54" x14ac:dyDescent="0.2">
      <c r="A26" s="7">
        <v>24</v>
      </c>
      <c r="B26" s="7" t="s">
        <v>105</v>
      </c>
      <c r="C26" s="7" t="s">
        <v>128</v>
      </c>
      <c r="D26" s="42">
        <v>5</v>
      </c>
      <c r="E26" s="43">
        <f t="shared" si="0"/>
        <v>5</v>
      </c>
      <c r="F26" s="42">
        <v>5</v>
      </c>
      <c r="G26" s="42">
        <v>5</v>
      </c>
      <c r="H26" s="42">
        <v>5</v>
      </c>
      <c r="I26" s="42">
        <v>5</v>
      </c>
      <c r="J26" s="42">
        <v>4</v>
      </c>
      <c r="K26" s="42">
        <v>5</v>
      </c>
      <c r="L26" s="42">
        <v>5</v>
      </c>
      <c r="M26" s="42">
        <v>5</v>
      </c>
      <c r="N26" s="43">
        <f t="shared" si="1"/>
        <v>39</v>
      </c>
      <c r="O26" s="42">
        <v>5</v>
      </c>
      <c r="P26" s="42">
        <v>5</v>
      </c>
      <c r="Q26" s="42">
        <v>5</v>
      </c>
      <c r="R26" s="42">
        <v>5</v>
      </c>
      <c r="S26" s="42">
        <v>5</v>
      </c>
      <c r="T26" s="42">
        <v>4</v>
      </c>
      <c r="U26" s="42">
        <v>5</v>
      </c>
      <c r="V26" s="42">
        <v>4</v>
      </c>
      <c r="W26" s="43">
        <f t="shared" si="6"/>
        <v>38</v>
      </c>
      <c r="X26" s="42">
        <v>3</v>
      </c>
      <c r="Y26" s="42">
        <v>3</v>
      </c>
      <c r="Z26" s="42">
        <v>2</v>
      </c>
      <c r="AA26" s="43">
        <f t="shared" si="2"/>
        <v>8</v>
      </c>
      <c r="AB26" s="42">
        <v>5</v>
      </c>
      <c r="AC26" s="42">
        <v>3</v>
      </c>
      <c r="AD26" s="42">
        <v>3</v>
      </c>
      <c r="AE26" s="42">
        <v>3</v>
      </c>
      <c r="AF26" s="42">
        <v>2</v>
      </c>
      <c r="AG26" s="42">
        <v>3</v>
      </c>
      <c r="AH26" s="42">
        <v>2</v>
      </c>
      <c r="AI26" s="43">
        <f t="shared" si="3"/>
        <v>21</v>
      </c>
      <c r="AJ26" s="42">
        <v>3</v>
      </c>
      <c r="AK26" s="42">
        <v>3</v>
      </c>
      <c r="AL26" s="42">
        <v>4</v>
      </c>
      <c r="AM26" s="42">
        <v>5</v>
      </c>
      <c r="AN26" s="42">
        <v>5</v>
      </c>
      <c r="AO26" s="42">
        <v>5</v>
      </c>
      <c r="AP26" s="42">
        <v>5</v>
      </c>
      <c r="AQ26" s="42">
        <v>5</v>
      </c>
      <c r="AR26" s="43">
        <f t="shared" si="4"/>
        <v>35</v>
      </c>
      <c r="AS26" s="42">
        <v>2</v>
      </c>
      <c r="AT26" s="42">
        <v>5</v>
      </c>
      <c r="AU26" s="42">
        <v>5</v>
      </c>
      <c r="AV26" s="42">
        <v>1</v>
      </c>
      <c r="AW26" s="42">
        <v>5</v>
      </c>
      <c r="AX26" s="42">
        <v>2</v>
      </c>
      <c r="AY26" s="42">
        <v>5</v>
      </c>
      <c r="AZ26" s="42">
        <v>3</v>
      </c>
      <c r="BA26" s="42">
        <v>5</v>
      </c>
      <c r="BB26" s="43">
        <f t="shared" si="5"/>
        <v>33</v>
      </c>
    </row>
    <row r="27" spans="1:54" x14ac:dyDescent="0.2">
      <c r="A27" s="7">
        <v>25</v>
      </c>
      <c r="B27" s="7" t="s">
        <v>105</v>
      </c>
      <c r="C27" s="7" t="s">
        <v>129</v>
      </c>
      <c r="D27" s="42">
        <v>2</v>
      </c>
      <c r="E27" s="43">
        <f t="shared" si="0"/>
        <v>2</v>
      </c>
      <c r="F27" s="42">
        <v>4</v>
      </c>
      <c r="G27" s="42">
        <v>4</v>
      </c>
      <c r="H27" s="42">
        <v>4</v>
      </c>
      <c r="I27" s="42">
        <v>4</v>
      </c>
      <c r="J27" s="42">
        <v>1</v>
      </c>
      <c r="K27" s="42">
        <v>4</v>
      </c>
      <c r="L27" s="42">
        <v>3</v>
      </c>
      <c r="M27" s="42">
        <v>2</v>
      </c>
      <c r="N27" s="43">
        <f t="shared" si="1"/>
        <v>26</v>
      </c>
      <c r="O27" s="42">
        <v>4</v>
      </c>
      <c r="P27" s="42">
        <v>4</v>
      </c>
      <c r="Q27" s="42">
        <v>4</v>
      </c>
      <c r="R27" s="42">
        <v>2</v>
      </c>
      <c r="S27" s="42">
        <v>4</v>
      </c>
      <c r="T27" s="42">
        <v>5</v>
      </c>
      <c r="U27" s="42">
        <v>5</v>
      </c>
      <c r="V27" s="42">
        <v>5</v>
      </c>
      <c r="W27" s="43">
        <f t="shared" si="6"/>
        <v>33</v>
      </c>
      <c r="X27" s="42">
        <v>1</v>
      </c>
      <c r="Y27" s="42">
        <v>3</v>
      </c>
      <c r="Z27" s="42">
        <v>1</v>
      </c>
      <c r="AA27" s="43">
        <f t="shared" si="2"/>
        <v>5</v>
      </c>
      <c r="AB27" s="42">
        <v>1</v>
      </c>
      <c r="AC27" s="42">
        <v>4</v>
      </c>
      <c r="AD27" s="42">
        <v>4</v>
      </c>
      <c r="AE27" s="42">
        <v>3</v>
      </c>
      <c r="AF27" s="42">
        <v>2</v>
      </c>
      <c r="AG27" s="42">
        <v>4</v>
      </c>
      <c r="AH27" s="42">
        <v>2</v>
      </c>
      <c r="AI27" s="43">
        <f t="shared" si="3"/>
        <v>20</v>
      </c>
      <c r="AJ27" s="42">
        <v>1</v>
      </c>
      <c r="AK27" s="42">
        <v>1</v>
      </c>
      <c r="AL27" s="42">
        <v>4</v>
      </c>
      <c r="AM27" s="42">
        <v>4</v>
      </c>
      <c r="AN27" s="42">
        <v>3</v>
      </c>
      <c r="AO27" s="42">
        <v>4</v>
      </c>
      <c r="AP27" s="42">
        <v>3</v>
      </c>
      <c r="AQ27" s="42">
        <v>2</v>
      </c>
      <c r="AR27" s="43">
        <f t="shared" si="4"/>
        <v>22</v>
      </c>
      <c r="AS27" s="42">
        <v>2</v>
      </c>
      <c r="AT27" s="42">
        <v>4</v>
      </c>
      <c r="AU27" s="42">
        <v>4</v>
      </c>
      <c r="AV27" s="42">
        <v>1</v>
      </c>
      <c r="AW27" s="42">
        <v>2</v>
      </c>
      <c r="AX27" s="42">
        <v>2</v>
      </c>
      <c r="AY27" s="42">
        <v>3</v>
      </c>
      <c r="AZ27" s="42">
        <v>2</v>
      </c>
      <c r="BA27" s="42">
        <v>2</v>
      </c>
      <c r="BB27" s="43">
        <f t="shared" si="5"/>
        <v>22</v>
      </c>
    </row>
    <row r="28" spans="1:54" x14ac:dyDescent="0.2">
      <c r="A28" s="7">
        <v>26</v>
      </c>
      <c r="B28" s="7" t="s">
        <v>105</v>
      </c>
      <c r="C28" s="7" t="s">
        <v>130</v>
      </c>
      <c r="D28" s="42">
        <v>4</v>
      </c>
      <c r="E28" s="43">
        <f t="shared" si="0"/>
        <v>4</v>
      </c>
      <c r="F28" s="42">
        <v>5</v>
      </c>
      <c r="G28" s="42">
        <v>5</v>
      </c>
      <c r="H28" s="42">
        <v>5</v>
      </c>
      <c r="I28" s="42">
        <v>4</v>
      </c>
      <c r="J28" s="42">
        <v>3</v>
      </c>
      <c r="K28" s="42">
        <v>4</v>
      </c>
      <c r="L28" s="42">
        <v>5</v>
      </c>
      <c r="M28" s="42">
        <v>4</v>
      </c>
      <c r="N28" s="43">
        <f t="shared" si="1"/>
        <v>35</v>
      </c>
      <c r="O28" s="42">
        <v>5</v>
      </c>
      <c r="P28" s="42">
        <v>5</v>
      </c>
      <c r="Q28" s="42">
        <v>5</v>
      </c>
      <c r="R28" s="42">
        <v>5</v>
      </c>
      <c r="S28" s="42">
        <v>5</v>
      </c>
      <c r="T28" s="42">
        <v>5</v>
      </c>
      <c r="U28" s="42">
        <v>5</v>
      </c>
      <c r="V28" s="42">
        <v>5</v>
      </c>
      <c r="W28" s="43">
        <f t="shared" si="6"/>
        <v>40</v>
      </c>
      <c r="X28" s="42">
        <v>2</v>
      </c>
      <c r="Y28" s="42">
        <v>3</v>
      </c>
      <c r="Z28" s="42">
        <v>3</v>
      </c>
      <c r="AA28" s="43">
        <f t="shared" si="2"/>
        <v>8</v>
      </c>
      <c r="AB28" s="42">
        <v>5</v>
      </c>
      <c r="AC28" s="42">
        <v>5</v>
      </c>
      <c r="AD28" s="42">
        <v>5</v>
      </c>
      <c r="AE28" s="42">
        <v>5</v>
      </c>
      <c r="AF28" s="42">
        <v>5</v>
      </c>
      <c r="AG28" s="42">
        <v>5</v>
      </c>
      <c r="AH28" s="42">
        <v>5</v>
      </c>
      <c r="AI28" s="43">
        <f t="shared" si="3"/>
        <v>35</v>
      </c>
      <c r="AJ28" s="42">
        <v>4</v>
      </c>
      <c r="AK28" s="42">
        <v>2</v>
      </c>
      <c r="AL28" s="42">
        <v>1</v>
      </c>
      <c r="AM28" s="42">
        <v>4</v>
      </c>
      <c r="AN28" s="42">
        <v>4</v>
      </c>
      <c r="AO28" s="42">
        <v>3</v>
      </c>
      <c r="AP28" s="42">
        <v>5</v>
      </c>
      <c r="AQ28" s="42">
        <v>2</v>
      </c>
      <c r="AR28" s="43">
        <f t="shared" si="4"/>
        <v>25</v>
      </c>
      <c r="AS28" s="42">
        <v>3</v>
      </c>
      <c r="AT28" s="42">
        <v>5</v>
      </c>
      <c r="AU28" s="42">
        <v>5</v>
      </c>
      <c r="AV28" s="42">
        <v>5</v>
      </c>
      <c r="AW28" s="42">
        <v>5</v>
      </c>
      <c r="AX28" s="42">
        <v>5</v>
      </c>
      <c r="AY28" s="42">
        <v>5</v>
      </c>
      <c r="AZ28" s="42">
        <v>5</v>
      </c>
      <c r="BA28" s="42">
        <v>5</v>
      </c>
      <c r="BB28" s="43">
        <f t="shared" si="5"/>
        <v>43</v>
      </c>
    </row>
    <row r="29" spans="1:54" x14ac:dyDescent="0.2">
      <c r="A29" s="7">
        <v>27</v>
      </c>
      <c r="B29" s="7" t="s">
        <v>105</v>
      </c>
      <c r="C29" s="7" t="s">
        <v>131</v>
      </c>
      <c r="D29" s="42">
        <v>4</v>
      </c>
      <c r="E29" s="43">
        <f t="shared" si="0"/>
        <v>4</v>
      </c>
      <c r="F29" s="42">
        <v>5</v>
      </c>
      <c r="G29" s="42">
        <v>5</v>
      </c>
      <c r="H29" s="42">
        <v>5</v>
      </c>
      <c r="I29" s="42">
        <v>5</v>
      </c>
      <c r="J29" s="42">
        <v>5</v>
      </c>
      <c r="K29" s="42">
        <v>5</v>
      </c>
      <c r="L29" s="42">
        <v>5</v>
      </c>
      <c r="M29" s="42">
        <v>5</v>
      </c>
      <c r="N29" s="43">
        <f t="shared" si="1"/>
        <v>40</v>
      </c>
      <c r="O29" s="42">
        <v>5</v>
      </c>
      <c r="P29" s="42">
        <v>3</v>
      </c>
      <c r="Q29" s="42">
        <v>3</v>
      </c>
      <c r="R29" s="42">
        <v>4</v>
      </c>
      <c r="S29" s="42">
        <v>4</v>
      </c>
      <c r="T29" s="42">
        <v>5</v>
      </c>
      <c r="U29" s="42">
        <v>5</v>
      </c>
      <c r="V29" s="42">
        <v>2</v>
      </c>
      <c r="W29" s="43">
        <f t="shared" si="6"/>
        <v>31</v>
      </c>
      <c r="X29" s="42">
        <v>2</v>
      </c>
      <c r="Y29" s="42">
        <v>3</v>
      </c>
      <c r="Z29" s="42">
        <v>3</v>
      </c>
      <c r="AA29" s="43">
        <f t="shared" si="2"/>
        <v>8</v>
      </c>
      <c r="AB29" s="42">
        <v>4</v>
      </c>
      <c r="AC29" s="42">
        <v>4</v>
      </c>
      <c r="AD29" s="42">
        <v>5</v>
      </c>
      <c r="AE29" s="42">
        <v>5</v>
      </c>
      <c r="AF29" s="42">
        <v>5</v>
      </c>
      <c r="AG29" s="42">
        <v>5</v>
      </c>
      <c r="AH29" s="42">
        <v>5</v>
      </c>
      <c r="AI29" s="43">
        <f t="shared" si="3"/>
        <v>33</v>
      </c>
      <c r="AJ29" s="42">
        <v>3</v>
      </c>
      <c r="AK29" s="42">
        <v>3</v>
      </c>
      <c r="AL29" s="42">
        <v>3</v>
      </c>
      <c r="AM29" s="42">
        <v>3</v>
      </c>
      <c r="AN29" s="42">
        <v>3</v>
      </c>
      <c r="AO29" s="42">
        <v>3</v>
      </c>
      <c r="AP29" s="42">
        <v>4</v>
      </c>
      <c r="AQ29" s="42">
        <v>4</v>
      </c>
      <c r="AR29" s="43">
        <f t="shared" si="4"/>
        <v>26</v>
      </c>
      <c r="AS29" s="42">
        <v>3</v>
      </c>
      <c r="AT29" s="42">
        <v>5</v>
      </c>
      <c r="AU29" s="42">
        <v>3</v>
      </c>
      <c r="AV29" s="42">
        <v>3</v>
      </c>
      <c r="AW29" s="42">
        <v>4</v>
      </c>
      <c r="AX29" s="42">
        <v>3</v>
      </c>
      <c r="AY29" s="42">
        <v>3</v>
      </c>
      <c r="AZ29" s="42">
        <v>5</v>
      </c>
      <c r="BA29" s="42">
        <v>5</v>
      </c>
      <c r="BB29" s="43">
        <f t="shared" si="5"/>
        <v>34</v>
      </c>
    </row>
    <row r="30" spans="1:54" x14ac:dyDescent="0.2">
      <c r="A30" s="7">
        <v>28</v>
      </c>
      <c r="B30" s="7" t="s">
        <v>105</v>
      </c>
      <c r="C30" s="7" t="s">
        <v>132</v>
      </c>
      <c r="D30" s="42">
        <v>3</v>
      </c>
      <c r="E30" s="43">
        <f t="shared" si="0"/>
        <v>3</v>
      </c>
      <c r="F30" s="42">
        <v>4</v>
      </c>
      <c r="G30" s="42">
        <v>4</v>
      </c>
      <c r="H30" s="42">
        <v>3</v>
      </c>
      <c r="I30" s="42">
        <v>4</v>
      </c>
      <c r="J30" s="42">
        <v>3</v>
      </c>
      <c r="K30" s="42">
        <v>5</v>
      </c>
      <c r="L30" s="42">
        <v>4</v>
      </c>
      <c r="M30" s="42">
        <v>4</v>
      </c>
      <c r="N30" s="43">
        <f t="shared" si="1"/>
        <v>31</v>
      </c>
      <c r="O30" s="42">
        <v>4</v>
      </c>
      <c r="P30" s="42">
        <v>4</v>
      </c>
      <c r="Q30" s="42">
        <v>4</v>
      </c>
      <c r="R30" s="42">
        <v>4</v>
      </c>
      <c r="S30" s="42">
        <v>4</v>
      </c>
      <c r="T30" s="42">
        <v>4</v>
      </c>
      <c r="U30" s="42">
        <v>4</v>
      </c>
      <c r="V30" s="42">
        <v>4</v>
      </c>
      <c r="W30" s="43">
        <f t="shared" si="6"/>
        <v>32</v>
      </c>
      <c r="X30" s="42">
        <v>1</v>
      </c>
      <c r="Y30" s="42">
        <v>3</v>
      </c>
      <c r="Z30" s="42">
        <v>3</v>
      </c>
      <c r="AA30" s="43">
        <f t="shared" si="2"/>
        <v>7</v>
      </c>
      <c r="AB30" s="42">
        <v>3</v>
      </c>
      <c r="AC30" s="42">
        <v>3</v>
      </c>
      <c r="AD30" s="42">
        <v>3</v>
      </c>
      <c r="AE30" s="42">
        <v>3</v>
      </c>
      <c r="AF30" s="42">
        <v>3</v>
      </c>
      <c r="AG30" s="42">
        <v>3</v>
      </c>
      <c r="AH30" s="42">
        <v>3</v>
      </c>
      <c r="AI30" s="43">
        <f t="shared" si="3"/>
        <v>21</v>
      </c>
      <c r="AJ30" s="42">
        <v>3</v>
      </c>
      <c r="AK30" s="42">
        <v>3</v>
      </c>
      <c r="AL30" s="42">
        <v>3</v>
      </c>
      <c r="AM30" s="42">
        <v>3</v>
      </c>
      <c r="AN30" s="42">
        <v>3</v>
      </c>
      <c r="AO30" s="42">
        <v>3</v>
      </c>
      <c r="AP30" s="42">
        <v>3</v>
      </c>
      <c r="AQ30" s="42">
        <v>3</v>
      </c>
      <c r="AR30" s="43">
        <f t="shared" si="4"/>
        <v>24</v>
      </c>
      <c r="AS30" s="42">
        <v>3</v>
      </c>
      <c r="AT30" s="42">
        <v>4</v>
      </c>
      <c r="AU30" s="42">
        <v>4</v>
      </c>
      <c r="AV30" s="42">
        <v>3</v>
      </c>
      <c r="AW30" s="42">
        <v>3</v>
      </c>
      <c r="AX30" s="42">
        <v>3</v>
      </c>
      <c r="AY30" s="42">
        <v>4</v>
      </c>
      <c r="AZ30" s="42">
        <v>3</v>
      </c>
      <c r="BA30" s="42">
        <v>3</v>
      </c>
      <c r="BB30" s="43">
        <f t="shared" si="5"/>
        <v>30</v>
      </c>
    </row>
    <row r="31" spans="1:54" x14ac:dyDescent="0.2">
      <c r="A31" s="7">
        <v>29</v>
      </c>
      <c r="B31" s="7" t="s">
        <v>105</v>
      </c>
      <c r="C31" s="7" t="s">
        <v>133</v>
      </c>
      <c r="D31" s="42">
        <v>3</v>
      </c>
      <c r="E31" s="43">
        <f t="shared" si="0"/>
        <v>3</v>
      </c>
      <c r="F31" s="42">
        <v>5</v>
      </c>
      <c r="G31" s="42">
        <v>5</v>
      </c>
      <c r="H31" s="42">
        <v>4</v>
      </c>
      <c r="I31" s="42">
        <v>5</v>
      </c>
      <c r="J31" s="42">
        <v>3</v>
      </c>
      <c r="K31" s="42">
        <v>4</v>
      </c>
      <c r="L31" s="42">
        <v>5</v>
      </c>
      <c r="M31" s="42">
        <v>4</v>
      </c>
      <c r="N31" s="43">
        <f t="shared" si="1"/>
        <v>35</v>
      </c>
      <c r="O31" s="42">
        <v>4</v>
      </c>
      <c r="P31" s="42">
        <v>5</v>
      </c>
      <c r="Q31" s="42">
        <v>4</v>
      </c>
      <c r="R31" s="42">
        <v>5</v>
      </c>
      <c r="S31" s="42">
        <v>5</v>
      </c>
      <c r="T31" s="42">
        <v>5</v>
      </c>
      <c r="U31" s="42">
        <v>5</v>
      </c>
      <c r="V31" s="42">
        <v>5</v>
      </c>
      <c r="W31" s="43">
        <f t="shared" si="6"/>
        <v>38</v>
      </c>
      <c r="X31" s="42">
        <v>2</v>
      </c>
      <c r="Y31" s="42">
        <v>3</v>
      </c>
      <c r="Z31" s="42">
        <v>2</v>
      </c>
      <c r="AA31" s="43">
        <f t="shared" si="2"/>
        <v>7</v>
      </c>
      <c r="AB31" s="42">
        <v>5</v>
      </c>
      <c r="AC31" s="42">
        <v>4</v>
      </c>
      <c r="AD31" s="42">
        <v>4</v>
      </c>
      <c r="AE31" s="42">
        <v>3</v>
      </c>
      <c r="AF31" s="42">
        <v>3</v>
      </c>
      <c r="AG31" s="42">
        <v>3</v>
      </c>
      <c r="AH31" s="42">
        <v>2</v>
      </c>
      <c r="AI31" s="43">
        <f t="shared" si="3"/>
        <v>24</v>
      </c>
      <c r="AJ31" s="42">
        <v>4</v>
      </c>
      <c r="AK31" s="42">
        <v>3</v>
      </c>
      <c r="AL31" s="42">
        <v>3</v>
      </c>
      <c r="AM31" s="42">
        <v>4</v>
      </c>
      <c r="AN31" s="42">
        <v>4</v>
      </c>
      <c r="AO31" s="42">
        <v>4</v>
      </c>
      <c r="AP31" s="42">
        <v>4</v>
      </c>
      <c r="AQ31" s="42">
        <v>3</v>
      </c>
      <c r="AR31" s="43">
        <f t="shared" si="4"/>
        <v>29</v>
      </c>
      <c r="AS31" s="42">
        <v>4</v>
      </c>
      <c r="AT31" s="42">
        <v>4</v>
      </c>
      <c r="AU31" s="42">
        <v>5</v>
      </c>
      <c r="AV31" s="42">
        <v>3</v>
      </c>
      <c r="AW31" s="42">
        <v>4</v>
      </c>
      <c r="AX31" s="42">
        <v>4</v>
      </c>
      <c r="AY31" s="42">
        <v>3</v>
      </c>
      <c r="AZ31" s="42">
        <v>2</v>
      </c>
      <c r="BA31" s="42">
        <v>4</v>
      </c>
      <c r="BB31" s="43">
        <f t="shared" si="5"/>
        <v>33</v>
      </c>
    </row>
    <row r="32" spans="1:54" x14ac:dyDescent="0.2">
      <c r="A32" s="7">
        <v>30</v>
      </c>
      <c r="B32" s="7" t="s">
        <v>105</v>
      </c>
      <c r="C32" s="7" t="s">
        <v>115</v>
      </c>
      <c r="D32" s="42">
        <v>5</v>
      </c>
      <c r="E32" s="43">
        <f t="shared" si="0"/>
        <v>5</v>
      </c>
      <c r="F32" s="42">
        <v>5</v>
      </c>
      <c r="G32" s="42">
        <v>4</v>
      </c>
      <c r="H32" s="42">
        <v>5</v>
      </c>
      <c r="I32" s="42">
        <v>5</v>
      </c>
      <c r="J32" s="42">
        <v>2</v>
      </c>
      <c r="K32" s="42">
        <v>4</v>
      </c>
      <c r="L32" s="42">
        <v>4</v>
      </c>
      <c r="M32" s="42">
        <v>3</v>
      </c>
      <c r="N32" s="43">
        <f t="shared" si="1"/>
        <v>32</v>
      </c>
      <c r="O32" s="42">
        <v>4</v>
      </c>
      <c r="P32" s="42">
        <v>5</v>
      </c>
      <c r="Q32" s="42">
        <v>5</v>
      </c>
      <c r="R32" s="42">
        <v>4</v>
      </c>
      <c r="S32" s="42">
        <v>5</v>
      </c>
      <c r="T32" s="42">
        <v>5</v>
      </c>
      <c r="U32" s="42">
        <v>5</v>
      </c>
      <c r="V32" s="42">
        <v>4</v>
      </c>
      <c r="W32" s="43">
        <f t="shared" si="6"/>
        <v>37</v>
      </c>
      <c r="X32" s="42">
        <v>2</v>
      </c>
      <c r="Y32" s="42">
        <v>3</v>
      </c>
      <c r="Z32" s="42">
        <v>2</v>
      </c>
      <c r="AA32" s="43">
        <f t="shared" si="2"/>
        <v>7</v>
      </c>
      <c r="AB32" s="42">
        <v>3</v>
      </c>
      <c r="AC32" s="42">
        <v>4</v>
      </c>
      <c r="AD32" s="42">
        <v>5</v>
      </c>
      <c r="AE32" s="42">
        <v>5</v>
      </c>
      <c r="AF32" s="42">
        <v>4</v>
      </c>
      <c r="AG32" s="42">
        <v>4</v>
      </c>
      <c r="AH32" s="42">
        <v>3</v>
      </c>
      <c r="AI32" s="43">
        <f t="shared" si="3"/>
        <v>28</v>
      </c>
      <c r="AJ32" s="42">
        <v>3</v>
      </c>
      <c r="AK32" s="42">
        <v>3</v>
      </c>
      <c r="AL32" s="42">
        <v>4</v>
      </c>
      <c r="AM32" s="42">
        <v>4</v>
      </c>
      <c r="AN32" s="42">
        <v>4</v>
      </c>
      <c r="AO32" s="42">
        <v>4</v>
      </c>
      <c r="AP32" s="42">
        <v>4</v>
      </c>
      <c r="AQ32" s="42">
        <v>3</v>
      </c>
      <c r="AR32" s="43">
        <f t="shared" si="4"/>
        <v>29</v>
      </c>
      <c r="AS32" s="42">
        <v>3</v>
      </c>
      <c r="AT32" s="42">
        <v>5</v>
      </c>
      <c r="AU32" s="42">
        <v>4</v>
      </c>
      <c r="AV32" s="42">
        <v>4</v>
      </c>
      <c r="AW32" s="42">
        <v>3</v>
      </c>
      <c r="AX32" s="42">
        <v>5</v>
      </c>
      <c r="AY32" s="42">
        <v>4</v>
      </c>
      <c r="AZ32" s="42">
        <v>3</v>
      </c>
      <c r="BA32" s="42">
        <v>5</v>
      </c>
      <c r="BB32" s="43">
        <f t="shared" si="5"/>
        <v>36</v>
      </c>
    </row>
    <row r="33" spans="1:54" x14ac:dyDescent="0.2">
      <c r="A33" s="7">
        <v>31</v>
      </c>
      <c r="B33" s="7" t="s">
        <v>105</v>
      </c>
      <c r="C33" s="7" t="s">
        <v>139</v>
      </c>
      <c r="D33" s="42">
        <v>5</v>
      </c>
      <c r="E33" s="43">
        <f t="shared" si="0"/>
        <v>5</v>
      </c>
      <c r="F33" s="42">
        <v>5</v>
      </c>
      <c r="G33" s="42">
        <v>5</v>
      </c>
      <c r="H33" s="42">
        <v>5</v>
      </c>
      <c r="I33" s="42">
        <v>5</v>
      </c>
      <c r="J33" s="42">
        <v>5</v>
      </c>
      <c r="K33" s="42">
        <v>5</v>
      </c>
      <c r="L33" s="42">
        <v>5</v>
      </c>
      <c r="M33" s="42">
        <v>5</v>
      </c>
      <c r="N33" s="43">
        <f t="shared" si="1"/>
        <v>40</v>
      </c>
      <c r="O33" s="42">
        <v>5</v>
      </c>
      <c r="P33" s="42">
        <v>5</v>
      </c>
      <c r="Q33" s="42">
        <v>2</v>
      </c>
      <c r="R33" s="42">
        <v>2</v>
      </c>
      <c r="S33" s="42">
        <v>2</v>
      </c>
      <c r="T33" s="42">
        <v>5</v>
      </c>
      <c r="U33" s="42">
        <v>5</v>
      </c>
      <c r="V33" s="42">
        <v>5</v>
      </c>
      <c r="W33" s="43">
        <f t="shared" si="6"/>
        <v>31</v>
      </c>
      <c r="X33" s="42">
        <v>3</v>
      </c>
      <c r="Y33" s="42">
        <v>3</v>
      </c>
      <c r="Z33" s="42">
        <v>3</v>
      </c>
      <c r="AA33" s="43">
        <f t="shared" si="2"/>
        <v>9</v>
      </c>
      <c r="AB33" s="42">
        <v>4</v>
      </c>
      <c r="AC33" s="42">
        <v>2</v>
      </c>
      <c r="AD33" s="42">
        <v>2</v>
      </c>
      <c r="AE33" s="42">
        <v>2</v>
      </c>
      <c r="AF33" s="42">
        <v>2</v>
      </c>
      <c r="AG33" s="42">
        <v>2</v>
      </c>
      <c r="AH33" s="42">
        <v>2</v>
      </c>
      <c r="AI33" s="43">
        <f t="shared" si="3"/>
        <v>16</v>
      </c>
      <c r="AJ33" s="42">
        <v>5</v>
      </c>
      <c r="AK33" s="42">
        <v>5</v>
      </c>
      <c r="AL33" s="42">
        <v>5</v>
      </c>
      <c r="AM33" s="42">
        <v>5</v>
      </c>
      <c r="AN33" s="42">
        <v>5</v>
      </c>
      <c r="AO33" s="42">
        <v>5</v>
      </c>
      <c r="AP33" s="42">
        <v>5</v>
      </c>
      <c r="AQ33" s="42">
        <v>5</v>
      </c>
      <c r="AR33" s="43">
        <f t="shared" si="4"/>
        <v>40</v>
      </c>
      <c r="AS33" s="42">
        <v>5</v>
      </c>
      <c r="AT33" s="42">
        <v>5</v>
      </c>
      <c r="AU33" s="42">
        <v>5</v>
      </c>
      <c r="AV33" s="42">
        <v>2</v>
      </c>
      <c r="AW33" s="42">
        <v>4</v>
      </c>
      <c r="AX33" s="42">
        <v>4</v>
      </c>
      <c r="AY33" s="42">
        <v>2</v>
      </c>
      <c r="AZ33" s="42">
        <v>2</v>
      </c>
      <c r="BA33" s="42">
        <v>4</v>
      </c>
      <c r="BB33" s="43">
        <f t="shared" si="5"/>
        <v>33</v>
      </c>
    </row>
    <row r="34" spans="1:54" x14ac:dyDescent="0.2">
      <c r="A34" s="7">
        <v>32</v>
      </c>
      <c r="B34" s="7" t="s">
        <v>105</v>
      </c>
      <c r="C34" s="7" t="s">
        <v>140</v>
      </c>
      <c r="D34" s="42">
        <v>4</v>
      </c>
      <c r="E34" s="43">
        <f t="shared" si="0"/>
        <v>4</v>
      </c>
      <c r="F34" s="42">
        <v>4</v>
      </c>
      <c r="G34" s="42">
        <v>4</v>
      </c>
      <c r="H34" s="42">
        <v>4</v>
      </c>
      <c r="I34" s="42">
        <v>4</v>
      </c>
      <c r="J34" s="42">
        <v>4</v>
      </c>
      <c r="K34" s="42">
        <v>4</v>
      </c>
      <c r="L34" s="42">
        <v>4</v>
      </c>
      <c r="M34" s="42">
        <v>4</v>
      </c>
      <c r="N34" s="43">
        <f t="shared" si="1"/>
        <v>32</v>
      </c>
      <c r="O34" s="42">
        <v>4</v>
      </c>
      <c r="P34" s="42">
        <v>4</v>
      </c>
      <c r="Q34" s="42">
        <v>4</v>
      </c>
      <c r="R34" s="42">
        <v>4</v>
      </c>
      <c r="S34" s="42">
        <v>4</v>
      </c>
      <c r="T34" s="42">
        <v>4</v>
      </c>
      <c r="U34" s="42">
        <v>4</v>
      </c>
      <c r="V34" s="42">
        <v>4</v>
      </c>
      <c r="W34" s="43">
        <f t="shared" si="6"/>
        <v>32</v>
      </c>
      <c r="X34" s="42">
        <v>3</v>
      </c>
      <c r="Y34" s="42">
        <v>3</v>
      </c>
      <c r="Z34" s="42">
        <v>3</v>
      </c>
      <c r="AA34" s="43">
        <f t="shared" si="2"/>
        <v>9</v>
      </c>
      <c r="AB34" s="42">
        <v>2</v>
      </c>
      <c r="AC34" s="42">
        <v>3</v>
      </c>
      <c r="AD34" s="42">
        <v>3</v>
      </c>
      <c r="AE34" s="42">
        <v>3</v>
      </c>
      <c r="AF34" s="42">
        <v>3</v>
      </c>
      <c r="AG34" s="42">
        <v>3</v>
      </c>
      <c r="AH34" s="42">
        <v>3</v>
      </c>
      <c r="AI34" s="43">
        <f t="shared" si="3"/>
        <v>20</v>
      </c>
      <c r="AJ34" s="42">
        <v>2</v>
      </c>
      <c r="AK34" s="42">
        <v>2</v>
      </c>
      <c r="AL34" s="42">
        <v>2</v>
      </c>
      <c r="AM34" s="42">
        <v>4</v>
      </c>
      <c r="AN34" s="42">
        <v>4</v>
      </c>
      <c r="AO34" s="42">
        <v>4</v>
      </c>
      <c r="AP34" s="42">
        <v>4</v>
      </c>
      <c r="AQ34" s="42">
        <v>2</v>
      </c>
      <c r="AR34" s="43">
        <f t="shared" si="4"/>
        <v>24</v>
      </c>
      <c r="AS34" s="42">
        <v>2</v>
      </c>
      <c r="AT34" s="42">
        <v>4</v>
      </c>
      <c r="AU34" s="42">
        <v>4</v>
      </c>
      <c r="AV34" s="42">
        <v>3</v>
      </c>
      <c r="AW34" s="42">
        <v>4</v>
      </c>
      <c r="AX34" s="42">
        <v>4</v>
      </c>
      <c r="AY34" s="42">
        <v>3</v>
      </c>
      <c r="AZ34" s="42">
        <v>2</v>
      </c>
      <c r="BA34" s="42">
        <v>3</v>
      </c>
      <c r="BB34" s="43">
        <f t="shared" si="5"/>
        <v>29</v>
      </c>
    </row>
    <row r="35" spans="1:54" x14ac:dyDescent="0.2">
      <c r="A35" s="7">
        <v>33</v>
      </c>
      <c r="B35" s="7" t="s">
        <v>105</v>
      </c>
      <c r="C35" s="7" t="s">
        <v>141</v>
      </c>
      <c r="D35" s="42">
        <v>4</v>
      </c>
      <c r="E35" s="43">
        <f t="shared" si="0"/>
        <v>4</v>
      </c>
      <c r="F35" s="42">
        <v>4</v>
      </c>
      <c r="G35" s="42">
        <v>4</v>
      </c>
      <c r="H35" s="42">
        <v>4</v>
      </c>
      <c r="I35" s="42">
        <v>4</v>
      </c>
      <c r="J35" s="42">
        <v>4</v>
      </c>
      <c r="K35" s="42">
        <v>4</v>
      </c>
      <c r="L35" s="42">
        <v>4</v>
      </c>
      <c r="M35" s="42">
        <v>4</v>
      </c>
      <c r="N35" s="43">
        <f t="shared" si="1"/>
        <v>32</v>
      </c>
      <c r="O35" s="42">
        <v>4</v>
      </c>
      <c r="P35" s="42">
        <v>4</v>
      </c>
      <c r="Q35" s="42">
        <v>4</v>
      </c>
      <c r="R35" s="42">
        <v>4</v>
      </c>
      <c r="S35" s="42">
        <v>4</v>
      </c>
      <c r="T35" s="42">
        <v>4</v>
      </c>
      <c r="U35" s="42">
        <v>4</v>
      </c>
      <c r="V35" s="42">
        <v>4</v>
      </c>
      <c r="W35" s="43">
        <f t="shared" si="6"/>
        <v>32</v>
      </c>
      <c r="X35" s="42">
        <v>3</v>
      </c>
      <c r="Y35" s="42">
        <v>3</v>
      </c>
      <c r="Z35" s="42">
        <v>3</v>
      </c>
      <c r="AA35" s="43">
        <f t="shared" si="2"/>
        <v>9</v>
      </c>
      <c r="AB35" s="42">
        <v>4</v>
      </c>
      <c r="AC35" s="42">
        <v>2</v>
      </c>
      <c r="AD35" s="42">
        <v>2</v>
      </c>
      <c r="AE35" s="42">
        <v>2</v>
      </c>
      <c r="AF35" s="42">
        <v>2</v>
      </c>
      <c r="AG35" s="42">
        <v>2</v>
      </c>
      <c r="AH35" s="42">
        <v>2</v>
      </c>
      <c r="AI35" s="43">
        <f t="shared" si="3"/>
        <v>16</v>
      </c>
      <c r="AJ35" s="42">
        <v>4</v>
      </c>
      <c r="AK35" s="42">
        <v>4</v>
      </c>
      <c r="AL35" s="42">
        <v>4</v>
      </c>
      <c r="AM35" s="42">
        <v>4</v>
      </c>
      <c r="AN35" s="42">
        <v>4</v>
      </c>
      <c r="AO35" s="42">
        <v>4</v>
      </c>
      <c r="AP35" s="42">
        <v>4</v>
      </c>
      <c r="AQ35" s="42">
        <v>4</v>
      </c>
      <c r="AR35" s="43">
        <f t="shared" si="4"/>
        <v>32</v>
      </c>
      <c r="AS35" s="42">
        <v>2</v>
      </c>
      <c r="AT35" s="42">
        <v>4</v>
      </c>
      <c r="AU35" s="42">
        <v>4</v>
      </c>
      <c r="AV35" s="42">
        <v>2</v>
      </c>
      <c r="AW35" s="42">
        <v>4</v>
      </c>
      <c r="AX35" s="42">
        <v>2</v>
      </c>
      <c r="AY35" s="42">
        <v>2</v>
      </c>
      <c r="AZ35" s="42">
        <v>2</v>
      </c>
      <c r="BA35" s="42">
        <v>2</v>
      </c>
      <c r="BB35" s="43">
        <f t="shared" si="5"/>
        <v>24</v>
      </c>
    </row>
    <row r="36" spans="1:54" x14ac:dyDescent="0.2">
      <c r="A36" s="7">
        <v>34</v>
      </c>
      <c r="B36" s="7" t="s">
        <v>105</v>
      </c>
      <c r="C36" s="7" t="s">
        <v>143</v>
      </c>
      <c r="D36" s="42">
        <v>1</v>
      </c>
      <c r="E36" s="43">
        <f t="shared" si="0"/>
        <v>1</v>
      </c>
      <c r="F36" s="42">
        <v>4</v>
      </c>
      <c r="G36" s="42">
        <v>4</v>
      </c>
      <c r="H36" s="42">
        <v>4</v>
      </c>
      <c r="I36" s="42">
        <v>4</v>
      </c>
      <c r="J36" s="42">
        <v>1</v>
      </c>
      <c r="K36" s="42">
        <v>4</v>
      </c>
      <c r="L36" s="42">
        <v>4</v>
      </c>
      <c r="M36" s="42">
        <v>2</v>
      </c>
      <c r="N36" s="43">
        <f t="shared" si="1"/>
        <v>27</v>
      </c>
      <c r="O36" s="42">
        <v>4</v>
      </c>
      <c r="P36" s="42">
        <v>4</v>
      </c>
      <c r="Q36" s="42">
        <v>4</v>
      </c>
      <c r="R36" s="42">
        <v>2</v>
      </c>
      <c r="S36" s="42">
        <v>4</v>
      </c>
      <c r="T36" s="42">
        <v>4</v>
      </c>
      <c r="U36" s="42">
        <v>4</v>
      </c>
      <c r="V36" s="42">
        <v>2</v>
      </c>
      <c r="W36" s="43">
        <f t="shared" si="6"/>
        <v>28</v>
      </c>
      <c r="X36" s="42">
        <v>1</v>
      </c>
      <c r="Y36" s="42">
        <v>2</v>
      </c>
      <c r="Z36" s="42">
        <v>2</v>
      </c>
      <c r="AA36" s="43">
        <f t="shared" si="2"/>
        <v>5</v>
      </c>
      <c r="AB36" s="42">
        <v>1</v>
      </c>
      <c r="AC36" s="42">
        <v>3</v>
      </c>
      <c r="AD36" s="42">
        <v>5</v>
      </c>
      <c r="AE36" s="42">
        <v>5</v>
      </c>
      <c r="AF36" s="42">
        <v>3</v>
      </c>
      <c r="AG36" s="42">
        <v>3</v>
      </c>
      <c r="AH36" s="42">
        <v>3</v>
      </c>
      <c r="AI36" s="43">
        <f t="shared" si="3"/>
        <v>23</v>
      </c>
      <c r="AJ36" s="42">
        <v>1</v>
      </c>
      <c r="AK36" s="42">
        <v>1</v>
      </c>
      <c r="AL36" s="42">
        <v>3</v>
      </c>
      <c r="AM36" s="42">
        <v>3</v>
      </c>
      <c r="AN36" s="42">
        <v>4</v>
      </c>
      <c r="AO36" s="42">
        <v>4</v>
      </c>
      <c r="AP36" s="42">
        <v>4</v>
      </c>
      <c r="AQ36" s="42">
        <v>2</v>
      </c>
      <c r="AR36" s="43">
        <f t="shared" si="4"/>
        <v>22</v>
      </c>
      <c r="AS36" s="42">
        <v>2</v>
      </c>
      <c r="AT36" s="42">
        <v>5</v>
      </c>
      <c r="AU36" s="42">
        <v>3</v>
      </c>
      <c r="AV36" s="42">
        <v>2</v>
      </c>
      <c r="AW36" s="42">
        <v>2</v>
      </c>
      <c r="AX36" s="42">
        <v>2</v>
      </c>
      <c r="AY36" s="42">
        <v>5</v>
      </c>
      <c r="AZ36" s="42">
        <v>3</v>
      </c>
      <c r="BA36" s="42">
        <v>4</v>
      </c>
      <c r="BB36" s="43">
        <f t="shared" si="5"/>
        <v>28</v>
      </c>
    </row>
    <row r="37" spans="1:54" x14ac:dyDescent="0.2">
      <c r="A37" s="7">
        <v>35</v>
      </c>
      <c r="B37" s="7" t="s">
        <v>105</v>
      </c>
      <c r="C37" s="7" t="s">
        <v>146</v>
      </c>
      <c r="D37" s="42">
        <v>4</v>
      </c>
      <c r="E37" s="43">
        <f t="shared" si="0"/>
        <v>4</v>
      </c>
      <c r="F37" s="42">
        <v>5</v>
      </c>
      <c r="G37" s="42">
        <v>5</v>
      </c>
      <c r="H37" s="42">
        <v>5</v>
      </c>
      <c r="I37" s="42">
        <v>5</v>
      </c>
      <c r="J37" s="42">
        <v>3</v>
      </c>
      <c r="K37" s="42">
        <v>5</v>
      </c>
      <c r="L37" s="42">
        <v>5</v>
      </c>
      <c r="M37" s="42">
        <v>4</v>
      </c>
      <c r="N37" s="43">
        <f t="shared" si="1"/>
        <v>37</v>
      </c>
      <c r="O37" s="42">
        <v>5</v>
      </c>
      <c r="P37" s="42">
        <v>5</v>
      </c>
      <c r="Q37" s="42">
        <v>5</v>
      </c>
      <c r="R37" s="42">
        <v>4</v>
      </c>
      <c r="S37" s="42">
        <v>4</v>
      </c>
      <c r="T37" s="42">
        <v>4</v>
      </c>
      <c r="U37" s="42">
        <v>3</v>
      </c>
      <c r="V37" s="42">
        <v>4</v>
      </c>
      <c r="W37" s="43">
        <f t="shared" si="6"/>
        <v>34</v>
      </c>
      <c r="X37" s="42">
        <v>2</v>
      </c>
      <c r="Y37" s="42">
        <v>3</v>
      </c>
      <c r="Z37" s="42">
        <v>3</v>
      </c>
      <c r="AA37" s="43">
        <f t="shared" si="2"/>
        <v>8</v>
      </c>
      <c r="AB37" s="42">
        <v>5</v>
      </c>
      <c r="AC37" s="42">
        <v>4</v>
      </c>
      <c r="AD37" s="42">
        <v>4</v>
      </c>
      <c r="AE37" s="42">
        <v>4</v>
      </c>
      <c r="AF37" s="42">
        <v>4</v>
      </c>
      <c r="AG37" s="42">
        <v>4</v>
      </c>
      <c r="AH37" s="42">
        <v>3</v>
      </c>
      <c r="AI37" s="43">
        <f t="shared" si="3"/>
        <v>28</v>
      </c>
      <c r="AJ37" s="42">
        <v>4</v>
      </c>
      <c r="AK37" s="42">
        <v>3</v>
      </c>
      <c r="AL37" s="42">
        <v>5</v>
      </c>
      <c r="AM37" s="42">
        <v>5</v>
      </c>
      <c r="AN37" s="42">
        <v>5</v>
      </c>
      <c r="AO37" s="42">
        <v>5</v>
      </c>
      <c r="AP37" s="42">
        <v>5</v>
      </c>
      <c r="AQ37" s="42">
        <v>3</v>
      </c>
      <c r="AR37" s="43">
        <f t="shared" si="4"/>
        <v>35</v>
      </c>
      <c r="AS37" s="42">
        <v>4</v>
      </c>
      <c r="AT37" s="42">
        <v>4</v>
      </c>
      <c r="AU37" s="42">
        <v>5</v>
      </c>
      <c r="AV37" s="42">
        <v>5</v>
      </c>
      <c r="AW37" s="42">
        <v>4</v>
      </c>
      <c r="AX37" s="42">
        <v>4</v>
      </c>
      <c r="AY37" s="42">
        <v>4</v>
      </c>
      <c r="AZ37" s="42">
        <v>4</v>
      </c>
      <c r="BA37" s="42">
        <v>4</v>
      </c>
      <c r="BB37" s="43">
        <f t="shared" si="5"/>
        <v>38</v>
      </c>
    </row>
    <row r="38" spans="1:54" x14ac:dyDescent="0.2">
      <c r="A38" s="7">
        <v>36</v>
      </c>
      <c r="B38" s="7" t="s">
        <v>105</v>
      </c>
      <c r="C38" s="7" t="s">
        <v>151</v>
      </c>
      <c r="D38" s="42">
        <v>4</v>
      </c>
      <c r="E38" s="43">
        <f t="shared" si="0"/>
        <v>4</v>
      </c>
      <c r="F38" s="42">
        <v>5</v>
      </c>
      <c r="G38" s="42">
        <v>5</v>
      </c>
      <c r="H38" s="42">
        <v>4</v>
      </c>
      <c r="I38" s="42">
        <v>4</v>
      </c>
      <c r="J38" s="42">
        <v>4</v>
      </c>
      <c r="K38" s="42">
        <v>4</v>
      </c>
      <c r="L38" s="42">
        <v>4</v>
      </c>
      <c r="M38" s="42">
        <v>4</v>
      </c>
      <c r="N38" s="43">
        <f t="shared" si="1"/>
        <v>34</v>
      </c>
      <c r="O38" s="42">
        <v>4</v>
      </c>
      <c r="P38" s="42">
        <v>4</v>
      </c>
      <c r="Q38" s="42">
        <v>4</v>
      </c>
      <c r="R38" s="42">
        <v>4</v>
      </c>
      <c r="S38" s="42">
        <v>4</v>
      </c>
      <c r="T38" s="42">
        <v>4</v>
      </c>
      <c r="U38" s="42">
        <v>4</v>
      </c>
      <c r="V38" s="42">
        <v>3</v>
      </c>
      <c r="W38" s="43">
        <f t="shared" si="6"/>
        <v>31</v>
      </c>
      <c r="X38" s="42">
        <v>3</v>
      </c>
      <c r="Y38" s="42">
        <v>3</v>
      </c>
      <c r="Z38" s="42">
        <v>3</v>
      </c>
      <c r="AA38" s="43">
        <f t="shared" si="2"/>
        <v>9</v>
      </c>
      <c r="AB38" s="42">
        <v>5</v>
      </c>
      <c r="AC38" s="42">
        <v>5</v>
      </c>
      <c r="AD38" s="42">
        <v>5</v>
      </c>
      <c r="AE38" s="42">
        <v>4</v>
      </c>
      <c r="AF38" s="42">
        <v>4</v>
      </c>
      <c r="AG38" s="42">
        <v>4</v>
      </c>
      <c r="AH38" s="42">
        <v>3</v>
      </c>
      <c r="AI38" s="43">
        <f t="shared" si="3"/>
        <v>30</v>
      </c>
      <c r="AJ38" s="42">
        <v>4</v>
      </c>
      <c r="AK38" s="42">
        <v>4</v>
      </c>
      <c r="AL38" s="42">
        <v>4</v>
      </c>
      <c r="AM38" s="42">
        <v>4</v>
      </c>
      <c r="AN38" s="42">
        <v>4</v>
      </c>
      <c r="AO38" s="42">
        <v>4</v>
      </c>
      <c r="AP38" s="42">
        <v>4</v>
      </c>
      <c r="AQ38" s="42">
        <v>4</v>
      </c>
      <c r="AR38" s="43">
        <f t="shared" si="4"/>
        <v>32</v>
      </c>
      <c r="AS38" s="42">
        <v>4</v>
      </c>
      <c r="AT38" s="42">
        <v>4</v>
      </c>
      <c r="AU38" s="42">
        <v>4</v>
      </c>
      <c r="AV38" s="42">
        <v>3</v>
      </c>
      <c r="AW38" s="42">
        <v>4</v>
      </c>
      <c r="AX38" s="42">
        <v>4</v>
      </c>
      <c r="AY38" s="42">
        <v>3</v>
      </c>
      <c r="AZ38" s="42">
        <v>3</v>
      </c>
      <c r="BA38" s="42">
        <v>4</v>
      </c>
      <c r="BB38" s="43">
        <f t="shared" si="5"/>
        <v>33</v>
      </c>
    </row>
    <row r="39" spans="1:54" x14ac:dyDescent="0.2">
      <c r="A39" s="7">
        <v>37</v>
      </c>
      <c r="B39" s="7" t="s">
        <v>105</v>
      </c>
      <c r="C39" s="7" t="s">
        <v>154</v>
      </c>
      <c r="D39" s="42">
        <v>3</v>
      </c>
      <c r="E39" s="43">
        <f t="shared" si="0"/>
        <v>3</v>
      </c>
      <c r="F39" s="42">
        <v>5</v>
      </c>
      <c r="G39" s="42">
        <v>4</v>
      </c>
      <c r="H39" s="42">
        <v>4</v>
      </c>
      <c r="I39" s="42">
        <v>4</v>
      </c>
      <c r="J39" s="42">
        <v>3</v>
      </c>
      <c r="K39" s="42">
        <v>5</v>
      </c>
      <c r="L39" s="42">
        <v>5</v>
      </c>
      <c r="M39" s="42">
        <v>3</v>
      </c>
      <c r="N39" s="43">
        <f t="shared" si="1"/>
        <v>33</v>
      </c>
      <c r="O39" s="42">
        <v>5</v>
      </c>
      <c r="P39" s="42">
        <v>5</v>
      </c>
      <c r="Q39" s="42">
        <v>5</v>
      </c>
      <c r="R39" s="42">
        <v>5</v>
      </c>
      <c r="S39" s="42">
        <v>5</v>
      </c>
      <c r="T39" s="42">
        <v>5</v>
      </c>
      <c r="U39" s="42">
        <v>5</v>
      </c>
      <c r="V39" s="42">
        <v>5</v>
      </c>
      <c r="W39" s="43">
        <f t="shared" si="6"/>
        <v>40</v>
      </c>
      <c r="X39" s="42">
        <v>1</v>
      </c>
      <c r="Y39" s="42">
        <v>3</v>
      </c>
      <c r="Z39" s="42">
        <v>2</v>
      </c>
      <c r="AA39" s="43">
        <f t="shared" si="2"/>
        <v>6</v>
      </c>
      <c r="AB39" s="42">
        <v>3</v>
      </c>
      <c r="AC39" s="42">
        <v>2</v>
      </c>
      <c r="AD39" s="42">
        <v>3</v>
      </c>
      <c r="AE39" s="42">
        <v>3</v>
      </c>
      <c r="AF39" s="42">
        <v>3</v>
      </c>
      <c r="AG39" s="42">
        <v>3</v>
      </c>
      <c r="AH39" s="42">
        <v>3</v>
      </c>
      <c r="AI39" s="43">
        <f t="shared" si="3"/>
        <v>20</v>
      </c>
      <c r="AJ39" s="42">
        <v>2</v>
      </c>
      <c r="AK39" s="42">
        <v>2</v>
      </c>
      <c r="AL39" s="42">
        <v>2</v>
      </c>
      <c r="AM39" s="42">
        <v>3</v>
      </c>
      <c r="AN39" s="42">
        <v>3</v>
      </c>
      <c r="AO39" s="42">
        <v>3</v>
      </c>
      <c r="AP39" s="42">
        <v>3</v>
      </c>
      <c r="AQ39" s="42">
        <v>2</v>
      </c>
      <c r="AR39" s="43">
        <f t="shared" si="4"/>
        <v>20</v>
      </c>
      <c r="AS39" s="42">
        <v>2</v>
      </c>
      <c r="AT39" s="42">
        <v>5</v>
      </c>
      <c r="AU39" s="42">
        <v>4</v>
      </c>
      <c r="AV39" s="42">
        <v>3</v>
      </c>
      <c r="AW39" s="42">
        <v>3</v>
      </c>
      <c r="AX39" s="42">
        <v>3</v>
      </c>
      <c r="AY39" s="42">
        <v>4</v>
      </c>
      <c r="AZ39" s="42">
        <v>5</v>
      </c>
      <c r="BA39" s="42">
        <v>5</v>
      </c>
      <c r="BB39" s="43">
        <f t="shared" si="5"/>
        <v>34</v>
      </c>
    </row>
    <row r="40" spans="1:54" x14ac:dyDescent="0.2">
      <c r="A40" s="7">
        <v>38</v>
      </c>
      <c r="B40" s="7" t="s">
        <v>105</v>
      </c>
      <c r="C40" s="7" t="s">
        <v>151</v>
      </c>
      <c r="D40" s="42">
        <v>3</v>
      </c>
      <c r="E40" s="43">
        <f t="shared" si="0"/>
        <v>3</v>
      </c>
      <c r="F40" s="42">
        <v>5</v>
      </c>
      <c r="G40" s="42">
        <v>4</v>
      </c>
      <c r="H40" s="42">
        <v>4</v>
      </c>
      <c r="I40" s="42">
        <v>4</v>
      </c>
      <c r="J40" s="42">
        <v>3</v>
      </c>
      <c r="K40" s="42">
        <v>5</v>
      </c>
      <c r="L40" s="42">
        <v>5</v>
      </c>
      <c r="M40" s="42">
        <v>3</v>
      </c>
      <c r="N40" s="43">
        <f t="shared" si="1"/>
        <v>33</v>
      </c>
      <c r="O40" s="42">
        <v>4</v>
      </c>
      <c r="P40" s="42">
        <v>4</v>
      </c>
      <c r="Q40" s="42">
        <v>4</v>
      </c>
      <c r="R40" s="42">
        <v>4</v>
      </c>
      <c r="S40" s="42">
        <v>4</v>
      </c>
      <c r="T40" s="42">
        <v>4</v>
      </c>
      <c r="U40" s="42">
        <v>4</v>
      </c>
      <c r="V40" s="42">
        <v>4</v>
      </c>
      <c r="W40" s="43">
        <f t="shared" si="6"/>
        <v>32</v>
      </c>
      <c r="X40" s="42">
        <v>2</v>
      </c>
      <c r="Y40" s="42">
        <v>2</v>
      </c>
      <c r="Z40" s="42">
        <v>1</v>
      </c>
      <c r="AA40" s="43">
        <f t="shared" si="2"/>
        <v>5</v>
      </c>
      <c r="AB40" s="42">
        <v>4</v>
      </c>
      <c r="AC40" s="42">
        <v>4</v>
      </c>
      <c r="AD40" s="42">
        <v>4</v>
      </c>
      <c r="AE40" s="42">
        <v>4</v>
      </c>
      <c r="AF40" s="42">
        <v>4</v>
      </c>
      <c r="AG40" s="42">
        <v>3</v>
      </c>
      <c r="AH40" s="42">
        <v>3</v>
      </c>
      <c r="AI40" s="43">
        <f t="shared" si="3"/>
        <v>26</v>
      </c>
      <c r="AJ40" s="42">
        <v>2</v>
      </c>
      <c r="AK40" s="42">
        <v>2</v>
      </c>
      <c r="AL40" s="42">
        <v>2</v>
      </c>
      <c r="AM40" s="42">
        <v>4</v>
      </c>
      <c r="AN40" s="42">
        <v>4</v>
      </c>
      <c r="AO40" s="42">
        <v>4</v>
      </c>
      <c r="AP40" s="42">
        <v>4</v>
      </c>
      <c r="AQ40" s="42">
        <v>2</v>
      </c>
      <c r="AR40" s="43">
        <f t="shared" si="4"/>
        <v>24</v>
      </c>
      <c r="AS40" s="42">
        <v>2</v>
      </c>
      <c r="AT40" s="42">
        <v>4</v>
      </c>
      <c r="AU40" s="42">
        <v>5</v>
      </c>
      <c r="AV40" s="42">
        <v>3</v>
      </c>
      <c r="AW40" s="42">
        <v>5</v>
      </c>
      <c r="AX40" s="42">
        <v>3</v>
      </c>
      <c r="AY40" s="42">
        <v>3</v>
      </c>
      <c r="AZ40" s="42">
        <v>2</v>
      </c>
      <c r="BA40" s="42">
        <v>3</v>
      </c>
      <c r="BB40" s="43">
        <f t="shared" si="5"/>
        <v>30</v>
      </c>
    </row>
    <row r="41" spans="1:54" x14ac:dyDescent="0.2">
      <c r="A41" s="7">
        <v>39</v>
      </c>
      <c r="B41" s="7" t="s">
        <v>105</v>
      </c>
      <c r="C41" s="7" t="s">
        <v>156</v>
      </c>
      <c r="D41" s="42">
        <v>3</v>
      </c>
      <c r="E41" s="43">
        <f t="shared" si="0"/>
        <v>3</v>
      </c>
      <c r="F41" s="42">
        <v>5</v>
      </c>
      <c r="G41" s="42">
        <v>5</v>
      </c>
      <c r="H41" s="42">
        <v>4</v>
      </c>
      <c r="I41" s="42">
        <v>4</v>
      </c>
      <c r="J41" s="42">
        <v>3</v>
      </c>
      <c r="K41" s="42">
        <v>4</v>
      </c>
      <c r="L41" s="42">
        <v>5</v>
      </c>
      <c r="M41" s="42">
        <v>4</v>
      </c>
      <c r="N41" s="43">
        <f t="shared" si="1"/>
        <v>34</v>
      </c>
      <c r="O41" s="42">
        <v>4</v>
      </c>
      <c r="P41" s="42">
        <v>4</v>
      </c>
      <c r="Q41" s="42">
        <v>3</v>
      </c>
      <c r="R41" s="42">
        <v>3</v>
      </c>
      <c r="S41" s="42">
        <v>3</v>
      </c>
      <c r="T41" s="42">
        <v>4</v>
      </c>
      <c r="U41" s="42">
        <v>4</v>
      </c>
      <c r="V41" s="42">
        <v>4</v>
      </c>
      <c r="W41" s="43">
        <f t="shared" si="6"/>
        <v>29</v>
      </c>
      <c r="X41" s="42">
        <v>1</v>
      </c>
      <c r="Y41" s="42">
        <v>2</v>
      </c>
      <c r="Z41" s="42">
        <v>2</v>
      </c>
      <c r="AA41" s="43">
        <f t="shared" si="2"/>
        <v>5</v>
      </c>
      <c r="AB41" s="42">
        <v>2</v>
      </c>
      <c r="AC41" s="42">
        <v>3</v>
      </c>
      <c r="AD41" s="42">
        <v>3</v>
      </c>
      <c r="AE41" s="42">
        <v>3</v>
      </c>
      <c r="AF41" s="42">
        <v>3</v>
      </c>
      <c r="AG41" s="42">
        <v>3</v>
      </c>
      <c r="AH41" s="42">
        <v>3</v>
      </c>
      <c r="AI41" s="43">
        <f t="shared" si="3"/>
        <v>20</v>
      </c>
      <c r="AJ41" s="42">
        <v>3</v>
      </c>
      <c r="AK41" s="42">
        <v>3</v>
      </c>
      <c r="AL41" s="42">
        <v>3</v>
      </c>
      <c r="AM41" s="42">
        <v>2</v>
      </c>
      <c r="AN41" s="42">
        <v>3</v>
      </c>
      <c r="AO41" s="42">
        <v>3</v>
      </c>
      <c r="AP41" s="42">
        <v>4</v>
      </c>
      <c r="AQ41" s="42">
        <v>2</v>
      </c>
      <c r="AR41" s="43">
        <f t="shared" si="4"/>
        <v>23</v>
      </c>
      <c r="AS41" s="42">
        <v>1</v>
      </c>
      <c r="AT41" s="42">
        <v>4</v>
      </c>
      <c r="AU41" s="42">
        <v>3</v>
      </c>
      <c r="AV41" s="42">
        <v>3</v>
      </c>
      <c r="AW41" s="42">
        <v>3</v>
      </c>
      <c r="AX41" s="42">
        <v>3</v>
      </c>
      <c r="AY41" s="42">
        <v>4</v>
      </c>
      <c r="AZ41" s="42">
        <v>3</v>
      </c>
      <c r="BA41" s="42">
        <v>3</v>
      </c>
      <c r="BB41" s="43">
        <f t="shared" si="5"/>
        <v>27</v>
      </c>
    </row>
    <row r="42" spans="1:54" x14ac:dyDescent="0.2">
      <c r="A42" s="7">
        <v>40</v>
      </c>
      <c r="B42" s="7" t="s">
        <v>105</v>
      </c>
      <c r="C42" s="7" t="s">
        <v>143</v>
      </c>
      <c r="D42" s="42">
        <v>4</v>
      </c>
      <c r="E42" s="43">
        <f t="shared" si="0"/>
        <v>4</v>
      </c>
      <c r="F42" s="42">
        <v>4</v>
      </c>
      <c r="G42" s="42">
        <v>5</v>
      </c>
      <c r="H42" s="42">
        <v>4</v>
      </c>
      <c r="I42" s="42">
        <v>5</v>
      </c>
      <c r="J42" s="42">
        <v>2</v>
      </c>
      <c r="K42" s="42">
        <v>4</v>
      </c>
      <c r="L42" s="42">
        <v>4</v>
      </c>
      <c r="M42" s="42">
        <v>4</v>
      </c>
      <c r="N42" s="43">
        <f t="shared" si="1"/>
        <v>32</v>
      </c>
      <c r="O42" s="42">
        <v>5</v>
      </c>
      <c r="P42" s="42">
        <v>4</v>
      </c>
      <c r="Q42" s="42">
        <v>4</v>
      </c>
      <c r="R42" s="42">
        <v>3</v>
      </c>
      <c r="S42" s="42">
        <v>4</v>
      </c>
      <c r="T42" s="42">
        <v>5</v>
      </c>
      <c r="U42" s="42">
        <v>5</v>
      </c>
      <c r="V42" s="42">
        <v>5</v>
      </c>
      <c r="W42" s="43">
        <f t="shared" si="6"/>
        <v>35</v>
      </c>
      <c r="X42" s="42">
        <v>3</v>
      </c>
      <c r="Y42" s="42">
        <v>2</v>
      </c>
      <c r="Z42" s="42">
        <v>3</v>
      </c>
      <c r="AA42" s="43">
        <f t="shared" si="2"/>
        <v>8</v>
      </c>
      <c r="AB42" s="42">
        <v>3</v>
      </c>
      <c r="AC42" s="42">
        <v>4</v>
      </c>
      <c r="AD42" s="42">
        <v>4</v>
      </c>
      <c r="AE42" s="42">
        <v>5</v>
      </c>
      <c r="AF42" s="42">
        <v>3</v>
      </c>
      <c r="AG42" s="42">
        <v>3</v>
      </c>
      <c r="AH42" s="42">
        <v>2</v>
      </c>
      <c r="AI42" s="43">
        <f t="shared" si="3"/>
        <v>24</v>
      </c>
      <c r="AJ42" s="42">
        <v>2</v>
      </c>
      <c r="AK42" s="42">
        <v>1</v>
      </c>
      <c r="AL42" s="42">
        <v>2</v>
      </c>
      <c r="AM42" s="42">
        <v>4</v>
      </c>
      <c r="AN42" s="42">
        <v>4</v>
      </c>
      <c r="AO42" s="42">
        <v>4</v>
      </c>
      <c r="AP42" s="42">
        <v>4</v>
      </c>
      <c r="AQ42" s="42">
        <v>3</v>
      </c>
      <c r="AR42" s="43">
        <f t="shared" si="4"/>
        <v>24</v>
      </c>
      <c r="AS42" s="42">
        <v>4</v>
      </c>
      <c r="AT42" s="42">
        <v>5</v>
      </c>
      <c r="AU42" s="42">
        <v>4</v>
      </c>
      <c r="AV42" s="42">
        <v>3</v>
      </c>
      <c r="AW42" s="42">
        <v>4</v>
      </c>
      <c r="AX42" s="42">
        <v>3</v>
      </c>
      <c r="AY42" s="42">
        <v>2</v>
      </c>
      <c r="AZ42" s="42">
        <v>1</v>
      </c>
      <c r="BA42" s="42">
        <v>5</v>
      </c>
      <c r="BB42" s="43">
        <f t="shared" si="5"/>
        <v>31</v>
      </c>
    </row>
    <row r="43" spans="1:54" x14ac:dyDescent="0.2">
      <c r="A43" s="7">
        <v>41</v>
      </c>
      <c r="B43" s="7" t="s">
        <v>105</v>
      </c>
      <c r="C43" s="7" t="s">
        <v>156</v>
      </c>
      <c r="D43" s="42">
        <v>4</v>
      </c>
      <c r="E43" s="43">
        <f t="shared" si="0"/>
        <v>4</v>
      </c>
      <c r="F43" s="42">
        <v>4</v>
      </c>
      <c r="G43" s="42">
        <v>4</v>
      </c>
      <c r="H43" s="42">
        <v>4</v>
      </c>
      <c r="I43" s="42">
        <v>4</v>
      </c>
      <c r="J43" s="42">
        <v>4</v>
      </c>
      <c r="K43" s="42">
        <v>4</v>
      </c>
      <c r="L43" s="42">
        <v>4</v>
      </c>
      <c r="M43" s="42">
        <v>4</v>
      </c>
      <c r="N43" s="43">
        <f t="shared" si="1"/>
        <v>32</v>
      </c>
      <c r="O43" s="42">
        <v>4</v>
      </c>
      <c r="P43" s="42">
        <v>4</v>
      </c>
      <c r="Q43" s="42">
        <v>4</v>
      </c>
      <c r="R43" s="42">
        <v>4</v>
      </c>
      <c r="S43" s="42">
        <v>4</v>
      </c>
      <c r="T43" s="42">
        <v>4</v>
      </c>
      <c r="U43" s="42">
        <v>4</v>
      </c>
      <c r="V43" s="42">
        <v>4</v>
      </c>
      <c r="W43" s="43">
        <f t="shared" si="6"/>
        <v>32</v>
      </c>
      <c r="X43" s="42">
        <v>3</v>
      </c>
      <c r="Y43" s="42">
        <v>3</v>
      </c>
      <c r="Z43" s="42">
        <v>3</v>
      </c>
      <c r="AA43" s="43">
        <f t="shared" si="2"/>
        <v>9</v>
      </c>
      <c r="AB43" s="42">
        <v>4</v>
      </c>
      <c r="AC43" s="42">
        <v>2</v>
      </c>
      <c r="AD43" s="42">
        <v>3</v>
      </c>
      <c r="AE43" s="42">
        <v>3</v>
      </c>
      <c r="AF43" s="42">
        <v>3</v>
      </c>
      <c r="AG43" s="42">
        <v>3</v>
      </c>
      <c r="AH43" s="42">
        <v>2</v>
      </c>
      <c r="AI43" s="43">
        <f t="shared" si="3"/>
        <v>20</v>
      </c>
      <c r="AJ43" s="42">
        <v>3</v>
      </c>
      <c r="AK43" s="42">
        <v>3</v>
      </c>
      <c r="AL43" s="42">
        <v>3</v>
      </c>
      <c r="AM43" s="42">
        <v>3</v>
      </c>
      <c r="AN43" s="42">
        <v>4</v>
      </c>
      <c r="AO43" s="42">
        <v>4</v>
      </c>
      <c r="AP43" s="42">
        <v>4</v>
      </c>
      <c r="AQ43" s="42">
        <v>3</v>
      </c>
      <c r="AR43" s="43">
        <f t="shared" si="4"/>
        <v>27</v>
      </c>
      <c r="AS43" s="42">
        <v>3</v>
      </c>
      <c r="AT43" s="42">
        <v>4</v>
      </c>
      <c r="AU43" s="42">
        <v>4</v>
      </c>
      <c r="AV43" s="42">
        <v>4</v>
      </c>
      <c r="AW43" s="42">
        <v>4</v>
      </c>
      <c r="AX43" s="42">
        <v>4</v>
      </c>
      <c r="AY43" s="42">
        <v>4</v>
      </c>
      <c r="AZ43" s="42">
        <v>4</v>
      </c>
      <c r="BA43" s="42">
        <v>4</v>
      </c>
      <c r="BB43" s="43">
        <f t="shared" si="5"/>
        <v>35</v>
      </c>
    </row>
    <row r="44" spans="1:54" x14ac:dyDescent="0.2">
      <c r="A44" s="7">
        <v>42</v>
      </c>
      <c r="B44" s="7" t="s">
        <v>105</v>
      </c>
      <c r="C44" s="7" t="s">
        <v>159</v>
      </c>
      <c r="D44" s="42">
        <v>4</v>
      </c>
      <c r="E44" s="43">
        <f t="shared" si="0"/>
        <v>4</v>
      </c>
      <c r="F44" s="42">
        <v>4</v>
      </c>
      <c r="G44" s="42">
        <v>4</v>
      </c>
      <c r="H44" s="42">
        <v>4</v>
      </c>
      <c r="I44" s="42">
        <v>4</v>
      </c>
      <c r="J44" s="42">
        <v>3</v>
      </c>
      <c r="K44" s="42">
        <v>4</v>
      </c>
      <c r="L44" s="42">
        <v>4</v>
      </c>
      <c r="M44" s="42">
        <v>3</v>
      </c>
      <c r="N44" s="43">
        <f t="shared" si="1"/>
        <v>30</v>
      </c>
      <c r="O44" s="42">
        <v>3</v>
      </c>
      <c r="P44" s="42">
        <v>3</v>
      </c>
      <c r="Q44" s="42">
        <v>3</v>
      </c>
      <c r="R44" s="42">
        <v>4</v>
      </c>
      <c r="S44" s="42">
        <v>3</v>
      </c>
      <c r="T44" s="42">
        <v>4</v>
      </c>
      <c r="U44" s="42">
        <v>3</v>
      </c>
      <c r="V44" s="42">
        <v>3</v>
      </c>
      <c r="W44" s="43">
        <f t="shared" si="6"/>
        <v>26</v>
      </c>
      <c r="X44" s="42">
        <v>1</v>
      </c>
      <c r="Y44" s="42">
        <v>3</v>
      </c>
      <c r="Z44" s="42">
        <v>2</v>
      </c>
      <c r="AA44" s="43">
        <f t="shared" si="2"/>
        <v>6</v>
      </c>
      <c r="AB44" s="42">
        <v>3</v>
      </c>
      <c r="AC44" s="42">
        <v>4</v>
      </c>
      <c r="AD44" s="42">
        <v>4</v>
      </c>
      <c r="AE44" s="42">
        <v>4</v>
      </c>
      <c r="AF44" s="42">
        <v>4</v>
      </c>
      <c r="AG44" s="42">
        <v>4</v>
      </c>
      <c r="AH44" s="42">
        <v>3</v>
      </c>
      <c r="AI44" s="43">
        <f t="shared" si="3"/>
        <v>26</v>
      </c>
      <c r="AJ44" s="42">
        <v>3</v>
      </c>
      <c r="AK44" s="42">
        <v>3</v>
      </c>
      <c r="AL44" s="42">
        <v>3</v>
      </c>
      <c r="AM44" s="42">
        <v>3</v>
      </c>
      <c r="AN44" s="42">
        <v>4</v>
      </c>
      <c r="AO44" s="42">
        <v>4</v>
      </c>
      <c r="AP44" s="42">
        <v>4</v>
      </c>
      <c r="AQ44" s="42">
        <v>3</v>
      </c>
      <c r="AR44" s="43">
        <f t="shared" si="4"/>
        <v>27</v>
      </c>
      <c r="AS44" s="42">
        <v>3</v>
      </c>
      <c r="AT44" s="42">
        <v>4</v>
      </c>
      <c r="AU44" s="42">
        <v>3</v>
      </c>
      <c r="AV44" s="42">
        <v>4</v>
      </c>
      <c r="AW44" s="42">
        <v>3</v>
      </c>
      <c r="AX44" s="42">
        <v>4</v>
      </c>
      <c r="AY44" s="42">
        <v>4</v>
      </c>
      <c r="AZ44" s="42">
        <v>3</v>
      </c>
      <c r="BA44" s="42">
        <v>3</v>
      </c>
      <c r="BB44" s="43">
        <f t="shared" si="5"/>
        <v>31</v>
      </c>
    </row>
    <row r="45" spans="1:54" x14ac:dyDescent="0.2">
      <c r="A45" s="7">
        <v>43</v>
      </c>
      <c r="B45" s="7" t="s">
        <v>105</v>
      </c>
      <c r="C45" s="7" t="s">
        <v>160</v>
      </c>
      <c r="D45" s="42">
        <v>3</v>
      </c>
      <c r="E45" s="43">
        <f t="shared" si="0"/>
        <v>3</v>
      </c>
      <c r="F45" s="42">
        <v>5</v>
      </c>
      <c r="G45" s="42">
        <v>5</v>
      </c>
      <c r="H45" s="42">
        <v>4</v>
      </c>
      <c r="I45" s="42">
        <v>3</v>
      </c>
      <c r="J45" s="42">
        <v>1</v>
      </c>
      <c r="K45" s="42">
        <v>5</v>
      </c>
      <c r="L45" s="42">
        <v>5</v>
      </c>
      <c r="M45" s="42">
        <v>5</v>
      </c>
      <c r="N45" s="43">
        <f t="shared" si="1"/>
        <v>33</v>
      </c>
      <c r="O45" s="42">
        <v>5</v>
      </c>
      <c r="P45" s="42">
        <v>5</v>
      </c>
      <c r="Q45" s="42">
        <v>5</v>
      </c>
      <c r="R45" s="42">
        <v>5</v>
      </c>
      <c r="S45" s="42">
        <v>5</v>
      </c>
      <c r="T45" s="42">
        <v>5</v>
      </c>
      <c r="U45" s="42">
        <v>5</v>
      </c>
      <c r="V45" s="42">
        <v>3</v>
      </c>
      <c r="W45" s="43">
        <f t="shared" si="6"/>
        <v>38</v>
      </c>
      <c r="X45" s="42">
        <v>1</v>
      </c>
      <c r="Y45" s="42">
        <v>3</v>
      </c>
      <c r="Z45" s="42">
        <v>2</v>
      </c>
      <c r="AA45" s="43">
        <f t="shared" si="2"/>
        <v>6</v>
      </c>
      <c r="AB45" s="42">
        <v>5</v>
      </c>
      <c r="AC45" s="42">
        <v>3</v>
      </c>
      <c r="AD45" s="42">
        <v>4</v>
      </c>
      <c r="AE45" s="42">
        <v>3</v>
      </c>
      <c r="AF45" s="42">
        <v>3</v>
      </c>
      <c r="AG45" s="42">
        <v>3</v>
      </c>
      <c r="AH45" s="42">
        <v>3</v>
      </c>
      <c r="AI45" s="43">
        <f t="shared" si="3"/>
        <v>24</v>
      </c>
      <c r="AJ45" s="42">
        <v>4</v>
      </c>
      <c r="AK45" s="42">
        <v>3</v>
      </c>
      <c r="AL45" s="42">
        <v>3</v>
      </c>
      <c r="AM45" s="42">
        <v>3</v>
      </c>
      <c r="AN45" s="42">
        <v>3</v>
      </c>
      <c r="AO45" s="42">
        <v>4</v>
      </c>
      <c r="AP45" s="42">
        <v>4</v>
      </c>
      <c r="AQ45" s="42">
        <v>3</v>
      </c>
      <c r="AR45" s="43">
        <f t="shared" si="4"/>
        <v>27</v>
      </c>
      <c r="AS45" s="42">
        <v>3</v>
      </c>
      <c r="AT45" s="42">
        <v>5</v>
      </c>
      <c r="AU45" s="42">
        <v>3</v>
      </c>
      <c r="AV45" s="42">
        <v>2</v>
      </c>
      <c r="AW45" s="42">
        <v>5</v>
      </c>
      <c r="AX45" s="42">
        <v>3</v>
      </c>
      <c r="AY45" s="42">
        <v>3</v>
      </c>
      <c r="AZ45" s="42">
        <v>2</v>
      </c>
      <c r="BA45" s="42">
        <v>3</v>
      </c>
      <c r="BB45" s="43">
        <f t="shared" si="5"/>
        <v>29</v>
      </c>
    </row>
    <row r="46" spans="1:54" x14ac:dyDescent="0.2">
      <c r="A46" s="7">
        <v>44</v>
      </c>
      <c r="B46" s="7" t="s">
        <v>105</v>
      </c>
      <c r="C46" s="7" t="s">
        <v>161</v>
      </c>
      <c r="D46" s="42">
        <v>2</v>
      </c>
      <c r="E46" s="43">
        <f t="shared" si="0"/>
        <v>2</v>
      </c>
      <c r="F46" s="42">
        <v>5</v>
      </c>
      <c r="G46" s="42">
        <v>4</v>
      </c>
      <c r="H46" s="42">
        <v>3</v>
      </c>
      <c r="I46" s="42">
        <v>4</v>
      </c>
      <c r="J46" s="42">
        <v>1</v>
      </c>
      <c r="K46" s="42">
        <v>3</v>
      </c>
      <c r="L46" s="42">
        <v>4</v>
      </c>
      <c r="M46" s="42">
        <v>1</v>
      </c>
      <c r="N46" s="43">
        <f t="shared" si="1"/>
        <v>25</v>
      </c>
      <c r="O46" s="42">
        <v>5</v>
      </c>
      <c r="P46" s="42">
        <v>4</v>
      </c>
      <c r="Q46" s="42">
        <v>5</v>
      </c>
      <c r="R46" s="42">
        <v>4</v>
      </c>
      <c r="S46" s="42">
        <v>5</v>
      </c>
      <c r="T46" s="42">
        <v>5</v>
      </c>
      <c r="U46" s="42">
        <v>5</v>
      </c>
      <c r="V46" s="42">
        <v>4</v>
      </c>
      <c r="W46" s="43">
        <f t="shared" si="6"/>
        <v>37</v>
      </c>
      <c r="X46" s="42">
        <v>1</v>
      </c>
      <c r="Y46" s="42">
        <v>2</v>
      </c>
      <c r="Z46" s="42">
        <v>2</v>
      </c>
      <c r="AA46" s="43">
        <f t="shared" si="2"/>
        <v>5</v>
      </c>
      <c r="AB46" s="42">
        <v>3</v>
      </c>
      <c r="AC46" s="42">
        <v>5</v>
      </c>
      <c r="AD46" s="42">
        <v>5</v>
      </c>
      <c r="AE46" s="42">
        <v>5</v>
      </c>
      <c r="AF46" s="42">
        <v>4</v>
      </c>
      <c r="AG46" s="42">
        <v>5</v>
      </c>
      <c r="AH46" s="42">
        <v>4</v>
      </c>
      <c r="AI46" s="43">
        <f t="shared" si="3"/>
        <v>31</v>
      </c>
      <c r="AJ46" s="42">
        <v>3</v>
      </c>
      <c r="AK46" s="42">
        <v>1</v>
      </c>
      <c r="AL46" s="42">
        <v>1</v>
      </c>
      <c r="AM46" s="42">
        <v>2</v>
      </c>
      <c r="AN46" s="42">
        <v>3</v>
      </c>
      <c r="AO46" s="42">
        <v>4</v>
      </c>
      <c r="AP46" s="42">
        <v>4</v>
      </c>
      <c r="AQ46" s="42">
        <v>2</v>
      </c>
      <c r="AR46" s="43">
        <f t="shared" si="4"/>
        <v>20</v>
      </c>
      <c r="AS46" s="42">
        <v>1</v>
      </c>
      <c r="AT46" s="42">
        <v>5</v>
      </c>
      <c r="AU46" s="42">
        <v>3</v>
      </c>
      <c r="AV46" s="42">
        <v>1</v>
      </c>
      <c r="AW46" s="42">
        <v>3</v>
      </c>
      <c r="AX46" s="42">
        <v>3</v>
      </c>
      <c r="AY46" s="42">
        <v>5</v>
      </c>
      <c r="AZ46" s="42">
        <v>1</v>
      </c>
      <c r="BA46" s="42">
        <v>2</v>
      </c>
      <c r="BB46" s="43">
        <f t="shared" si="5"/>
        <v>24</v>
      </c>
    </row>
    <row r="47" spans="1:54" x14ac:dyDescent="0.2">
      <c r="A47" s="7">
        <v>45</v>
      </c>
      <c r="B47" s="7" t="s">
        <v>105</v>
      </c>
      <c r="C47" s="7" t="s">
        <v>162</v>
      </c>
      <c r="D47" s="42">
        <v>4</v>
      </c>
      <c r="E47" s="43">
        <f t="shared" si="0"/>
        <v>4</v>
      </c>
      <c r="F47" s="42">
        <v>4</v>
      </c>
      <c r="G47" s="42">
        <v>4</v>
      </c>
      <c r="H47" s="42">
        <v>4</v>
      </c>
      <c r="I47" s="42">
        <v>3</v>
      </c>
      <c r="J47" s="42">
        <v>3</v>
      </c>
      <c r="K47" s="42">
        <v>5</v>
      </c>
      <c r="L47" s="42">
        <v>5</v>
      </c>
      <c r="M47" s="42">
        <v>5</v>
      </c>
      <c r="N47" s="43">
        <f t="shared" si="1"/>
        <v>33</v>
      </c>
      <c r="O47" s="42">
        <v>5</v>
      </c>
      <c r="P47" s="42">
        <v>5</v>
      </c>
      <c r="Q47" s="42">
        <v>5</v>
      </c>
      <c r="R47" s="42">
        <v>5</v>
      </c>
      <c r="S47" s="42">
        <v>5</v>
      </c>
      <c r="T47" s="42">
        <v>5</v>
      </c>
      <c r="U47" s="42">
        <v>5</v>
      </c>
      <c r="V47" s="42">
        <v>3</v>
      </c>
      <c r="W47" s="43">
        <f t="shared" si="6"/>
        <v>38</v>
      </c>
      <c r="X47" s="42">
        <v>2</v>
      </c>
      <c r="Y47" s="42">
        <v>3</v>
      </c>
      <c r="Z47" s="42">
        <v>3</v>
      </c>
      <c r="AA47" s="43">
        <f t="shared" si="2"/>
        <v>8</v>
      </c>
      <c r="AB47" s="42">
        <v>5</v>
      </c>
      <c r="AC47" s="42">
        <v>3</v>
      </c>
      <c r="AD47" s="42">
        <v>3</v>
      </c>
      <c r="AE47" s="42">
        <v>3</v>
      </c>
      <c r="AF47" s="42">
        <v>3</v>
      </c>
      <c r="AG47" s="42">
        <v>3</v>
      </c>
      <c r="AH47" s="42">
        <v>3</v>
      </c>
      <c r="AI47" s="43">
        <f t="shared" si="3"/>
        <v>23</v>
      </c>
      <c r="AJ47" s="42">
        <v>3</v>
      </c>
      <c r="AK47" s="42">
        <v>3</v>
      </c>
      <c r="AL47" s="42">
        <v>3</v>
      </c>
      <c r="AM47" s="42">
        <v>3</v>
      </c>
      <c r="AN47" s="42">
        <v>3</v>
      </c>
      <c r="AO47" s="42">
        <v>3</v>
      </c>
      <c r="AP47" s="42">
        <v>3</v>
      </c>
      <c r="AQ47" s="42">
        <v>3</v>
      </c>
      <c r="AR47" s="43">
        <f t="shared" si="4"/>
        <v>24</v>
      </c>
      <c r="AS47" s="42">
        <v>5</v>
      </c>
      <c r="AT47" s="42">
        <v>5</v>
      </c>
      <c r="AU47" s="42">
        <v>4</v>
      </c>
      <c r="AV47" s="42">
        <v>3</v>
      </c>
      <c r="AW47" s="42">
        <v>3</v>
      </c>
      <c r="AX47" s="42">
        <v>4</v>
      </c>
      <c r="AY47" s="42">
        <v>4</v>
      </c>
      <c r="AZ47" s="42">
        <v>3</v>
      </c>
      <c r="BA47" s="42">
        <v>3</v>
      </c>
      <c r="BB47" s="43">
        <f t="shared" si="5"/>
        <v>34</v>
      </c>
    </row>
    <row r="48" spans="1:54" x14ac:dyDescent="0.2">
      <c r="A48" s="7">
        <v>46</v>
      </c>
      <c r="B48" s="7" t="s">
        <v>105</v>
      </c>
      <c r="C48" s="7" t="s">
        <v>163</v>
      </c>
      <c r="D48" s="42">
        <v>4</v>
      </c>
      <c r="E48" s="43">
        <f t="shared" si="0"/>
        <v>4</v>
      </c>
      <c r="F48" s="42">
        <v>5</v>
      </c>
      <c r="G48" s="42">
        <v>5</v>
      </c>
      <c r="H48" s="42">
        <v>5</v>
      </c>
      <c r="I48" s="42">
        <v>4</v>
      </c>
      <c r="J48" s="42">
        <v>4</v>
      </c>
      <c r="K48" s="42">
        <v>5</v>
      </c>
      <c r="L48" s="42">
        <v>5</v>
      </c>
      <c r="M48" s="42">
        <v>3</v>
      </c>
      <c r="N48" s="43">
        <f t="shared" si="1"/>
        <v>36</v>
      </c>
      <c r="O48" s="42">
        <v>5</v>
      </c>
      <c r="P48" s="42">
        <v>5</v>
      </c>
      <c r="Q48" s="42">
        <v>5</v>
      </c>
      <c r="R48" s="42">
        <v>5</v>
      </c>
      <c r="S48" s="42">
        <v>5</v>
      </c>
      <c r="T48" s="42">
        <v>5</v>
      </c>
      <c r="U48" s="42">
        <v>5</v>
      </c>
      <c r="V48" s="42">
        <v>5</v>
      </c>
      <c r="W48" s="43">
        <f t="shared" si="6"/>
        <v>40</v>
      </c>
      <c r="X48" s="42">
        <v>3</v>
      </c>
      <c r="Y48" s="42">
        <v>3</v>
      </c>
      <c r="Z48" s="42">
        <v>2</v>
      </c>
      <c r="AA48" s="43">
        <f t="shared" si="2"/>
        <v>8</v>
      </c>
      <c r="AB48" s="42">
        <v>3</v>
      </c>
      <c r="AC48" s="42">
        <v>5</v>
      </c>
      <c r="AD48" s="42">
        <v>5</v>
      </c>
      <c r="AE48" s="42">
        <v>5</v>
      </c>
      <c r="AF48" s="42">
        <v>5</v>
      </c>
      <c r="AG48" s="42">
        <v>5</v>
      </c>
      <c r="AH48" s="42">
        <v>5</v>
      </c>
      <c r="AI48" s="43">
        <f t="shared" si="3"/>
        <v>33</v>
      </c>
      <c r="AJ48" s="42">
        <v>4</v>
      </c>
      <c r="AK48" s="42">
        <v>3</v>
      </c>
      <c r="AL48" s="42">
        <v>4</v>
      </c>
      <c r="AM48" s="42">
        <v>3</v>
      </c>
      <c r="AN48" s="42">
        <v>4</v>
      </c>
      <c r="AO48" s="42">
        <v>4</v>
      </c>
      <c r="AP48" s="42">
        <v>4</v>
      </c>
      <c r="AQ48" s="42">
        <v>4</v>
      </c>
      <c r="AR48" s="43">
        <f t="shared" si="4"/>
        <v>30</v>
      </c>
      <c r="AS48" s="42">
        <v>3</v>
      </c>
      <c r="AT48" s="42">
        <v>4</v>
      </c>
      <c r="AU48" s="42">
        <v>4</v>
      </c>
      <c r="AV48" s="42">
        <v>3</v>
      </c>
      <c r="AW48" s="42">
        <v>4</v>
      </c>
      <c r="AX48" s="42">
        <v>4</v>
      </c>
      <c r="AY48" s="42">
        <v>3</v>
      </c>
      <c r="AZ48" s="42">
        <v>4</v>
      </c>
      <c r="BA48" s="42">
        <v>5</v>
      </c>
      <c r="BB48" s="43">
        <f t="shared" si="5"/>
        <v>34</v>
      </c>
    </row>
    <row r="49" spans="1:54" x14ac:dyDescent="0.2">
      <c r="A49" s="7">
        <v>47</v>
      </c>
      <c r="B49" s="7" t="s">
        <v>105</v>
      </c>
      <c r="C49" s="7" t="s">
        <v>164</v>
      </c>
      <c r="D49" s="42">
        <v>4</v>
      </c>
      <c r="E49" s="43">
        <f t="shared" si="0"/>
        <v>4</v>
      </c>
      <c r="F49" s="42">
        <v>5</v>
      </c>
      <c r="G49" s="42">
        <v>5</v>
      </c>
      <c r="H49" s="42">
        <v>5</v>
      </c>
      <c r="I49" s="42">
        <v>5</v>
      </c>
      <c r="J49" s="42">
        <v>3</v>
      </c>
      <c r="K49" s="42">
        <v>5</v>
      </c>
      <c r="L49" s="42">
        <v>5</v>
      </c>
      <c r="M49" s="42">
        <v>5</v>
      </c>
      <c r="N49" s="43">
        <f t="shared" si="1"/>
        <v>38</v>
      </c>
      <c r="O49" s="42">
        <v>5</v>
      </c>
      <c r="P49" s="42">
        <v>5</v>
      </c>
      <c r="Q49" s="42">
        <v>5</v>
      </c>
      <c r="R49" s="42">
        <v>4</v>
      </c>
      <c r="S49" s="42">
        <v>5</v>
      </c>
      <c r="T49" s="42">
        <v>5</v>
      </c>
      <c r="U49" s="42">
        <v>5</v>
      </c>
      <c r="V49" s="42">
        <v>5</v>
      </c>
      <c r="W49" s="43">
        <f t="shared" si="6"/>
        <v>39</v>
      </c>
      <c r="X49" s="42">
        <v>1</v>
      </c>
      <c r="Y49" s="42">
        <v>3</v>
      </c>
      <c r="Z49" s="42">
        <v>2</v>
      </c>
      <c r="AA49" s="43">
        <f t="shared" si="2"/>
        <v>6</v>
      </c>
      <c r="AB49" s="42">
        <v>2</v>
      </c>
      <c r="AC49" s="42">
        <v>3</v>
      </c>
      <c r="AD49" s="42">
        <v>5</v>
      </c>
      <c r="AE49" s="42">
        <v>5</v>
      </c>
      <c r="AF49" s="42">
        <v>5</v>
      </c>
      <c r="AG49" s="42">
        <v>5</v>
      </c>
      <c r="AH49" s="42">
        <v>5</v>
      </c>
      <c r="AI49" s="43">
        <f t="shared" si="3"/>
        <v>30</v>
      </c>
      <c r="AJ49" s="42">
        <v>3</v>
      </c>
      <c r="AK49" s="42">
        <v>3</v>
      </c>
      <c r="AL49" s="42">
        <v>3</v>
      </c>
      <c r="AM49" s="42">
        <v>3</v>
      </c>
      <c r="AN49" s="42">
        <v>5</v>
      </c>
      <c r="AO49" s="42">
        <v>5</v>
      </c>
      <c r="AP49" s="42">
        <v>5</v>
      </c>
      <c r="AQ49" s="42">
        <v>3</v>
      </c>
      <c r="AR49" s="43">
        <f t="shared" si="4"/>
        <v>30</v>
      </c>
      <c r="AS49" s="42">
        <v>4</v>
      </c>
      <c r="AT49" s="42">
        <v>5</v>
      </c>
      <c r="AU49" s="42">
        <v>5</v>
      </c>
      <c r="AV49" s="42">
        <v>5</v>
      </c>
      <c r="AW49" s="42">
        <v>5</v>
      </c>
      <c r="AX49" s="42">
        <v>3</v>
      </c>
      <c r="AY49" s="42">
        <v>3</v>
      </c>
      <c r="AZ49" s="42">
        <v>3</v>
      </c>
      <c r="BA49" s="42">
        <v>5</v>
      </c>
      <c r="BB49" s="43">
        <f t="shared" si="5"/>
        <v>38</v>
      </c>
    </row>
    <row r="50" spans="1:54" x14ac:dyDescent="0.2">
      <c r="A50" s="7">
        <v>48</v>
      </c>
      <c r="B50" s="7" t="s">
        <v>105</v>
      </c>
      <c r="C50" s="7"/>
      <c r="D50" s="42">
        <v>2</v>
      </c>
      <c r="E50" s="43">
        <f t="shared" si="0"/>
        <v>2</v>
      </c>
      <c r="F50" s="42">
        <v>3</v>
      </c>
      <c r="G50" s="42">
        <v>3</v>
      </c>
      <c r="H50" s="42">
        <v>2</v>
      </c>
      <c r="I50" s="42">
        <v>2</v>
      </c>
      <c r="J50" s="42">
        <v>2</v>
      </c>
      <c r="K50" s="42">
        <v>5</v>
      </c>
      <c r="L50" s="42">
        <v>4</v>
      </c>
      <c r="M50" s="42">
        <v>1</v>
      </c>
      <c r="N50" s="43">
        <f t="shared" si="1"/>
        <v>22</v>
      </c>
      <c r="O50" s="42">
        <v>1</v>
      </c>
      <c r="P50" s="42">
        <v>4</v>
      </c>
      <c r="Q50" s="42">
        <v>4</v>
      </c>
      <c r="R50" s="42">
        <v>2</v>
      </c>
      <c r="S50" s="42">
        <v>3</v>
      </c>
      <c r="T50" s="42">
        <v>4</v>
      </c>
      <c r="U50" s="42">
        <v>4</v>
      </c>
      <c r="V50" s="42">
        <v>3</v>
      </c>
      <c r="W50" s="43">
        <f t="shared" si="6"/>
        <v>25</v>
      </c>
      <c r="X50" s="42">
        <v>3</v>
      </c>
      <c r="Y50" s="42">
        <v>3</v>
      </c>
      <c r="Z50" s="42">
        <v>1</v>
      </c>
      <c r="AA50" s="43">
        <f t="shared" si="2"/>
        <v>7</v>
      </c>
      <c r="AB50" s="42">
        <v>4</v>
      </c>
      <c r="AC50" s="42">
        <v>3</v>
      </c>
      <c r="AD50" s="42">
        <v>3</v>
      </c>
      <c r="AE50" s="42">
        <v>3</v>
      </c>
      <c r="AF50" s="42">
        <v>3</v>
      </c>
      <c r="AG50" s="42">
        <v>3</v>
      </c>
      <c r="AH50" s="42">
        <v>3</v>
      </c>
      <c r="AI50" s="43">
        <f t="shared" si="3"/>
        <v>22</v>
      </c>
      <c r="AJ50" s="42">
        <v>3</v>
      </c>
      <c r="AK50" s="42">
        <v>3</v>
      </c>
      <c r="AL50" s="42">
        <v>3</v>
      </c>
      <c r="AM50" s="42">
        <v>3</v>
      </c>
      <c r="AN50" s="42">
        <v>3</v>
      </c>
      <c r="AO50" s="42">
        <v>3</v>
      </c>
      <c r="AP50" s="42">
        <v>3</v>
      </c>
      <c r="AQ50" s="42">
        <v>3</v>
      </c>
      <c r="AR50" s="43">
        <f t="shared" si="4"/>
        <v>24</v>
      </c>
      <c r="AS50" s="42">
        <v>3</v>
      </c>
      <c r="AT50" s="42">
        <v>3</v>
      </c>
      <c r="AU50" s="42">
        <v>3</v>
      </c>
      <c r="AV50" s="42">
        <v>3</v>
      </c>
      <c r="AW50" s="42">
        <v>3</v>
      </c>
      <c r="AX50" s="42">
        <v>3</v>
      </c>
      <c r="AY50" s="42">
        <v>3</v>
      </c>
      <c r="AZ50" s="42">
        <v>3</v>
      </c>
      <c r="BA50" s="42">
        <v>3</v>
      </c>
      <c r="BB50" s="43">
        <f t="shared" si="5"/>
        <v>27</v>
      </c>
    </row>
    <row r="51" spans="1:54" x14ac:dyDescent="0.2">
      <c r="A51" s="7">
        <v>49</v>
      </c>
      <c r="B51" s="7" t="s">
        <v>105</v>
      </c>
      <c r="C51" s="7" t="s">
        <v>157</v>
      </c>
      <c r="D51" s="42">
        <v>4</v>
      </c>
      <c r="E51" s="43">
        <f t="shared" si="0"/>
        <v>4</v>
      </c>
      <c r="F51" s="42">
        <v>5</v>
      </c>
      <c r="G51" s="42">
        <v>5</v>
      </c>
      <c r="H51" s="42">
        <v>4</v>
      </c>
      <c r="I51" s="42">
        <v>4</v>
      </c>
      <c r="J51" s="42">
        <v>3</v>
      </c>
      <c r="K51" s="42">
        <v>4</v>
      </c>
      <c r="L51" s="42">
        <v>4</v>
      </c>
      <c r="M51" s="42">
        <v>5</v>
      </c>
      <c r="N51" s="43">
        <f t="shared" si="1"/>
        <v>34</v>
      </c>
      <c r="O51" s="42">
        <v>5</v>
      </c>
      <c r="P51" s="42">
        <v>5</v>
      </c>
      <c r="Q51" s="42">
        <v>5</v>
      </c>
      <c r="R51" s="42">
        <v>5</v>
      </c>
      <c r="S51" s="42">
        <v>5</v>
      </c>
      <c r="T51" s="42">
        <v>5</v>
      </c>
      <c r="U51" s="42">
        <v>5</v>
      </c>
      <c r="V51" s="42">
        <v>5</v>
      </c>
      <c r="W51" s="43">
        <f t="shared" si="6"/>
        <v>40</v>
      </c>
      <c r="X51" s="42">
        <v>3</v>
      </c>
      <c r="Y51" s="42">
        <v>2</v>
      </c>
      <c r="Z51" s="42">
        <v>3</v>
      </c>
      <c r="AA51" s="43">
        <f t="shared" si="2"/>
        <v>8</v>
      </c>
      <c r="AB51" s="42">
        <v>3</v>
      </c>
      <c r="AC51" s="42">
        <v>3</v>
      </c>
      <c r="AD51" s="42">
        <v>3</v>
      </c>
      <c r="AE51" s="42">
        <v>3</v>
      </c>
      <c r="AF51" s="42">
        <v>3</v>
      </c>
      <c r="AG51" s="42">
        <v>3</v>
      </c>
      <c r="AH51" s="42">
        <v>3</v>
      </c>
      <c r="AI51" s="43">
        <f t="shared" si="3"/>
        <v>21</v>
      </c>
      <c r="AJ51" s="42">
        <v>4</v>
      </c>
      <c r="AK51" s="42">
        <v>4</v>
      </c>
      <c r="AL51" s="42">
        <v>4</v>
      </c>
      <c r="AM51" s="42">
        <v>4</v>
      </c>
      <c r="AN51" s="42">
        <v>4</v>
      </c>
      <c r="AO51" s="42">
        <v>4</v>
      </c>
      <c r="AP51" s="42">
        <v>4</v>
      </c>
      <c r="AQ51" s="42">
        <v>4</v>
      </c>
      <c r="AR51" s="43">
        <f t="shared" si="4"/>
        <v>32</v>
      </c>
      <c r="AS51" s="42">
        <v>4</v>
      </c>
      <c r="AT51" s="42">
        <v>4</v>
      </c>
      <c r="AU51" s="42">
        <v>5</v>
      </c>
      <c r="AV51" s="42">
        <v>4</v>
      </c>
      <c r="AW51" s="42">
        <v>4</v>
      </c>
      <c r="AX51" s="42">
        <v>4</v>
      </c>
      <c r="AY51" s="42">
        <v>5</v>
      </c>
      <c r="AZ51" s="42">
        <v>5</v>
      </c>
      <c r="BA51" s="42">
        <v>5</v>
      </c>
      <c r="BB51" s="43">
        <f t="shared" si="5"/>
        <v>40</v>
      </c>
    </row>
    <row r="52" spans="1:54" x14ac:dyDescent="0.2">
      <c r="A52" s="7">
        <v>50</v>
      </c>
      <c r="B52" s="7" t="s">
        <v>105</v>
      </c>
      <c r="C52" s="7" t="s">
        <v>165</v>
      </c>
      <c r="D52" s="42">
        <v>5</v>
      </c>
      <c r="E52" s="43">
        <f t="shared" si="0"/>
        <v>5</v>
      </c>
      <c r="F52" s="42">
        <v>5</v>
      </c>
      <c r="G52" s="42">
        <v>5</v>
      </c>
      <c r="H52" s="42">
        <v>5</v>
      </c>
      <c r="I52" s="42">
        <v>3</v>
      </c>
      <c r="J52" s="42">
        <v>3</v>
      </c>
      <c r="K52" s="42">
        <v>5</v>
      </c>
      <c r="L52" s="42">
        <v>5</v>
      </c>
      <c r="M52" s="42">
        <v>5</v>
      </c>
      <c r="N52" s="43">
        <f t="shared" si="1"/>
        <v>36</v>
      </c>
      <c r="O52" s="42">
        <v>5</v>
      </c>
      <c r="P52" s="42">
        <v>5</v>
      </c>
      <c r="Q52" s="42">
        <v>5</v>
      </c>
      <c r="R52" s="42">
        <v>5</v>
      </c>
      <c r="S52" s="42">
        <v>5</v>
      </c>
      <c r="T52" s="42">
        <v>5</v>
      </c>
      <c r="U52" s="42">
        <v>5</v>
      </c>
      <c r="V52" s="42">
        <v>5</v>
      </c>
      <c r="W52" s="43">
        <f t="shared" si="6"/>
        <v>40</v>
      </c>
      <c r="X52" s="42">
        <v>3</v>
      </c>
      <c r="Y52" s="42">
        <v>3</v>
      </c>
      <c r="Z52" s="42">
        <v>2</v>
      </c>
      <c r="AA52" s="43">
        <f t="shared" si="2"/>
        <v>8</v>
      </c>
      <c r="AB52" s="42">
        <v>3</v>
      </c>
      <c r="AC52" s="42">
        <v>3</v>
      </c>
      <c r="AD52" s="42">
        <v>4</v>
      </c>
      <c r="AE52" s="42">
        <v>4</v>
      </c>
      <c r="AF52" s="42">
        <v>4</v>
      </c>
      <c r="AG52" s="42">
        <v>4</v>
      </c>
      <c r="AH52" s="42">
        <v>2</v>
      </c>
      <c r="AI52" s="43">
        <f t="shared" si="3"/>
        <v>24</v>
      </c>
      <c r="AJ52" s="42">
        <v>4</v>
      </c>
      <c r="AK52" s="42">
        <v>3</v>
      </c>
      <c r="AL52" s="42">
        <v>3</v>
      </c>
      <c r="AM52" s="42">
        <v>3</v>
      </c>
      <c r="AN52" s="42">
        <v>5</v>
      </c>
      <c r="AO52" s="42">
        <v>5</v>
      </c>
      <c r="AP52" s="42">
        <v>5</v>
      </c>
      <c r="AQ52" s="42">
        <v>3</v>
      </c>
      <c r="AR52" s="43">
        <f t="shared" si="4"/>
        <v>31</v>
      </c>
      <c r="AS52" s="42">
        <v>2</v>
      </c>
      <c r="AT52" s="42">
        <v>3</v>
      </c>
      <c r="AU52" s="42">
        <v>3</v>
      </c>
      <c r="AV52" s="42">
        <v>3</v>
      </c>
      <c r="AW52" s="42">
        <v>3</v>
      </c>
      <c r="AX52" s="42">
        <v>5</v>
      </c>
      <c r="AY52" s="42">
        <v>4</v>
      </c>
      <c r="AZ52" s="42">
        <v>4</v>
      </c>
      <c r="BA52" s="42">
        <v>5</v>
      </c>
      <c r="BB52" s="43">
        <f t="shared" si="5"/>
        <v>32</v>
      </c>
    </row>
    <row r="53" spans="1:54" x14ac:dyDescent="0.2">
      <c r="A53" s="7">
        <v>51</v>
      </c>
      <c r="B53" s="7" t="s">
        <v>105</v>
      </c>
      <c r="C53" s="7" t="s">
        <v>166</v>
      </c>
      <c r="D53" s="42">
        <v>5</v>
      </c>
      <c r="E53" s="43">
        <f t="shared" si="0"/>
        <v>5</v>
      </c>
      <c r="F53" s="42">
        <v>5</v>
      </c>
      <c r="G53" s="42">
        <v>5</v>
      </c>
      <c r="H53" s="42">
        <v>5</v>
      </c>
      <c r="I53" s="42">
        <v>5</v>
      </c>
      <c r="J53" s="42">
        <v>5</v>
      </c>
      <c r="K53" s="42">
        <v>3</v>
      </c>
      <c r="L53" s="42">
        <v>3</v>
      </c>
      <c r="M53" s="42">
        <v>5</v>
      </c>
      <c r="N53" s="43">
        <f t="shared" si="1"/>
        <v>36</v>
      </c>
      <c r="O53" s="42">
        <v>5</v>
      </c>
      <c r="P53" s="42">
        <v>5</v>
      </c>
      <c r="Q53" s="42">
        <v>5</v>
      </c>
      <c r="R53" s="42">
        <v>3</v>
      </c>
      <c r="S53" s="42">
        <v>5</v>
      </c>
      <c r="T53" s="42">
        <v>5</v>
      </c>
      <c r="U53" s="42">
        <v>5</v>
      </c>
      <c r="V53" s="42">
        <v>5</v>
      </c>
      <c r="W53" s="43">
        <f t="shared" si="6"/>
        <v>38</v>
      </c>
      <c r="X53" s="42">
        <v>3</v>
      </c>
      <c r="Y53" s="42">
        <v>3</v>
      </c>
      <c r="Z53" s="42">
        <v>3</v>
      </c>
      <c r="AA53" s="43">
        <f t="shared" si="2"/>
        <v>9</v>
      </c>
      <c r="AB53" s="42">
        <v>5</v>
      </c>
      <c r="AC53" s="42">
        <v>1</v>
      </c>
      <c r="AD53" s="42">
        <v>3</v>
      </c>
      <c r="AE53" s="42">
        <v>3</v>
      </c>
      <c r="AF53" s="42">
        <v>3</v>
      </c>
      <c r="AG53" s="42">
        <v>3</v>
      </c>
      <c r="AH53" s="42">
        <v>3</v>
      </c>
      <c r="AI53" s="43">
        <f t="shared" si="3"/>
        <v>21</v>
      </c>
      <c r="AJ53" s="42">
        <v>5</v>
      </c>
      <c r="AK53" s="42">
        <v>5</v>
      </c>
      <c r="AL53" s="42">
        <v>5</v>
      </c>
      <c r="AM53" s="42">
        <v>5</v>
      </c>
      <c r="AN53" s="42">
        <v>5</v>
      </c>
      <c r="AO53" s="42">
        <v>5</v>
      </c>
      <c r="AP53" s="42">
        <v>5</v>
      </c>
      <c r="AQ53" s="42">
        <v>3</v>
      </c>
      <c r="AR53" s="43">
        <f t="shared" si="4"/>
        <v>38</v>
      </c>
      <c r="AS53" s="42">
        <v>3</v>
      </c>
      <c r="AT53" s="42">
        <v>3</v>
      </c>
      <c r="AU53" s="42">
        <v>3</v>
      </c>
      <c r="AV53" s="42">
        <v>3</v>
      </c>
      <c r="AW53" s="42">
        <v>3</v>
      </c>
      <c r="AX53" s="42">
        <v>3</v>
      </c>
      <c r="AY53" s="42">
        <v>3</v>
      </c>
      <c r="AZ53" s="42">
        <v>3</v>
      </c>
      <c r="BA53" s="42">
        <v>3</v>
      </c>
      <c r="BB53" s="43">
        <f t="shared" si="5"/>
        <v>27</v>
      </c>
    </row>
    <row r="54" spans="1:54" x14ac:dyDescent="0.2">
      <c r="A54" s="7">
        <v>52</v>
      </c>
      <c r="B54" s="7" t="s">
        <v>105</v>
      </c>
      <c r="C54" s="7"/>
      <c r="D54" s="42">
        <v>5</v>
      </c>
      <c r="E54" s="43">
        <f t="shared" si="0"/>
        <v>5</v>
      </c>
      <c r="F54" s="42">
        <v>4</v>
      </c>
      <c r="G54" s="42">
        <v>4</v>
      </c>
      <c r="H54" s="42">
        <v>4</v>
      </c>
      <c r="I54" s="42">
        <v>5</v>
      </c>
      <c r="J54" s="42">
        <v>2</v>
      </c>
      <c r="K54" s="42">
        <v>4</v>
      </c>
      <c r="L54" s="42">
        <v>5</v>
      </c>
      <c r="M54" s="42">
        <v>5</v>
      </c>
      <c r="N54" s="43">
        <f t="shared" si="1"/>
        <v>33</v>
      </c>
      <c r="O54" s="42">
        <v>4</v>
      </c>
      <c r="P54" s="42">
        <v>4</v>
      </c>
      <c r="Q54" s="42">
        <v>3</v>
      </c>
      <c r="R54" s="42">
        <v>3</v>
      </c>
      <c r="S54" s="42">
        <v>3</v>
      </c>
      <c r="T54" s="42">
        <v>4</v>
      </c>
      <c r="U54" s="42">
        <v>3</v>
      </c>
      <c r="V54" s="42">
        <v>3</v>
      </c>
      <c r="W54" s="43">
        <f t="shared" si="6"/>
        <v>27</v>
      </c>
      <c r="X54" s="42">
        <v>1</v>
      </c>
      <c r="Y54" s="42">
        <v>2</v>
      </c>
      <c r="Z54" s="42">
        <v>1</v>
      </c>
      <c r="AA54" s="43">
        <f>SUM(X54:Z54)</f>
        <v>4</v>
      </c>
      <c r="AB54" s="42">
        <v>2</v>
      </c>
      <c r="AC54" s="42">
        <v>2</v>
      </c>
      <c r="AD54" s="42">
        <v>4</v>
      </c>
      <c r="AE54" s="42">
        <v>4</v>
      </c>
      <c r="AF54" s="42">
        <v>4</v>
      </c>
      <c r="AG54" s="42">
        <v>2</v>
      </c>
      <c r="AH54" s="42">
        <v>2</v>
      </c>
      <c r="AI54" s="43">
        <f t="shared" si="3"/>
        <v>20</v>
      </c>
      <c r="AJ54" s="42">
        <v>3</v>
      </c>
      <c r="AK54" s="42">
        <v>2</v>
      </c>
      <c r="AL54" s="42">
        <v>3</v>
      </c>
      <c r="AM54" s="42">
        <v>2</v>
      </c>
      <c r="AN54" s="42">
        <v>4</v>
      </c>
      <c r="AO54" s="42">
        <v>4</v>
      </c>
      <c r="AP54" s="42">
        <v>4</v>
      </c>
      <c r="AQ54" s="42">
        <v>4</v>
      </c>
      <c r="AR54" s="43">
        <f t="shared" si="4"/>
        <v>26</v>
      </c>
      <c r="AS54" s="42">
        <v>2</v>
      </c>
      <c r="AT54" s="42">
        <v>4</v>
      </c>
      <c r="AU54" s="42">
        <v>2</v>
      </c>
      <c r="AV54" s="42">
        <v>2</v>
      </c>
      <c r="AW54" s="42">
        <v>2</v>
      </c>
      <c r="AX54" s="42">
        <v>2</v>
      </c>
      <c r="AY54" s="42">
        <v>2</v>
      </c>
      <c r="AZ54" s="42">
        <v>1</v>
      </c>
      <c r="BA54" s="42">
        <v>2</v>
      </c>
      <c r="BB54" s="43">
        <f t="shared" si="5"/>
        <v>19</v>
      </c>
    </row>
    <row r="55" spans="1:54" x14ac:dyDescent="0.2">
      <c r="A55" s="7">
        <v>53</v>
      </c>
      <c r="B55" s="7" t="s">
        <v>105</v>
      </c>
      <c r="C55" s="7" t="s">
        <v>167</v>
      </c>
      <c r="D55" s="42">
        <v>3</v>
      </c>
      <c r="E55" s="43">
        <f t="shared" si="0"/>
        <v>3</v>
      </c>
      <c r="F55" s="42">
        <v>4</v>
      </c>
      <c r="G55" s="42">
        <v>4</v>
      </c>
      <c r="H55" s="42">
        <v>4</v>
      </c>
      <c r="I55" s="42">
        <v>5</v>
      </c>
      <c r="J55" s="42">
        <v>4</v>
      </c>
      <c r="K55" s="42">
        <v>5</v>
      </c>
      <c r="L55" s="42">
        <v>4</v>
      </c>
      <c r="M55" s="42">
        <v>3</v>
      </c>
      <c r="N55" s="43">
        <f t="shared" si="1"/>
        <v>33</v>
      </c>
      <c r="O55" s="42">
        <v>4</v>
      </c>
      <c r="P55" s="42">
        <v>4</v>
      </c>
      <c r="Q55" s="42">
        <v>4</v>
      </c>
      <c r="R55" s="42">
        <v>4</v>
      </c>
      <c r="S55" s="42">
        <v>4</v>
      </c>
      <c r="T55" s="42">
        <v>5</v>
      </c>
      <c r="U55" s="42">
        <v>5</v>
      </c>
      <c r="V55" s="42">
        <v>4</v>
      </c>
      <c r="W55" s="43">
        <f t="shared" si="6"/>
        <v>34</v>
      </c>
      <c r="X55" s="42">
        <v>2</v>
      </c>
      <c r="Y55" s="42">
        <v>3</v>
      </c>
      <c r="Z55" s="42">
        <v>3</v>
      </c>
      <c r="AA55" s="43">
        <f t="shared" si="2"/>
        <v>8</v>
      </c>
      <c r="AB55" s="42">
        <v>4</v>
      </c>
      <c r="AC55" s="42">
        <v>2</v>
      </c>
      <c r="AD55" s="42">
        <v>4</v>
      </c>
      <c r="AE55" s="42">
        <v>4</v>
      </c>
      <c r="AF55" s="42">
        <v>2</v>
      </c>
      <c r="AG55" s="42">
        <v>2</v>
      </c>
      <c r="AH55" s="42">
        <v>2</v>
      </c>
      <c r="AI55" s="43">
        <f t="shared" si="3"/>
        <v>20</v>
      </c>
      <c r="AJ55" s="42">
        <v>4</v>
      </c>
      <c r="AK55" s="42">
        <v>3</v>
      </c>
      <c r="AL55" s="42">
        <v>3</v>
      </c>
      <c r="AM55" s="42">
        <v>3</v>
      </c>
      <c r="AN55" s="42">
        <v>4</v>
      </c>
      <c r="AO55" s="42">
        <v>5</v>
      </c>
      <c r="AP55" s="42">
        <v>4</v>
      </c>
      <c r="AQ55" s="42">
        <v>3</v>
      </c>
      <c r="AR55" s="43">
        <f t="shared" si="4"/>
        <v>29</v>
      </c>
      <c r="AS55" s="42">
        <v>3</v>
      </c>
      <c r="AT55" s="42">
        <v>4</v>
      </c>
      <c r="AU55" s="42">
        <v>5</v>
      </c>
      <c r="AV55" s="42">
        <v>5</v>
      </c>
      <c r="AW55" s="42">
        <v>3</v>
      </c>
      <c r="AX55" s="42">
        <v>4</v>
      </c>
      <c r="AY55" s="42">
        <v>5</v>
      </c>
      <c r="AZ55" s="42">
        <v>3</v>
      </c>
      <c r="BA55" s="42">
        <v>3</v>
      </c>
      <c r="BB55" s="43">
        <f t="shared" si="5"/>
        <v>35</v>
      </c>
    </row>
    <row r="56" spans="1:54" x14ac:dyDescent="0.2">
      <c r="A56" s="7">
        <v>54</v>
      </c>
      <c r="B56" s="7" t="s">
        <v>105</v>
      </c>
      <c r="C56" s="7" t="s">
        <v>109</v>
      </c>
      <c r="D56" s="42">
        <v>3</v>
      </c>
      <c r="E56" s="43">
        <f t="shared" si="0"/>
        <v>3</v>
      </c>
      <c r="F56" s="42">
        <v>4</v>
      </c>
      <c r="G56" s="42">
        <v>5</v>
      </c>
      <c r="H56" s="42">
        <v>4</v>
      </c>
      <c r="I56" s="42">
        <v>4</v>
      </c>
      <c r="J56" s="42">
        <v>4</v>
      </c>
      <c r="K56" s="42">
        <v>4</v>
      </c>
      <c r="L56" s="42">
        <v>3</v>
      </c>
      <c r="M56" s="42">
        <v>3</v>
      </c>
      <c r="N56" s="43">
        <f t="shared" si="1"/>
        <v>31</v>
      </c>
      <c r="O56" s="42">
        <v>3</v>
      </c>
      <c r="P56" s="42">
        <v>4</v>
      </c>
      <c r="Q56" s="42">
        <v>4</v>
      </c>
      <c r="R56" s="42">
        <v>4</v>
      </c>
      <c r="S56" s="42">
        <v>4</v>
      </c>
      <c r="T56" s="42">
        <v>4</v>
      </c>
      <c r="U56" s="42">
        <v>4</v>
      </c>
      <c r="V56" s="42">
        <v>4</v>
      </c>
      <c r="W56" s="43">
        <f t="shared" si="6"/>
        <v>31</v>
      </c>
      <c r="X56" s="42">
        <v>3</v>
      </c>
      <c r="Y56" s="42">
        <v>3</v>
      </c>
      <c r="Z56" s="42">
        <v>3</v>
      </c>
      <c r="AA56" s="43">
        <f t="shared" si="2"/>
        <v>9</v>
      </c>
      <c r="AB56" s="42">
        <v>5</v>
      </c>
      <c r="AC56" s="42">
        <v>2</v>
      </c>
      <c r="AD56" s="42">
        <v>2</v>
      </c>
      <c r="AE56" s="42">
        <v>2</v>
      </c>
      <c r="AF56" s="42">
        <v>3</v>
      </c>
      <c r="AG56" s="42">
        <v>2</v>
      </c>
      <c r="AH56" s="42">
        <v>2</v>
      </c>
      <c r="AI56" s="43">
        <f t="shared" si="3"/>
        <v>18</v>
      </c>
      <c r="AJ56" s="42">
        <v>4</v>
      </c>
      <c r="AK56" s="42">
        <v>3</v>
      </c>
      <c r="AL56" s="42">
        <v>3</v>
      </c>
      <c r="AM56" s="42">
        <v>3</v>
      </c>
      <c r="AN56" s="42">
        <v>3</v>
      </c>
      <c r="AO56" s="42">
        <v>3</v>
      </c>
      <c r="AP56" s="42">
        <v>3</v>
      </c>
      <c r="AQ56" s="42">
        <v>3</v>
      </c>
      <c r="AR56" s="43">
        <f t="shared" si="4"/>
        <v>25</v>
      </c>
      <c r="AS56" s="42">
        <v>3</v>
      </c>
      <c r="AT56" s="42">
        <v>3</v>
      </c>
      <c r="AU56" s="42">
        <v>3</v>
      </c>
      <c r="AV56" s="42">
        <v>3</v>
      </c>
      <c r="AW56" s="42">
        <v>3</v>
      </c>
      <c r="AX56" s="42">
        <v>3</v>
      </c>
      <c r="AY56" s="42">
        <v>3</v>
      </c>
      <c r="AZ56" s="42">
        <v>3</v>
      </c>
      <c r="BA56" s="42">
        <v>3</v>
      </c>
      <c r="BB56" s="43">
        <f t="shared" si="5"/>
        <v>27</v>
      </c>
    </row>
    <row r="57" spans="1:54" x14ac:dyDescent="0.2">
      <c r="A57" s="7">
        <v>55</v>
      </c>
      <c r="B57" s="7" t="s">
        <v>105</v>
      </c>
      <c r="C57" s="7" t="s">
        <v>168</v>
      </c>
      <c r="D57" s="42">
        <v>4</v>
      </c>
      <c r="E57" s="43">
        <f t="shared" si="0"/>
        <v>4</v>
      </c>
      <c r="F57" s="42">
        <v>5</v>
      </c>
      <c r="G57" s="42">
        <v>5</v>
      </c>
      <c r="H57" s="42">
        <v>5</v>
      </c>
      <c r="I57" s="42">
        <v>5</v>
      </c>
      <c r="J57" s="42">
        <v>4</v>
      </c>
      <c r="K57" s="42">
        <v>5</v>
      </c>
      <c r="L57" s="42">
        <v>5</v>
      </c>
      <c r="M57" s="42">
        <v>5</v>
      </c>
      <c r="N57" s="43">
        <f t="shared" si="1"/>
        <v>39</v>
      </c>
      <c r="O57" s="42">
        <v>5</v>
      </c>
      <c r="P57" s="42">
        <v>5</v>
      </c>
      <c r="Q57" s="42">
        <v>5</v>
      </c>
      <c r="R57" s="42">
        <v>5</v>
      </c>
      <c r="S57" s="42">
        <v>5</v>
      </c>
      <c r="T57" s="42">
        <v>4</v>
      </c>
      <c r="U57" s="42">
        <v>5</v>
      </c>
      <c r="V57" s="42">
        <v>5</v>
      </c>
      <c r="W57" s="43">
        <f t="shared" si="6"/>
        <v>39</v>
      </c>
      <c r="X57" s="42">
        <v>3</v>
      </c>
      <c r="Y57" s="42">
        <v>3</v>
      </c>
      <c r="Z57" s="42">
        <v>3</v>
      </c>
      <c r="AA57" s="43">
        <f t="shared" si="2"/>
        <v>9</v>
      </c>
      <c r="AB57" s="42">
        <v>2</v>
      </c>
      <c r="AC57" s="42">
        <v>4</v>
      </c>
      <c r="AD57" s="42">
        <v>5</v>
      </c>
      <c r="AE57" s="42">
        <v>5</v>
      </c>
      <c r="AF57" s="42">
        <v>3</v>
      </c>
      <c r="AG57" s="42">
        <v>3</v>
      </c>
      <c r="AH57" s="42">
        <v>3</v>
      </c>
      <c r="AI57" s="43">
        <f t="shared" si="3"/>
        <v>25</v>
      </c>
      <c r="AJ57" s="42">
        <v>3</v>
      </c>
      <c r="AK57" s="42">
        <v>3</v>
      </c>
      <c r="AL57" s="42">
        <v>3</v>
      </c>
      <c r="AM57" s="42">
        <v>3</v>
      </c>
      <c r="AN57" s="42">
        <v>4</v>
      </c>
      <c r="AO57" s="42">
        <v>4</v>
      </c>
      <c r="AP57" s="42">
        <v>5</v>
      </c>
      <c r="AQ57" s="42">
        <v>5</v>
      </c>
      <c r="AR57" s="43">
        <f t="shared" si="4"/>
        <v>30</v>
      </c>
      <c r="AS57" s="42">
        <v>5</v>
      </c>
      <c r="AT57" s="42">
        <v>5</v>
      </c>
      <c r="AU57" s="42">
        <v>4</v>
      </c>
      <c r="AV57" s="42">
        <v>2</v>
      </c>
      <c r="AW57" s="42">
        <v>4</v>
      </c>
      <c r="AX57" s="42">
        <v>4</v>
      </c>
      <c r="AY57" s="42">
        <v>4</v>
      </c>
      <c r="AZ57" s="42">
        <v>2</v>
      </c>
      <c r="BA57" s="42">
        <v>5</v>
      </c>
      <c r="BB57" s="43">
        <f t="shared" si="5"/>
        <v>35</v>
      </c>
    </row>
    <row r="58" spans="1:54" x14ac:dyDescent="0.2">
      <c r="A58" s="7">
        <v>56</v>
      </c>
      <c r="B58" s="7" t="s">
        <v>116</v>
      </c>
      <c r="C58" s="7" t="s">
        <v>117</v>
      </c>
      <c r="D58" s="41">
        <v>4</v>
      </c>
      <c r="E58" s="43">
        <f t="shared" si="0"/>
        <v>4</v>
      </c>
      <c r="F58" s="41">
        <v>5</v>
      </c>
      <c r="G58" s="41">
        <v>5</v>
      </c>
      <c r="H58" s="41">
        <v>5</v>
      </c>
      <c r="I58" s="41">
        <v>5</v>
      </c>
      <c r="J58" s="41">
        <v>5</v>
      </c>
      <c r="K58" s="41">
        <v>5</v>
      </c>
      <c r="L58" s="41">
        <v>5</v>
      </c>
      <c r="M58" s="41">
        <v>5</v>
      </c>
      <c r="N58" s="43">
        <f t="shared" si="1"/>
        <v>40</v>
      </c>
      <c r="O58" s="41">
        <v>5</v>
      </c>
      <c r="P58" s="41">
        <v>5</v>
      </c>
      <c r="Q58" s="41">
        <v>5</v>
      </c>
      <c r="R58" s="41">
        <v>5</v>
      </c>
      <c r="S58" s="41">
        <v>5</v>
      </c>
      <c r="T58" s="41">
        <v>5</v>
      </c>
      <c r="U58" s="41">
        <v>5</v>
      </c>
      <c r="V58" s="41">
        <v>5</v>
      </c>
      <c r="W58" s="43">
        <f t="shared" si="6"/>
        <v>40</v>
      </c>
      <c r="X58" s="41">
        <v>3</v>
      </c>
      <c r="Y58" s="41">
        <v>3</v>
      </c>
      <c r="Z58" s="41">
        <v>3</v>
      </c>
      <c r="AA58" s="43">
        <f t="shared" si="2"/>
        <v>9</v>
      </c>
      <c r="AB58" s="41">
        <v>5</v>
      </c>
      <c r="AC58" s="41">
        <v>5</v>
      </c>
      <c r="AD58" s="41">
        <v>5</v>
      </c>
      <c r="AE58" s="41">
        <v>5</v>
      </c>
      <c r="AF58" s="41">
        <v>5</v>
      </c>
      <c r="AG58" s="41">
        <v>5</v>
      </c>
      <c r="AH58" s="41">
        <v>5</v>
      </c>
      <c r="AI58" s="43">
        <f t="shared" si="3"/>
        <v>35</v>
      </c>
      <c r="AJ58" s="41">
        <v>5</v>
      </c>
      <c r="AK58" s="41">
        <v>3</v>
      </c>
      <c r="AL58" s="41">
        <v>5</v>
      </c>
      <c r="AM58" s="41">
        <v>5</v>
      </c>
      <c r="AN58" s="41">
        <v>4</v>
      </c>
      <c r="AO58" s="41">
        <v>5</v>
      </c>
      <c r="AP58" s="41">
        <v>5</v>
      </c>
      <c r="AQ58" s="41">
        <v>5</v>
      </c>
      <c r="AR58" s="43">
        <f t="shared" si="4"/>
        <v>37</v>
      </c>
      <c r="AS58" s="41">
        <v>5</v>
      </c>
      <c r="AT58" s="41">
        <v>5</v>
      </c>
      <c r="AU58" s="41">
        <v>5</v>
      </c>
      <c r="AV58" s="41">
        <v>5</v>
      </c>
      <c r="AW58" s="41">
        <v>5</v>
      </c>
      <c r="AX58" s="41">
        <v>5</v>
      </c>
      <c r="AY58" s="41">
        <v>5</v>
      </c>
      <c r="AZ58" s="41">
        <v>5</v>
      </c>
      <c r="BA58" s="41">
        <v>5</v>
      </c>
      <c r="BB58" s="43">
        <f t="shared" si="5"/>
        <v>45</v>
      </c>
    </row>
    <row r="59" spans="1:54" x14ac:dyDescent="0.2">
      <c r="A59" s="7">
        <v>57</v>
      </c>
      <c r="B59" s="7" t="s">
        <v>116</v>
      </c>
      <c r="C59" s="7" t="s">
        <v>134</v>
      </c>
      <c r="D59" s="41">
        <v>4</v>
      </c>
      <c r="E59" s="43">
        <f t="shared" si="0"/>
        <v>4</v>
      </c>
      <c r="F59" s="41">
        <v>4</v>
      </c>
      <c r="G59" s="41">
        <v>4</v>
      </c>
      <c r="H59" s="41">
        <v>4</v>
      </c>
      <c r="I59" s="41">
        <v>4</v>
      </c>
      <c r="J59" s="41">
        <v>4</v>
      </c>
      <c r="K59" s="41">
        <v>2</v>
      </c>
      <c r="L59" s="41">
        <v>4</v>
      </c>
      <c r="M59" s="41">
        <v>4</v>
      </c>
      <c r="N59" s="43">
        <f t="shared" si="1"/>
        <v>30</v>
      </c>
      <c r="O59" s="41">
        <v>2</v>
      </c>
      <c r="P59" s="41">
        <v>4</v>
      </c>
      <c r="Q59" s="41">
        <v>2</v>
      </c>
      <c r="R59" s="41">
        <v>2</v>
      </c>
      <c r="S59" s="41">
        <v>2</v>
      </c>
      <c r="T59" s="41">
        <v>4</v>
      </c>
      <c r="U59" s="41">
        <v>4</v>
      </c>
      <c r="V59" s="41">
        <v>4</v>
      </c>
      <c r="W59" s="43">
        <f t="shared" si="6"/>
        <v>24</v>
      </c>
      <c r="X59" s="41">
        <v>3</v>
      </c>
      <c r="Y59" s="41">
        <v>3</v>
      </c>
      <c r="Z59" s="41">
        <v>3</v>
      </c>
      <c r="AA59" s="43">
        <f t="shared" si="2"/>
        <v>9</v>
      </c>
      <c r="AB59" s="41">
        <v>4</v>
      </c>
      <c r="AC59" s="41">
        <v>4</v>
      </c>
      <c r="AD59" s="41">
        <v>4</v>
      </c>
      <c r="AE59" s="41">
        <v>4</v>
      </c>
      <c r="AF59" s="41">
        <v>4</v>
      </c>
      <c r="AG59" s="41">
        <v>4</v>
      </c>
      <c r="AH59" s="41">
        <v>4</v>
      </c>
      <c r="AI59" s="43">
        <f t="shared" si="3"/>
        <v>28</v>
      </c>
      <c r="AJ59" s="41">
        <v>3</v>
      </c>
      <c r="AK59" s="41">
        <v>3</v>
      </c>
      <c r="AL59" s="41">
        <v>3</v>
      </c>
      <c r="AM59" s="41">
        <v>4</v>
      </c>
      <c r="AN59" s="41">
        <v>4</v>
      </c>
      <c r="AO59" s="41">
        <v>4</v>
      </c>
      <c r="AP59" s="41">
        <v>4</v>
      </c>
      <c r="AQ59" s="41">
        <v>3</v>
      </c>
      <c r="AR59" s="43">
        <f t="shared" si="4"/>
        <v>28</v>
      </c>
      <c r="AS59" s="41">
        <v>3</v>
      </c>
      <c r="AT59" s="41">
        <v>4</v>
      </c>
      <c r="AU59" s="41">
        <v>4</v>
      </c>
      <c r="AV59" s="41">
        <v>3</v>
      </c>
      <c r="AW59" s="41">
        <v>4</v>
      </c>
      <c r="AX59" s="41">
        <v>3</v>
      </c>
      <c r="AY59" s="41">
        <v>3</v>
      </c>
      <c r="AZ59" s="41">
        <v>3</v>
      </c>
      <c r="BA59" s="41">
        <v>3</v>
      </c>
      <c r="BB59" s="43">
        <f t="shared" si="5"/>
        <v>30</v>
      </c>
    </row>
    <row r="60" spans="1:54" x14ac:dyDescent="0.2">
      <c r="A60" s="7">
        <v>58</v>
      </c>
      <c r="B60" s="7" t="s">
        <v>116</v>
      </c>
      <c r="C60" s="7" t="s">
        <v>134</v>
      </c>
      <c r="D60" s="41">
        <v>4</v>
      </c>
      <c r="E60" s="43">
        <f t="shared" si="0"/>
        <v>4</v>
      </c>
      <c r="F60" s="41">
        <v>4</v>
      </c>
      <c r="G60" s="41">
        <v>4</v>
      </c>
      <c r="H60" s="41">
        <v>3</v>
      </c>
      <c r="I60" s="41">
        <v>3</v>
      </c>
      <c r="J60" s="41">
        <v>3</v>
      </c>
      <c r="K60" s="41">
        <v>3</v>
      </c>
      <c r="L60" s="41">
        <v>4</v>
      </c>
      <c r="M60" s="41">
        <v>3</v>
      </c>
      <c r="N60" s="43">
        <f t="shared" si="1"/>
        <v>27</v>
      </c>
      <c r="O60" s="41">
        <v>4</v>
      </c>
      <c r="P60" s="41">
        <v>4</v>
      </c>
      <c r="Q60" s="41">
        <v>4</v>
      </c>
      <c r="R60" s="41">
        <v>4</v>
      </c>
      <c r="S60" s="41">
        <v>4</v>
      </c>
      <c r="T60" s="41">
        <v>4</v>
      </c>
      <c r="U60" s="41">
        <v>4</v>
      </c>
      <c r="V60" s="41">
        <v>4</v>
      </c>
      <c r="W60" s="43">
        <f t="shared" si="6"/>
        <v>32</v>
      </c>
      <c r="X60" s="41">
        <v>2</v>
      </c>
      <c r="Y60" s="41">
        <v>3</v>
      </c>
      <c r="Z60" s="41">
        <v>3</v>
      </c>
      <c r="AA60" s="43">
        <f t="shared" si="2"/>
        <v>8</v>
      </c>
      <c r="AB60" s="41">
        <v>4</v>
      </c>
      <c r="AC60" s="41">
        <v>3</v>
      </c>
      <c r="AD60" s="41">
        <v>3</v>
      </c>
      <c r="AE60" s="41">
        <v>3</v>
      </c>
      <c r="AF60" s="41">
        <v>3</v>
      </c>
      <c r="AG60" s="41">
        <v>3</v>
      </c>
      <c r="AH60" s="41">
        <v>3</v>
      </c>
      <c r="AI60" s="43">
        <f t="shared" si="3"/>
        <v>22</v>
      </c>
      <c r="AJ60" s="41">
        <v>3</v>
      </c>
      <c r="AK60" s="41">
        <v>3</v>
      </c>
      <c r="AL60" s="41">
        <v>3</v>
      </c>
      <c r="AM60" s="41">
        <v>3</v>
      </c>
      <c r="AN60" s="41">
        <v>4</v>
      </c>
      <c r="AO60" s="41">
        <v>4</v>
      </c>
      <c r="AP60" s="41">
        <v>4</v>
      </c>
      <c r="AQ60" s="41">
        <v>3</v>
      </c>
      <c r="AR60" s="43">
        <f t="shared" si="4"/>
        <v>27</v>
      </c>
      <c r="AS60" s="41">
        <v>4</v>
      </c>
      <c r="AT60" s="41">
        <v>4</v>
      </c>
      <c r="AU60" s="41">
        <v>5</v>
      </c>
      <c r="AV60" s="41">
        <v>3</v>
      </c>
      <c r="AW60" s="41">
        <v>4</v>
      </c>
      <c r="AX60" s="41">
        <v>3</v>
      </c>
      <c r="AY60" s="41">
        <v>4</v>
      </c>
      <c r="AZ60" s="41">
        <v>5</v>
      </c>
      <c r="BA60" s="41">
        <v>4</v>
      </c>
      <c r="BB60" s="43">
        <f t="shared" si="5"/>
        <v>36</v>
      </c>
    </row>
    <row r="61" spans="1:54" x14ac:dyDescent="0.2">
      <c r="A61" s="7">
        <v>59</v>
      </c>
      <c r="B61" s="7" t="s">
        <v>116</v>
      </c>
      <c r="C61" s="7" t="s">
        <v>134</v>
      </c>
      <c r="D61" s="41">
        <v>4</v>
      </c>
      <c r="E61" s="43">
        <f t="shared" si="0"/>
        <v>4</v>
      </c>
      <c r="F61" s="41">
        <v>4</v>
      </c>
      <c r="G61" s="41">
        <v>4</v>
      </c>
      <c r="H61" s="41">
        <v>3</v>
      </c>
      <c r="I61" s="41">
        <v>4</v>
      </c>
      <c r="J61" s="41">
        <v>4</v>
      </c>
      <c r="K61" s="41">
        <v>4</v>
      </c>
      <c r="L61" s="41">
        <v>4</v>
      </c>
      <c r="M61" s="41">
        <v>4</v>
      </c>
      <c r="N61" s="43">
        <f t="shared" si="1"/>
        <v>31</v>
      </c>
      <c r="O61" s="41">
        <v>5</v>
      </c>
      <c r="P61" s="41">
        <v>5</v>
      </c>
      <c r="Q61" s="41">
        <v>5</v>
      </c>
      <c r="R61" s="41">
        <v>3</v>
      </c>
      <c r="S61" s="41">
        <v>3</v>
      </c>
      <c r="T61" s="41">
        <v>5</v>
      </c>
      <c r="U61" s="41">
        <v>5</v>
      </c>
      <c r="V61" s="41">
        <v>5</v>
      </c>
      <c r="W61" s="43">
        <f t="shared" si="6"/>
        <v>36</v>
      </c>
      <c r="X61" s="41">
        <v>3</v>
      </c>
      <c r="Y61" s="41">
        <v>3</v>
      </c>
      <c r="Z61" s="41">
        <v>3</v>
      </c>
      <c r="AA61" s="43">
        <f t="shared" si="2"/>
        <v>9</v>
      </c>
      <c r="AB61" s="41">
        <v>5</v>
      </c>
      <c r="AC61" s="41">
        <v>5</v>
      </c>
      <c r="AD61" s="41">
        <v>5</v>
      </c>
      <c r="AE61" s="41">
        <v>5</v>
      </c>
      <c r="AF61" s="41">
        <v>5</v>
      </c>
      <c r="AG61" s="41">
        <v>5</v>
      </c>
      <c r="AH61" s="41">
        <v>5</v>
      </c>
      <c r="AI61" s="43">
        <f t="shared" si="3"/>
        <v>35</v>
      </c>
      <c r="AJ61" s="41">
        <v>4</v>
      </c>
      <c r="AK61" s="41">
        <v>4</v>
      </c>
      <c r="AL61" s="41">
        <v>4</v>
      </c>
      <c r="AM61" s="41">
        <v>4</v>
      </c>
      <c r="AN61" s="41">
        <v>4</v>
      </c>
      <c r="AO61" s="41">
        <v>4</v>
      </c>
      <c r="AP61" s="41">
        <v>4</v>
      </c>
      <c r="AQ61" s="41">
        <v>4</v>
      </c>
      <c r="AR61" s="43">
        <f t="shared" si="4"/>
        <v>32</v>
      </c>
      <c r="AS61" s="41">
        <v>5</v>
      </c>
      <c r="AT61" s="41">
        <v>5</v>
      </c>
      <c r="AU61" s="41">
        <v>4</v>
      </c>
      <c r="AV61" s="41">
        <v>4</v>
      </c>
      <c r="AW61" s="41">
        <v>4</v>
      </c>
      <c r="AX61" s="41">
        <v>4</v>
      </c>
      <c r="AY61" s="41">
        <v>3</v>
      </c>
      <c r="AZ61" s="41">
        <v>3</v>
      </c>
      <c r="BA61" s="41">
        <v>3</v>
      </c>
      <c r="BB61" s="43">
        <f t="shared" si="5"/>
        <v>35</v>
      </c>
    </row>
    <row r="62" spans="1:54" x14ac:dyDescent="0.2">
      <c r="A62" s="7">
        <v>60</v>
      </c>
      <c r="B62" s="7" t="s">
        <v>116</v>
      </c>
      <c r="C62" s="7" t="s">
        <v>134</v>
      </c>
      <c r="D62" s="41">
        <v>4</v>
      </c>
      <c r="E62" s="43">
        <f t="shared" si="0"/>
        <v>4</v>
      </c>
      <c r="F62" s="41">
        <v>5</v>
      </c>
      <c r="G62" s="41">
        <v>4</v>
      </c>
      <c r="H62" s="41">
        <v>4</v>
      </c>
      <c r="I62" s="41">
        <v>4</v>
      </c>
      <c r="J62" s="41">
        <v>4</v>
      </c>
      <c r="K62" s="41">
        <v>5</v>
      </c>
      <c r="L62" s="41">
        <v>5</v>
      </c>
      <c r="M62" s="41">
        <v>4</v>
      </c>
      <c r="N62" s="43">
        <f t="shared" si="1"/>
        <v>35</v>
      </c>
      <c r="O62" s="41">
        <v>4</v>
      </c>
      <c r="P62" s="41">
        <v>4</v>
      </c>
      <c r="Q62" s="41">
        <v>5</v>
      </c>
      <c r="R62" s="41">
        <v>3</v>
      </c>
      <c r="S62" s="41">
        <v>4</v>
      </c>
      <c r="T62" s="41">
        <v>4</v>
      </c>
      <c r="U62" s="41">
        <v>4</v>
      </c>
      <c r="V62" s="41">
        <v>4</v>
      </c>
      <c r="W62" s="43">
        <f t="shared" si="6"/>
        <v>32</v>
      </c>
      <c r="X62" s="41">
        <v>3</v>
      </c>
      <c r="Y62" s="41">
        <v>3</v>
      </c>
      <c r="Z62" s="41">
        <v>3</v>
      </c>
      <c r="AA62" s="43">
        <f t="shared" si="2"/>
        <v>9</v>
      </c>
      <c r="AB62" s="41">
        <v>5</v>
      </c>
      <c r="AC62" s="41">
        <v>3</v>
      </c>
      <c r="AD62" s="41">
        <v>4</v>
      </c>
      <c r="AE62" s="41">
        <v>3</v>
      </c>
      <c r="AF62" s="41">
        <v>3</v>
      </c>
      <c r="AG62" s="41">
        <v>2</v>
      </c>
      <c r="AH62" s="41">
        <v>1</v>
      </c>
      <c r="AI62" s="43">
        <f t="shared" si="3"/>
        <v>21</v>
      </c>
      <c r="AJ62" s="41">
        <v>4</v>
      </c>
      <c r="AK62" s="41">
        <v>5</v>
      </c>
      <c r="AL62" s="41">
        <v>4</v>
      </c>
      <c r="AM62" s="41">
        <v>4</v>
      </c>
      <c r="AN62" s="41">
        <v>4</v>
      </c>
      <c r="AO62" s="41">
        <v>4</v>
      </c>
      <c r="AP62" s="41">
        <v>4</v>
      </c>
      <c r="AQ62" s="41">
        <v>4</v>
      </c>
      <c r="AR62" s="43">
        <f t="shared" si="4"/>
        <v>33</v>
      </c>
      <c r="AS62" s="41">
        <v>4</v>
      </c>
      <c r="AT62" s="41">
        <v>4</v>
      </c>
      <c r="AU62" s="41">
        <v>5</v>
      </c>
      <c r="AV62" s="41">
        <v>3</v>
      </c>
      <c r="AW62" s="41">
        <v>4</v>
      </c>
      <c r="AX62" s="41">
        <v>3</v>
      </c>
      <c r="AY62" s="41">
        <v>4</v>
      </c>
      <c r="AZ62" s="41">
        <v>4</v>
      </c>
      <c r="BA62" s="41">
        <v>4</v>
      </c>
      <c r="BB62" s="43">
        <f t="shared" si="5"/>
        <v>35</v>
      </c>
    </row>
    <row r="63" spans="1:54" x14ac:dyDescent="0.2">
      <c r="A63" s="7">
        <v>61</v>
      </c>
      <c r="B63" s="7" t="s">
        <v>116</v>
      </c>
      <c r="C63" s="7" t="s">
        <v>134</v>
      </c>
      <c r="D63" s="41">
        <v>5</v>
      </c>
      <c r="E63" s="43">
        <f t="shared" si="0"/>
        <v>5</v>
      </c>
      <c r="F63" s="41">
        <v>5</v>
      </c>
      <c r="G63" s="41">
        <v>5</v>
      </c>
      <c r="H63" s="41">
        <v>3</v>
      </c>
      <c r="I63" s="41">
        <v>4</v>
      </c>
      <c r="J63" s="41">
        <v>4</v>
      </c>
      <c r="K63" s="41">
        <v>4</v>
      </c>
      <c r="L63" s="41">
        <v>4</v>
      </c>
      <c r="M63" s="41">
        <v>4</v>
      </c>
      <c r="N63" s="43">
        <f t="shared" si="1"/>
        <v>33</v>
      </c>
      <c r="O63" s="41">
        <v>4</v>
      </c>
      <c r="P63" s="41">
        <v>4</v>
      </c>
      <c r="Q63" s="41">
        <v>4</v>
      </c>
      <c r="R63" s="41">
        <v>4</v>
      </c>
      <c r="S63" s="41">
        <v>4</v>
      </c>
      <c r="T63" s="41">
        <v>4</v>
      </c>
      <c r="U63" s="41">
        <v>4</v>
      </c>
      <c r="V63" s="41">
        <v>4</v>
      </c>
      <c r="W63" s="43">
        <f t="shared" si="6"/>
        <v>32</v>
      </c>
      <c r="X63" s="41">
        <v>3</v>
      </c>
      <c r="Y63" s="41">
        <v>3</v>
      </c>
      <c r="Z63" s="41">
        <v>3</v>
      </c>
      <c r="AA63" s="43">
        <f t="shared" si="2"/>
        <v>9</v>
      </c>
      <c r="AB63" s="41">
        <v>4</v>
      </c>
      <c r="AC63" s="41">
        <v>2</v>
      </c>
      <c r="AD63" s="41">
        <v>2</v>
      </c>
      <c r="AE63" s="41">
        <v>2</v>
      </c>
      <c r="AF63" s="41">
        <v>2</v>
      </c>
      <c r="AG63" s="41">
        <v>2</v>
      </c>
      <c r="AH63" s="41">
        <v>2</v>
      </c>
      <c r="AI63" s="43">
        <f t="shared" si="3"/>
        <v>16</v>
      </c>
      <c r="AJ63" s="41">
        <v>4</v>
      </c>
      <c r="AK63" s="41">
        <v>4</v>
      </c>
      <c r="AL63" s="41">
        <v>4</v>
      </c>
      <c r="AM63" s="41">
        <v>4</v>
      </c>
      <c r="AN63" s="41">
        <v>4</v>
      </c>
      <c r="AO63" s="41">
        <v>4</v>
      </c>
      <c r="AP63" s="41">
        <v>4</v>
      </c>
      <c r="AQ63" s="41">
        <v>4</v>
      </c>
      <c r="AR63" s="43">
        <f t="shared" si="4"/>
        <v>32</v>
      </c>
      <c r="AS63" s="41">
        <v>4</v>
      </c>
      <c r="AT63" s="41">
        <v>4</v>
      </c>
      <c r="AU63" s="41">
        <v>4</v>
      </c>
      <c r="AV63" s="41">
        <v>4</v>
      </c>
      <c r="AW63" s="41">
        <v>4</v>
      </c>
      <c r="AX63" s="41">
        <v>4</v>
      </c>
      <c r="AY63" s="41">
        <v>4</v>
      </c>
      <c r="AZ63" s="41">
        <v>2</v>
      </c>
      <c r="BA63" s="41">
        <v>4</v>
      </c>
      <c r="BB63" s="43">
        <f t="shared" si="5"/>
        <v>34</v>
      </c>
    </row>
    <row r="64" spans="1:54" x14ac:dyDescent="0.2">
      <c r="A64" s="7">
        <v>62</v>
      </c>
      <c r="B64" s="7" t="s">
        <v>116</v>
      </c>
      <c r="C64" s="7" t="s">
        <v>134</v>
      </c>
      <c r="D64" s="41">
        <v>4</v>
      </c>
      <c r="E64" s="43">
        <f t="shared" si="0"/>
        <v>4</v>
      </c>
      <c r="F64" s="41">
        <v>5</v>
      </c>
      <c r="G64" s="41">
        <v>4</v>
      </c>
      <c r="H64" s="41">
        <v>5</v>
      </c>
      <c r="I64" s="41">
        <v>3</v>
      </c>
      <c r="J64" s="41">
        <v>4</v>
      </c>
      <c r="K64" s="41">
        <v>4</v>
      </c>
      <c r="L64" s="41">
        <v>4</v>
      </c>
      <c r="M64" s="41">
        <v>4</v>
      </c>
      <c r="N64" s="43">
        <f t="shared" si="1"/>
        <v>33</v>
      </c>
      <c r="O64" s="41">
        <v>4</v>
      </c>
      <c r="P64" s="41">
        <v>5</v>
      </c>
      <c r="Q64" s="41">
        <v>5</v>
      </c>
      <c r="R64" s="41">
        <v>4</v>
      </c>
      <c r="S64" s="41">
        <v>5</v>
      </c>
      <c r="T64" s="41">
        <v>4</v>
      </c>
      <c r="U64" s="41">
        <v>5</v>
      </c>
      <c r="V64" s="41">
        <v>4</v>
      </c>
      <c r="W64" s="43">
        <f t="shared" si="6"/>
        <v>36</v>
      </c>
      <c r="X64" s="41">
        <v>3</v>
      </c>
      <c r="Y64" s="41">
        <v>3</v>
      </c>
      <c r="Z64" s="41">
        <v>3</v>
      </c>
      <c r="AA64" s="43">
        <f t="shared" si="2"/>
        <v>9</v>
      </c>
      <c r="AB64" s="41">
        <v>4</v>
      </c>
      <c r="AC64" s="41">
        <v>4</v>
      </c>
      <c r="AD64" s="41">
        <v>4</v>
      </c>
      <c r="AE64" s="41">
        <v>4</v>
      </c>
      <c r="AF64" s="41">
        <v>4</v>
      </c>
      <c r="AG64" s="41">
        <v>4</v>
      </c>
      <c r="AH64" s="41">
        <v>4</v>
      </c>
      <c r="AI64" s="43">
        <f t="shared" si="3"/>
        <v>28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41">
        <v>4</v>
      </c>
      <c r="AP64" s="41">
        <v>4</v>
      </c>
      <c r="AQ64" s="41">
        <v>4</v>
      </c>
      <c r="AR64" s="43">
        <f t="shared" si="4"/>
        <v>32</v>
      </c>
      <c r="AS64" s="41">
        <v>4</v>
      </c>
      <c r="AT64" s="41">
        <v>5</v>
      </c>
      <c r="AU64" s="41">
        <v>4</v>
      </c>
      <c r="AV64" s="41">
        <v>3</v>
      </c>
      <c r="AW64" s="41">
        <v>4</v>
      </c>
      <c r="AX64" s="41">
        <v>4</v>
      </c>
      <c r="AY64" s="41">
        <v>3</v>
      </c>
      <c r="AZ64" s="41">
        <v>3</v>
      </c>
      <c r="BA64" s="41">
        <v>4</v>
      </c>
      <c r="BB64" s="43">
        <f t="shared" si="5"/>
        <v>34</v>
      </c>
    </row>
    <row r="65" spans="1:54" x14ac:dyDescent="0.2">
      <c r="A65" s="7">
        <v>63</v>
      </c>
      <c r="B65" s="7" t="s">
        <v>116</v>
      </c>
      <c r="C65" s="7" t="s">
        <v>135</v>
      </c>
      <c r="D65" s="41">
        <v>5</v>
      </c>
      <c r="E65" s="43">
        <f t="shared" si="0"/>
        <v>5</v>
      </c>
      <c r="F65" s="41">
        <v>5</v>
      </c>
      <c r="G65" s="41">
        <v>5</v>
      </c>
      <c r="H65" s="41">
        <v>5</v>
      </c>
      <c r="I65" s="41">
        <v>5</v>
      </c>
      <c r="J65" s="41">
        <v>5</v>
      </c>
      <c r="K65" s="41">
        <v>5</v>
      </c>
      <c r="L65" s="41">
        <v>5</v>
      </c>
      <c r="M65" s="41">
        <v>5</v>
      </c>
      <c r="N65" s="43">
        <f t="shared" si="1"/>
        <v>40</v>
      </c>
      <c r="O65" s="41">
        <v>4</v>
      </c>
      <c r="P65" s="41">
        <v>4</v>
      </c>
      <c r="Q65" s="41">
        <v>4</v>
      </c>
      <c r="R65" s="41">
        <v>2</v>
      </c>
      <c r="S65" s="41">
        <v>4</v>
      </c>
      <c r="T65" s="41">
        <v>4</v>
      </c>
      <c r="U65" s="41">
        <v>4</v>
      </c>
      <c r="V65" s="41">
        <v>4</v>
      </c>
      <c r="W65" s="43">
        <f t="shared" si="6"/>
        <v>30</v>
      </c>
      <c r="X65" s="41">
        <v>3</v>
      </c>
      <c r="Y65" s="41">
        <v>3</v>
      </c>
      <c r="Z65" s="41">
        <v>3</v>
      </c>
      <c r="AA65" s="43">
        <f t="shared" si="2"/>
        <v>9</v>
      </c>
      <c r="AB65" s="41">
        <v>4</v>
      </c>
      <c r="AC65" s="41">
        <v>3</v>
      </c>
      <c r="AD65" s="41">
        <v>3</v>
      </c>
      <c r="AE65" s="41">
        <v>3</v>
      </c>
      <c r="AF65" s="41">
        <v>3</v>
      </c>
      <c r="AG65" s="41">
        <v>3</v>
      </c>
      <c r="AH65" s="41">
        <v>3</v>
      </c>
      <c r="AI65" s="43">
        <f t="shared" si="3"/>
        <v>22</v>
      </c>
      <c r="AJ65" s="41">
        <v>4</v>
      </c>
      <c r="AK65" s="41">
        <v>4</v>
      </c>
      <c r="AL65" s="41">
        <v>4</v>
      </c>
      <c r="AM65" s="41">
        <v>4</v>
      </c>
      <c r="AN65" s="41">
        <v>4</v>
      </c>
      <c r="AO65" s="41">
        <v>4</v>
      </c>
      <c r="AP65" s="41">
        <v>4</v>
      </c>
      <c r="AQ65" s="41">
        <v>4</v>
      </c>
      <c r="AR65" s="43">
        <f t="shared" si="4"/>
        <v>32</v>
      </c>
      <c r="AS65" s="41">
        <v>4</v>
      </c>
      <c r="AT65" s="41">
        <v>4</v>
      </c>
      <c r="AU65" s="41">
        <v>4</v>
      </c>
      <c r="AV65" s="41">
        <v>4</v>
      </c>
      <c r="AW65" s="41">
        <v>4</v>
      </c>
      <c r="AX65" s="41">
        <v>4</v>
      </c>
      <c r="AY65" s="41">
        <v>4</v>
      </c>
      <c r="AZ65" s="41">
        <v>4</v>
      </c>
      <c r="BA65" s="41">
        <v>4</v>
      </c>
      <c r="BB65" s="43">
        <f t="shared" si="5"/>
        <v>36</v>
      </c>
    </row>
    <row r="66" spans="1:54" x14ac:dyDescent="0.2">
      <c r="A66" s="7">
        <v>64</v>
      </c>
      <c r="B66" s="7" t="s">
        <v>116</v>
      </c>
      <c r="C66" s="7" t="s">
        <v>134</v>
      </c>
      <c r="D66" s="41">
        <v>4</v>
      </c>
      <c r="E66" s="43">
        <f t="shared" si="0"/>
        <v>4</v>
      </c>
      <c r="F66" s="41">
        <v>5</v>
      </c>
      <c r="G66" s="41">
        <v>5</v>
      </c>
      <c r="H66" s="41">
        <v>4</v>
      </c>
      <c r="I66" s="41">
        <v>3</v>
      </c>
      <c r="J66" s="41">
        <v>3</v>
      </c>
      <c r="K66" s="41">
        <v>4</v>
      </c>
      <c r="L66" s="41">
        <v>4</v>
      </c>
      <c r="M66" s="41">
        <v>4</v>
      </c>
      <c r="N66" s="43">
        <f t="shared" si="1"/>
        <v>32</v>
      </c>
      <c r="O66" s="41">
        <v>4</v>
      </c>
      <c r="P66" s="41">
        <v>4</v>
      </c>
      <c r="Q66" s="41">
        <v>4</v>
      </c>
      <c r="R66" s="41">
        <v>2</v>
      </c>
      <c r="S66" s="41">
        <v>4</v>
      </c>
      <c r="T66" s="41">
        <v>4</v>
      </c>
      <c r="U66" s="41">
        <v>4</v>
      </c>
      <c r="V66" s="41">
        <v>2</v>
      </c>
      <c r="W66" s="43">
        <f t="shared" si="6"/>
        <v>28</v>
      </c>
      <c r="X66" s="41">
        <v>3</v>
      </c>
      <c r="Y66" s="41">
        <v>3</v>
      </c>
      <c r="Z66" s="41">
        <v>3</v>
      </c>
      <c r="AA66" s="43">
        <f t="shared" si="2"/>
        <v>9</v>
      </c>
      <c r="AB66" s="41">
        <v>5</v>
      </c>
      <c r="AC66" s="41">
        <v>4</v>
      </c>
      <c r="AD66" s="41">
        <v>5</v>
      </c>
      <c r="AE66" s="41">
        <v>5</v>
      </c>
      <c r="AF66" s="41">
        <v>5</v>
      </c>
      <c r="AG66" s="41">
        <v>5</v>
      </c>
      <c r="AH66" s="41">
        <v>5</v>
      </c>
      <c r="AI66" s="43">
        <f t="shared" si="3"/>
        <v>34</v>
      </c>
      <c r="AJ66" s="41">
        <v>4</v>
      </c>
      <c r="AK66" s="41">
        <v>4</v>
      </c>
      <c r="AL66" s="41">
        <v>4</v>
      </c>
      <c r="AM66" s="41">
        <v>4</v>
      </c>
      <c r="AN66" s="41">
        <v>4</v>
      </c>
      <c r="AO66" s="41">
        <v>4</v>
      </c>
      <c r="AP66" s="41">
        <v>4</v>
      </c>
      <c r="AQ66" s="41">
        <v>4</v>
      </c>
      <c r="AR66" s="43">
        <f t="shared" si="4"/>
        <v>32</v>
      </c>
      <c r="AS66" s="41">
        <v>5</v>
      </c>
      <c r="AT66" s="41">
        <v>5</v>
      </c>
      <c r="AU66" s="41">
        <v>4</v>
      </c>
      <c r="AV66" s="41">
        <v>3</v>
      </c>
      <c r="AW66" s="41">
        <v>4</v>
      </c>
      <c r="AX66" s="41">
        <v>4</v>
      </c>
      <c r="AY66" s="41">
        <v>4</v>
      </c>
      <c r="AZ66" s="41">
        <v>4</v>
      </c>
      <c r="BA66" s="41">
        <v>4</v>
      </c>
      <c r="BB66" s="43">
        <f t="shared" si="5"/>
        <v>37</v>
      </c>
    </row>
    <row r="67" spans="1:54" x14ac:dyDescent="0.2">
      <c r="A67" s="7">
        <v>65</v>
      </c>
      <c r="B67" s="7" t="s">
        <v>116</v>
      </c>
      <c r="C67" s="7" t="s">
        <v>134</v>
      </c>
      <c r="D67" s="41">
        <v>4</v>
      </c>
      <c r="E67" s="43">
        <f t="shared" si="0"/>
        <v>4</v>
      </c>
      <c r="F67" s="41">
        <v>4</v>
      </c>
      <c r="G67" s="41">
        <v>4</v>
      </c>
      <c r="H67" s="41">
        <v>4</v>
      </c>
      <c r="I67" s="41">
        <v>3</v>
      </c>
      <c r="J67" s="41">
        <v>3</v>
      </c>
      <c r="K67" s="41">
        <v>4</v>
      </c>
      <c r="L67" s="41">
        <v>4</v>
      </c>
      <c r="M67" s="41">
        <v>4</v>
      </c>
      <c r="N67" s="43">
        <f t="shared" si="1"/>
        <v>30</v>
      </c>
      <c r="O67" s="41">
        <v>4</v>
      </c>
      <c r="P67" s="41">
        <v>4</v>
      </c>
      <c r="Q67" s="41">
        <v>4</v>
      </c>
      <c r="R67" s="41">
        <v>4</v>
      </c>
      <c r="S67" s="41">
        <v>4</v>
      </c>
      <c r="T67" s="41">
        <v>4</v>
      </c>
      <c r="U67" s="41">
        <v>4</v>
      </c>
      <c r="V67" s="41">
        <v>2</v>
      </c>
      <c r="W67" s="43">
        <f t="shared" si="6"/>
        <v>30</v>
      </c>
      <c r="X67" s="41">
        <v>2</v>
      </c>
      <c r="Y67" s="41">
        <v>3</v>
      </c>
      <c r="Z67" s="41">
        <v>3</v>
      </c>
      <c r="AA67" s="43">
        <f t="shared" si="2"/>
        <v>8</v>
      </c>
      <c r="AB67" s="41">
        <v>4</v>
      </c>
      <c r="AC67" s="41">
        <v>3</v>
      </c>
      <c r="AD67" s="41">
        <v>3</v>
      </c>
      <c r="AE67" s="41">
        <v>3</v>
      </c>
      <c r="AF67" s="41">
        <v>3</v>
      </c>
      <c r="AG67" s="41">
        <v>3</v>
      </c>
      <c r="AH67" s="41">
        <v>3</v>
      </c>
      <c r="AI67" s="43">
        <f t="shared" si="3"/>
        <v>22</v>
      </c>
      <c r="AJ67" s="41">
        <v>3</v>
      </c>
      <c r="AK67" s="41">
        <v>3</v>
      </c>
      <c r="AL67" s="41">
        <v>3</v>
      </c>
      <c r="AM67" s="41">
        <v>3</v>
      </c>
      <c r="AN67" s="41">
        <v>3</v>
      </c>
      <c r="AO67" s="41">
        <v>3</v>
      </c>
      <c r="AP67" s="41">
        <v>3</v>
      </c>
      <c r="AQ67" s="41">
        <v>3</v>
      </c>
      <c r="AR67" s="43">
        <f t="shared" si="4"/>
        <v>24</v>
      </c>
      <c r="AS67" s="41">
        <v>4</v>
      </c>
      <c r="AT67" s="41">
        <v>4</v>
      </c>
      <c r="AU67" s="41">
        <v>3</v>
      </c>
      <c r="AV67" s="41">
        <v>2</v>
      </c>
      <c r="AW67" s="41">
        <v>4</v>
      </c>
      <c r="AX67" s="41">
        <v>3</v>
      </c>
      <c r="AY67" s="41">
        <v>3</v>
      </c>
      <c r="AZ67" s="41">
        <v>3</v>
      </c>
      <c r="BA67" s="41">
        <v>3</v>
      </c>
      <c r="BB67" s="43">
        <f t="shared" si="5"/>
        <v>29</v>
      </c>
    </row>
    <row r="68" spans="1:54" x14ac:dyDescent="0.2">
      <c r="A68" s="7">
        <v>66</v>
      </c>
      <c r="B68" s="7" t="s">
        <v>116</v>
      </c>
      <c r="C68" s="7" t="s">
        <v>135</v>
      </c>
      <c r="D68" s="41">
        <v>4</v>
      </c>
      <c r="E68" s="43">
        <f t="shared" ref="E68:E118" si="8">SUM(D68)</f>
        <v>4</v>
      </c>
      <c r="F68" s="41">
        <v>4</v>
      </c>
      <c r="G68" s="41">
        <v>4</v>
      </c>
      <c r="H68" s="41">
        <v>3</v>
      </c>
      <c r="I68" s="41">
        <v>4</v>
      </c>
      <c r="J68" s="41">
        <v>4</v>
      </c>
      <c r="K68" s="41">
        <v>2</v>
      </c>
      <c r="L68" s="41">
        <v>4</v>
      </c>
      <c r="M68" s="41">
        <v>4</v>
      </c>
      <c r="N68" s="43">
        <f t="shared" ref="N68:N118" si="9">SUM(F68:M68)</f>
        <v>29</v>
      </c>
      <c r="O68" s="41">
        <v>5</v>
      </c>
      <c r="P68" s="41">
        <v>5</v>
      </c>
      <c r="Q68" s="41">
        <v>5</v>
      </c>
      <c r="R68" s="41">
        <v>5</v>
      </c>
      <c r="S68" s="41">
        <v>5</v>
      </c>
      <c r="T68" s="41">
        <v>5</v>
      </c>
      <c r="U68" s="41">
        <v>5</v>
      </c>
      <c r="V68" s="41">
        <v>5</v>
      </c>
      <c r="W68" s="43">
        <f t="shared" ref="W68:W118" si="10">SUM(O68:V68)</f>
        <v>40</v>
      </c>
      <c r="X68" s="41">
        <v>2</v>
      </c>
      <c r="Y68" s="41">
        <v>3</v>
      </c>
      <c r="Z68" s="41">
        <v>3</v>
      </c>
      <c r="AA68" s="43">
        <f t="shared" ref="AA68:AA85" si="11">SUM(X68:Z68)</f>
        <v>8</v>
      </c>
      <c r="AB68" s="41">
        <v>5</v>
      </c>
      <c r="AC68" s="41">
        <v>3</v>
      </c>
      <c r="AD68" s="41">
        <v>5</v>
      </c>
      <c r="AE68" s="41">
        <v>5</v>
      </c>
      <c r="AF68" s="41">
        <v>3</v>
      </c>
      <c r="AG68" s="41">
        <v>3</v>
      </c>
      <c r="AH68" s="41">
        <v>3</v>
      </c>
      <c r="AI68" s="43">
        <f t="shared" ref="AI68:AI118" si="12">SUM(AB68:AH68)</f>
        <v>27</v>
      </c>
      <c r="AJ68" s="41">
        <v>4</v>
      </c>
      <c r="AK68" s="41">
        <v>2</v>
      </c>
      <c r="AL68" s="41">
        <v>5</v>
      </c>
      <c r="AM68" s="41">
        <v>4</v>
      </c>
      <c r="AN68" s="41">
        <v>4</v>
      </c>
      <c r="AO68" s="41">
        <v>4</v>
      </c>
      <c r="AP68" s="41">
        <v>4</v>
      </c>
      <c r="AQ68" s="41">
        <v>4</v>
      </c>
      <c r="AR68" s="43">
        <f t="shared" ref="AR68:AR118" si="13">SUM(AJ68:AQ68)</f>
        <v>31</v>
      </c>
      <c r="AS68" s="41">
        <v>4</v>
      </c>
      <c r="AT68" s="41">
        <v>4</v>
      </c>
      <c r="AU68" s="41">
        <v>4</v>
      </c>
      <c r="AV68" s="41">
        <v>4</v>
      </c>
      <c r="AW68" s="41">
        <v>4</v>
      </c>
      <c r="AX68" s="41">
        <v>3</v>
      </c>
      <c r="AY68" s="41">
        <v>5</v>
      </c>
      <c r="AZ68" s="41">
        <v>4</v>
      </c>
      <c r="BA68" s="41">
        <v>4</v>
      </c>
      <c r="BB68" s="43">
        <f t="shared" ref="BB68:BB118" si="14">SUM(AS68:BA68)</f>
        <v>36</v>
      </c>
    </row>
    <row r="69" spans="1:54" x14ac:dyDescent="0.2">
      <c r="A69" s="7">
        <v>67</v>
      </c>
      <c r="B69" s="7" t="s">
        <v>116</v>
      </c>
      <c r="C69" s="7" t="s">
        <v>134</v>
      </c>
      <c r="D69" s="41">
        <v>5</v>
      </c>
      <c r="E69" s="43">
        <f t="shared" si="8"/>
        <v>5</v>
      </c>
      <c r="F69" s="41">
        <v>1</v>
      </c>
      <c r="G69" s="41">
        <v>5</v>
      </c>
      <c r="H69" s="41">
        <v>5</v>
      </c>
      <c r="I69" s="41">
        <v>5</v>
      </c>
      <c r="J69" s="41">
        <v>5</v>
      </c>
      <c r="K69" s="41">
        <v>5</v>
      </c>
      <c r="L69" s="41">
        <v>5</v>
      </c>
      <c r="M69" s="41">
        <v>5</v>
      </c>
      <c r="N69" s="43">
        <f t="shared" si="9"/>
        <v>36</v>
      </c>
      <c r="O69" s="41">
        <v>5</v>
      </c>
      <c r="P69" s="41">
        <v>5</v>
      </c>
      <c r="Q69" s="41">
        <v>5</v>
      </c>
      <c r="R69" s="41">
        <v>5</v>
      </c>
      <c r="S69" s="41">
        <v>5</v>
      </c>
      <c r="T69" s="41">
        <v>5</v>
      </c>
      <c r="U69" s="41">
        <v>5</v>
      </c>
      <c r="V69" s="41">
        <v>5</v>
      </c>
      <c r="W69" s="43">
        <f t="shared" si="10"/>
        <v>40</v>
      </c>
      <c r="X69" s="41">
        <v>3</v>
      </c>
      <c r="Y69" s="41">
        <v>3</v>
      </c>
      <c r="Z69" s="41">
        <v>3</v>
      </c>
      <c r="AA69" s="43">
        <f t="shared" si="11"/>
        <v>9</v>
      </c>
      <c r="AB69" s="41">
        <v>5</v>
      </c>
      <c r="AC69" s="41">
        <v>1</v>
      </c>
      <c r="AD69" s="41">
        <v>1</v>
      </c>
      <c r="AE69" s="41">
        <v>1</v>
      </c>
      <c r="AF69" s="41">
        <v>1</v>
      </c>
      <c r="AG69" s="41">
        <v>1</v>
      </c>
      <c r="AH69" s="41">
        <v>1</v>
      </c>
      <c r="AI69" s="43">
        <f t="shared" si="12"/>
        <v>11</v>
      </c>
      <c r="AJ69" s="41">
        <v>5</v>
      </c>
      <c r="AK69" s="41">
        <v>5</v>
      </c>
      <c r="AL69" s="41">
        <v>5</v>
      </c>
      <c r="AM69" s="41">
        <v>5</v>
      </c>
      <c r="AN69" s="41">
        <v>5</v>
      </c>
      <c r="AO69" s="41">
        <v>5</v>
      </c>
      <c r="AP69" s="41">
        <v>5</v>
      </c>
      <c r="AQ69" s="41">
        <v>5</v>
      </c>
      <c r="AR69" s="43">
        <f t="shared" si="13"/>
        <v>40</v>
      </c>
      <c r="AS69" s="41">
        <v>5</v>
      </c>
      <c r="AT69" s="41">
        <v>5</v>
      </c>
      <c r="AU69" s="41">
        <v>5</v>
      </c>
      <c r="AV69" s="41">
        <v>4</v>
      </c>
      <c r="AW69" s="41">
        <v>4</v>
      </c>
      <c r="AX69" s="41">
        <v>5</v>
      </c>
      <c r="AY69" s="41">
        <v>4</v>
      </c>
      <c r="AZ69" s="41">
        <v>5</v>
      </c>
      <c r="BA69" s="41">
        <v>4</v>
      </c>
      <c r="BB69" s="43">
        <f t="shared" si="14"/>
        <v>41</v>
      </c>
    </row>
    <row r="70" spans="1:54" x14ac:dyDescent="0.2">
      <c r="A70" s="7">
        <v>68</v>
      </c>
      <c r="B70" s="7" t="s">
        <v>116</v>
      </c>
      <c r="C70" s="7" t="s">
        <v>134</v>
      </c>
      <c r="D70" s="41">
        <v>4</v>
      </c>
      <c r="E70" s="43">
        <f t="shared" si="8"/>
        <v>4</v>
      </c>
      <c r="F70" s="41">
        <v>4</v>
      </c>
      <c r="G70" s="41">
        <v>4</v>
      </c>
      <c r="H70" s="41">
        <v>4</v>
      </c>
      <c r="I70" s="41">
        <v>4</v>
      </c>
      <c r="J70" s="41">
        <v>4</v>
      </c>
      <c r="K70" s="41">
        <v>4</v>
      </c>
      <c r="L70" s="41">
        <v>4</v>
      </c>
      <c r="M70" s="41">
        <v>4</v>
      </c>
      <c r="N70" s="43">
        <f t="shared" si="9"/>
        <v>32</v>
      </c>
      <c r="O70" s="41">
        <v>5</v>
      </c>
      <c r="P70" s="41">
        <v>4</v>
      </c>
      <c r="Q70" s="41">
        <v>5</v>
      </c>
      <c r="R70" s="41">
        <v>4</v>
      </c>
      <c r="S70" s="41">
        <v>4</v>
      </c>
      <c r="T70" s="41">
        <v>5</v>
      </c>
      <c r="U70" s="41">
        <v>5</v>
      </c>
      <c r="V70" s="41">
        <v>5</v>
      </c>
      <c r="W70" s="43">
        <f t="shared" si="10"/>
        <v>37</v>
      </c>
      <c r="X70" s="41">
        <v>3</v>
      </c>
      <c r="Y70" s="41">
        <v>3</v>
      </c>
      <c r="Z70" s="41">
        <v>3</v>
      </c>
      <c r="AA70" s="43">
        <f t="shared" si="11"/>
        <v>9</v>
      </c>
      <c r="AB70" s="41">
        <v>4</v>
      </c>
      <c r="AC70" s="41">
        <v>3</v>
      </c>
      <c r="AD70" s="41">
        <v>3</v>
      </c>
      <c r="AE70" s="41">
        <v>3</v>
      </c>
      <c r="AF70" s="41">
        <v>3</v>
      </c>
      <c r="AG70" s="41">
        <v>3</v>
      </c>
      <c r="AH70" s="41">
        <v>3</v>
      </c>
      <c r="AI70" s="43">
        <f t="shared" si="12"/>
        <v>22</v>
      </c>
      <c r="AJ70" s="41">
        <v>3</v>
      </c>
      <c r="AK70" s="41">
        <v>3</v>
      </c>
      <c r="AL70" s="41">
        <v>3</v>
      </c>
      <c r="AM70" s="41">
        <v>3</v>
      </c>
      <c r="AN70" s="41">
        <v>3</v>
      </c>
      <c r="AO70" s="41">
        <v>3</v>
      </c>
      <c r="AP70" s="41">
        <v>3</v>
      </c>
      <c r="AQ70" s="41">
        <v>3</v>
      </c>
      <c r="AR70" s="43">
        <f t="shared" si="13"/>
        <v>24</v>
      </c>
      <c r="AS70" s="41">
        <v>4</v>
      </c>
      <c r="AT70" s="41">
        <v>4</v>
      </c>
      <c r="AU70" s="41">
        <v>4</v>
      </c>
      <c r="AV70" s="41">
        <v>4</v>
      </c>
      <c r="AW70" s="41">
        <v>3</v>
      </c>
      <c r="AX70" s="41">
        <v>3</v>
      </c>
      <c r="AY70" s="41">
        <v>4</v>
      </c>
      <c r="AZ70" s="41">
        <v>4</v>
      </c>
      <c r="BA70" s="41">
        <v>4</v>
      </c>
      <c r="BB70" s="43">
        <f t="shared" si="14"/>
        <v>34</v>
      </c>
    </row>
    <row r="71" spans="1:54" x14ac:dyDescent="0.2">
      <c r="A71" s="7">
        <v>69</v>
      </c>
      <c r="B71" s="7" t="s">
        <v>116</v>
      </c>
      <c r="C71" s="7" t="s">
        <v>134</v>
      </c>
      <c r="D71" s="41">
        <v>4</v>
      </c>
      <c r="E71" s="43">
        <f t="shared" si="8"/>
        <v>4</v>
      </c>
      <c r="F71" s="41">
        <v>4</v>
      </c>
      <c r="G71" s="41">
        <v>3</v>
      </c>
      <c r="H71" s="41">
        <v>3</v>
      </c>
      <c r="I71" s="41">
        <v>3</v>
      </c>
      <c r="J71" s="41">
        <v>4</v>
      </c>
      <c r="K71" s="41">
        <v>4</v>
      </c>
      <c r="L71" s="41">
        <v>4</v>
      </c>
      <c r="M71" s="41">
        <v>4</v>
      </c>
      <c r="N71" s="43">
        <f t="shared" si="9"/>
        <v>29</v>
      </c>
      <c r="O71" s="41">
        <v>3</v>
      </c>
      <c r="P71" s="41">
        <v>3</v>
      </c>
      <c r="Q71" s="41">
        <v>3</v>
      </c>
      <c r="R71" s="41">
        <v>3</v>
      </c>
      <c r="S71" s="41">
        <v>5</v>
      </c>
      <c r="T71" s="41">
        <v>5</v>
      </c>
      <c r="U71" s="41">
        <v>4</v>
      </c>
      <c r="V71" s="41">
        <v>4</v>
      </c>
      <c r="W71" s="43">
        <f t="shared" si="10"/>
        <v>30</v>
      </c>
      <c r="X71" s="41">
        <v>3</v>
      </c>
      <c r="Y71" s="41">
        <v>3</v>
      </c>
      <c r="Z71" s="41">
        <v>3</v>
      </c>
      <c r="AA71" s="43">
        <f t="shared" si="11"/>
        <v>9</v>
      </c>
      <c r="AB71" s="41">
        <v>3</v>
      </c>
      <c r="AC71" s="41">
        <v>3</v>
      </c>
      <c r="AD71" s="41">
        <v>5</v>
      </c>
      <c r="AE71" s="41">
        <v>3</v>
      </c>
      <c r="AF71" s="41">
        <v>3</v>
      </c>
      <c r="AG71" s="41">
        <v>2</v>
      </c>
      <c r="AH71" s="41">
        <v>3</v>
      </c>
      <c r="AI71" s="43">
        <f t="shared" si="12"/>
        <v>22</v>
      </c>
      <c r="AJ71" s="41">
        <v>4</v>
      </c>
      <c r="AK71" s="41">
        <v>4</v>
      </c>
      <c r="AL71" s="41">
        <v>4</v>
      </c>
      <c r="AM71" s="41">
        <v>4</v>
      </c>
      <c r="AN71" s="41">
        <v>4</v>
      </c>
      <c r="AO71" s="41">
        <v>4</v>
      </c>
      <c r="AP71" s="41">
        <v>3</v>
      </c>
      <c r="AQ71" s="41">
        <v>3</v>
      </c>
      <c r="AR71" s="43">
        <f t="shared" si="13"/>
        <v>30</v>
      </c>
      <c r="AS71" s="41">
        <v>4</v>
      </c>
      <c r="AT71" s="41">
        <v>5</v>
      </c>
      <c r="AU71" s="41">
        <v>5</v>
      </c>
      <c r="AV71" s="41">
        <v>4</v>
      </c>
      <c r="AW71" s="41">
        <v>4</v>
      </c>
      <c r="AX71" s="41">
        <v>4</v>
      </c>
      <c r="AY71" s="41">
        <v>3</v>
      </c>
      <c r="AZ71" s="41">
        <v>3</v>
      </c>
      <c r="BA71" s="41">
        <v>5</v>
      </c>
      <c r="BB71" s="43">
        <f t="shared" si="14"/>
        <v>37</v>
      </c>
    </row>
    <row r="72" spans="1:54" x14ac:dyDescent="0.2">
      <c r="A72" s="7">
        <v>70</v>
      </c>
      <c r="B72" s="7" t="s">
        <v>116</v>
      </c>
      <c r="C72" s="7" t="s">
        <v>134</v>
      </c>
      <c r="D72" s="41">
        <v>5</v>
      </c>
      <c r="E72" s="43">
        <f t="shared" si="8"/>
        <v>5</v>
      </c>
      <c r="F72" s="41">
        <v>5</v>
      </c>
      <c r="G72" s="41">
        <v>4</v>
      </c>
      <c r="H72" s="41">
        <v>4</v>
      </c>
      <c r="I72" s="41">
        <v>3</v>
      </c>
      <c r="J72" s="41">
        <v>3</v>
      </c>
      <c r="K72" s="41">
        <v>4</v>
      </c>
      <c r="L72" s="41">
        <v>3</v>
      </c>
      <c r="M72" s="41">
        <v>5</v>
      </c>
      <c r="N72" s="43">
        <f t="shared" si="9"/>
        <v>31</v>
      </c>
      <c r="O72" s="41">
        <v>5</v>
      </c>
      <c r="P72" s="41">
        <v>3</v>
      </c>
      <c r="Q72" s="41">
        <v>5</v>
      </c>
      <c r="R72" s="41">
        <v>5</v>
      </c>
      <c r="S72" s="41">
        <v>5</v>
      </c>
      <c r="T72" s="41">
        <v>5</v>
      </c>
      <c r="U72" s="41">
        <v>5</v>
      </c>
      <c r="V72" s="41">
        <v>2</v>
      </c>
      <c r="W72" s="43">
        <f t="shared" si="10"/>
        <v>35</v>
      </c>
      <c r="X72" s="41">
        <v>2</v>
      </c>
      <c r="Y72" s="41">
        <v>2</v>
      </c>
      <c r="Z72" s="41">
        <v>2</v>
      </c>
      <c r="AA72" s="43">
        <f t="shared" si="11"/>
        <v>6</v>
      </c>
      <c r="AB72" s="41">
        <v>5</v>
      </c>
      <c r="AC72" s="41">
        <v>5</v>
      </c>
      <c r="AD72" s="41">
        <v>5</v>
      </c>
      <c r="AE72" s="41">
        <v>5</v>
      </c>
      <c r="AF72" s="41">
        <v>5</v>
      </c>
      <c r="AG72" s="41">
        <v>4</v>
      </c>
      <c r="AH72" s="41">
        <v>5</v>
      </c>
      <c r="AI72" s="43">
        <f t="shared" si="12"/>
        <v>34</v>
      </c>
      <c r="AJ72" s="41">
        <v>4</v>
      </c>
      <c r="AK72" s="41">
        <v>4</v>
      </c>
      <c r="AL72" s="41">
        <v>1</v>
      </c>
      <c r="AM72" s="41">
        <v>4</v>
      </c>
      <c r="AN72" s="41">
        <v>4</v>
      </c>
      <c r="AO72" s="41">
        <v>4</v>
      </c>
      <c r="AP72" s="41">
        <v>4</v>
      </c>
      <c r="AQ72" s="41">
        <v>4</v>
      </c>
      <c r="AR72" s="43">
        <f t="shared" si="13"/>
        <v>29</v>
      </c>
      <c r="AS72" s="41">
        <v>4</v>
      </c>
      <c r="AT72" s="41">
        <v>3</v>
      </c>
      <c r="AU72" s="41">
        <v>5</v>
      </c>
      <c r="AV72" s="41">
        <v>5</v>
      </c>
      <c r="AW72" s="41">
        <v>5</v>
      </c>
      <c r="AX72" s="41">
        <v>5</v>
      </c>
      <c r="AY72" s="41">
        <v>4</v>
      </c>
      <c r="AZ72" s="41">
        <v>5</v>
      </c>
      <c r="BA72" s="41">
        <v>4</v>
      </c>
      <c r="BB72" s="43">
        <f t="shared" si="14"/>
        <v>40</v>
      </c>
    </row>
    <row r="73" spans="1:54" x14ac:dyDescent="0.2">
      <c r="A73" s="7">
        <v>71</v>
      </c>
      <c r="B73" s="7" t="s">
        <v>116</v>
      </c>
      <c r="C73" s="7" t="s">
        <v>134</v>
      </c>
      <c r="D73" s="41">
        <v>4</v>
      </c>
      <c r="E73" s="43">
        <f t="shared" si="8"/>
        <v>4</v>
      </c>
      <c r="F73" s="41">
        <v>4</v>
      </c>
      <c r="G73" s="41">
        <v>4</v>
      </c>
      <c r="H73" s="41">
        <v>3</v>
      </c>
      <c r="I73" s="41">
        <v>4</v>
      </c>
      <c r="J73" s="41">
        <v>4</v>
      </c>
      <c r="K73" s="41">
        <v>4</v>
      </c>
      <c r="L73" s="41">
        <v>4</v>
      </c>
      <c r="M73" s="41">
        <v>4</v>
      </c>
      <c r="N73" s="43">
        <f t="shared" si="9"/>
        <v>31</v>
      </c>
      <c r="O73" s="41">
        <v>4</v>
      </c>
      <c r="P73" s="41">
        <v>4</v>
      </c>
      <c r="Q73" s="41">
        <v>4</v>
      </c>
      <c r="R73" s="41">
        <v>4</v>
      </c>
      <c r="S73" s="41">
        <v>4</v>
      </c>
      <c r="T73" s="41">
        <v>4</v>
      </c>
      <c r="U73" s="41">
        <v>4</v>
      </c>
      <c r="V73" s="41">
        <v>4</v>
      </c>
      <c r="W73" s="43">
        <f t="shared" si="10"/>
        <v>32</v>
      </c>
      <c r="X73" s="41">
        <v>3</v>
      </c>
      <c r="Y73" s="41">
        <v>3</v>
      </c>
      <c r="Z73" s="41">
        <v>3</v>
      </c>
      <c r="AA73" s="43">
        <f t="shared" si="11"/>
        <v>9</v>
      </c>
      <c r="AB73" s="41">
        <v>4</v>
      </c>
      <c r="AC73" s="41">
        <v>2</v>
      </c>
      <c r="AD73" s="41">
        <v>2</v>
      </c>
      <c r="AE73" s="41">
        <v>2</v>
      </c>
      <c r="AF73" s="41">
        <v>2</v>
      </c>
      <c r="AG73" s="41">
        <v>2</v>
      </c>
      <c r="AH73" s="41">
        <v>2</v>
      </c>
      <c r="AI73" s="43">
        <f t="shared" si="12"/>
        <v>16</v>
      </c>
      <c r="AJ73" s="41">
        <v>3</v>
      </c>
      <c r="AK73" s="41">
        <v>4</v>
      </c>
      <c r="AL73" s="41">
        <v>4</v>
      </c>
      <c r="AM73" s="41">
        <v>4</v>
      </c>
      <c r="AN73" s="41">
        <v>4</v>
      </c>
      <c r="AO73" s="41">
        <v>4</v>
      </c>
      <c r="AP73" s="41">
        <v>4</v>
      </c>
      <c r="AQ73" s="41">
        <v>4</v>
      </c>
      <c r="AR73" s="43">
        <f t="shared" si="13"/>
        <v>31</v>
      </c>
      <c r="AS73" s="41">
        <v>4</v>
      </c>
      <c r="AT73" s="41">
        <v>4</v>
      </c>
      <c r="AU73" s="41">
        <v>4</v>
      </c>
      <c r="AV73" s="41">
        <v>4</v>
      </c>
      <c r="AW73" s="41">
        <v>4</v>
      </c>
      <c r="AX73" s="41">
        <v>4</v>
      </c>
      <c r="AY73" s="41">
        <v>4</v>
      </c>
      <c r="AZ73" s="41">
        <v>4</v>
      </c>
      <c r="BA73" s="41">
        <v>4</v>
      </c>
      <c r="BB73" s="43">
        <f t="shared" si="14"/>
        <v>36</v>
      </c>
    </row>
    <row r="74" spans="1:54" x14ac:dyDescent="0.2">
      <c r="A74" s="7">
        <v>72</v>
      </c>
      <c r="B74" s="7" t="s">
        <v>116</v>
      </c>
      <c r="C74" s="7" t="s">
        <v>134</v>
      </c>
      <c r="D74" s="41">
        <v>4</v>
      </c>
      <c r="E74" s="43">
        <f t="shared" si="8"/>
        <v>4</v>
      </c>
      <c r="F74" s="41">
        <v>4</v>
      </c>
      <c r="G74" s="41">
        <v>4</v>
      </c>
      <c r="H74" s="41">
        <v>5</v>
      </c>
      <c r="I74" s="41">
        <v>4</v>
      </c>
      <c r="J74" s="41">
        <v>4</v>
      </c>
      <c r="K74" s="41">
        <v>4</v>
      </c>
      <c r="L74" s="41">
        <v>4</v>
      </c>
      <c r="M74" s="41">
        <v>4</v>
      </c>
      <c r="N74" s="43">
        <f t="shared" si="9"/>
        <v>33</v>
      </c>
      <c r="O74" s="41">
        <v>4</v>
      </c>
      <c r="P74" s="41">
        <v>2</v>
      </c>
      <c r="Q74" s="41">
        <v>2</v>
      </c>
      <c r="R74" s="41">
        <v>3</v>
      </c>
      <c r="S74" s="41">
        <v>4</v>
      </c>
      <c r="T74" s="41">
        <v>5</v>
      </c>
      <c r="U74" s="41">
        <v>5</v>
      </c>
      <c r="V74" s="41">
        <v>5</v>
      </c>
      <c r="W74" s="43">
        <f t="shared" si="10"/>
        <v>30</v>
      </c>
      <c r="X74" s="41">
        <v>2</v>
      </c>
      <c r="Y74" s="41">
        <v>2</v>
      </c>
      <c r="Z74" s="41">
        <v>2</v>
      </c>
      <c r="AA74" s="43">
        <f t="shared" si="11"/>
        <v>6</v>
      </c>
      <c r="AB74" s="41">
        <v>4</v>
      </c>
      <c r="AC74" s="41">
        <v>5</v>
      </c>
      <c r="AD74" s="41">
        <v>5</v>
      </c>
      <c r="AE74" s="41">
        <v>5</v>
      </c>
      <c r="AF74" s="41">
        <v>5</v>
      </c>
      <c r="AG74" s="41">
        <v>5</v>
      </c>
      <c r="AH74" s="41">
        <v>5</v>
      </c>
      <c r="AI74" s="43">
        <f t="shared" si="12"/>
        <v>34</v>
      </c>
      <c r="AJ74" s="41">
        <v>4</v>
      </c>
      <c r="AK74" s="41">
        <v>3</v>
      </c>
      <c r="AL74" s="41">
        <v>3</v>
      </c>
      <c r="AM74" s="41">
        <v>3</v>
      </c>
      <c r="AN74" s="41">
        <v>3</v>
      </c>
      <c r="AO74" s="41">
        <v>3</v>
      </c>
      <c r="AP74" s="41">
        <v>3</v>
      </c>
      <c r="AQ74" s="41">
        <v>3</v>
      </c>
      <c r="AR74" s="43">
        <f t="shared" si="13"/>
        <v>25</v>
      </c>
      <c r="AS74" s="41">
        <v>4</v>
      </c>
      <c r="AT74" s="41">
        <v>4</v>
      </c>
      <c r="AU74" s="41">
        <v>4</v>
      </c>
      <c r="AV74" s="41">
        <v>4</v>
      </c>
      <c r="AW74" s="41">
        <v>4</v>
      </c>
      <c r="AX74" s="41">
        <v>4</v>
      </c>
      <c r="AY74" s="41">
        <v>4</v>
      </c>
      <c r="AZ74" s="41">
        <v>4</v>
      </c>
      <c r="BA74" s="41">
        <v>4</v>
      </c>
      <c r="BB74" s="43">
        <f t="shared" si="14"/>
        <v>36</v>
      </c>
    </row>
    <row r="75" spans="1:54" x14ac:dyDescent="0.2">
      <c r="A75" s="7">
        <v>73</v>
      </c>
      <c r="B75" s="7" t="s">
        <v>116</v>
      </c>
      <c r="C75" s="7" t="s">
        <v>136</v>
      </c>
      <c r="D75" s="41">
        <v>3</v>
      </c>
      <c r="E75" s="43">
        <f t="shared" si="8"/>
        <v>3</v>
      </c>
      <c r="F75" s="41">
        <v>4</v>
      </c>
      <c r="G75" s="41">
        <v>4</v>
      </c>
      <c r="H75" s="41">
        <v>3</v>
      </c>
      <c r="I75" s="41">
        <v>3</v>
      </c>
      <c r="J75" s="41">
        <v>3</v>
      </c>
      <c r="K75" s="41">
        <v>4</v>
      </c>
      <c r="L75" s="41">
        <v>4</v>
      </c>
      <c r="M75" s="41">
        <v>3</v>
      </c>
      <c r="N75" s="43">
        <f t="shared" si="9"/>
        <v>28</v>
      </c>
      <c r="O75" s="41">
        <v>5</v>
      </c>
      <c r="P75" s="41">
        <v>5</v>
      </c>
      <c r="Q75" s="41">
        <v>5</v>
      </c>
      <c r="R75" s="41">
        <v>5</v>
      </c>
      <c r="S75" s="41">
        <v>5</v>
      </c>
      <c r="T75" s="41">
        <v>5</v>
      </c>
      <c r="U75" s="41">
        <v>5</v>
      </c>
      <c r="V75" s="41">
        <v>5</v>
      </c>
      <c r="W75" s="43">
        <f t="shared" si="10"/>
        <v>40</v>
      </c>
      <c r="X75" s="41">
        <v>3</v>
      </c>
      <c r="Y75" s="41">
        <v>3</v>
      </c>
      <c r="Z75" s="41">
        <v>3</v>
      </c>
      <c r="AA75" s="43">
        <f t="shared" si="11"/>
        <v>9</v>
      </c>
      <c r="AB75" s="41">
        <v>5</v>
      </c>
      <c r="AC75" s="41">
        <v>5</v>
      </c>
      <c r="AD75" s="41">
        <v>5</v>
      </c>
      <c r="AE75" s="41">
        <v>5</v>
      </c>
      <c r="AF75" s="41">
        <v>5</v>
      </c>
      <c r="AG75" s="41">
        <v>5</v>
      </c>
      <c r="AH75" s="41">
        <v>5</v>
      </c>
      <c r="AI75" s="43">
        <f t="shared" si="12"/>
        <v>35</v>
      </c>
      <c r="AJ75" s="41">
        <v>3</v>
      </c>
      <c r="AK75" s="41">
        <v>3</v>
      </c>
      <c r="AL75" s="41">
        <v>3</v>
      </c>
      <c r="AM75" s="41">
        <v>3</v>
      </c>
      <c r="AN75" s="41">
        <v>3</v>
      </c>
      <c r="AO75" s="41">
        <v>3</v>
      </c>
      <c r="AP75" s="41">
        <v>3</v>
      </c>
      <c r="AQ75" s="41">
        <v>3</v>
      </c>
      <c r="AR75" s="43">
        <f t="shared" si="13"/>
        <v>24</v>
      </c>
      <c r="AS75" s="41">
        <v>4</v>
      </c>
      <c r="AT75" s="41">
        <v>4</v>
      </c>
      <c r="AU75" s="41">
        <v>5</v>
      </c>
      <c r="AV75" s="41">
        <v>4</v>
      </c>
      <c r="AW75" s="41">
        <v>3</v>
      </c>
      <c r="AX75" s="41">
        <v>4</v>
      </c>
      <c r="AY75" s="41">
        <v>3</v>
      </c>
      <c r="AZ75" s="41">
        <v>3</v>
      </c>
      <c r="BA75" s="41">
        <v>5</v>
      </c>
      <c r="BB75" s="43">
        <f t="shared" si="14"/>
        <v>35</v>
      </c>
    </row>
    <row r="76" spans="1:54" x14ac:dyDescent="0.2">
      <c r="A76" s="7">
        <v>74</v>
      </c>
      <c r="B76" s="7" t="s">
        <v>116</v>
      </c>
      <c r="C76" s="7" t="s">
        <v>134</v>
      </c>
      <c r="D76" s="41">
        <v>4</v>
      </c>
      <c r="E76" s="43">
        <f t="shared" si="8"/>
        <v>4</v>
      </c>
      <c r="F76" s="41">
        <v>5</v>
      </c>
      <c r="G76" s="41">
        <v>5</v>
      </c>
      <c r="H76" s="41">
        <v>4</v>
      </c>
      <c r="I76" s="41">
        <v>3</v>
      </c>
      <c r="J76" s="41">
        <v>3</v>
      </c>
      <c r="K76" s="41">
        <v>5</v>
      </c>
      <c r="L76" s="41">
        <v>5</v>
      </c>
      <c r="M76" s="41">
        <v>4</v>
      </c>
      <c r="N76" s="43">
        <f t="shared" si="9"/>
        <v>34</v>
      </c>
      <c r="O76" s="41">
        <v>5</v>
      </c>
      <c r="P76" s="41">
        <v>5</v>
      </c>
      <c r="Q76" s="41">
        <v>5</v>
      </c>
      <c r="R76" s="41">
        <v>4</v>
      </c>
      <c r="S76" s="41">
        <v>5</v>
      </c>
      <c r="T76" s="41">
        <v>5</v>
      </c>
      <c r="U76" s="41">
        <v>5</v>
      </c>
      <c r="V76" s="41">
        <v>4</v>
      </c>
      <c r="W76" s="43">
        <f t="shared" si="10"/>
        <v>38</v>
      </c>
      <c r="X76" s="41">
        <v>3</v>
      </c>
      <c r="Y76" s="41">
        <v>3</v>
      </c>
      <c r="Z76" s="41">
        <v>3</v>
      </c>
      <c r="AA76" s="43">
        <f t="shared" si="11"/>
        <v>9</v>
      </c>
      <c r="AB76" s="41">
        <v>5</v>
      </c>
      <c r="AC76" s="41">
        <v>5</v>
      </c>
      <c r="AD76" s="41">
        <v>5</v>
      </c>
      <c r="AE76" s="41">
        <v>5</v>
      </c>
      <c r="AF76" s="41">
        <v>5</v>
      </c>
      <c r="AG76" s="41">
        <v>5</v>
      </c>
      <c r="AH76" s="41">
        <v>5</v>
      </c>
      <c r="AI76" s="43">
        <f t="shared" si="12"/>
        <v>35</v>
      </c>
      <c r="AJ76" s="41">
        <v>4</v>
      </c>
      <c r="AK76" s="41">
        <v>4</v>
      </c>
      <c r="AL76" s="41">
        <v>4</v>
      </c>
      <c r="AM76" s="41">
        <v>3</v>
      </c>
      <c r="AN76" s="41">
        <v>4</v>
      </c>
      <c r="AO76" s="41">
        <v>4</v>
      </c>
      <c r="AP76" s="41">
        <v>4</v>
      </c>
      <c r="AQ76" s="41">
        <v>2</v>
      </c>
      <c r="AR76" s="43">
        <f t="shared" si="13"/>
        <v>29</v>
      </c>
      <c r="AS76" s="41">
        <v>3</v>
      </c>
      <c r="AT76" s="41">
        <v>5</v>
      </c>
      <c r="AU76" s="41">
        <v>4</v>
      </c>
      <c r="AV76" s="41">
        <v>3</v>
      </c>
      <c r="AW76" s="41">
        <v>4</v>
      </c>
      <c r="AX76" s="41">
        <v>4</v>
      </c>
      <c r="AY76" s="41">
        <v>5</v>
      </c>
      <c r="AZ76" s="41">
        <v>5</v>
      </c>
      <c r="BA76" s="41">
        <v>5</v>
      </c>
      <c r="BB76" s="43">
        <f t="shared" si="14"/>
        <v>38</v>
      </c>
    </row>
    <row r="77" spans="1:54" x14ac:dyDescent="0.2">
      <c r="A77" s="7">
        <v>75</v>
      </c>
      <c r="B77" s="7" t="s">
        <v>116</v>
      </c>
      <c r="C77" s="7" t="s">
        <v>137</v>
      </c>
      <c r="D77" s="41">
        <v>5</v>
      </c>
      <c r="E77" s="43">
        <f t="shared" si="8"/>
        <v>5</v>
      </c>
      <c r="F77" s="41">
        <v>5</v>
      </c>
      <c r="G77" s="41">
        <v>5</v>
      </c>
      <c r="H77" s="41">
        <v>4</v>
      </c>
      <c r="I77" s="41">
        <v>4</v>
      </c>
      <c r="J77" s="41">
        <v>4</v>
      </c>
      <c r="K77" s="41">
        <v>4</v>
      </c>
      <c r="L77" s="41">
        <v>5</v>
      </c>
      <c r="M77" s="41">
        <v>4</v>
      </c>
      <c r="N77" s="43">
        <f t="shared" si="9"/>
        <v>35</v>
      </c>
      <c r="O77" s="41">
        <v>4</v>
      </c>
      <c r="P77" s="41">
        <v>5</v>
      </c>
      <c r="Q77" s="41">
        <v>5</v>
      </c>
      <c r="R77" s="41">
        <v>5</v>
      </c>
      <c r="S77" s="41">
        <v>5</v>
      </c>
      <c r="T77" s="41">
        <v>5</v>
      </c>
      <c r="U77" s="41">
        <v>5</v>
      </c>
      <c r="V77" s="41">
        <v>5</v>
      </c>
      <c r="W77" s="43">
        <f t="shared" si="10"/>
        <v>39</v>
      </c>
      <c r="X77" s="41">
        <v>1</v>
      </c>
      <c r="Y77" s="41">
        <v>3</v>
      </c>
      <c r="Z77" s="41">
        <v>3</v>
      </c>
      <c r="AA77" s="43">
        <f t="shared" si="11"/>
        <v>7</v>
      </c>
      <c r="AB77" s="41">
        <v>4</v>
      </c>
      <c r="AC77" s="41">
        <v>5</v>
      </c>
      <c r="AD77" s="41">
        <v>4</v>
      </c>
      <c r="AE77" s="41">
        <v>5</v>
      </c>
      <c r="AF77" s="41">
        <v>5</v>
      </c>
      <c r="AG77" s="41">
        <v>5</v>
      </c>
      <c r="AH77" s="41">
        <v>2</v>
      </c>
      <c r="AI77" s="43">
        <f t="shared" si="12"/>
        <v>30</v>
      </c>
      <c r="AJ77" s="41">
        <v>4</v>
      </c>
      <c r="AK77" s="41">
        <v>4</v>
      </c>
      <c r="AL77" s="41">
        <v>4</v>
      </c>
      <c r="AM77" s="41">
        <v>5</v>
      </c>
      <c r="AN77" s="41">
        <v>5</v>
      </c>
      <c r="AO77" s="41">
        <v>5</v>
      </c>
      <c r="AP77" s="41">
        <v>5</v>
      </c>
      <c r="AQ77" s="41">
        <v>4</v>
      </c>
      <c r="AR77" s="43">
        <f t="shared" si="13"/>
        <v>36</v>
      </c>
      <c r="AS77" s="41">
        <v>4</v>
      </c>
      <c r="AT77" s="41">
        <v>5</v>
      </c>
      <c r="AU77" s="41">
        <v>2</v>
      </c>
      <c r="AV77" s="41">
        <v>2</v>
      </c>
      <c r="AW77" s="41">
        <v>4</v>
      </c>
      <c r="AX77" s="41">
        <v>4</v>
      </c>
      <c r="AY77" s="41">
        <v>4</v>
      </c>
      <c r="AZ77" s="41">
        <v>4</v>
      </c>
      <c r="BA77" s="41">
        <v>4</v>
      </c>
      <c r="BB77" s="43">
        <f t="shared" si="14"/>
        <v>33</v>
      </c>
    </row>
    <row r="78" spans="1:54" x14ac:dyDescent="0.2">
      <c r="A78" s="7">
        <v>76</v>
      </c>
      <c r="B78" s="7" t="s">
        <v>116</v>
      </c>
      <c r="C78" s="7" t="s">
        <v>134</v>
      </c>
      <c r="D78" s="41">
        <v>5</v>
      </c>
      <c r="E78" s="43">
        <f t="shared" si="8"/>
        <v>5</v>
      </c>
      <c r="F78" s="41">
        <v>5</v>
      </c>
      <c r="G78" s="41">
        <v>5</v>
      </c>
      <c r="H78" s="41">
        <v>4</v>
      </c>
      <c r="I78" s="41">
        <v>5</v>
      </c>
      <c r="J78" s="41">
        <v>4</v>
      </c>
      <c r="K78" s="41">
        <v>5</v>
      </c>
      <c r="L78" s="41">
        <v>5</v>
      </c>
      <c r="M78" s="41">
        <v>4</v>
      </c>
      <c r="N78" s="43">
        <f t="shared" si="9"/>
        <v>37</v>
      </c>
      <c r="O78" s="41">
        <v>5</v>
      </c>
      <c r="P78" s="41">
        <v>5</v>
      </c>
      <c r="Q78" s="41">
        <v>5</v>
      </c>
      <c r="R78" s="41">
        <v>2</v>
      </c>
      <c r="S78" s="41">
        <v>3</v>
      </c>
      <c r="T78" s="41">
        <v>5</v>
      </c>
      <c r="U78" s="41">
        <v>5</v>
      </c>
      <c r="V78" s="41">
        <v>3</v>
      </c>
      <c r="W78" s="43">
        <f t="shared" si="10"/>
        <v>33</v>
      </c>
      <c r="X78" s="41">
        <v>3</v>
      </c>
      <c r="Y78" s="41">
        <v>3</v>
      </c>
      <c r="Z78" s="41">
        <v>3</v>
      </c>
      <c r="AA78" s="43">
        <f t="shared" si="11"/>
        <v>9</v>
      </c>
      <c r="AB78" s="41">
        <v>5</v>
      </c>
      <c r="AC78" s="41">
        <v>1</v>
      </c>
      <c r="AD78" s="41">
        <v>3</v>
      </c>
      <c r="AE78" s="41">
        <v>3</v>
      </c>
      <c r="AF78" s="41">
        <v>3</v>
      </c>
      <c r="AG78" s="41">
        <v>2</v>
      </c>
      <c r="AH78" s="41">
        <v>2</v>
      </c>
      <c r="AI78" s="43">
        <f t="shared" si="12"/>
        <v>19</v>
      </c>
      <c r="AJ78" s="41">
        <v>5</v>
      </c>
      <c r="AK78" s="41">
        <v>5</v>
      </c>
      <c r="AL78" s="41">
        <v>5</v>
      </c>
      <c r="AM78" s="41">
        <v>5</v>
      </c>
      <c r="AN78" s="41">
        <v>5</v>
      </c>
      <c r="AO78" s="41">
        <v>5</v>
      </c>
      <c r="AP78" s="41">
        <v>5</v>
      </c>
      <c r="AQ78" s="41">
        <v>5</v>
      </c>
      <c r="AR78" s="43">
        <f t="shared" si="13"/>
        <v>40</v>
      </c>
      <c r="AS78" s="41">
        <v>5</v>
      </c>
      <c r="AT78" s="41">
        <v>5</v>
      </c>
      <c r="AU78" s="41">
        <v>5</v>
      </c>
      <c r="AV78" s="41">
        <v>3</v>
      </c>
      <c r="AW78" s="41">
        <v>5</v>
      </c>
      <c r="AX78" s="41">
        <v>4</v>
      </c>
      <c r="AY78" s="41">
        <v>5</v>
      </c>
      <c r="AZ78" s="41">
        <v>5</v>
      </c>
      <c r="BA78" s="41">
        <v>3</v>
      </c>
      <c r="BB78" s="43">
        <f t="shared" si="14"/>
        <v>40</v>
      </c>
    </row>
    <row r="79" spans="1:54" x14ac:dyDescent="0.2">
      <c r="A79" s="7">
        <v>77</v>
      </c>
      <c r="B79" s="7" t="s">
        <v>116</v>
      </c>
      <c r="C79" s="7" t="s">
        <v>138</v>
      </c>
      <c r="D79" s="41">
        <v>5</v>
      </c>
      <c r="E79" s="43">
        <f t="shared" si="8"/>
        <v>5</v>
      </c>
      <c r="F79" s="41">
        <v>5</v>
      </c>
      <c r="G79" s="41">
        <v>5</v>
      </c>
      <c r="H79" s="41">
        <v>5</v>
      </c>
      <c r="I79" s="41">
        <v>5</v>
      </c>
      <c r="J79" s="41">
        <v>5</v>
      </c>
      <c r="K79" s="41">
        <v>5</v>
      </c>
      <c r="L79" s="41">
        <v>5</v>
      </c>
      <c r="M79" s="41">
        <v>5</v>
      </c>
      <c r="N79" s="43">
        <f t="shared" si="9"/>
        <v>40</v>
      </c>
      <c r="O79" s="41">
        <v>5</v>
      </c>
      <c r="P79" s="41">
        <v>5</v>
      </c>
      <c r="Q79" s="41">
        <v>5</v>
      </c>
      <c r="R79" s="41">
        <v>5</v>
      </c>
      <c r="S79" s="41">
        <v>5</v>
      </c>
      <c r="T79" s="41">
        <v>5</v>
      </c>
      <c r="U79" s="41">
        <v>5</v>
      </c>
      <c r="V79" s="41">
        <v>5</v>
      </c>
      <c r="W79" s="43">
        <f t="shared" si="10"/>
        <v>40</v>
      </c>
      <c r="X79" s="41">
        <v>3</v>
      </c>
      <c r="Y79" s="41">
        <v>3</v>
      </c>
      <c r="Z79" s="41">
        <v>3</v>
      </c>
      <c r="AA79" s="43">
        <f t="shared" si="11"/>
        <v>9</v>
      </c>
      <c r="AB79" s="41">
        <v>5</v>
      </c>
      <c r="AC79" s="41">
        <v>1</v>
      </c>
      <c r="AD79" s="41">
        <v>1</v>
      </c>
      <c r="AE79" s="41">
        <v>1</v>
      </c>
      <c r="AF79" s="41">
        <v>1</v>
      </c>
      <c r="AG79" s="41">
        <v>1</v>
      </c>
      <c r="AH79" s="41">
        <v>1</v>
      </c>
      <c r="AI79" s="43">
        <f t="shared" si="12"/>
        <v>11</v>
      </c>
      <c r="AJ79" s="41">
        <v>5</v>
      </c>
      <c r="AK79" s="41">
        <v>5</v>
      </c>
      <c r="AL79" s="41">
        <v>5</v>
      </c>
      <c r="AM79" s="41">
        <v>5</v>
      </c>
      <c r="AN79" s="41">
        <v>5</v>
      </c>
      <c r="AO79" s="41">
        <v>5</v>
      </c>
      <c r="AP79" s="41">
        <v>5</v>
      </c>
      <c r="AQ79" s="41">
        <v>5</v>
      </c>
      <c r="AR79" s="43">
        <f t="shared" si="13"/>
        <v>40</v>
      </c>
      <c r="AS79" s="41">
        <v>5</v>
      </c>
      <c r="AT79" s="41">
        <v>5</v>
      </c>
      <c r="AU79" s="41">
        <v>5</v>
      </c>
      <c r="AV79" s="41">
        <v>5</v>
      </c>
      <c r="AW79" s="41">
        <v>4</v>
      </c>
      <c r="AX79" s="41">
        <v>3</v>
      </c>
      <c r="AY79" s="41">
        <v>4</v>
      </c>
      <c r="AZ79" s="41">
        <v>4</v>
      </c>
      <c r="BA79" s="41">
        <v>4</v>
      </c>
      <c r="BB79" s="43">
        <f t="shared" si="14"/>
        <v>39</v>
      </c>
    </row>
    <row r="80" spans="1:54" x14ac:dyDescent="0.2">
      <c r="A80" s="7">
        <v>78</v>
      </c>
      <c r="B80" s="7" t="s">
        <v>116</v>
      </c>
      <c r="C80" s="7" t="s">
        <v>134</v>
      </c>
      <c r="D80" s="41">
        <v>4</v>
      </c>
      <c r="E80" s="43">
        <f t="shared" si="8"/>
        <v>4</v>
      </c>
      <c r="F80" s="41">
        <v>5</v>
      </c>
      <c r="G80" s="41">
        <v>4</v>
      </c>
      <c r="H80" s="41">
        <v>4</v>
      </c>
      <c r="I80" s="41">
        <v>4</v>
      </c>
      <c r="J80" s="41">
        <v>4</v>
      </c>
      <c r="K80" s="41">
        <v>4</v>
      </c>
      <c r="L80" s="41">
        <v>3</v>
      </c>
      <c r="M80" s="41">
        <v>3</v>
      </c>
      <c r="N80" s="43">
        <f t="shared" si="9"/>
        <v>31</v>
      </c>
      <c r="O80" s="41">
        <v>4</v>
      </c>
      <c r="P80" s="41">
        <v>4</v>
      </c>
      <c r="Q80" s="41">
        <v>4</v>
      </c>
      <c r="R80" s="41">
        <v>4</v>
      </c>
      <c r="S80" s="41">
        <v>4</v>
      </c>
      <c r="T80" s="41">
        <v>4</v>
      </c>
      <c r="U80" s="41">
        <v>4</v>
      </c>
      <c r="V80" s="41">
        <v>4</v>
      </c>
      <c r="W80" s="43">
        <f t="shared" si="10"/>
        <v>32</v>
      </c>
      <c r="X80" s="41">
        <v>3</v>
      </c>
      <c r="Y80" s="41">
        <v>3</v>
      </c>
      <c r="Z80" s="41">
        <v>3</v>
      </c>
      <c r="AA80" s="43">
        <f t="shared" si="11"/>
        <v>9</v>
      </c>
      <c r="AB80" s="41">
        <v>5</v>
      </c>
      <c r="AC80" s="41">
        <v>3</v>
      </c>
      <c r="AD80" s="41">
        <v>3</v>
      </c>
      <c r="AE80" s="41">
        <v>3</v>
      </c>
      <c r="AF80" s="41">
        <v>3</v>
      </c>
      <c r="AG80" s="41">
        <v>3</v>
      </c>
      <c r="AH80" s="41">
        <v>3</v>
      </c>
      <c r="AI80" s="43">
        <f t="shared" si="12"/>
        <v>23</v>
      </c>
      <c r="AJ80" s="41">
        <v>3</v>
      </c>
      <c r="AK80" s="41">
        <v>3</v>
      </c>
      <c r="AL80" s="41">
        <v>3</v>
      </c>
      <c r="AM80" s="41">
        <v>4</v>
      </c>
      <c r="AN80" s="41">
        <v>4</v>
      </c>
      <c r="AO80" s="41">
        <v>4</v>
      </c>
      <c r="AP80" s="41">
        <v>4</v>
      </c>
      <c r="AQ80" s="41">
        <v>4</v>
      </c>
      <c r="AR80" s="43">
        <f t="shared" si="13"/>
        <v>29</v>
      </c>
      <c r="AS80" s="41">
        <v>4</v>
      </c>
      <c r="AT80" s="41">
        <v>4</v>
      </c>
      <c r="AU80" s="41">
        <v>4</v>
      </c>
      <c r="AV80" s="41">
        <v>4</v>
      </c>
      <c r="AW80" s="41">
        <v>4</v>
      </c>
      <c r="AX80" s="41">
        <v>4</v>
      </c>
      <c r="AY80" s="41">
        <v>4</v>
      </c>
      <c r="AZ80" s="41">
        <v>4</v>
      </c>
      <c r="BA80" s="41">
        <v>4</v>
      </c>
      <c r="BB80" s="43">
        <f t="shared" si="14"/>
        <v>36</v>
      </c>
    </row>
    <row r="81" spans="1:54" x14ac:dyDescent="0.2">
      <c r="A81" s="7">
        <v>79</v>
      </c>
      <c r="B81" s="7" t="s">
        <v>116</v>
      </c>
      <c r="C81" s="7" t="s">
        <v>134</v>
      </c>
      <c r="D81" s="41">
        <v>4</v>
      </c>
      <c r="E81" s="43">
        <f t="shared" si="8"/>
        <v>4</v>
      </c>
      <c r="F81" s="41">
        <v>4</v>
      </c>
      <c r="G81" s="41">
        <v>4</v>
      </c>
      <c r="H81" s="41">
        <v>4</v>
      </c>
      <c r="I81" s="41">
        <v>4</v>
      </c>
      <c r="J81" s="41">
        <v>4</v>
      </c>
      <c r="K81" s="41">
        <v>4</v>
      </c>
      <c r="L81" s="41">
        <v>4</v>
      </c>
      <c r="M81" s="41">
        <v>4</v>
      </c>
      <c r="N81" s="43">
        <f t="shared" si="9"/>
        <v>32</v>
      </c>
      <c r="O81" s="41">
        <v>4</v>
      </c>
      <c r="P81" s="41">
        <v>4</v>
      </c>
      <c r="Q81" s="41">
        <v>4</v>
      </c>
      <c r="R81" s="41">
        <v>4</v>
      </c>
      <c r="S81" s="41">
        <v>4</v>
      </c>
      <c r="T81" s="41">
        <v>4</v>
      </c>
      <c r="U81" s="41">
        <v>4</v>
      </c>
      <c r="V81" s="41">
        <v>4</v>
      </c>
      <c r="W81" s="43">
        <f t="shared" si="10"/>
        <v>32</v>
      </c>
      <c r="X81" s="41">
        <v>3</v>
      </c>
      <c r="Y81" s="41">
        <v>3</v>
      </c>
      <c r="Z81" s="41">
        <v>3</v>
      </c>
      <c r="AA81" s="43">
        <f t="shared" si="11"/>
        <v>9</v>
      </c>
      <c r="AB81" s="41">
        <v>4</v>
      </c>
      <c r="AC81" s="41">
        <v>2</v>
      </c>
      <c r="AD81" s="41">
        <v>2</v>
      </c>
      <c r="AE81" s="41">
        <v>2</v>
      </c>
      <c r="AF81" s="41">
        <v>2</v>
      </c>
      <c r="AG81" s="41">
        <v>2</v>
      </c>
      <c r="AH81" s="41">
        <v>2</v>
      </c>
      <c r="AI81" s="43">
        <f t="shared" si="12"/>
        <v>16</v>
      </c>
      <c r="AJ81" s="41">
        <v>4</v>
      </c>
      <c r="AK81" s="41">
        <v>4</v>
      </c>
      <c r="AL81" s="41">
        <v>4</v>
      </c>
      <c r="AM81" s="41">
        <v>4</v>
      </c>
      <c r="AN81" s="41">
        <v>4</v>
      </c>
      <c r="AO81" s="41">
        <v>4</v>
      </c>
      <c r="AP81" s="41">
        <v>4</v>
      </c>
      <c r="AQ81" s="41">
        <v>4</v>
      </c>
      <c r="AR81" s="43">
        <f t="shared" si="13"/>
        <v>32</v>
      </c>
      <c r="AS81" s="41">
        <v>3</v>
      </c>
      <c r="AT81" s="41">
        <v>4</v>
      </c>
      <c r="AU81" s="41">
        <v>4</v>
      </c>
      <c r="AV81" s="41">
        <v>4</v>
      </c>
      <c r="AW81" s="41">
        <v>4</v>
      </c>
      <c r="AX81" s="41">
        <v>4</v>
      </c>
      <c r="AY81" s="41">
        <v>4</v>
      </c>
      <c r="AZ81" s="41">
        <v>4</v>
      </c>
      <c r="BA81" s="41">
        <v>4</v>
      </c>
      <c r="BB81" s="43">
        <f t="shared" si="14"/>
        <v>35</v>
      </c>
    </row>
    <row r="82" spans="1:54" x14ac:dyDescent="0.2">
      <c r="A82" s="7">
        <v>80</v>
      </c>
      <c r="B82" s="7" t="s">
        <v>116</v>
      </c>
      <c r="C82" s="7" t="s">
        <v>134</v>
      </c>
      <c r="D82" s="41">
        <v>4</v>
      </c>
      <c r="E82" s="43">
        <f t="shared" si="8"/>
        <v>4</v>
      </c>
      <c r="F82" s="41">
        <v>4</v>
      </c>
      <c r="G82" s="41">
        <v>4</v>
      </c>
      <c r="H82" s="41">
        <v>4</v>
      </c>
      <c r="I82" s="41">
        <v>4</v>
      </c>
      <c r="J82" s="41">
        <v>4</v>
      </c>
      <c r="K82" s="41">
        <v>4</v>
      </c>
      <c r="L82" s="41">
        <v>4</v>
      </c>
      <c r="M82" s="41">
        <v>4</v>
      </c>
      <c r="N82" s="43">
        <f t="shared" si="9"/>
        <v>32</v>
      </c>
      <c r="O82" s="41">
        <v>4</v>
      </c>
      <c r="P82" s="41">
        <v>4</v>
      </c>
      <c r="Q82" s="41">
        <v>4</v>
      </c>
      <c r="R82" s="41">
        <v>4</v>
      </c>
      <c r="S82" s="41">
        <v>4</v>
      </c>
      <c r="T82" s="41">
        <v>4</v>
      </c>
      <c r="U82" s="41">
        <v>4</v>
      </c>
      <c r="V82" s="41">
        <v>4</v>
      </c>
      <c r="W82" s="43">
        <f t="shared" si="10"/>
        <v>32</v>
      </c>
      <c r="X82" s="41">
        <v>3</v>
      </c>
      <c r="Y82" s="41">
        <v>3</v>
      </c>
      <c r="Z82" s="41">
        <v>3</v>
      </c>
      <c r="AA82" s="43">
        <f t="shared" si="11"/>
        <v>9</v>
      </c>
      <c r="AB82" s="41">
        <v>4</v>
      </c>
      <c r="AC82" s="41">
        <v>2</v>
      </c>
      <c r="AD82" s="41">
        <v>4</v>
      </c>
      <c r="AE82" s="41">
        <v>4</v>
      </c>
      <c r="AF82" s="41">
        <v>4</v>
      </c>
      <c r="AG82" s="41">
        <v>4</v>
      </c>
      <c r="AH82" s="41">
        <v>4</v>
      </c>
      <c r="AI82" s="43">
        <f t="shared" si="12"/>
        <v>26</v>
      </c>
      <c r="AJ82" s="41">
        <v>4</v>
      </c>
      <c r="AK82" s="41">
        <v>4</v>
      </c>
      <c r="AL82" s="41">
        <v>4</v>
      </c>
      <c r="AM82" s="41">
        <v>4</v>
      </c>
      <c r="AN82" s="41">
        <v>4</v>
      </c>
      <c r="AO82" s="41">
        <v>4</v>
      </c>
      <c r="AP82" s="41">
        <v>4</v>
      </c>
      <c r="AQ82" s="41">
        <v>4</v>
      </c>
      <c r="AR82" s="43">
        <f t="shared" si="13"/>
        <v>32</v>
      </c>
      <c r="AS82" s="41">
        <v>3</v>
      </c>
      <c r="AT82" s="41">
        <v>5</v>
      </c>
      <c r="AU82" s="41">
        <v>4</v>
      </c>
      <c r="AV82" s="41">
        <v>4</v>
      </c>
      <c r="AW82" s="41">
        <v>4</v>
      </c>
      <c r="AX82" s="41">
        <v>4</v>
      </c>
      <c r="AY82" s="41">
        <v>4</v>
      </c>
      <c r="AZ82" s="41">
        <v>4</v>
      </c>
      <c r="BA82" s="41">
        <v>4</v>
      </c>
      <c r="BB82" s="43">
        <f t="shared" si="14"/>
        <v>36</v>
      </c>
    </row>
    <row r="83" spans="1:54" x14ac:dyDescent="0.2">
      <c r="A83" s="7">
        <v>81</v>
      </c>
      <c r="B83" s="7" t="s">
        <v>116</v>
      </c>
      <c r="C83" s="7" t="s">
        <v>134</v>
      </c>
      <c r="D83" s="41">
        <v>3</v>
      </c>
      <c r="E83" s="43">
        <f t="shared" si="8"/>
        <v>3</v>
      </c>
      <c r="F83" s="41">
        <v>3</v>
      </c>
      <c r="G83" s="41">
        <v>3</v>
      </c>
      <c r="H83" s="41">
        <v>3</v>
      </c>
      <c r="I83" s="41">
        <v>3</v>
      </c>
      <c r="J83" s="41">
        <v>3</v>
      </c>
      <c r="K83" s="41">
        <v>3</v>
      </c>
      <c r="L83" s="41">
        <v>3</v>
      </c>
      <c r="M83" s="41">
        <v>3</v>
      </c>
      <c r="N83" s="43">
        <f t="shared" si="9"/>
        <v>24</v>
      </c>
      <c r="O83" s="41">
        <v>3</v>
      </c>
      <c r="P83" s="41">
        <v>3</v>
      </c>
      <c r="Q83" s="41">
        <v>3</v>
      </c>
      <c r="R83" s="41">
        <v>3</v>
      </c>
      <c r="S83" s="41">
        <v>3</v>
      </c>
      <c r="T83" s="41">
        <v>3</v>
      </c>
      <c r="U83" s="41">
        <v>3</v>
      </c>
      <c r="V83" s="41">
        <v>3</v>
      </c>
      <c r="W83" s="43">
        <f t="shared" si="10"/>
        <v>24</v>
      </c>
      <c r="X83" s="41">
        <v>2</v>
      </c>
      <c r="Y83" s="41">
        <v>2</v>
      </c>
      <c r="Z83" s="41">
        <v>2</v>
      </c>
      <c r="AA83" s="43">
        <f t="shared" si="11"/>
        <v>6</v>
      </c>
      <c r="AB83" s="41">
        <v>3</v>
      </c>
      <c r="AC83" s="41">
        <v>3</v>
      </c>
      <c r="AD83" s="41">
        <v>3</v>
      </c>
      <c r="AE83" s="41">
        <v>3</v>
      </c>
      <c r="AF83" s="41">
        <v>3</v>
      </c>
      <c r="AG83" s="41">
        <v>3</v>
      </c>
      <c r="AH83" s="41">
        <v>3</v>
      </c>
      <c r="AI83" s="43">
        <f t="shared" si="12"/>
        <v>21</v>
      </c>
      <c r="AJ83" s="41">
        <v>3</v>
      </c>
      <c r="AK83" s="41">
        <v>3</v>
      </c>
      <c r="AL83" s="41">
        <v>3</v>
      </c>
      <c r="AM83" s="41">
        <v>3</v>
      </c>
      <c r="AN83" s="41">
        <v>3</v>
      </c>
      <c r="AO83" s="41">
        <v>3</v>
      </c>
      <c r="AP83" s="41">
        <v>3</v>
      </c>
      <c r="AQ83" s="41">
        <v>3</v>
      </c>
      <c r="AR83" s="43">
        <f t="shared" si="13"/>
        <v>24</v>
      </c>
      <c r="AS83" s="41">
        <v>3</v>
      </c>
      <c r="AT83" s="41">
        <v>3</v>
      </c>
      <c r="AU83" s="41">
        <v>3</v>
      </c>
      <c r="AV83" s="41">
        <v>3</v>
      </c>
      <c r="AW83" s="41">
        <v>3</v>
      </c>
      <c r="AX83" s="41">
        <v>3</v>
      </c>
      <c r="AY83" s="41">
        <v>3</v>
      </c>
      <c r="AZ83" s="41">
        <v>3</v>
      </c>
      <c r="BA83" s="41">
        <v>3</v>
      </c>
      <c r="BB83" s="43">
        <f t="shared" si="14"/>
        <v>27</v>
      </c>
    </row>
    <row r="84" spans="1:54" x14ac:dyDescent="0.2">
      <c r="A84" s="7">
        <v>82</v>
      </c>
      <c r="B84" s="7" t="s">
        <v>116</v>
      </c>
      <c r="C84" s="7" t="s">
        <v>134</v>
      </c>
      <c r="D84" s="41">
        <v>4</v>
      </c>
      <c r="E84" s="43">
        <f t="shared" si="8"/>
        <v>4</v>
      </c>
      <c r="F84" s="41">
        <v>4</v>
      </c>
      <c r="G84" s="41">
        <v>4</v>
      </c>
      <c r="H84" s="41">
        <v>3</v>
      </c>
      <c r="I84" s="41">
        <v>4</v>
      </c>
      <c r="J84" s="41">
        <v>4</v>
      </c>
      <c r="K84" s="41">
        <v>4</v>
      </c>
      <c r="L84" s="41">
        <v>4</v>
      </c>
      <c r="M84" s="41">
        <v>4</v>
      </c>
      <c r="N84" s="43">
        <f t="shared" si="9"/>
        <v>31</v>
      </c>
      <c r="O84" s="41">
        <v>4</v>
      </c>
      <c r="P84" s="41">
        <v>4</v>
      </c>
      <c r="Q84" s="41">
        <v>4</v>
      </c>
      <c r="R84" s="41">
        <v>4</v>
      </c>
      <c r="S84" s="41">
        <v>4</v>
      </c>
      <c r="T84" s="41">
        <v>4</v>
      </c>
      <c r="U84" s="41">
        <v>4</v>
      </c>
      <c r="V84" s="41">
        <v>4</v>
      </c>
      <c r="W84" s="43">
        <f t="shared" si="10"/>
        <v>32</v>
      </c>
      <c r="X84" s="41">
        <v>3</v>
      </c>
      <c r="Y84" s="41">
        <v>3</v>
      </c>
      <c r="Z84" s="41">
        <v>3</v>
      </c>
      <c r="AA84" s="43">
        <f t="shared" si="11"/>
        <v>9</v>
      </c>
      <c r="AB84" s="41">
        <v>5</v>
      </c>
      <c r="AC84" s="41">
        <v>3</v>
      </c>
      <c r="AD84" s="41">
        <v>3</v>
      </c>
      <c r="AE84" s="41">
        <v>3</v>
      </c>
      <c r="AF84" s="41">
        <v>2</v>
      </c>
      <c r="AG84" s="41">
        <v>3</v>
      </c>
      <c r="AH84" s="41">
        <v>2</v>
      </c>
      <c r="AI84" s="43">
        <f t="shared" si="12"/>
        <v>21</v>
      </c>
      <c r="AJ84" s="41">
        <v>4</v>
      </c>
      <c r="AK84" s="41">
        <v>4</v>
      </c>
      <c r="AL84" s="41">
        <v>4</v>
      </c>
      <c r="AM84" s="41">
        <v>4</v>
      </c>
      <c r="AN84" s="41">
        <v>4</v>
      </c>
      <c r="AO84" s="41">
        <v>4</v>
      </c>
      <c r="AP84" s="41">
        <v>4</v>
      </c>
      <c r="AQ84" s="41">
        <v>4</v>
      </c>
      <c r="AR84" s="43">
        <f t="shared" si="13"/>
        <v>32</v>
      </c>
      <c r="AS84" s="41">
        <v>3</v>
      </c>
      <c r="AT84" s="41">
        <v>4</v>
      </c>
      <c r="AU84" s="41">
        <v>4</v>
      </c>
      <c r="AV84" s="41">
        <v>3</v>
      </c>
      <c r="AW84" s="41">
        <v>4</v>
      </c>
      <c r="AX84" s="41">
        <v>4</v>
      </c>
      <c r="AY84" s="41">
        <v>3</v>
      </c>
      <c r="AZ84" s="41">
        <v>3</v>
      </c>
      <c r="BA84" s="41">
        <v>4</v>
      </c>
      <c r="BB84" s="43">
        <f t="shared" si="14"/>
        <v>32</v>
      </c>
    </row>
    <row r="85" spans="1:54" x14ac:dyDescent="0.2">
      <c r="A85" s="7">
        <v>83</v>
      </c>
      <c r="B85" s="7" t="s">
        <v>116</v>
      </c>
      <c r="C85" s="7" t="s">
        <v>134</v>
      </c>
      <c r="D85" s="41">
        <v>4</v>
      </c>
      <c r="E85" s="43">
        <f t="shared" si="8"/>
        <v>4</v>
      </c>
      <c r="F85" s="41">
        <v>4</v>
      </c>
      <c r="G85" s="41">
        <v>4</v>
      </c>
      <c r="H85" s="41">
        <v>4</v>
      </c>
      <c r="I85" s="41">
        <v>4</v>
      </c>
      <c r="J85" s="41">
        <v>4</v>
      </c>
      <c r="K85" s="41">
        <v>4</v>
      </c>
      <c r="L85" s="41">
        <v>4</v>
      </c>
      <c r="M85" s="41">
        <v>4</v>
      </c>
      <c r="N85" s="43">
        <f t="shared" si="9"/>
        <v>32</v>
      </c>
      <c r="O85" s="41">
        <v>4</v>
      </c>
      <c r="P85" s="41">
        <v>4</v>
      </c>
      <c r="Q85" s="41">
        <v>4</v>
      </c>
      <c r="R85" s="41">
        <v>4</v>
      </c>
      <c r="S85" s="41">
        <v>4</v>
      </c>
      <c r="T85" s="41">
        <v>4</v>
      </c>
      <c r="U85" s="41">
        <v>4</v>
      </c>
      <c r="V85" s="41">
        <v>4</v>
      </c>
      <c r="W85" s="43">
        <f t="shared" si="10"/>
        <v>32</v>
      </c>
      <c r="X85" s="41">
        <v>3</v>
      </c>
      <c r="Y85" s="41">
        <v>3</v>
      </c>
      <c r="Z85" s="41">
        <v>3</v>
      </c>
      <c r="AA85" s="43">
        <f t="shared" si="11"/>
        <v>9</v>
      </c>
      <c r="AB85" s="41">
        <v>4</v>
      </c>
      <c r="AC85" s="41">
        <v>5</v>
      </c>
      <c r="AD85" s="41">
        <v>5</v>
      </c>
      <c r="AE85" s="41">
        <v>5</v>
      </c>
      <c r="AF85" s="41">
        <v>5</v>
      </c>
      <c r="AG85" s="41">
        <v>5</v>
      </c>
      <c r="AH85" s="41">
        <v>5</v>
      </c>
      <c r="AI85" s="43">
        <f t="shared" si="12"/>
        <v>34</v>
      </c>
      <c r="AJ85" s="41">
        <v>3</v>
      </c>
      <c r="AK85" s="41">
        <v>4</v>
      </c>
      <c r="AL85" s="41">
        <v>3</v>
      </c>
      <c r="AM85" s="41">
        <v>3</v>
      </c>
      <c r="AN85" s="41">
        <v>4</v>
      </c>
      <c r="AO85" s="41">
        <v>3</v>
      </c>
      <c r="AP85" s="41">
        <v>4</v>
      </c>
      <c r="AQ85" s="41">
        <v>3</v>
      </c>
      <c r="AR85" s="43">
        <f t="shared" si="13"/>
        <v>27</v>
      </c>
      <c r="AS85" s="41">
        <v>3</v>
      </c>
      <c r="AT85" s="41">
        <v>4</v>
      </c>
      <c r="AU85" s="41">
        <v>4</v>
      </c>
      <c r="AV85" s="41">
        <v>4</v>
      </c>
      <c r="AW85" s="41">
        <v>3</v>
      </c>
      <c r="AX85" s="41">
        <v>3</v>
      </c>
      <c r="AY85" s="41">
        <v>3</v>
      </c>
      <c r="AZ85" s="41">
        <v>3</v>
      </c>
      <c r="BA85" s="41">
        <v>3</v>
      </c>
      <c r="BB85" s="43">
        <f t="shared" si="14"/>
        <v>30</v>
      </c>
    </row>
    <row r="86" spans="1:54" x14ac:dyDescent="0.2">
      <c r="A86" s="7">
        <v>84</v>
      </c>
      <c r="B86" s="7" t="s">
        <v>116</v>
      </c>
      <c r="C86" s="7" t="s">
        <v>134</v>
      </c>
      <c r="D86" s="41">
        <v>4</v>
      </c>
      <c r="E86" s="43">
        <f t="shared" si="8"/>
        <v>4</v>
      </c>
      <c r="F86" s="41">
        <v>3</v>
      </c>
      <c r="G86" s="41">
        <v>4</v>
      </c>
      <c r="H86" s="41">
        <v>3</v>
      </c>
      <c r="I86" s="41">
        <v>2</v>
      </c>
      <c r="J86" s="41">
        <v>2</v>
      </c>
      <c r="K86" s="41">
        <v>4</v>
      </c>
      <c r="L86" s="41">
        <v>4</v>
      </c>
      <c r="M86" s="41">
        <v>2</v>
      </c>
      <c r="N86" s="43">
        <f t="shared" si="9"/>
        <v>24</v>
      </c>
      <c r="O86" s="41">
        <v>4</v>
      </c>
      <c r="P86" s="41">
        <v>4</v>
      </c>
      <c r="Q86" s="41">
        <v>5</v>
      </c>
      <c r="R86" s="41">
        <v>3</v>
      </c>
      <c r="S86" s="41">
        <v>4</v>
      </c>
      <c r="T86" s="41">
        <v>5</v>
      </c>
      <c r="U86" s="41">
        <v>3</v>
      </c>
      <c r="V86" s="41">
        <v>3</v>
      </c>
      <c r="W86" s="43">
        <f t="shared" si="10"/>
        <v>31</v>
      </c>
      <c r="X86" s="41">
        <v>2</v>
      </c>
      <c r="Y86" s="41">
        <v>3</v>
      </c>
      <c r="Z86" s="41">
        <v>3</v>
      </c>
      <c r="AA86" s="43">
        <f>SUM(X86:Z86)</f>
        <v>8</v>
      </c>
      <c r="AB86" s="41">
        <v>4</v>
      </c>
      <c r="AC86" s="41">
        <v>3</v>
      </c>
      <c r="AD86" s="41">
        <v>4</v>
      </c>
      <c r="AE86" s="41">
        <v>4</v>
      </c>
      <c r="AF86" s="41">
        <v>3</v>
      </c>
      <c r="AG86" s="41">
        <v>3</v>
      </c>
      <c r="AH86" s="41">
        <v>3</v>
      </c>
      <c r="AI86" s="43">
        <f t="shared" si="12"/>
        <v>24</v>
      </c>
      <c r="AJ86" s="41">
        <v>3</v>
      </c>
      <c r="AK86" s="41">
        <v>3</v>
      </c>
      <c r="AL86" s="41">
        <v>3</v>
      </c>
      <c r="AM86" s="41">
        <v>3</v>
      </c>
      <c r="AN86" s="41">
        <v>3</v>
      </c>
      <c r="AO86" s="41">
        <v>3</v>
      </c>
      <c r="AP86" s="41">
        <v>3</v>
      </c>
      <c r="AQ86" s="41">
        <v>2</v>
      </c>
      <c r="AR86" s="43">
        <f t="shared" si="13"/>
        <v>23</v>
      </c>
      <c r="AS86" s="41">
        <v>2</v>
      </c>
      <c r="AT86" s="41">
        <v>5</v>
      </c>
      <c r="AU86" s="41">
        <v>4</v>
      </c>
      <c r="AV86" s="41">
        <v>4</v>
      </c>
      <c r="AW86" s="41">
        <v>4</v>
      </c>
      <c r="AX86" s="41">
        <v>4</v>
      </c>
      <c r="AY86" s="41">
        <v>4</v>
      </c>
      <c r="AZ86" s="41">
        <v>3</v>
      </c>
      <c r="BA86" s="41">
        <v>3</v>
      </c>
      <c r="BB86" s="43">
        <f t="shared" si="14"/>
        <v>33</v>
      </c>
    </row>
    <row r="87" spans="1:54" x14ac:dyDescent="0.2">
      <c r="A87" s="7">
        <v>85</v>
      </c>
      <c r="B87" s="7" t="s">
        <v>116</v>
      </c>
      <c r="C87" s="7" t="s">
        <v>135</v>
      </c>
      <c r="D87" s="41">
        <v>3</v>
      </c>
      <c r="E87" s="43">
        <f t="shared" si="8"/>
        <v>3</v>
      </c>
      <c r="F87" s="41">
        <v>5</v>
      </c>
      <c r="G87" s="41">
        <v>5</v>
      </c>
      <c r="H87" s="41">
        <v>5</v>
      </c>
      <c r="I87" s="41">
        <v>3</v>
      </c>
      <c r="J87" s="41">
        <v>4</v>
      </c>
      <c r="K87" s="41">
        <v>3</v>
      </c>
      <c r="L87" s="41">
        <v>5</v>
      </c>
      <c r="M87" s="41">
        <v>4</v>
      </c>
      <c r="N87" s="43">
        <f t="shared" si="9"/>
        <v>34</v>
      </c>
      <c r="O87" s="41">
        <v>5</v>
      </c>
      <c r="P87" s="41">
        <v>5</v>
      </c>
      <c r="Q87" s="41">
        <v>5</v>
      </c>
      <c r="R87" s="41">
        <v>5</v>
      </c>
      <c r="S87" s="41">
        <v>5</v>
      </c>
      <c r="T87" s="41">
        <v>5</v>
      </c>
      <c r="U87" s="41">
        <v>5</v>
      </c>
      <c r="V87" s="41">
        <v>5</v>
      </c>
      <c r="W87" s="43">
        <f t="shared" si="10"/>
        <v>40</v>
      </c>
      <c r="X87" s="41">
        <v>3</v>
      </c>
      <c r="Y87" s="41">
        <v>3</v>
      </c>
      <c r="Z87" s="41">
        <v>3</v>
      </c>
      <c r="AA87" s="43">
        <f t="shared" ref="AA87:AA106" si="15">SUM(X87:Z87)</f>
        <v>9</v>
      </c>
      <c r="AB87" s="41">
        <v>5</v>
      </c>
      <c r="AC87" s="41">
        <v>3</v>
      </c>
      <c r="AD87" s="41">
        <v>3</v>
      </c>
      <c r="AE87" s="41">
        <v>3</v>
      </c>
      <c r="AF87" s="41">
        <v>3</v>
      </c>
      <c r="AG87" s="41">
        <v>3</v>
      </c>
      <c r="AH87" s="41">
        <v>3</v>
      </c>
      <c r="AI87" s="43">
        <f t="shared" si="12"/>
        <v>23</v>
      </c>
      <c r="AJ87" s="41">
        <v>3</v>
      </c>
      <c r="AK87" s="41">
        <v>3</v>
      </c>
      <c r="AL87" s="41">
        <v>3</v>
      </c>
      <c r="AM87" s="41">
        <v>4</v>
      </c>
      <c r="AN87" s="41">
        <v>5</v>
      </c>
      <c r="AO87" s="41">
        <v>4</v>
      </c>
      <c r="AP87" s="41">
        <v>5</v>
      </c>
      <c r="AQ87" s="41">
        <v>4</v>
      </c>
      <c r="AR87" s="43">
        <f t="shared" si="13"/>
        <v>31</v>
      </c>
      <c r="AS87" s="41">
        <v>4</v>
      </c>
      <c r="AT87" s="41">
        <v>5</v>
      </c>
      <c r="AU87" s="41">
        <v>5</v>
      </c>
      <c r="AV87" s="41">
        <v>3</v>
      </c>
      <c r="AW87" s="41">
        <v>5</v>
      </c>
      <c r="AX87" s="41">
        <v>3</v>
      </c>
      <c r="AY87" s="41">
        <v>5</v>
      </c>
      <c r="AZ87" s="41">
        <v>5</v>
      </c>
      <c r="BA87" s="41">
        <v>4</v>
      </c>
      <c r="BB87" s="43">
        <f t="shared" si="14"/>
        <v>39</v>
      </c>
    </row>
    <row r="88" spans="1:54" x14ac:dyDescent="0.2">
      <c r="A88" s="7">
        <v>86</v>
      </c>
      <c r="B88" s="7" t="s">
        <v>116</v>
      </c>
      <c r="C88" s="7" t="s">
        <v>135</v>
      </c>
      <c r="D88" s="41">
        <v>4</v>
      </c>
      <c r="E88" s="43">
        <f t="shared" si="8"/>
        <v>4</v>
      </c>
      <c r="F88" s="41">
        <v>4</v>
      </c>
      <c r="G88" s="41">
        <v>4</v>
      </c>
      <c r="H88" s="41">
        <v>4</v>
      </c>
      <c r="I88" s="41">
        <v>4</v>
      </c>
      <c r="J88" s="41">
        <v>4</v>
      </c>
      <c r="K88" s="41">
        <v>4</v>
      </c>
      <c r="L88" s="41">
        <v>4</v>
      </c>
      <c r="M88" s="41">
        <v>4</v>
      </c>
      <c r="N88" s="43">
        <f t="shared" si="9"/>
        <v>32</v>
      </c>
      <c r="O88" s="41">
        <v>3</v>
      </c>
      <c r="P88" s="41">
        <v>3</v>
      </c>
      <c r="Q88" s="41">
        <v>3</v>
      </c>
      <c r="R88" s="41">
        <v>3</v>
      </c>
      <c r="S88" s="41">
        <v>3</v>
      </c>
      <c r="T88" s="41">
        <v>3</v>
      </c>
      <c r="U88" s="41">
        <v>3</v>
      </c>
      <c r="V88" s="41">
        <v>3</v>
      </c>
      <c r="W88" s="43">
        <f t="shared" si="10"/>
        <v>24</v>
      </c>
      <c r="X88" s="41">
        <v>1</v>
      </c>
      <c r="Y88" s="41">
        <v>3</v>
      </c>
      <c r="Z88" s="41">
        <v>3</v>
      </c>
      <c r="AA88" s="43">
        <f t="shared" si="15"/>
        <v>7</v>
      </c>
      <c r="AB88" s="41">
        <v>4</v>
      </c>
      <c r="AC88" s="41">
        <v>2</v>
      </c>
      <c r="AD88" s="41">
        <v>2</v>
      </c>
      <c r="AE88" s="41">
        <v>2</v>
      </c>
      <c r="AF88" s="41">
        <v>2</v>
      </c>
      <c r="AG88" s="41">
        <v>2</v>
      </c>
      <c r="AH88" s="41">
        <v>2</v>
      </c>
      <c r="AI88" s="43">
        <f t="shared" si="12"/>
        <v>16</v>
      </c>
      <c r="AJ88" s="41">
        <v>3</v>
      </c>
      <c r="AK88" s="41">
        <v>3</v>
      </c>
      <c r="AL88" s="41">
        <v>3</v>
      </c>
      <c r="AM88" s="41">
        <v>3</v>
      </c>
      <c r="AN88" s="41">
        <v>3</v>
      </c>
      <c r="AO88" s="41">
        <v>3</v>
      </c>
      <c r="AP88" s="41">
        <v>3</v>
      </c>
      <c r="AQ88" s="41">
        <v>3</v>
      </c>
      <c r="AR88" s="43">
        <f t="shared" si="13"/>
        <v>24</v>
      </c>
      <c r="AS88" s="41">
        <v>3</v>
      </c>
      <c r="AT88" s="41">
        <v>3</v>
      </c>
      <c r="AU88" s="41">
        <v>3</v>
      </c>
      <c r="AV88" s="41">
        <v>3</v>
      </c>
      <c r="AW88" s="41">
        <v>3</v>
      </c>
      <c r="AX88" s="41">
        <v>3</v>
      </c>
      <c r="AY88" s="41">
        <v>3</v>
      </c>
      <c r="AZ88" s="41">
        <v>3</v>
      </c>
      <c r="BA88" s="41">
        <v>3</v>
      </c>
      <c r="BB88" s="43">
        <f t="shared" si="14"/>
        <v>27</v>
      </c>
    </row>
    <row r="89" spans="1:54" x14ac:dyDescent="0.2">
      <c r="A89" s="7">
        <v>87</v>
      </c>
      <c r="B89" s="7" t="s">
        <v>116</v>
      </c>
      <c r="C89" s="7" t="s">
        <v>142</v>
      </c>
      <c r="D89" s="41">
        <v>4</v>
      </c>
      <c r="E89" s="43">
        <f t="shared" si="8"/>
        <v>4</v>
      </c>
      <c r="F89" s="41">
        <v>4</v>
      </c>
      <c r="G89" s="41">
        <v>5</v>
      </c>
      <c r="H89" s="41">
        <v>4</v>
      </c>
      <c r="I89" s="41">
        <v>4</v>
      </c>
      <c r="J89" s="41">
        <v>4</v>
      </c>
      <c r="K89" s="41">
        <v>4</v>
      </c>
      <c r="L89" s="41">
        <v>4</v>
      </c>
      <c r="M89" s="41">
        <v>4</v>
      </c>
      <c r="N89" s="43">
        <f t="shared" si="9"/>
        <v>33</v>
      </c>
      <c r="O89" s="41">
        <v>5</v>
      </c>
      <c r="P89" s="41">
        <v>5</v>
      </c>
      <c r="Q89" s="41">
        <v>4</v>
      </c>
      <c r="R89" s="41">
        <v>3</v>
      </c>
      <c r="S89" s="41">
        <v>4</v>
      </c>
      <c r="T89" s="41">
        <v>4</v>
      </c>
      <c r="U89" s="41">
        <v>5</v>
      </c>
      <c r="V89" s="41">
        <v>3</v>
      </c>
      <c r="W89" s="43">
        <f t="shared" si="10"/>
        <v>33</v>
      </c>
      <c r="X89" s="41">
        <v>2</v>
      </c>
      <c r="Y89" s="41">
        <v>3</v>
      </c>
      <c r="Z89" s="41">
        <v>3</v>
      </c>
      <c r="AA89" s="43">
        <f t="shared" si="15"/>
        <v>8</v>
      </c>
      <c r="AB89" s="41">
        <v>5</v>
      </c>
      <c r="AC89" s="41">
        <v>2</v>
      </c>
      <c r="AD89" s="41">
        <v>2</v>
      </c>
      <c r="AE89" s="41">
        <v>5</v>
      </c>
      <c r="AF89" s="41">
        <v>4</v>
      </c>
      <c r="AG89" s="41">
        <v>3</v>
      </c>
      <c r="AH89" s="41">
        <v>4</v>
      </c>
      <c r="AI89" s="43">
        <f t="shared" si="12"/>
        <v>25</v>
      </c>
      <c r="AJ89" s="41">
        <v>2</v>
      </c>
      <c r="AK89" s="41">
        <v>3</v>
      </c>
      <c r="AL89" s="41">
        <v>3</v>
      </c>
      <c r="AM89" s="41">
        <v>4</v>
      </c>
      <c r="AN89" s="41">
        <v>4</v>
      </c>
      <c r="AO89" s="41">
        <v>4</v>
      </c>
      <c r="AP89" s="41">
        <v>4</v>
      </c>
      <c r="AQ89" s="41">
        <v>4</v>
      </c>
      <c r="AR89" s="43">
        <f t="shared" si="13"/>
        <v>28</v>
      </c>
      <c r="AS89" s="41">
        <v>4</v>
      </c>
      <c r="AT89" s="41">
        <v>5</v>
      </c>
      <c r="AU89" s="41">
        <v>4</v>
      </c>
      <c r="AV89" s="41">
        <v>3</v>
      </c>
      <c r="AW89" s="41">
        <v>4</v>
      </c>
      <c r="AX89" s="41">
        <v>2</v>
      </c>
      <c r="AY89" s="41">
        <v>2</v>
      </c>
      <c r="AZ89" s="41">
        <v>3</v>
      </c>
      <c r="BA89" s="41">
        <v>4</v>
      </c>
      <c r="BB89" s="43">
        <f t="shared" si="14"/>
        <v>31</v>
      </c>
    </row>
    <row r="90" spans="1:54" x14ac:dyDescent="0.2">
      <c r="A90" s="7">
        <v>88</v>
      </c>
      <c r="B90" s="7" t="s">
        <v>116</v>
      </c>
      <c r="C90" s="7" t="s">
        <v>134</v>
      </c>
      <c r="D90" s="41">
        <v>4</v>
      </c>
      <c r="E90" s="43">
        <f t="shared" si="8"/>
        <v>4</v>
      </c>
      <c r="F90" s="41">
        <v>4</v>
      </c>
      <c r="G90" s="41">
        <v>2</v>
      </c>
      <c r="H90" s="41">
        <v>4</v>
      </c>
      <c r="I90" s="41">
        <v>2</v>
      </c>
      <c r="J90" s="41">
        <v>4</v>
      </c>
      <c r="K90" s="41">
        <v>5</v>
      </c>
      <c r="L90" s="41">
        <v>5</v>
      </c>
      <c r="M90" s="41">
        <v>5</v>
      </c>
      <c r="N90" s="43">
        <f t="shared" si="9"/>
        <v>31</v>
      </c>
      <c r="O90" s="41">
        <v>5</v>
      </c>
      <c r="P90" s="41">
        <v>5</v>
      </c>
      <c r="Q90" s="41">
        <v>5</v>
      </c>
      <c r="R90" s="41">
        <v>5</v>
      </c>
      <c r="S90" s="41">
        <v>5</v>
      </c>
      <c r="T90" s="41">
        <v>5</v>
      </c>
      <c r="U90" s="41">
        <v>5</v>
      </c>
      <c r="V90" s="41">
        <v>5</v>
      </c>
      <c r="W90" s="43">
        <f t="shared" si="10"/>
        <v>40</v>
      </c>
      <c r="X90" s="41">
        <v>3</v>
      </c>
      <c r="Y90" s="41">
        <v>3</v>
      </c>
      <c r="Z90" s="41">
        <v>3</v>
      </c>
      <c r="AA90" s="43">
        <f t="shared" si="15"/>
        <v>9</v>
      </c>
      <c r="AB90" s="41">
        <v>5</v>
      </c>
      <c r="AC90" s="41">
        <v>5</v>
      </c>
      <c r="AD90" s="41">
        <v>5</v>
      </c>
      <c r="AE90" s="41">
        <v>5</v>
      </c>
      <c r="AF90" s="41">
        <v>5</v>
      </c>
      <c r="AG90" s="41">
        <v>5</v>
      </c>
      <c r="AH90" s="41">
        <v>5</v>
      </c>
      <c r="AI90" s="43">
        <f t="shared" si="12"/>
        <v>35</v>
      </c>
      <c r="AJ90" s="41">
        <v>4</v>
      </c>
      <c r="AK90" s="41">
        <v>3</v>
      </c>
      <c r="AL90" s="41">
        <v>4</v>
      </c>
      <c r="AM90" s="41">
        <v>4</v>
      </c>
      <c r="AN90" s="41">
        <v>5</v>
      </c>
      <c r="AO90" s="41">
        <v>4</v>
      </c>
      <c r="AP90" s="41">
        <v>4</v>
      </c>
      <c r="AQ90" s="41">
        <v>3</v>
      </c>
      <c r="AR90" s="43">
        <f t="shared" si="13"/>
        <v>31</v>
      </c>
      <c r="AS90" s="41">
        <v>5</v>
      </c>
      <c r="AT90" s="41">
        <v>5</v>
      </c>
      <c r="AU90" s="41">
        <v>5</v>
      </c>
      <c r="AV90" s="41">
        <v>1</v>
      </c>
      <c r="AW90" s="41">
        <v>5</v>
      </c>
      <c r="AX90" s="41">
        <v>1</v>
      </c>
      <c r="AY90" s="41">
        <v>5</v>
      </c>
      <c r="AZ90" s="41">
        <v>5</v>
      </c>
      <c r="BA90" s="41">
        <v>2</v>
      </c>
      <c r="BB90" s="43">
        <f t="shared" si="14"/>
        <v>34</v>
      </c>
    </row>
    <row r="91" spans="1:54" x14ac:dyDescent="0.2">
      <c r="A91" s="7">
        <v>89</v>
      </c>
      <c r="B91" s="7" t="s">
        <v>116</v>
      </c>
      <c r="C91" s="7" t="s">
        <v>135</v>
      </c>
      <c r="D91" s="41">
        <v>4</v>
      </c>
      <c r="E91" s="43">
        <f t="shared" si="8"/>
        <v>4</v>
      </c>
      <c r="F91" s="41">
        <v>4</v>
      </c>
      <c r="G91" s="41">
        <v>4</v>
      </c>
      <c r="H91" s="41">
        <v>5</v>
      </c>
      <c r="I91" s="41">
        <v>4</v>
      </c>
      <c r="J91" s="41">
        <v>4</v>
      </c>
      <c r="K91" s="41">
        <v>4</v>
      </c>
      <c r="L91" s="41">
        <v>5</v>
      </c>
      <c r="M91" s="41">
        <v>5</v>
      </c>
      <c r="N91" s="43">
        <f t="shared" si="9"/>
        <v>35</v>
      </c>
      <c r="O91" s="41">
        <v>4</v>
      </c>
      <c r="P91" s="41">
        <v>2</v>
      </c>
      <c r="Q91" s="41">
        <v>4</v>
      </c>
      <c r="R91" s="41">
        <v>3</v>
      </c>
      <c r="S91" s="41">
        <v>5</v>
      </c>
      <c r="T91" s="41">
        <v>5</v>
      </c>
      <c r="U91" s="41">
        <v>4</v>
      </c>
      <c r="V91" s="41">
        <v>5</v>
      </c>
      <c r="W91" s="43">
        <f t="shared" si="10"/>
        <v>32</v>
      </c>
      <c r="X91" s="41">
        <v>3</v>
      </c>
      <c r="Y91" s="41">
        <v>3</v>
      </c>
      <c r="Z91" s="41">
        <v>3</v>
      </c>
      <c r="AA91" s="43">
        <f t="shared" si="15"/>
        <v>9</v>
      </c>
      <c r="AB91" s="41">
        <v>2</v>
      </c>
      <c r="AC91" s="41">
        <v>4</v>
      </c>
      <c r="AD91" s="41">
        <v>4</v>
      </c>
      <c r="AE91" s="41">
        <v>4</v>
      </c>
      <c r="AF91" s="41">
        <v>4</v>
      </c>
      <c r="AG91" s="41">
        <v>4</v>
      </c>
      <c r="AH91" s="41">
        <v>4</v>
      </c>
      <c r="AI91" s="43">
        <f t="shared" si="12"/>
        <v>26</v>
      </c>
      <c r="AJ91" s="41">
        <v>3</v>
      </c>
      <c r="AK91" s="41">
        <v>3</v>
      </c>
      <c r="AL91" s="41">
        <v>4</v>
      </c>
      <c r="AM91" s="41">
        <v>4</v>
      </c>
      <c r="AN91" s="41">
        <v>5</v>
      </c>
      <c r="AO91" s="41">
        <v>5</v>
      </c>
      <c r="AP91" s="41">
        <v>5</v>
      </c>
      <c r="AQ91" s="41">
        <v>2</v>
      </c>
      <c r="AR91" s="43">
        <f t="shared" si="13"/>
        <v>31</v>
      </c>
      <c r="AS91" s="41">
        <v>4</v>
      </c>
      <c r="AT91" s="41">
        <v>4</v>
      </c>
      <c r="AU91" s="41">
        <v>5</v>
      </c>
      <c r="AV91" s="41">
        <v>4</v>
      </c>
      <c r="AW91" s="41">
        <v>4</v>
      </c>
      <c r="AX91" s="41">
        <v>2</v>
      </c>
      <c r="AY91" s="41">
        <v>4</v>
      </c>
      <c r="AZ91" s="41">
        <v>4</v>
      </c>
      <c r="BA91" s="41">
        <v>4</v>
      </c>
      <c r="BB91" s="43">
        <f t="shared" si="14"/>
        <v>35</v>
      </c>
    </row>
    <row r="92" spans="1:54" x14ac:dyDescent="0.2">
      <c r="A92" s="7">
        <v>90</v>
      </c>
      <c r="B92" s="7" t="s">
        <v>116</v>
      </c>
      <c r="C92" s="7" t="s">
        <v>136</v>
      </c>
      <c r="D92" s="41">
        <v>4</v>
      </c>
      <c r="E92" s="43">
        <f t="shared" si="8"/>
        <v>4</v>
      </c>
      <c r="F92" s="41">
        <v>3</v>
      </c>
      <c r="G92" s="41">
        <v>4</v>
      </c>
      <c r="H92" s="41">
        <v>3</v>
      </c>
      <c r="I92" s="41">
        <v>3</v>
      </c>
      <c r="J92" s="41">
        <v>3</v>
      </c>
      <c r="K92" s="41">
        <v>4</v>
      </c>
      <c r="L92" s="41">
        <v>4</v>
      </c>
      <c r="M92" s="41">
        <v>3</v>
      </c>
      <c r="N92" s="43">
        <f t="shared" si="9"/>
        <v>27</v>
      </c>
      <c r="O92" s="41">
        <v>5</v>
      </c>
      <c r="P92" s="41">
        <v>5</v>
      </c>
      <c r="Q92" s="41">
        <v>5</v>
      </c>
      <c r="R92" s="41">
        <v>5</v>
      </c>
      <c r="S92" s="41">
        <v>5</v>
      </c>
      <c r="T92" s="41">
        <v>5</v>
      </c>
      <c r="U92" s="41">
        <v>5</v>
      </c>
      <c r="V92" s="41">
        <v>5</v>
      </c>
      <c r="W92" s="43">
        <f t="shared" si="10"/>
        <v>40</v>
      </c>
      <c r="X92" s="41">
        <v>3</v>
      </c>
      <c r="Y92" s="41">
        <v>3</v>
      </c>
      <c r="Z92" s="41">
        <v>3</v>
      </c>
      <c r="AA92" s="43">
        <f t="shared" si="15"/>
        <v>9</v>
      </c>
      <c r="AB92" s="41">
        <v>4</v>
      </c>
      <c r="AC92" s="41">
        <v>5</v>
      </c>
      <c r="AD92" s="41">
        <v>5</v>
      </c>
      <c r="AE92" s="41">
        <v>5</v>
      </c>
      <c r="AF92" s="41">
        <v>5</v>
      </c>
      <c r="AG92" s="41">
        <v>5</v>
      </c>
      <c r="AH92" s="41">
        <v>5</v>
      </c>
      <c r="AI92" s="43">
        <f t="shared" si="12"/>
        <v>34</v>
      </c>
      <c r="AJ92" s="41">
        <v>3</v>
      </c>
      <c r="AK92" s="41">
        <v>3</v>
      </c>
      <c r="AL92" s="41">
        <v>3</v>
      </c>
      <c r="AM92" s="41">
        <v>3</v>
      </c>
      <c r="AN92" s="41">
        <v>3</v>
      </c>
      <c r="AO92" s="41">
        <v>3</v>
      </c>
      <c r="AP92" s="41">
        <v>3</v>
      </c>
      <c r="AQ92" s="41">
        <v>3</v>
      </c>
      <c r="AR92" s="43">
        <f t="shared" si="13"/>
        <v>24</v>
      </c>
      <c r="AS92" s="41">
        <v>3</v>
      </c>
      <c r="AT92" s="41">
        <v>5</v>
      </c>
      <c r="AU92" s="41">
        <v>4</v>
      </c>
      <c r="AV92" s="41">
        <v>4</v>
      </c>
      <c r="AW92" s="41">
        <v>4</v>
      </c>
      <c r="AX92" s="41">
        <v>3</v>
      </c>
      <c r="AY92" s="41">
        <v>3</v>
      </c>
      <c r="AZ92" s="41">
        <v>3</v>
      </c>
      <c r="BA92" s="41">
        <v>4</v>
      </c>
      <c r="BB92" s="43">
        <f t="shared" si="14"/>
        <v>33</v>
      </c>
    </row>
    <row r="93" spans="1:54" x14ac:dyDescent="0.2">
      <c r="A93" s="7">
        <v>91</v>
      </c>
      <c r="B93" s="7" t="s">
        <v>116</v>
      </c>
      <c r="C93" s="7"/>
      <c r="D93" s="41">
        <v>4</v>
      </c>
      <c r="E93" s="43">
        <f t="shared" si="8"/>
        <v>4</v>
      </c>
      <c r="F93" s="41">
        <v>4</v>
      </c>
      <c r="G93" s="41">
        <v>4</v>
      </c>
      <c r="H93" s="41">
        <v>4</v>
      </c>
      <c r="I93" s="41">
        <v>3</v>
      </c>
      <c r="J93" s="41">
        <v>3</v>
      </c>
      <c r="K93" s="41">
        <v>4</v>
      </c>
      <c r="L93" s="41">
        <v>5</v>
      </c>
      <c r="M93" s="41">
        <v>4</v>
      </c>
      <c r="N93" s="43">
        <f t="shared" si="9"/>
        <v>31</v>
      </c>
      <c r="O93" s="41">
        <v>4</v>
      </c>
      <c r="P93" s="41">
        <v>4</v>
      </c>
      <c r="Q93" s="41">
        <v>4</v>
      </c>
      <c r="R93" s="41">
        <v>4</v>
      </c>
      <c r="S93" s="41">
        <v>4</v>
      </c>
      <c r="T93" s="41">
        <v>4</v>
      </c>
      <c r="U93" s="41">
        <v>4</v>
      </c>
      <c r="V93" s="41">
        <v>4</v>
      </c>
      <c r="W93" s="43">
        <f t="shared" si="10"/>
        <v>32</v>
      </c>
      <c r="X93" s="41">
        <v>3</v>
      </c>
      <c r="Y93" s="41">
        <v>3</v>
      </c>
      <c r="Z93" s="41">
        <v>3</v>
      </c>
      <c r="AA93" s="43">
        <f t="shared" si="15"/>
        <v>9</v>
      </c>
      <c r="AB93" s="41">
        <v>4</v>
      </c>
      <c r="AC93" s="41">
        <v>4</v>
      </c>
      <c r="AD93" s="41">
        <v>4</v>
      </c>
      <c r="AE93" s="41">
        <v>4</v>
      </c>
      <c r="AF93" s="41">
        <v>4</v>
      </c>
      <c r="AG93" s="41">
        <v>4</v>
      </c>
      <c r="AH93" s="41">
        <v>4</v>
      </c>
      <c r="AI93" s="43">
        <f t="shared" si="12"/>
        <v>28</v>
      </c>
      <c r="AJ93" s="41">
        <v>3</v>
      </c>
      <c r="AK93" s="41">
        <v>3</v>
      </c>
      <c r="AL93" s="41">
        <v>3</v>
      </c>
      <c r="AM93" s="41">
        <v>4</v>
      </c>
      <c r="AN93" s="41">
        <v>4</v>
      </c>
      <c r="AO93" s="41">
        <v>4</v>
      </c>
      <c r="AP93" s="41">
        <v>4</v>
      </c>
      <c r="AQ93" s="41">
        <v>4</v>
      </c>
      <c r="AR93" s="43">
        <f t="shared" si="13"/>
        <v>29</v>
      </c>
      <c r="AS93" s="41">
        <v>4</v>
      </c>
      <c r="AT93" s="41">
        <v>4</v>
      </c>
      <c r="AU93" s="41">
        <v>4</v>
      </c>
      <c r="AV93" s="41">
        <v>2</v>
      </c>
      <c r="AW93" s="41">
        <v>4</v>
      </c>
      <c r="AX93" s="41">
        <v>3</v>
      </c>
      <c r="AY93" s="41">
        <v>4</v>
      </c>
      <c r="AZ93" s="41">
        <v>4</v>
      </c>
      <c r="BA93" s="41">
        <v>4</v>
      </c>
      <c r="BB93" s="43">
        <f t="shared" si="14"/>
        <v>33</v>
      </c>
    </row>
    <row r="94" spans="1:54" x14ac:dyDescent="0.2">
      <c r="A94" s="7">
        <v>92</v>
      </c>
      <c r="B94" s="7" t="s">
        <v>116</v>
      </c>
      <c r="C94" s="7" t="s">
        <v>134</v>
      </c>
      <c r="D94" s="41">
        <v>4</v>
      </c>
      <c r="E94" s="43">
        <f t="shared" si="8"/>
        <v>4</v>
      </c>
      <c r="F94" s="41">
        <v>5</v>
      </c>
      <c r="G94" s="41">
        <v>4</v>
      </c>
      <c r="H94" s="41">
        <v>5</v>
      </c>
      <c r="I94" s="41">
        <v>4</v>
      </c>
      <c r="J94" s="41">
        <v>4</v>
      </c>
      <c r="K94" s="41">
        <v>5</v>
      </c>
      <c r="L94" s="41">
        <v>5</v>
      </c>
      <c r="M94" s="41">
        <v>4</v>
      </c>
      <c r="N94" s="43">
        <f t="shared" si="9"/>
        <v>36</v>
      </c>
      <c r="O94" s="41">
        <v>5</v>
      </c>
      <c r="P94" s="41">
        <v>5</v>
      </c>
      <c r="Q94" s="41">
        <v>5</v>
      </c>
      <c r="R94" s="41">
        <v>5</v>
      </c>
      <c r="S94" s="41">
        <v>5</v>
      </c>
      <c r="T94" s="41">
        <v>5</v>
      </c>
      <c r="U94" s="41">
        <v>5</v>
      </c>
      <c r="V94" s="41">
        <v>4</v>
      </c>
      <c r="W94" s="43">
        <f t="shared" si="10"/>
        <v>39</v>
      </c>
      <c r="X94" s="41">
        <v>3</v>
      </c>
      <c r="Y94" s="41">
        <v>3</v>
      </c>
      <c r="Z94" s="41">
        <v>3</v>
      </c>
      <c r="AA94" s="43">
        <f t="shared" si="15"/>
        <v>9</v>
      </c>
      <c r="AB94" s="41">
        <v>4</v>
      </c>
      <c r="AC94" s="41">
        <v>4</v>
      </c>
      <c r="AD94" s="41">
        <v>4</v>
      </c>
      <c r="AE94" s="41">
        <v>4</v>
      </c>
      <c r="AF94" s="41">
        <v>4</v>
      </c>
      <c r="AG94" s="41">
        <v>4</v>
      </c>
      <c r="AH94" s="41">
        <v>4</v>
      </c>
      <c r="AI94" s="43">
        <f t="shared" si="12"/>
        <v>28</v>
      </c>
      <c r="AJ94" s="41">
        <v>3</v>
      </c>
      <c r="AK94" s="41">
        <v>3</v>
      </c>
      <c r="AL94" s="41">
        <v>3</v>
      </c>
      <c r="AM94" s="41">
        <v>4</v>
      </c>
      <c r="AN94" s="41">
        <v>4</v>
      </c>
      <c r="AO94" s="41">
        <v>4</v>
      </c>
      <c r="AP94" s="41">
        <v>4</v>
      </c>
      <c r="AQ94" s="41">
        <v>4</v>
      </c>
      <c r="AR94" s="43">
        <f t="shared" si="13"/>
        <v>29</v>
      </c>
      <c r="AS94" s="41">
        <v>4</v>
      </c>
      <c r="AT94" s="41">
        <v>5</v>
      </c>
      <c r="AU94" s="41">
        <v>5</v>
      </c>
      <c r="AV94" s="41">
        <v>4</v>
      </c>
      <c r="AW94" s="41">
        <v>5</v>
      </c>
      <c r="AX94" s="41">
        <v>4</v>
      </c>
      <c r="AY94" s="41">
        <v>4</v>
      </c>
      <c r="AZ94" s="41">
        <v>5</v>
      </c>
      <c r="BA94" s="41">
        <v>4</v>
      </c>
      <c r="BB94" s="43">
        <f t="shared" si="14"/>
        <v>40</v>
      </c>
    </row>
    <row r="95" spans="1:54" x14ac:dyDescent="0.2">
      <c r="A95" s="7">
        <v>93</v>
      </c>
      <c r="B95" s="7" t="s">
        <v>116</v>
      </c>
      <c r="C95" s="7" t="s">
        <v>134</v>
      </c>
      <c r="D95" s="41">
        <v>4</v>
      </c>
      <c r="E95" s="43">
        <f t="shared" si="8"/>
        <v>4</v>
      </c>
      <c r="F95" s="41">
        <v>5</v>
      </c>
      <c r="G95" s="41">
        <v>5</v>
      </c>
      <c r="H95" s="41">
        <v>5</v>
      </c>
      <c r="I95" s="41">
        <v>5</v>
      </c>
      <c r="J95" s="41">
        <v>5</v>
      </c>
      <c r="K95" s="41">
        <v>3</v>
      </c>
      <c r="L95" s="41">
        <v>5</v>
      </c>
      <c r="M95" s="41">
        <v>4</v>
      </c>
      <c r="N95" s="43">
        <f t="shared" si="9"/>
        <v>37</v>
      </c>
      <c r="O95" s="41">
        <v>5</v>
      </c>
      <c r="P95" s="41">
        <v>5</v>
      </c>
      <c r="Q95" s="41">
        <v>5</v>
      </c>
      <c r="R95" s="41">
        <v>4</v>
      </c>
      <c r="S95" s="41">
        <v>5</v>
      </c>
      <c r="T95" s="41">
        <v>5</v>
      </c>
      <c r="U95" s="41">
        <v>4</v>
      </c>
      <c r="V95" s="41">
        <v>4</v>
      </c>
      <c r="W95" s="43">
        <f t="shared" si="10"/>
        <v>37</v>
      </c>
      <c r="X95" s="41">
        <v>2</v>
      </c>
      <c r="Y95" s="41">
        <v>3</v>
      </c>
      <c r="Z95" s="41">
        <v>3</v>
      </c>
      <c r="AA95" s="43">
        <f t="shared" si="15"/>
        <v>8</v>
      </c>
      <c r="AB95" s="41">
        <v>5</v>
      </c>
      <c r="AC95" s="41">
        <v>5</v>
      </c>
      <c r="AD95" s="41">
        <v>5</v>
      </c>
      <c r="AE95" s="41">
        <v>5</v>
      </c>
      <c r="AF95" s="41">
        <v>5</v>
      </c>
      <c r="AG95" s="41">
        <v>4</v>
      </c>
      <c r="AH95" s="41">
        <v>5</v>
      </c>
      <c r="AI95" s="43">
        <f t="shared" si="12"/>
        <v>34</v>
      </c>
      <c r="AJ95" s="41">
        <v>4</v>
      </c>
      <c r="AK95" s="41">
        <v>4</v>
      </c>
      <c r="AL95" s="41">
        <v>4</v>
      </c>
      <c r="AM95" s="41">
        <v>4</v>
      </c>
      <c r="AN95" s="41">
        <v>4</v>
      </c>
      <c r="AO95" s="41">
        <v>5</v>
      </c>
      <c r="AP95" s="41">
        <v>4</v>
      </c>
      <c r="AQ95" s="41">
        <v>4</v>
      </c>
      <c r="AR95" s="43">
        <f t="shared" si="13"/>
        <v>33</v>
      </c>
      <c r="AS95" s="41">
        <v>5</v>
      </c>
      <c r="AT95" s="41">
        <v>5</v>
      </c>
      <c r="AU95" s="41">
        <v>5</v>
      </c>
      <c r="AV95" s="41">
        <v>5</v>
      </c>
      <c r="AW95" s="41">
        <v>5</v>
      </c>
      <c r="AX95" s="41">
        <v>5</v>
      </c>
      <c r="AY95" s="41">
        <v>5</v>
      </c>
      <c r="AZ95" s="41">
        <v>5</v>
      </c>
      <c r="BA95" s="41">
        <v>5</v>
      </c>
      <c r="BB95" s="43">
        <f t="shared" si="14"/>
        <v>45</v>
      </c>
    </row>
    <row r="96" spans="1:54" x14ac:dyDescent="0.2">
      <c r="A96" s="7">
        <v>94</v>
      </c>
      <c r="B96" s="7" t="s">
        <v>116</v>
      </c>
      <c r="C96" s="7" t="s">
        <v>134</v>
      </c>
      <c r="D96" s="41">
        <v>4</v>
      </c>
      <c r="E96" s="43">
        <f t="shared" si="8"/>
        <v>4</v>
      </c>
      <c r="F96" s="41">
        <v>5</v>
      </c>
      <c r="G96" s="41">
        <v>5</v>
      </c>
      <c r="H96" s="41">
        <v>5</v>
      </c>
      <c r="I96" s="41">
        <v>4</v>
      </c>
      <c r="J96" s="41">
        <v>4</v>
      </c>
      <c r="K96" s="41">
        <v>5</v>
      </c>
      <c r="L96" s="41">
        <v>5</v>
      </c>
      <c r="M96" s="41">
        <v>4</v>
      </c>
      <c r="N96" s="43">
        <f t="shared" si="9"/>
        <v>37</v>
      </c>
      <c r="O96" s="41">
        <v>4</v>
      </c>
      <c r="P96" s="41">
        <v>5</v>
      </c>
      <c r="Q96" s="41">
        <v>5</v>
      </c>
      <c r="R96" s="41">
        <v>3</v>
      </c>
      <c r="S96" s="41">
        <v>5</v>
      </c>
      <c r="T96" s="41">
        <v>5</v>
      </c>
      <c r="U96" s="41">
        <v>5</v>
      </c>
      <c r="V96" s="41">
        <v>4</v>
      </c>
      <c r="W96" s="43">
        <f t="shared" si="10"/>
        <v>36</v>
      </c>
      <c r="X96" s="41">
        <v>3</v>
      </c>
      <c r="Y96" s="41">
        <v>3</v>
      </c>
      <c r="Z96" s="41">
        <v>3</v>
      </c>
      <c r="AA96" s="43">
        <f t="shared" si="15"/>
        <v>9</v>
      </c>
      <c r="AB96" s="41">
        <v>5</v>
      </c>
      <c r="AC96" s="41">
        <v>5</v>
      </c>
      <c r="AD96" s="41">
        <v>5</v>
      </c>
      <c r="AE96" s="41">
        <v>5</v>
      </c>
      <c r="AF96" s="41">
        <v>5</v>
      </c>
      <c r="AG96" s="41">
        <v>5</v>
      </c>
      <c r="AH96" s="41">
        <v>5</v>
      </c>
      <c r="AI96" s="43">
        <f t="shared" si="12"/>
        <v>35</v>
      </c>
      <c r="AJ96" s="41">
        <v>4</v>
      </c>
      <c r="AK96" s="41">
        <v>4</v>
      </c>
      <c r="AL96" s="41">
        <v>4</v>
      </c>
      <c r="AM96" s="41">
        <v>4</v>
      </c>
      <c r="AN96" s="41">
        <v>4</v>
      </c>
      <c r="AO96" s="41">
        <v>4</v>
      </c>
      <c r="AP96" s="41">
        <v>4</v>
      </c>
      <c r="AQ96" s="41">
        <v>4</v>
      </c>
      <c r="AR96" s="43">
        <f t="shared" si="13"/>
        <v>32</v>
      </c>
      <c r="AS96" s="41">
        <v>4</v>
      </c>
      <c r="AT96" s="41">
        <v>5</v>
      </c>
      <c r="AU96" s="41">
        <v>5</v>
      </c>
      <c r="AV96" s="41">
        <v>3</v>
      </c>
      <c r="AW96" s="41">
        <v>3</v>
      </c>
      <c r="AX96" s="41">
        <v>4</v>
      </c>
      <c r="AY96" s="41">
        <v>4</v>
      </c>
      <c r="AZ96" s="41">
        <v>3</v>
      </c>
      <c r="BA96" s="41">
        <v>4</v>
      </c>
      <c r="BB96" s="43">
        <f t="shared" si="14"/>
        <v>35</v>
      </c>
    </row>
    <row r="97" spans="1:54" x14ac:dyDescent="0.2">
      <c r="A97" s="7">
        <v>95</v>
      </c>
      <c r="B97" s="7" t="s">
        <v>116</v>
      </c>
      <c r="C97" s="7" t="s">
        <v>135</v>
      </c>
      <c r="D97" s="41">
        <v>4</v>
      </c>
      <c r="E97" s="43">
        <f t="shared" si="8"/>
        <v>4</v>
      </c>
      <c r="F97" s="41">
        <v>5</v>
      </c>
      <c r="G97" s="41">
        <v>5</v>
      </c>
      <c r="H97" s="41">
        <v>5</v>
      </c>
      <c r="I97" s="41">
        <v>4</v>
      </c>
      <c r="J97" s="41">
        <v>4</v>
      </c>
      <c r="K97" s="41">
        <v>4</v>
      </c>
      <c r="L97" s="41">
        <v>4</v>
      </c>
      <c r="M97" s="41">
        <v>4</v>
      </c>
      <c r="N97" s="43">
        <f t="shared" si="9"/>
        <v>35</v>
      </c>
      <c r="O97" s="41">
        <v>5</v>
      </c>
      <c r="P97" s="41">
        <v>5</v>
      </c>
      <c r="Q97" s="41">
        <v>5</v>
      </c>
      <c r="R97" s="41">
        <v>1</v>
      </c>
      <c r="S97" s="41">
        <v>4</v>
      </c>
      <c r="T97" s="41">
        <v>5</v>
      </c>
      <c r="U97" s="41">
        <v>5</v>
      </c>
      <c r="V97" s="41">
        <v>5</v>
      </c>
      <c r="W97" s="43">
        <f t="shared" si="10"/>
        <v>35</v>
      </c>
      <c r="X97" s="41">
        <v>3</v>
      </c>
      <c r="Y97" s="41">
        <v>3</v>
      </c>
      <c r="Z97" s="41">
        <v>3</v>
      </c>
      <c r="AA97" s="43">
        <f t="shared" si="15"/>
        <v>9</v>
      </c>
      <c r="AB97" s="41">
        <v>5</v>
      </c>
      <c r="AC97" s="41">
        <v>5</v>
      </c>
      <c r="AD97" s="41">
        <v>5</v>
      </c>
      <c r="AE97" s="41">
        <v>5</v>
      </c>
      <c r="AF97" s="41">
        <v>5</v>
      </c>
      <c r="AG97" s="41">
        <v>5</v>
      </c>
      <c r="AH97" s="41">
        <v>5</v>
      </c>
      <c r="AI97" s="43">
        <f t="shared" si="12"/>
        <v>35</v>
      </c>
      <c r="AJ97" s="41">
        <v>3</v>
      </c>
      <c r="AK97" s="41">
        <v>3</v>
      </c>
      <c r="AL97" s="41">
        <v>3</v>
      </c>
      <c r="AM97" s="41">
        <v>4</v>
      </c>
      <c r="AN97" s="41">
        <v>3</v>
      </c>
      <c r="AO97" s="41">
        <v>3</v>
      </c>
      <c r="AP97" s="41">
        <v>4</v>
      </c>
      <c r="AQ97" s="41">
        <v>3</v>
      </c>
      <c r="AR97" s="43">
        <f t="shared" si="13"/>
        <v>26</v>
      </c>
      <c r="AS97" s="41">
        <v>4</v>
      </c>
      <c r="AT97" s="41">
        <v>4</v>
      </c>
      <c r="AU97" s="41">
        <v>4</v>
      </c>
      <c r="AV97" s="41">
        <v>3</v>
      </c>
      <c r="AW97" s="41">
        <v>4</v>
      </c>
      <c r="AX97" s="41">
        <v>3</v>
      </c>
      <c r="AY97" s="41">
        <v>4</v>
      </c>
      <c r="AZ97" s="41">
        <v>3</v>
      </c>
      <c r="BA97" s="41">
        <v>4</v>
      </c>
      <c r="BB97" s="43">
        <f t="shared" si="14"/>
        <v>33</v>
      </c>
    </row>
    <row r="98" spans="1:54" x14ac:dyDescent="0.2">
      <c r="A98" s="7">
        <v>96</v>
      </c>
      <c r="B98" s="7" t="s">
        <v>116</v>
      </c>
      <c r="C98" s="7" t="s">
        <v>134</v>
      </c>
      <c r="D98" s="41">
        <v>4</v>
      </c>
      <c r="E98" s="43">
        <f t="shared" si="8"/>
        <v>4</v>
      </c>
      <c r="F98" s="41">
        <v>5</v>
      </c>
      <c r="G98" s="41">
        <v>4</v>
      </c>
      <c r="H98" s="41">
        <v>3</v>
      </c>
      <c r="I98" s="41">
        <v>4</v>
      </c>
      <c r="J98" s="41">
        <v>4</v>
      </c>
      <c r="K98" s="41">
        <v>2</v>
      </c>
      <c r="L98" s="41">
        <v>4</v>
      </c>
      <c r="M98" s="41">
        <v>4</v>
      </c>
      <c r="N98" s="43">
        <f t="shared" si="9"/>
        <v>30</v>
      </c>
      <c r="O98" s="41">
        <v>5</v>
      </c>
      <c r="P98" s="41">
        <v>5</v>
      </c>
      <c r="Q98" s="41">
        <v>5</v>
      </c>
      <c r="R98" s="41">
        <v>5</v>
      </c>
      <c r="S98" s="41">
        <v>5</v>
      </c>
      <c r="T98" s="41">
        <v>5</v>
      </c>
      <c r="U98" s="41">
        <v>5</v>
      </c>
      <c r="V98" s="41">
        <v>5</v>
      </c>
      <c r="W98" s="43">
        <f t="shared" si="10"/>
        <v>40</v>
      </c>
      <c r="X98" s="41">
        <v>3</v>
      </c>
      <c r="Y98" s="41">
        <v>3</v>
      </c>
      <c r="Z98" s="41">
        <v>3</v>
      </c>
      <c r="AA98" s="43">
        <f t="shared" si="15"/>
        <v>9</v>
      </c>
      <c r="AB98" s="41">
        <v>5</v>
      </c>
      <c r="AC98" s="41">
        <v>5</v>
      </c>
      <c r="AD98" s="41">
        <v>3</v>
      </c>
      <c r="AE98" s="41">
        <v>5</v>
      </c>
      <c r="AF98" s="41">
        <v>5</v>
      </c>
      <c r="AG98" s="41">
        <v>5</v>
      </c>
      <c r="AH98" s="41">
        <v>5</v>
      </c>
      <c r="AI98" s="43">
        <f t="shared" si="12"/>
        <v>33</v>
      </c>
      <c r="AJ98" s="41">
        <v>2</v>
      </c>
      <c r="AK98" s="41">
        <v>4</v>
      </c>
      <c r="AL98" s="41">
        <v>4</v>
      </c>
      <c r="AM98" s="41">
        <v>4</v>
      </c>
      <c r="AN98" s="41">
        <v>4</v>
      </c>
      <c r="AO98" s="41">
        <v>4</v>
      </c>
      <c r="AP98" s="41">
        <v>4</v>
      </c>
      <c r="AQ98" s="41">
        <v>4</v>
      </c>
      <c r="AR98" s="43">
        <f t="shared" si="13"/>
        <v>30</v>
      </c>
      <c r="AS98" s="41">
        <v>4</v>
      </c>
      <c r="AT98" s="41">
        <v>5</v>
      </c>
      <c r="AU98" s="41">
        <v>4</v>
      </c>
      <c r="AV98" s="41">
        <v>4</v>
      </c>
      <c r="AW98" s="41">
        <v>4</v>
      </c>
      <c r="AX98" s="41">
        <v>4</v>
      </c>
      <c r="AY98" s="41">
        <v>4</v>
      </c>
      <c r="AZ98" s="41">
        <v>2</v>
      </c>
      <c r="BA98" s="41">
        <v>4</v>
      </c>
      <c r="BB98" s="43">
        <f t="shared" si="14"/>
        <v>35</v>
      </c>
    </row>
    <row r="99" spans="1:54" x14ac:dyDescent="0.2">
      <c r="A99" s="7">
        <v>97</v>
      </c>
      <c r="B99" s="7" t="s">
        <v>116</v>
      </c>
      <c r="C99" s="7" t="s">
        <v>134</v>
      </c>
      <c r="D99" s="41">
        <v>4</v>
      </c>
      <c r="E99" s="43">
        <f t="shared" si="8"/>
        <v>4</v>
      </c>
      <c r="F99" s="41">
        <v>4</v>
      </c>
      <c r="G99" s="41">
        <v>4</v>
      </c>
      <c r="H99" s="41">
        <v>4</v>
      </c>
      <c r="I99" s="41">
        <v>4</v>
      </c>
      <c r="J99" s="41">
        <v>4</v>
      </c>
      <c r="K99" s="41">
        <v>4</v>
      </c>
      <c r="L99" s="41">
        <v>4</v>
      </c>
      <c r="M99" s="41">
        <v>4</v>
      </c>
      <c r="N99" s="43">
        <f t="shared" si="9"/>
        <v>32</v>
      </c>
      <c r="O99" s="41">
        <v>4</v>
      </c>
      <c r="P99" s="41">
        <v>4</v>
      </c>
      <c r="Q99" s="41">
        <v>4</v>
      </c>
      <c r="R99" s="41">
        <v>4</v>
      </c>
      <c r="S99" s="41">
        <v>4</v>
      </c>
      <c r="T99" s="41">
        <v>4</v>
      </c>
      <c r="U99" s="41">
        <v>4</v>
      </c>
      <c r="V99" s="41">
        <v>4</v>
      </c>
      <c r="W99" s="43">
        <f t="shared" si="10"/>
        <v>32</v>
      </c>
      <c r="X99" s="41">
        <v>3</v>
      </c>
      <c r="Y99" s="41">
        <v>3</v>
      </c>
      <c r="Z99" s="41">
        <v>3</v>
      </c>
      <c r="AA99" s="43">
        <f t="shared" si="15"/>
        <v>9</v>
      </c>
      <c r="AB99" s="41">
        <v>4</v>
      </c>
      <c r="AC99" s="41">
        <v>2</v>
      </c>
      <c r="AD99" s="41">
        <v>2</v>
      </c>
      <c r="AE99" s="41">
        <v>2</v>
      </c>
      <c r="AF99" s="41">
        <v>2</v>
      </c>
      <c r="AG99" s="41">
        <v>2</v>
      </c>
      <c r="AH99" s="41">
        <v>2</v>
      </c>
      <c r="AI99" s="43">
        <f t="shared" si="12"/>
        <v>16</v>
      </c>
      <c r="AJ99" s="41">
        <v>4</v>
      </c>
      <c r="AK99" s="41">
        <v>4</v>
      </c>
      <c r="AL99" s="41">
        <v>4</v>
      </c>
      <c r="AM99" s="41">
        <v>4</v>
      </c>
      <c r="AN99" s="41">
        <v>4</v>
      </c>
      <c r="AO99" s="41">
        <v>4</v>
      </c>
      <c r="AP99" s="41">
        <v>4</v>
      </c>
      <c r="AQ99" s="41">
        <v>4</v>
      </c>
      <c r="AR99" s="43">
        <f t="shared" si="13"/>
        <v>32</v>
      </c>
      <c r="AS99" s="41">
        <v>4</v>
      </c>
      <c r="AT99" s="41">
        <v>4</v>
      </c>
      <c r="AU99" s="41">
        <v>4</v>
      </c>
      <c r="AV99" s="41">
        <v>4</v>
      </c>
      <c r="AW99" s="41">
        <v>4</v>
      </c>
      <c r="AX99" s="41">
        <v>4</v>
      </c>
      <c r="AY99" s="41">
        <v>4</v>
      </c>
      <c r="AZ99" s="41">
        <v>4</v>
      </c>
      <c r="BA99" s="41">
        <v>4</v>
      </c>
      <c r="BB99" s="43">
        <f t="shared" si="14"/>
        <v>36</v>
      </c>
    </row>
    <row r="100" spans="1:54" x14ac:dyDescent="0.2">
      <c r="A100" s="7">
        <v>98</v>
      </c>
      <c r="B100" s="7" t="s">
        <v>116</v>
      </c>
      <c r="C100" s="7" t="s">
        <v>134</v>
      </c>
      <c r="D100" s="41">
        <v>4</v>
      </c>
      <c r="E100" s="43">
        <f t="shared" si="8"/>
        <v>4</v>
      </c>
      <c r="F100" s="41">
        <v>5</v>
      </c>
      <c r="G100" s="41">
        <v>5</v>
      </c>
      <c r="H100" s="41">
        <v>5</v>
      </c>
      <c r="I100" s="41">
        <v>5</v>
      </c>
      <c r="J100" s="41">
        <v>3</v>
      </c>
      <c r="K100" s="41">
        <v>2</v>
      </c>
      <c r="L100" s="41">
        <v>5</v>
      </c>
      <c r="M100" s="41">
        <v>5</v>
      </c>
      <c r="N100" s="43">
        <f t="shared" si="9"/>
        <v>35</v>
      </c>
      <c r="O100" s="41">
        <v>4</v>
      </c>
      <c r="P100" s="41">
        <v>4</v>
      </c>
      <c r="Q100" s="41">
        <v>5</v>
      </c>
      <c r="R100" s="41">
        <v>4</v>
      </c>
      <c r="S100" s="41">
        <v>5</v>
      </c>
      <c r="T100" s="41">
        <v>5</v>
      </c>
      <c r="U100" s="41">
        <v>5</v>
      </c>
      <c r="V100" s="41">
        <v>5</v>
      </c>
      <c r="W100" s="43">
        <f t="shared" si="10"/>
        <v>37</v>
      </c>
      <c r="X100" s="41">
        <v>3</v>
      </c>
      <c r="Y100" s="41">
        <v>3</v>
      </c>
      <c r="Z100" s="41">
        <v>3</v>
      </c>
      <c r="AA100" s="43">
        <f t="shared" si="15"/>
        <v>9</v>
      </c>
      <c r="AB100" s="41">
        <v>5</v>
      </c>
      <c r="AC100" s="41">
        <v>5</v>
      </c>
      <c r="AD100" s="41">
        <v>5</v>
      </c>
      <c r="AE100" s="41">
        <v>5</v>
      </c>
      <c r="AF100" s="41">
        <v>5</v>
      </c>
      <c r="AG100" s="41">
        <v>5</v>
      </c>
      <c r="AH100" s="41">
        <v>5</v>
      </c>
      <c r="AI100" s="43">
        <f t="shared" si="12"/>
        <v>35</v>
      </c>
      <c r="AJ100" s="41">
        <v>5</v>
      </c>
      <c r="AK100" s="41">
        <v>5</v>
      </c>
      <c r="AL100" s="41">
        <v>5</v>
      </c>
      <c r="AM100" s="41">
        <v>5</v>
      </c>
      <c r="AN100" s="41">
        <v>5</v>
      </c>
      <c r="AO100" s="41">
        <v>5</v>
      </c>
      <c r="AP100" s="41">
        <v>5</v>
      </c>
      <c r="AQ100" s="41">
        <v>5</v>
      </c>
      <c r="AR100" s="43">
        <f t="shared" si="13"/>
        <v>40</v>
      </c>
      <c r="AS100" s="41">
        <v>4</v>
      </c>
      <c r="AT100" s="41">
        <v>4</v>
      </c>
      <c r="AU100" s="41">
        <v>5</v>
      </c>
      <c r="AV100" s="41">
        <v>4</v>
      </c>
      <c r="AW100" s="41">
        <v>4</v>
      </c>
      <c r="AX100" s="41">
        <v>2</v>
      </c>
      <c r="AY100" s="41">
        <v>5</v>
      </c>
      <c r="AZ100" s="41">
        <v>5</v>
      </c>
      <c r="BA100" s="41">
        <v>5</v>
      </c>
      <c r="BB100" s="43">
        <f t="shared" si="14"/>
        <v>38</v>
      </c>
    </row>
    <row r="101" spans="1:54" x14ac:dyDescent="0.2">
      <c r="A101" s="7">
        <v>99</v>
      </c>
      <c r="B101" s="7" t="s">
        <v>116</v>
      </c>
      <c r="C101" s="7" t="s">
        <v>134</v>
      </c>
      <c r="D101" s="41">
        <v>5</v>
      </c>
      <c r="E101" s="43">
        <f t="shared" si="8"/>
        <v>5</v>
      </c>
      <c r="F101" s="41">
        <v>5</v>
      </c>
      <c r="G101" s="41">
        <v>5</v>
      </c>
      <c r="H101" s="41">
        <v>4</v>
      </c>
      <c r="I101" s="41">
        <v>4</v>
      </c>
      <c r="J101" s="41">
        <v>4</v>
      </c>
      <c r="K101" s="41">
        <v>4</v>
      </c>
      <c r="L101" s="41">
        <v>4</v>
      </c>
      <c r="M101" s="41">
        <v>4</v>
      </c>
      <c r="N101" s="43">
        <f t="shared" si="9"/>
        <v>34</v>
      </c>
      <c r="O101" s="41">
        <v>5</v>
      </c>
      <c r="P101" s="41">
        <v>5</v>
      </c>
      <c r="Q101" s="41">
        <v>5</v>
      </c>
      <c r="R101" s="41">
        <v>4</v>
      </c>
      <c r="S101" s="41">
        <v>5</v>
      </c>
      <c r="T101" s="41">
        <v>5</v>
      </c>
      <c r="U101" s="41">
        <v>5</v>
      </c>
      <c r="V101" s="41">
        <v>5</v>
      </c>
      <c r="W101" s="43">
        <f t="shared" si="10"/>
        <v>39</v>
      </c>
      <c r="X101" s="41">
        <v>3</v>
      </c>
      <c r="Y101" s="41">
        <v>3</v>
      </c>
      <c r="Z101" s="41">
        <v>3</v>
      </c>
      <c r="AA101" s="43">
        <f t="shared" si="15"/>
        <v>9</v>
      </c>
      <c r="AB101" s="41">
        <v>5</v>
      </c>
      <c r="AC101" s="41">
        <v>4</v>
      </c>
      <c r="AD101" s="41">
        <v>4</v>
      </c>
      <c r="AE101" s="41">
        <v>4</v>
      </c>
      <c r="AF101" s="41">
        <v>4</v>
      </c>
      <c r="AG101" s="41">
        <v>4</v>
      </c>
      <c r="AH101" s="41">
        <v>4</v>
      </c>
      <c r="AI101" s="43">
        <f t="shared" si="12"/>
        <v>29</v>
      </c>
      <c r="AJ101" s="41">
        <v>5</v>
      </c>
      <c r="AK101" s="41">
        <v>5</v>
      </c>
      <c r="AL101" s="41">
        <v>5</v>
      </c>
      <c r="AM101" s="41">
        <v>5</v>
      </c>
      <c r="AN101" s="41">
        <v>5</v>
      </c>
      <c r="AO101" s="41">
        <v>5</v>
      </c>
      <c r="AP101" s="41">
        <v>5</v>
      </c>
      <c r="AQ101" s="41">
        <v>5</v>
      </c>
      <c r="AR101" s="43">
        <f t="shared" si="13"/>
        <v>40</v>
      </c>
      <c r="AS101" s="41">
        <v>4</v>
      </c>
      <c r="AT101" s="41">
        <v>5</v>
      </c>
      <c r="AU101" s="41">
        <v>5</v>
      </c>
      <c r="AV101" s="41">
        <v>4</v>
      </c>
      <c r="AW101" s="41">
        <v>5</v>
      </c>
      <c r="AX101" s="41">
        <v>4</v>
      </c>
      <c r="AY101" s="41">
        <v>5</v>
      </c>
      <c r="AZ101" s="41">
        <v>4</v>
      </c>
      <c r="BA101" s="41">
        <v>5</v>
      </c>
      <c r="BB101" s="43">
        <f t="shared" si="14"/>
        <v>41</v>
      </c>
    </row>
    <row r="102" spans="1:54" x14ac:dyDescent="0.2">
      <c r="A102" s="7">
        <v>100</v>
      </c>
      <c r="B102" s="7" t="s">
        <v>116</v>
      </c>
      <c r="C102" s="7" t="s">
        <v>144</v>
      </c>
      <c r="D102" s="41">
        <v>5</v>
      </c>
      <c r="E102" s="43">
        <f t="shared" si="8"/>
        <v>5</v>
      </c>
      <c r="F102" s="41">
        <v>5</v>
      </c>
      <c r="G102" s="41">
        <v>5</v>
      </c>
      <c r="H102" s="41">
        <v>5</v>
      </c>
      <c r="I102" s="41">
        <v>5</v>
      </c>
      <c r="J102" s="41">
        <v>5</v>
      </c>
      <c r="K102" s="41">
        <v>5</v>
      </c>
      <c r="L102" s="41">
        <v>5</v>
      </c>
      <c r="M102" s="41">
        <v>5</v>
      </c>
      <c r="N102" s="43">
        <f t="shared" si="9"/>
        <v>40</v>
      </c>
      <c r="O102" s="41">
        <v>5</v>
      </c>
      <c r="P102" s="41">
        <v>5</v>
      </c>
      <c r="Q102" s="41">
        <v>5</v>
      </c>
      <c r="R102" s="41">
        <v>5</v>
      </c>
      <c r="S102" s="41">
        <v>5</v>
      </c>
      <c r="T102" s="41">
        <v>5</v>
      </c>
      <c r="U102" s="41">
        <v>5</v>
      </c>
      <c r="V102" s="41">
        <v>5</v>
      </c>
      <c r="W102" s="43">
        <f t="shared" si="10"/>
        <v>40</v>
      </c>
      <c r="X102" s="41">
        <v>3</v>
      </c>
      <c r="Y102" s="41">
        <v>3</v>
      </c>
      <c r="Z102" s="41">
        <v>3</v>
      </c>
      <c r="AA102" s="43">
        <f t="shared" si="15"/>
        <v>9</v>
      </c>
      <c r="AB102" s="41">
        <v>5</v>
      </c>
      <c r="AC102" s="41">
        <v>3</v>
      </c>
      <c r="AD102" s="41">
        <v>3</v>
      </c>
      <c r="AE102" s="41">
        <v>3</v>
      </c>
      <c r="AF102" s="41">
        <v>3</v>
      </c>
      <c r="AG102" s="41">
        <v>3</v>
      </c>
      <c r="AH102" s="41">
        <v>2</v>
      </c>
      <c r="AI102" s="43">
        <f t="shared" si="12"/>
        <v>22</v>
      </c>
      <c r="AJ102" s="41">
        <v>5</v>
      </c>
      <c r="AK102" s="41">
        <v>5</v>
      </c>
      <c r="AL102" s="41">
        <v>5</v>
      </c>
      <c r="AM102" s="41">
        <v>5</v>
      </c>
      <c r="AN102" s="41">
        <v>5</v>
      </c>
      <c r="AO102" s="41">
        <v>5</v>
      </c>
      <c r="AP102" s="41">
        <v>5</v>
      </c>
      <c r="AQ102" s="41">
        <v>5</v>
      </c>
      <c r="AR102" s="43">
        <f t="shared" si="13"/>
        <v>40</v>
      </c>
      <c r="AS102" s="41">
        <v>5</v>
      </c>
      <c r="AT102" s="41">
        <v>5</v>
      </c>
      <c r="AU102" s="41">
        <v>5</v>
      </c>
      <c r="AV102" s="41">
        <v>5</v>
      </c>
      <c r="AW102" s="41">
        <v>5</v>
      </c>
      <c r="AX102" s="41">
        <v>5</v>
      </c>
      <c r="AY102" s="41">
        <v>5</v>
      </c>
      <c r="AZ102" s="41">
        <v>5</v>
      </c>
      <c r="BA102" s="41">
        <v>5</v>
      </c>
      <c r="BB102" s="43">
        <f t="shared" si="14"/>
        <v>45</v>
      </c>
    </row>
    <row r="103" spans="1:54" x14ac:dyDescent="0.2">
      <c r="A103" s="7">
        <v>101</v>
      </c>
      <c r="B103" s="7" t="s">
        <v>116</v>
      </c>
      <c r="C103" s="7" t="s">
        <v>134</v>
      </c>
      <c r="D103" s="41">
        <v>4</v>
      </c>
      <c r="E103" s="43">
        <f t="shared" si="8"/>
        <v>4</v>
      </c>
      <c r="F103" s="41">
        <v>5</v>
      </c>
      <c r="G103" s="41">
        <v>5</v>
      </c>
      <c r="H103" s="41">
        <v>5</v>
      </c>
      <c r="I103" s="41">
        <v>4</v>
      </c>
      <c r="J103" s="41">
        <v>4</v>
      </c>
      <c r="K103" s="41">
        <v>5</v>
      </c>
      <c r="L103" s="41">
        <v>5</v>
      </c>
      <c r="M103" s="41">
        <v>4</v>
      </c>
      <c r="N103" s="43">
        <f t="shared" si="9"/>
        <v>37</v>
      </c>
      <c r="O103" s="41">
        <v>5</v>
      </c>
      <c r="P103" s="41">
        <v>5</v>
      </c>
      <c r="Q103" s="41">
        <v>5</v>
      </c>
      <c r="R103" s="41">
        <v>1</v>
      </c>
      <c r="S103" s="41">
        <v>5</v>
      </c>
      <c r="T103" s="41">
        <v>5</v>
      </c>
      <c r="U103" s="41">
        <v>5</v>
      </c>
      <c r="V103" s="41">
        <v>5</v>
      </c>
      <c r="W103" s="43">
        <f t="shared" si="10"/>
        <v>36</v>
      </c>
      <c r="X103" s="41">
        <v>3</v>
      </c>
      <c r="Y103" s="41">
        <v>3</v>
      </c>
      <c r="Z103" s="41">
        <v>3</v>
      </c>
      <c r="AA103" s="43">
        <f t="shared" si="15"/>
        <v>9</v>
      </c>
      <c r="AB103" s="41">
        <v>5</v>
      </c>
      <c r="AC103" s="41">
        <v>4</v>
      </c>
      <c r="AD103" s="41">
        <v>5</v>
      </c>
      <c r="AE103" s="41">
        <v>5</v>
      </c>
      <c r="AF103" s="41">
        <v>5</v>
      </c>
      <c r="AG103" s="41">
        <v>5</v>
      </c>
      <c r="AH103" s="41">
        <v>5</v>
      </c>
      <c r="AI103" s="43">
        <f t="shared" si="12"/>
        <v>34</v>
      </c>
      <c r="AJ103" s="41">
        <v>4</v>
      </c>
      <c r="AK103" s="41">
        <v>4</v>
      </c>
      <c r="AL103" s="41">
        <v>4</v>
      </c>
      <c r="AM103" s="41">
        <v>4</v>
      </c>
      <c r="AN103" s="41">
        <v>4</v>
      </c>
      <c r="AO103" s="41">
        <v>4</v>
      </c>
      <c r="AP103" s="41">
        <v>4</v>
      </c>
      <c r="AQ103" s="41">
        <v>4</v>
      </c>
      <c r="AR103" s="43">
        <f t="shared" si="13"/>
        <v>32</v>
      </c>
      <c r="AS103" s="41">
        <v>4</v>
      </c>
      <c r="AT103" s="41">
        <v>5</v>
      </c>
      <c r="AU103" s="41">
        <v>5</v>
      </c>
      <c r="AV103" s="41">
        <v>5</v>
      </c>
      <c r="AW103" s="41">
        <v>5</v>
      </c>
      <c r="AX103" s="41">
        <v>5</v>
      </c>
      <c r="AY103" s="41">
        <v>5</v>
      </c>
      <c r="AZ103" s="41">
        <v>5</v>
      </c>
      <c r="BA103" s="41">
        <v>5</v>
      </c>
      <c r="BB103" s="43">
        <f t="shared" si="14"/>
        <v>44</v>
      </c>
    </row>
    <row r="104" spans="1:54" x14ac:dyDescent="0.2">
      <c r="A104" s="7">
        <v>102</v>
      </c>
      <c r="B104" s="7" t="s">
        <v>116</v>
      </c>
      <c r="C104" s="7" t="s">
        <v>134</v>
      </c>
      <c r="D104" s="41">
        <v>4</v>
      </c>
      <c r="E104" s="43">
        <f t="shared" si="8"/>
        <v>4</v>
      </c>
      <c r="F104" s="41">
        <v>5</v>
      </c>
      <c r="G104" s="41">
        <v>4</v>
      </c>
      <c r="H104" s="41">
        <v>4</v>
      </c>
      <c r="I104" s="41">
        <v>2</v>
      </c>
      <c r="J104" s="41">
        <v>2</v>
      </c>
      <c r="K104" s="41">
        <v>4</v>
      </c>
      <c r="L104" s="41">
        <v>4</v>
      </c>
      <c r="M104" s="41">
        <v>4</v>
      </c>
      <c r="N104" s="43">
        <f t="shared" si="9"/>
        <v>29</v>
      </c>
      <c r="O104" s="41">
        <v>5</v>
      </c>
      <c r="P104" s="41">
        <v>5</v>
      </c>
      <c r="Q104" s="41">
        <v>5</v>
      </c>
      <c r="R104" s="41">
        <v>5</v>
      </c>
      <c r="S104" s="41">
        <v>5</v>
      </c>
      <c r="T104" s="41">
        <v>5</v>
      </c>
      <c r="U104" s="41">
        <v>5</v>
      </c>
      <c r="V104" s="41">
        <v>5</v>
      </c>
      <c r="W104" s="43">
        <f t="shared" si="10"/>
        <v>40</v>
      </c>
      <c r="X104" s="41">
        <v>3</v>
      </c>
      <c r="Y104" s="41">
        <v>3</v>
      </c>
      <c r="Z104" s="41">
        <v>3</v>
      </c>
      <c r="AA104" s="43">
        <f t="shared" si="15"/>
        <v>9</v>
      </c>
      <c r="AB104" s="41">
        <v>5</v>
      </c>
      <c r="AC104" s="41">
        <v>5</v>
      </c>
      <c r="AD104" s="41">
        <v>5</v>
      </c>
      <c r="AE104" s="41">
        <v>5</v>
      </c>
      <c r="AF104" s="41">
        <v>5</v>
      </c>
      <c r="AG104" s="41">
        <v>5</v>
      </c>
      <c r="AH104" s="41">
        <v>5</v>
      </c>
      <c r="AI104" s="43">
        <f t="shared" si="12"/>
        <v>35</v>
      </c>
      <c r="AJ104" s="41">
        <v>5</v>
      </c>
      <c r="AK104" s="41">
        <v>5</v>
      </c>
      <c r="AL104" s="41">
        <v>4</v>
      </c>
      <c r="AM104" s="41">
        <v>4</v>
      </c>
      <c r="AN104" s="41">
        <v>4</v>
      </c>
      <c r="AO104" s="41">
        <v>4</v>
      </c>
      <c r="AP104" s="41">
        <v>4</v>
      </c>
      <c r="AQ104" s="41">
        <v>4</v>
      </c>
      <c r="AR104" s="43">
        <f t="shared" si="13"/>
        <v>34</v>
      </c>
      <c r="AS104" s="41">
        <v>4</v>
      </c>
      <c r="AT104" s="41">
        <v>4</v>
      </c>
      <c r="AU104" s="41">
        <v>4</v>
      </c>
      <c r="AV104" s="41">
        <v>4</v>
      </c>
      <c r="AW104" s="41">
        <v>4</v>
      </c>
      <c r="AX104" s="41">
        <v>4</v>
      </c>
      <c r="AY104" s="41">
        <v>5</v>
      </c>
      <c r="AZ104" s="41">
        <v>5</v>
      </c>
      <c r="BA104" s="41">
        <v>5</v>
      </c>
      <c r="BB104" s="43">
        <f t="shared" si="14"/>
        <v>39</v>
      </c>
    </row>
    <row r="105" spans="1:54" x14ac:dyDescent="0.2">
      <c r="A105" s="7">
        <v>103</v>
      </c>
      <c r="B105" s="7" t="s">
        <v>116</v>
      </c>
      <c r="C105" s="7" t="s">
        <v>145</v>
      </c>
      <c r="D105" s="41">
        <v>5</v>
      </c>
      <c r="E105" s="43">
        <f t="shared" si="8"/>
        <v>5</v>
      </c>
      <c r="F105" s="41">
        <v>5</v>
      </c>
      <c r="G105" s="41">
        <v>5</v>
      </c>
      <c r="H105" s="41">
        <v>5</v>
      </c>
      <c r="I105" s="41">
        <v>3</v>
      </c>
      <c r="J105" s="41">
        <v>3</v>
      </c>
      <c r="K105" s="41">
        <v>5</v>
      </c>
      <c r="L105" s="41">
        <v>5</v>
      </c>
      <c r="M105" s="41">
        <v>5</v>
      </c>
      <c r="N105" s="43">
        <f t="shared" si="9"/>
        <v>36</v>
      </c>
      <c r="O105" s="41">
        <v>3</v>
      </c>
      <c r="P105" s="41">
        <v>5</v>
      </c>
      <c r="Q105" s="41">
        <v>2</v>
      </c>
      <c r="R105" s="41">
        <v>5</v>
      </c>
      <c r="S105" s="41">
        <v>2</v>
      </c>
      <c r="T105" s="41">
        <v>5</v>
      </c>
      <c r="U105" s="41">
        <v>5</v>
      </c>
      <c r="V105" s="41">
        <v>5</v>
      </c>
      <c r="W105" s="43">
        <f t="shared" si="10"/>
        <v>32</v>
      </c>
      <c r="X105" s="41">
        <v>3</v>
      </c>
      <c r="Y105" s="41">
        <v>3</v>
      </c>
      <c r="Z105" s="41">
        <v>3</v>
      </c>
      <c r="AA105" s="43">
        <f t="shared" si="15"/>
        <v>9</v>
      </c>
      <c r="AB105" s="41">
        <v>5</v>
      </c>
      <c r="AC105" s="41">
        <v>4</v>
      </c>
      <c r="AD105" s="41">
        <v>5</v>
      </c>
      <c r="AE105" s="41">
        <v>5</v>
      </c>
      <c r="AF105" s="41">
        <v>4</v>
      </c>
      <c r="AG105" s="41">
        <v>5</v>
      </c>
      <c r="AH105" s="41">
        <v>5</v>
      </c>
      <c r="AI105" s="43">
        <f t="shared" si="12"/>
        <v>33</v>
      </c>
      <c r="AJ105" s="41">
        <v>5</v>
      </c>
      <c r="AK105" s="41">
        <v>5</v>
      </c>
      <c r="AL105" s="41">
        <v>2</v>
      </c>
      <c r="AM105" s="41">
        <v>3</v>
      </c>
      <c r="AN105" s="41">
        <v>5</v>
      </c>
      <c r="AO105" s="41">
        <v>5</v>
      </c>
      <c r="AP105" s="41">
        <v>5</v>
      </c>
      <c r="AQ105" s="41">
        <v>2</v>
      </c>
      <c r="AR105" s="43">
        <f t="shared" si="13"/>
        <v>32</v>
      </c>
      <c r="AS105" s="41">
        <v>5</v>
      </c>
      <c r="AT105" s="41">
        <v>5</v>
      </c>
      <c r="AU105" s="41">
        <v>5</v>
      </c>
      <c r="AV105" s="41">
        <v>4</v>
      </c>
      <c r="AW105" s="41">
        <v>5</v>
      </c>
      <c r="AX105" s="41">
        <v>3</v>
      </c>
      <c r="AY105" s="41">
        <v>5</v>
      </c>
      <c r="AZ105" s="41">
        <v>5</v>
      </c>
      <c r="BA105" s="41">
        <v>4</v>
      </c>
      <c r="BB105" s="43">
        <f t="shared" si="14"/>
        <v>41</v>
      </c>
    </row>
    <row r="106" spans="1:54" x14ac:dyDescent="0.2">
      <c r="A106" s="7">
        <v>104</v>
      </c>
      <c r="B106" s="7" t="s">
        <v>116</v>
      </c>
      <c r="C106" s="7"/>
      <c r="D106" s="41">
        <v>3</v>
      </c>
      <c r="E106" s="43">
        <f t="shared" si="8"/>
        <v>3</v>
      </c>
      <c r="F106" s="41">
        <v>4</v>
      </c>
      <c r="G106" s="41">
        <v>4</v>
      </c>
      <c r="H106" s="41">
        <v>4</v>
      </c>
      <c r="I106" s="41">
        <v>4</v>
      </c>
      <c r="J106" s="41">
        <v>4</v>
      </c>
      <c r="K106" s="41">
        <v>2</v>
      </c>
      <c r="L106" s="41">
        <v>5</v>
      </c>
      <c r="M106" s="41">
        <v>4</v>
      </c>
      <c r="N106" s="43">
        <f t="shared" si="9"/>
        <v>31</v>
      </c>
      <c r="O106" s="41">
        <v>5</v>
      </c>
      <c r="P106" s="41">
        <v>4</v>
      </c>
      <c r="Q106" s="41">
        <v>4</v>
      </c>
      <c r="R106" s="41">
        <v>4</v>
      </c>
      <c r="S106" s="41">
        <v>5</v>
      </c>
      <c r="T106" s="41">
        <v>5</v>
      </c>
      <c r="U106" s="41">
        <v>5</v>
      </c>
      <c r="V106" s="41">
        <v>5</v>
      </c>
      <c r="W106" s="43">
        <f t="shared" si="10"/>
        <v>37</v>
      </c>
      <c r="X106" s="41">
        <v>3</v>
      </c>
      <c r="Y106" s="41">
        <v>3</v>
      </c>
      <c r="Z106" s="41">
        <v>3</v>
      </c>
      <c r="AA106" s="43">
        <f t="shared" si="15"/>
        <v>9</v>
      </c>
      <c r="AB106" s="41">
        <v>5</v>
      </c>
      <c r="AC106" s="41">
        <v>1</v>
      </c>
      <c r="AD106" s="41">
        <v>1</v>
      </c>
      <c r="AE106" s="41">
        <v>1</v>
      </c>
      <c r="AF106" s="41">
        <v>1</v>
      </c>
      <c r="AG106" s="41">
        <v>2</v>
      </c>
      <c r="AH106" s="41">
        <v>2</v>
      </c>
      <c r="AI106" s="43">
        <f t="shared" si="12"/>
        <v>13</v>
      </c>
      <c r="AJ106" s="41">
        <v>4</v>
      </c>
      <c r="AK106" s="41">
        <v>4</v>
      </c>
      <c r="AL106" s="41">
        <v>5</v>
      </c>
      <c r="AM106" s="41">
        <v>5</v>
      </c>
      <c r="AN106" s="41">
        <v>5</v>
      </c>
      <c r="AO106" s="41">
        <v>5</v>
      </c>
      <c r="AP106" s="41">
        <v>5</v>
      </c>
      <c r="AQ106" s="41">
        <v>3</v>
      </c>
      <c r="AR106" s="43">
        <f t="shared" si="13"/>
        <v>36</v>
      </c>
      <c r="AS106" s="41">
        <v>3</v>
      </c>
      <c r="AT106" s="41">
        <v>3</v>
      </c>
      <c r="AU106" s="41">
        <v>3</v>
      </c>
      <c r="AV106" s="41">
        <v>4</v>
      </c>
      <c r="AW106" s="41">
        <v>4</v>
      </c>
      <c r="AX106" s="41">
        <v>3</v>
      </c>
      <c r="AY106" s="41">
        <v>3</v>
      </c>
      <c r="AZ106" s="41">
        <v>4</v>
      </c>
      <c r="BA106" s="41">
        <v>4</v>
      </c>
      <c r="BB106" s="43">
        <f t="shared" si="14"/>
        <v>31</v>
      </c>
    </row>
    <row r="107" spans="1:54" x14ac:dyDescent="0.2">
      <c r="A107" s="7">
        <v>105</v>
      </c>
      <c r="B107" s="7" t="s">
        <v>116</v>
      </c>
      <c r="C107" s="7" t="s">
        <v>147</v>
      </c>
      <c r="D107" s="41">
        <v>4</v>
      </c>
      <c r="E107" s="43">
        <f t="shared" si="8"/>
        <v>4</v>
      </c>
      <c r="F107" s="41">
        <v>5</v>
      </c>
      <c r="G107" s="41">
        <v>4</v>
      </c>
      <c r="H107" s="41">
        <v>4</v>
      </c>
      <c r="I107" s="41">
        <v>3</v>
      </c>
      <c r="J107" s="41">
        <v>3</v>
      </c>
      <c r="K107" s="41">
        <v>4</v>
      </c>
      <c r="L107" s="41">
        <v>5</v>
      </c>
      <c r="M107" s="41">
        <v>5</v>
      </c>
      <c r="N107" s="43">
        <f t="shared" si="9"/>
        <v>33</v>
      </c>
      <c r="O107" s="41">
        <v>5</v>
      </c>
      <c r="P107" s="41">
        <v>5</v>
      </c>
      <c r="Q107" s="41">
        <v>5</v>
      </c>
      <c r="R107" s="41">
        <v>5</v>
      </c>
      <c r="S107" s="41">
        <v>3</v>
      </c>
      <c r="T107" s="41">
        <v>5</v>
      </c>
      <c r="U107" s="41">
        <v>5</v>
      </c>
      <c r="V107" s="41">
        <v>5</v>
      </c>
      <c r="W107" s="43">
        <f t="shared" si="10"/>
        <v>38</v>
      </c>
      <c r="X107" s="41">
        <v>3</v>
      </c>
      <c r="Y107" s="41">
        <v>3</v>
      </c>
      <c r="Z107" s="41">
        <v>3</v>
      </c>
      <c r="AA107" s="43">
        <f>SUM(X107:Z107)</f>
        <v>9</v>
      </c>
      <c r="AB107" s="41">
        <v>4</v>
      </c>
      <c r="AC107" s="41">
        <v>5</v>
      </c>
      <c r="AD107" s="41">
        <v>5</v>
      </c>
      <c r="AE107" s="41">
        <v>4</v>
      </c>
      <c r="AF107" s="41">
        <v>4</v>
      </c>
      <c r="AG107" s="41">
        <v>4</v>
      </c>
      <c r="AH107" s="41">
        <v>4</v>
      </c>
      <c r="AI107" s="43">
        <f t="shared" si="12"/>
        <v>30</v>
      </c>
      <c r="AJ107" s="41">
        <v>2</v>
      </c>
      <c r="AK107" s="41">
        <v>2</v>
      </c>
      <c r="AL107" s="41">
        <v>4</v>
      </c>
      <c r="AM107" s="41">
        <v>4</v>
      </c>
      <c r="AN107" s="41">
        <v>4</v>
      </c>
      <c r="AO107" s="41">
        <v>4</v>
      </c>
      <c r="AP107" s="41">
        <v>4</v>
      </c>
      <c r="AQ107" s="41">
        <v>4</v>
      </c>
      <c r="AR107" s="43">
        <f t="shared" si="13"/>
        <v>28</v>
      </c>
      <c r="AS107" s="41">
        <v>4</v>
      </c>
      <c r="AT107" s="41">
        <v>4</v>
      </c>
      <c r="AU107" s="41">
        <v>4</v>
      </c>
      <c r="AV107" s="41">
        <v>4</v>
      </c>
      <c r="AW107" s="41">
        <v>4</v>
      </c>
      <c r="AX107" s="41">
        <v>3</v>
      </c>
      <c r="AY107" s="41">
        <v>4</v>
      </c>
      <c r="AZ107" s="41">
        <v>3</v>
      </c>
      <c r="BA107" s="41">
        <v>4</v>
      </c>
      <c r="BB107" s="43">
        <f t="shared" si="14"/>
        <v>34</v>
      </c>
    </row>
    <row r="108" spans="1:54" x14ac:dyDescent="0.2">
      <c r="A108" s="7">
        <v>106</v>
      </c>
      <c r="B108" s="7" t="s">
        <v>116</v>
      </c>
      <c r="C108" s="7" t="s">
        <v>148</v>
      </c>
      <c r="D108" s="41">
        <v>4</v>
      </c>
      <c r="E108" s="43">
        <f t="shared" si="8"/>
        <v>4</v>
      </c>
      <c r="F108" s="41">
        <v>5</v>
      </c>
      <c r="G108" s="41">
        <v>5</v>
      </c>
      <c r="H108" s="41">
        <v>5</v>
      </c>
      <c r="I108" s="41">
        <v>5</v>
      </c>
      <c r="J108" s="41">
        <v>5</v>
      </c>
      <c r="K108" s="41">
        <v>5</v>
      </c>
      <c r="L108" s="41">
        <v>5</v>
      </c>
      <c r="M108" s="41">
        <v>5</v>
      </c>
      <c r="N108" s="43">
        <f t="shared" si="9"/>
        <v>40</v>
      </c>
      <c r="O108" s="41">
        <v>5</v>
      </c>
      <c r="P108" s="41">
        <v>5</v>
      </c>
      <c r="Q108" s="41">
        <v>5</v>
      </c>
      <c r="R108" s="41">
        <v>5</v>
      </c>
      <c r="S108" s="41">
        <v>5</v>
      </c>
      <c r="T108" s="41">
        <v>5</v>
      </c>
      <c r="U108" s="41">
        <v>5</v>
      </c>
      <c r="V108" s="41">
        <v>5</v>
      </c>
      <c r="W108" s="43">
        <f t="shared" si="10"/>
        <v>40</v>
      </c>
      <c r="X108" s="41">
        <v>3</v>
      </c>
      <c r="Y108" s="41">
        <v>3</v>
      </c>
      <c r="Z108" s="41">
        <v>3</v>
      </c>
      <c r="AA108" s="43">
        <f t="shared" ref="AA108:AA118" si="16">SUM(X108:Z108)</f>
        <v>9</v>
      </c>
      <c r="AB108" s="41">
        <v>5</v>
      </c>
      <c r="AC108" s="41">
        <v>1</v>
      </c>
      <c r="AD108" s="41">
        <v>1</v>
      </c>
      <c r="AE108" s="41">
        <v>1</v>
      </c>
      <c r="AF108" s="41">
        <v>1</v>
      </c>
      <c r="AG108" s="41">
        <v>1</v>
      </c>
      <c r="AH108" s="41">
        <v>1</v>
      </c>
      <c r="AI108" s="43">
        <f t="shared" si="12"/>
        <v>11</v>
      </c>
      <c r="AJ108" s="41">
        <v>5</v>
      </c>
      <c r="AK108" s="41">
        <v>4</v>
      </c>
      <c r="AL108" s="41">
        <v>4</v>
      </c>
      <c r="AM108" s="41">
        <v>4</v>
      </c>
      <c r="AN108" s="41">
        <v>4</v>
      </c>
      <c r="AO108" s="41">
        <v>4</v>
      </c>
      <c r="AP108" s="41">
        <v>4</v>
      </c>
      <c r="AQ108" s="41">
        <v>4</v>
      </c>
      <c r="AR108" s="43">
        <f t="shared" si="13"/>
        <v>33</v>
      </c>
      <c r="AS108" s="41">
        <v>4</v>
      </c>
      <c r="AT108" s="41">
        <v>4</v>
      </c>
      <c r="AU108" s="41">
        <v>4</v>
      </c>
      <c r="AV108" s="41">
        <v>4</v>
      </c>
      <c r="AW108" s="41">
        <v>4</v>
      </c>
      <c r="AX108" s="41">
        <v>4</v>
      </c>
      <c r="AY108" s="41">
        <v>4</v>
      </c>
      <c r="AZ108" s="41">
        <v>4</v>
      </c>
      <c r="BA108" s="41">
        <v>4</v>
      </c>
      <c r="BB108" s="43">
        <f t="shared" si="14"/>
        <v>36</v>
      </c>
    </row>
    <row r="109" spans="1:54" x14ac:dyDescent="0.2">
      <c r="A109" s="7">
        <v>107</v>
      </c>
      <c r="B109" s="7" t="s">
        <v>116</v>
      </c>
      <c r="C109" s="7" t="s">
        <v>134</v>
      </c>
      <c r="D109" s="41">
        <v>4</v>
      </c>
      <c r="E109" s="43">
        <f t="shared" si="8"/>
        <v>4</v>
      </c>
      <c r="F109" s="41">
        <v>4</v>
      </c>
      <c r="G109" s="41">
        <v>4</v>
      </c>
      <c r="H109" s="41">
        <v>4</v>
      </c>
      <c r="I109" s="41">
        <v>4</v>
      </c>
      <c r="J109" s="41">
        <v>4</v>
      </c>
      <c r="K109" s="41">
        <v>4</v>
      </c>
      <c r="L109" s="41">
        <v>4</v>
      </c>
      <c r="M109" s="41">
        <v>4</v>
      </c>
      <c r="N109" s="43">
        <f t="shared" si="9"/>
        <v>32</v>
      </c>
      <c r="O109" s="41">
        <v>4</v>
      </c>
      <c r="P109" s="41">
        <v>4</v>
      </c>
      <c r="Q109" s="41">
        <v>4</v>
      </c>
      <c r="R109" s="41">
        <v>2</v>
      </c>
      <c r="S109" s="41">
        <v>4</v>
      </c>
      <c r="T109" s="41">
        <v>4</v>
      </c>
      <c r="U109" s="41">
        <v>4</v>
      </c>
      <c r="V109" s="41">
        <v>4</v>
      </c>
      <c r="W109" s="43">
        <f t="shared" si="10"/>
        <v>30</v>
      </c>
      <c r="X109" s="41">
        <v>3</v>
      </c>
      <c r="Y109" s="41">
        <v>3</v>
      </c>
      <c r="Z109" s="41">
        <v>3</v>
      </c>
      <c r="AA109" s="43">
        <f t="shared" si="16"/>
        <v>9</v>
      </c>
      <c r="AB109" s="41">
        <v>4</v>
      </c>
      <c r="AC109" s="41">
        <v>4</v>
      </c>
      <c r="AD109" s="41">
        <v>4</v>
      </c>
      <c r="AE109" s="41">
        <v>4</v>
      </c>
      <c r="AF109" s="41">
        <v>4</v>
      </c>
      <c r="AG109" s="41">
        <v>4</v>
      </c>
      <c r="AH109" s="41">
        <v>4</v>
      </c>
      <c r="AI109" s="43">
        <f t="shared" si="12"/>
        <v>28</v>
      </c>
      <c r="AJ109" s="41">
        <v>4</v>
      </c>
      <c r="AK109" s="41">
        <v>4</v>
      </c>
      <c r="AL109" s="41">
        <v>4</v>
      </c>
      <c r="AM109" s="41">
        <v>4</v>
      </c>
      <c r="AN109" s="41">
        <v>4</v>
      </c>
      <c r="AO109" s="41">
        <v>4</v>
      </c>
      <c r="AP109" s="41">
        <v>4</v>
      </c>
      <c r="AQ109" s="41">
        <v>4</v>
      </c>
      <c r="AR109" s="43">
        <f t="shared" si="13"/>
        <v>32</v>
      </c>
      <c r="AS109" s="41">
        <v>4</v>
      </c>
      <c r="AT109" s="41">
        <v>4</v>
      </c>
      <c r="AU109" s="41">
        <v>5</v>
      </c>
      <c r="AV109" s="41">
        <v>3</v>
      </c>
      <c r="AW109" s="41">
        <v>4</v>
      </c>
      <c r="AX109" s="41">
        <v>4</v>
      </c>
      <c r="AY109" s="41">
        <v>4</v>
      </c>
      <c r="AZ109" s="41">
        <v>4</v>
      </c>
      <c r="BA109" s="41">
        <v>4</v>
      </c>
      <c r="BB109" s="43">
        <f t="shared" si="14"/>
        <v>36</v>
      </c>
    </row>
    <row r="110" spans="1:54" x14ac:dyDescent="0.2">
      <c r="A110" s="7">
        <v>108</v>
      </c>
      <c r="B110" s="7" t="s">
        <v>116</v>
      </c>
      <c r="C110" s="7" t="s">
        <v>149</v>
      </c>
      <c r="D110" s="41">
        <v>4</v>
      </c>
      <c r="E110" s="43">
        <f t="shared" si="8"/>
        <v>4</v>
      </c>
      <c r="F110" s="41">
        <v>5</v>
      </c>
      <c r="G110" s="41">
        <v>5</v>
      </c>
      <c r="H110" s="41">
        <v>1</v>
      </c>
      <c r="I110" s="41">
        <v>3</v>
      </c>
      <c r="J110" s="41">
        <v>3</v>
      </c>
      <c r="K110" s="41">
        <v>4</v>
      </c>
      <c r="L110" s="41">
        <v>4</v>
      </c>
      <c r="M110" s="41">
        <v>4</v>
      </c>
      <c r="N110" s="43">
        <f t="shared" si="9"/>
        <v>29</v>
      </c>
      <c r="O110" s="41">
        <v>5</v>
      </c>
      <c r="P110" s="41">
        <v>5</v>
      </c>
      <c r="Q110" s="41">
        <v>5</v>
      </c>
      <c r="R110" s="41">
        <v>4</v>
      </c>
      <c r="S110" s="41">
        <v>4</v>
      </c>
      <c r="T110" s="41">
        <v>4</v>
      </c>
      <c r="U110" s="41">
        <v>4</v>
      </c>
      <c r="V110" s="41">
        <v>4</v>
      </c>
      <c r="W110" s="43">
        <f t="shared" si="10"/>
        <v>35</v>
      </c>
      <c r="X110" s="41">
        <v>3</v>
      </c>
      <c r="Y110" s="41">
        <v>3</v>
      </c>
      <c r="Z110" s="41">
        <v>3</v>
      </c>
      <c r="AA110" s="43">
        <f t="shared" si="16"/>
        <v>9</v>
      </c>
      <c r="AB110" s="41">
        <v>5</v>
      </c>
      <c r="AC110" s="41">
        <v>5</v>
      </c>
      <c r="AD110" s="41">
        <v>5</v>
      </c>
      <c r="AE110" s="41">
        <v>5</v>
      </c>
      <c r="AF110" s="41">
        <v>5</v>
      </c>
      <c r="AG110" s="41">
        <v>5</v>
      </c>
      <c r="AH110" s="41">
        <v>5</v>
      </c>
      <c r="AI110" s="43">
        <f t="shared" si="12"/>
        <v>35</v>
      </c>
      <c r="AJ110" s="41">
        <v>3</v>
      </c>
      <c r="AK110" s="41">
        <v>3</v>
      </c>
      <c r="AL110" s="41">
        <v>4</v>
      </c>
      <c r="AM110" s="41">
        <v>3</v>
      </c>
      <c r="AN110" s="41">
        <v>3</v>
      </c>
      <c r="AO110" s="41">
        <v>4</v>
      </c>
      <c r="AP110" s="41">
        <v>5</v>
      </c>
      <c r="AQ110" s="41">
        <v>3</v>
      </c>
      <c r="AR110" s="43">
        <f t="shared" si="13"/>
        <v>28</v>
      </c>
      <c r="AS110" s="41">
        <v>3</v>
      </c>
      <c r="AT110" s="41">
        <v>3</v>
      </c>
      <c r="AU110" s="41">
        <v>4</v>
      </c>
      <c r="AV110" s="41">
        <v>3</v>
      </c>
      <c r="AW110" s="41">
        <v>4</v>
      </c>
      <c r="AX110" s="41">
        <v>4</v>
      </c>
      <c r="AY110" s="41">
        <v>3</v>
      </c>
      <c r="AZ110" s="41">
        <v>4</v>
      </c>
      <c r="BA110" s="41">
        <v>3</v>
      </c>
      <c r="BB110" s="43">
        <f t="shared" si="14"/>
        <v>31</v>
      </c>
    </row>
    <row r="111" spans="1:54" x14ac:dyDescent="0.2">
      <c r="A111" s="7">
        <v>109</v>
      </c>
      <c r="B111" s="7" t="s">
        <v>116</v>
      </c>
      <c r="C111" s="7" t="s">
        <v>150</v>
      </c>
      <c r="D111" s="41">
        <v>4</v>
      </c>
      <c r="E111" s="43">
        <f t="shared" si="8"/>
        <v>4</v>
      </c>
      <c r="F111" s="41">
        <v>5</v>
      </c>
      <c r="G111" s="41">
        <v>5</v>
      </c>
      <c r="H111" s="41">
        <v>4</v>
      </c>
      <c r="I111" s="41">
        <v>4</v>
      </c>
      <c r="J111" s="41">
        <v>3</v>
      </c>
      <c r="K111" s="41">
        <v>5</v>
      </c>
      <c r="L111" s="41">
        <v>5</v>
      </c>
      <c r="M111" s="41">
        <v>4</v>
      </c>
      <c r="N111" s="43">
        <f t="shared" si="9"/>
        <v>35</v>
      </c>
      <c r="O111" s="41">
        <v>4</v>
      </c>
      <c r="P111" s="41">
        <v>4</v>
      </c>
      <c r="Q111" s="41">
        <v>5</v>
      </c>
      <c r="R111" s="41">
        <v>3</v>
      </c>
      <c r="S111" s="41">
        <v>4</v>
      </c>
      <c r="T111" s="41">
        <v>4</v>
      </c>
      <c r="U111" s="41">
        <v>4</v>
      </c>
      <c r="V111" s="41">
        <v>3</v>
      </c>
      <c r="W111" s="43">
        <f t="shared" si="10"/>
        <v>31</v>
      </c>
      <c r="X111" s="41">
        <v>3</v>
      </c>
      <c r="Y111" s="41">
        <v>3</v>
      </c>
      <c r="Z111" s="41">
        <v>3</v>
      </c>
      <c r="AA111" s="43">
        <f t="shared" si="16"/>
        <v>9</v>
      </c>
      <c r="AB111" s="41">
        <v>3</v>
      </c>
      <c r="AC111" s="41">
        <v>4</v>
      </c>
      <c r="AD111" s="41">
        <v>4</v>
      </c>
      <c r="AE111" s="41">
        <v>4</v>
      </c>
      <c r="AF111" s="41">
        <v>4</v>
      </c>
      <c r="AG111" s="41">
        <v>3</v>
      </c>
      <c r="AH111" s="41">
        <v>3</v>
      </c>
      <c r="AI111" s="43">
        <f t="shared" si="12"/>
        <v>25</v>
      </c>
      <c r="AJ111" s="41">
        <v>3</v>
      </c>
      <c r="AK111" s="41">
        <v>3</v>
      </c>
      <c r="AL111" s="41">
        <v>3</v>
      </c>
      <c r="AM111" s="41">
        <v>3</v>
      </c>
      <c r="AN111" s="41">
        <v>3</v>
      </c>
      <c r="AO111" s="41">
        <v>4</v>
      </c>
      <c r="AP111" s="41">
        <v>4</v>
      </c>
      <c r="AQ111" s="41">
        <v>3</v>
      </c>
      <c r="AR111" s="43">
        <f t="shared" si="13"/>
        <v>26</v>
      </c>
      <c r="AS111" s="41">
        <v>3</v>
      </c>
      <c r="AT111" s="41">
        <v>4</v>
      </c>
      <c r="AU111" s="41">
        <v>5</v>
      </c>
      <c r="AV111" s="41">
        <v>3</v>
      </c>
      <c r="AW111" s="41">
        <v>3</v>
      </c>
      <c r="AX111" s="41">
        <v>3</v>
      </c>
      <c r="AY111" s="41">
        <v>3</v>
      </c>
      <c r="AZ111" s="41">
        <v>3</v>
      </c>
      <c r="BA111" s="41">
        <v>3</v>
      </c>
      <c r="BB111" s="43">
        <f t="shared" si="14"/>
        <v>30</v>
      </c>
    </row>
    <row r="112" spans="1:54" x14ac:dyDescent="0.2">
      <c r="A112" s="7">
        <v>110</v>
      </c>
      <c r="B112" s="7" t="s">
        <v>116</v>
      </c>
      <c r="C112" s="7" t="s">
        <v>152</v>
      </c>
      <c r="D112" s="41">
        <v>4</v>
      </c>
      <c r="E112" s="43">
        <f t="shared" si="8"/>
        <v>4</v>
      </c>
      <c r="F112" s="41">
        <v>5</v>
      </c>
      <c r="G112" s="41">
        <v>4</v>
      </c>
      <c r="H112" s="41">
        <v>4</v>
      </c>
      <c r="I112" s="41">
        <v>4</v>
      </c>
      <c r="J112" s="41">
        <v>5</v>
      </c>
      <c r="K112" s="41">
        <v>5</v>
      </c>
      <c r="L112" s="41">
        <v>5</v>
      </c>
      <c r="M112" s="41">
        <v>4</v>
      </c>
      <c r="N112" s="43">
        <f t="shared" si="9"/>
        <v>36</v>
      </c>
      <c r="O112" s="41">
        <v>4</v>
      </c>
      <c r="P112" s="41">
        <v>4</v>
      </c>
      <c r="Q112" s="41">
        <v>2</v>
      </c>
      <c r="R112" s="41">
        <v>5</v>
      </c>
      <c r="S112" s="41">
        <v>5</v>
      </c>
      <c r="T112" s="41">
        <v>5</v>
      </c>
      <c r="U112" s="41">
        <v>5</v>
      </c>
      <c r="V112" s="41">
        <v>4</v>
      </c>
      <c r="W112" s="43">
        <f t="shared" si="10"/>
        <v>34</v>
      </c>
      <c r="X112" s="41">
        <v>3</v>
      </c>
      <c r="Y112" s="41">
        <v>3</v>
      </c>
      <c r="Z112" s="41">
        <v>1</v>
      </c>
      <c r="AA112" s="43">
        <f t="shared" si="16"/>
        <v>7</v>
      </c>
      <c r="AB112" s="41">
        <v>4</v>
      </c>
      <c r="AC112" s="41">
        <v>3</v>
      </c>
      <c r="AD112" s="41">
        <v>3</v>
      </c>
      <c r="AE112" s="41">
        <v>3</v>
      </c>
      <c r="AF112" s="41">
        <v>3</v>
      </c>
      <c r="AG112" s="41">
        <v>3</v>
      </c>
      <c r="AH112" s="41">
        <v>3</v>
      </c>
      <c r="AI112" s="43">
        <f t="shared" si="12"/>
        <v>22</v>
      </c>
      <c r="AJ112" s="41">
        <v>4</v>
      </c>
      <c r="AK112" s="41">
        <v>4</v>
      </c>
      <c r="AL112" s="41">
        <v>5</v>
      </c>
      <c r="AM112" s="41">
        <v>4</v>
      </c>
      <c r="AN112" s="41">
        <v>5</v>
      </c>
      <c r="AO112" s="41">
        <v>5</v>
      </c>
      <c r="AP112" s="41">
        <v>5</v>
      </c>
      <c r="AQ112" s="41">
        <v>5</v>
      </c>
      <c r="AR112" s="43">
        <f t="shared" si="13"/>
        <v>37</v>
      </c>
      <c r="AS112" s="41">
        <v>4</v>
      </c>
      <c r="AT112" s="41">
        <v>5</v>
      </c>
      <c r="AU112" s="41">
        <v>5</v>
      </c>
      <c r="AV112" s="41">
        <v>4</v>
      </c>
      <c r="AW112" s="41">
        <v>4</v>
      </c>
      <c r="AX112" s="41">
        <v>4</v>
      </c>
      <c r="AY112" s="41">
        <v>4</v>
      </c>
      <c r="AZ112" s="41">
        <v>3</v>
      </c>
      <c r="BA112" s="41">
        <v>3</v>
      </c>
      <c r="BB112" s="43">
        <f t="shared" si="14"/>
        <v>36</v>
      </c>
    </row>
    <row r="113" spans="1:54" x14ac:dyDescent="0.2">
      <c r="A113" s="7">
        <v>111</v>
      </c>
      <c r="B113" s="7" t="s">
        <v>116</v>
      </c>
      <c r="C113" s="7" t="s">
        <v>153</v>
      </c>
      <c r="D113" s="41">
        <v>4</v>
      </c>
      <c r="E113" s="43">
        <f t="shared" si="8"/>
        <v>4</v>
      </c>
      <c r="F113" s="41">
        <v>5</v>
      </c>
      <c r="G113" s="41">
        <v>3</v>
      </c>
      <c r="H113" s="41">
        <v>4</v>
      </c>
      <c r="I113" s="41">
        <v>3</v>
      </c>
      <c r="J113" s="41">
        <v>3</v>
      </c>
      <c r="K113" s="41">
        <v>4</v>
      </c>
      <c r="L113" s="41">
        <v>4</v>
      </c>
      <c r="M113" s="41">
        <v>3</v>
      </c>
      <c r="N113" s="43">
        <f t="shared" si="9"/>
        <v>29</v>
      </c>
      <c r="O113" s="41">
        <v>5</v>
      </c>
      <c r="P113" s="41">
        <v>5</v>
      </c>
      <c r="Q113" s="41">
        <v>5</v>
      </c>
      <c r="R113" s="41">
        <v>2</v>
      </c>
      <c r="S113" s="41">
        <v>1</v>
      </c>
      <c r="T113" s="41">
        <v>2</v>
      </c>
      <c r="U113" s="41">
        <v>5</v>
      </c>
      <c r="V113" s="41">
        <v>4</v>
      </c>
      <c r="W113" s="43">
        <f t="shared" si="10"/>
        <v>29</v>
      </c>
      <c r="X113" s="41">
        <v>3</v>
      </c>
      <c r="Y113" s="41">
        <v>3</v>
      </c>
      <c r="Z113" s="41">
        <v>3</v>
      </c>
      <c r="AA113" s="43">
        <f t="shared" si="16"/>
        <v>9</v>
      </c>
      <c r="AB113" s="41">
        <v>3</v>
      </c>
      <c r="AC113" s="41">
        <v>3</v>
      </c>
      <c r="AD113" s="41">
        <v>4</v>
      </c>
      <c r="AE113" s="41">
        <v>4</v>
      </c>
      <c r="AF113" s="41">
        <v>3</v>
      </c>
      <c r="AG113" s="41">
        <v>3</v>
      </c>
      <c r="AH113" s="41">
        <v>3</v>
      </c>
      <c r="AI113" s="43">
        <f t="shared" si="12"/>
        <v>23</v>
      </c>
      <c r="AJ113" s="41">
        <v>3</v>
      </c>
      <c r="AK113" s="41">
        <v>3</v>
      </c>
      <c r="AL113" s="41">
        <v>4</v>
      </c>
      <c r="AM113" s="41">
        <v>3</v>
      </c>
      <c r="AN113" s="41">
        <v>4</v>
      </c>
      <c r="AO113" s="41">
        <v>5</v>
      </c>
      <c r="AP113" s="41">
        <v>5</v>
      </c>
      <c r="AQ113" s="41">
        <v>3</v>
      </c>
      <c r="AR113" s="43">
        <f t="shared" si="13"/>
        <v>30</v>
      </c>
      <c r="AS113" s="41">
        <v>3</v>
      </c>
      <c r="AT113" s="41">
        <v>4</v>
      </c>
      <c r="AU113" s="41">
        <v>4</v>
      </c>
      <c r="AV113" s="41">
        <v>4</v>
      </c>
      <c r="AW113" s="41">
        <v>2</v>
      </c>
      <c r="AX113" s="41">
        <v>3</v>
      </c>
      <c r="AY113" s="41">
        <v>4</v>
      </c>
      <c r="AZ113" s="41">
        <v>2</v>
      </c>
      <c r="BA113" s="41">
        <v>5</v>
      </c>
      <c r="BB113" s="43">
        <f t="shared" si="14"/>
        <v>31</v>
      </c>
    </row>
    <row r="114" spans="1:54" x14ac:dyDescent="0.2">
      <c r="A114" s="7">
        <v>112</v>
      </c>
      <c r="B114" s="7" t="s">
        <v>116</v>
      </c>
      <c r="C114" s="7" t="s">
        <v>155</v>
      </c>
      <c r="D114" s="41">
        <v>5</v>
      </c>
      <c r="E114" s="43">
        <f t="shared" si="8"/>
        <v>5</v>
      </c>
      <c r="F114" s="41">
        <v>5</v>
      </c>
      <c r="G114" s="41">
        <v>5</v>
      </c>
      <c r="H114" s="41">
        <v>5</v>
      </c>
      <c r="I114" s="41">
        <v>5</v>
      </c>
      <c r="J114" s="41">
        <v>5</v>
      </c>
      <c r="K114" s="41">
        <v>5</v>
      </c>
      <c r="L114" s="41">
        <v>5</v>
      </c>
      <c r="M114" s="41">
        <v>5</v>
      </c>
      <c r="N114" s="43">
        <f t="shared" si="9"/>
        <v>40</v>
      </c>
      <c r="O114" s="41">
        <v>3</v>
      </c>
      <c r="P114" s="41">
        <v>3</v>
      </c>
      <c r="Q114" s="41">
        <v>3</v>
      </c>
      <c r="R114" s="41">
        <v>3</v>
      </c>
      <c r="S114" s="41">
        <v>3</v>
      </c>
      <c r="T114" s="41">
        <v>3</v>
      </c>
      <c r="U114" s="41">
        <v>3</v>
      </c>
      <c r="V114" s="41">
        <v>3</v>
      </c>
      <c r="W114" s="43">
        <f t="shared" si="10"/>
        <v>24</v>
      </c>
      <c r="X114" s="41">
        <v>3</v>
      </c>
      <c r="Y114" s="41">
        <v>3</v>
      </c>
      <c r="Z114" s="41">
        <v>3</v>
      </c>
      <c r="AA114" s="43">
        <f t="shared" si="16"/>
        <v>9</v>
      </c>
      <c r="AB114" s="41">
        <v>5</v>
      </c>
      <c r="AC114" s="41">
        <v>5</v>
      </c>
      <c r="AD114" s="41">
        <v>5</v>
      </c>
      <c r="AE114" s="41">
        <v>5</v>
      </c>
      <c r="AF114" s="41">
        <v>5</v>
      </c>
      <c r="AG114" s="41">
        <v>5</v>
      </c>
      <c r="AH114" s="41">
        <v>5</v>
      </c>
      <c r="AI114" s="43">
        <f t="shared" si="12"/>
        <v>35</v>
      </c>
      <c r="AJ114" s="41">
        <v>1</v>
      </c>
      <c r="AK114" s="41">
        <v>1</v>
      </c>
      <c r="AL114" s="41">
        <v>1</v>
      </c>
      <c r="AM114" s="41">
        <v>5</v>
      </c>
      <c r="AN114" s="41">
        <v>5</v>
      </c>
      <c r="AO114" s="41">
        <v>5</v>
      </c>
      <c r="AP114" s="41">
        <v>5</v>
      </c>
      <c r="AQ114" s="41">
        <v>5</v>
      </c>
      <c r="AR114" s="43">
        <f t="shared" si="13"/>
        <v>28</v>
      </c>
      <c r="AS114" s="41">
        <v>3</v>
      </c>
      <c r="AT114" s="41">
        <v>3</v>
      </c>
      <c r="AU114" s="41">
        <v>3</v>
      </c>
      <c r="AV114" s="41">
        <v>3</v>
      </c>
      <c r="AW114" s="41">
        <v>5</v>
      </c>
      <c r="AX114" s="41">
        <v>5</v>
      </c>
      <c r="AY114" s="41">
        <v>5</v>
      </c>
      <c r="AZ114" s="41">
        <v>5</v>
      </c>
      <c r="BA114" s="41">
        <v>5</v>
      </c>
      <c r="BB114" s="43">
        <f t="shared" si="14"/>
        <v>37</v>
      </c>
    </row>
    <row r="115" spans="1:54" x14ac:dyDescent="0.2">
      <c r="A115" s="7">
        <v>113</v>
      </c>
      <c r="B115" s="7" t="s">
        <v>116</v>
      </c>
      <c r="C115" s="7" t="s">
        <v>153</v>
      </c>
      <c r="D115" s="41">
        <v>5</v>
      </c>
      <c r="E115" s="43">
        <f t="shared" si="8"/>
        <v>5</v>
      </c>
      <c r="F115" s="41">
        <v>5</v>
      </c>
      <c r="G115" s="41">
        <v>5</v>
      </c>
      <c r="H115" s="41">
        <v>5</v>
      </c>
      <c r="I115" s="41">
        <v>5</v>
      </c>
      <c r="J115" s="41">
        <v>5</v>
      </c>
      <c r="K115" s="41">
        <v>5</v>
      </c>
      <c r="L115" s="41">
        <v>5</v>
      </c>
      <c r="M115" s="41">
        <v>4</v>
      </c>
      <c r="N115" s="43">
        <f t="shared" si="9"/>
        <v>39</v>
      </c>
      <c r="O115" s="41">
        <v>3</v>
      </c>
      <c r="P115" s="41">
        <v>4</v>
      </c>
      <c r="Q115" s="41">
        <v>5</v>
      </c>
      <c r="R115" s="41">
        <v>2</v>
      </c>
      <c r="S115" s="41">
        <v>5</v>
      </c>
      <c r="T115" s="41">
        <v>5</v>
      </c>
      <c r="U115" s="41">
        <v>4</v>
      </c>
      <c r="V115" s="41">
        <v>3</v>
      </c>
      <c r="W115" s="43">
        <f t="shared" si="10"/>
        <v>31</v>
      </c>
      <c r="X115" s="41">
        <v>1</v>
      </c>
      <c r="Y115" s="41">
        <v>3</v>
      </c>
      <c r="Z115" s="41">
        <v>3</v>
      </c>
      <c r="AA115" s="43">
        <f t="shared" si="16"/>
        <v>7</v>
      </c>
      <c r="AB115" s="41">
        <v>5</v>
      </c>
      <c r="AC115" s="41">
        <v>5</v>
      </c>
      <c r="AD115" s="41">
        <v>5</v>
      </c>
      <c r="AE115" s="41">
        <v>5</v>
      </c>
      <c r="AF115" s="41">
        <v>5</v>
      </c>
      <c r="AG115" s="41">
        <v>5</v>
      </c>
      <c r="AH115" s="41">
        <v>5</v>
      </c>
      <c r="AI115" s="43">
        <f t="shared" si="12"/>
        <v>35</v>
      </c>
      <c r="AJ115" s="41">
        <v>4</v>
      </c>
      <c r="AK115" s="41">
        <v>3</v>
      </c>
      <c r="AL115" s="41">
        <v>5</v>
      </c>
      <c r="AM115" s="41">
        <v>5</v>
      </c>
      <c r="AN115" s="41">
        <v>5</v>
      </c>
      <c r="AO115" s="41">
        <v>5</v>
      </c>
      <c r="AP115" s="41">
        <v>5</v>
      </c>
      <c r="AQ115" s="41">
        <v>5</v>
      </c>
      <c r="AR115" s="43">
        <f t="shared" si="13"/>
        <v>37</v>
      </c>
      <c r="AS115" s="41">
        <v>4</v>
      </c>
      <c r="AT115" s="41">
        <v>5</v>
      </c>
      <c r="AU115" s="41">
        <v>5</v>
      </c>
      <c r="AV115" s="41">
        <v>2</v>
      </c>
      <c r="AW115" s="41">
        <v>3</v>
      </c>
      <c r="AX115" s="41">
        <v>5</v>
      </c>
      <c r="AY115" s="41">
        <v>5</v>
      </c>
      <c r="AZ115" s="41">
        <v>3</v>
      </c>
      <c r="BA115" s="41">
        <v>5</v>
      </c>
      <c r="BB115" s="43">
        <f t="shared" si="14"/>
        <v>37</v>
      </c>
    </row>
    <row r="116" spans="1:54" x14ac:dyDescent="0.2">
      <c r="A116" s="7">
        <v>114</v>
      </c>
      <c r="B116" s="7" t="s">
        <v>116</v>
      </c>
      <c r="C116" s="7" t="s">
        <v>157</v>
      </c>
      <c r="D116" s="41">
        <v>3</v>
      </c>
      <c r="E116" s="43">
        <f t="shared" si="8"/>
        <v>3</v>
      </c>
      <c r="F116" s="41">
        <v>3</v>
      </c>
      <c r="G116" s="41">
        <v>3</v>
      </c>
      <c r="H116" s="41">
        <v>5</v>
      </c>
      <c r="I116" s="41">
        <v>4</v>
      </c>
      <c r="J116" s="41">
        <v>3</v>
      </c>
      <c r="K116" s="41">
        <v>4</v>
      </c>
      <c r="L116" s="41">
        <v>3</v>
      </c>
      <c r="M116" s="41">
        <v>3</v>
      </c>
      <c r="N116" s="43">
        <f t="shared" si="9"/>
        <v>28</v>
      </c>
      <c r="O116" s="41">
        <v>4</v>
      </c>
      <c r="P116" s="41">
        <v>4</v>
      </c>
      <c r="Q116" s="41">
        <v>5</v>
      </c>
      <c r="R116" s="41">
        <v>4</v>
      </c>
      <c r="S116" s="41">
        <v>4</v>
      </c>
      <c r="T116" s="41">
        <v>4</v>
      </c>
      <c r="U116" s="41">
        <v>4</v>
      </c>
      <c r="V116" s="41">
        <v>5</v>
      </c>
      <c r="W116" s="43">
        <f t="shared" si="10"/>
        <v>34</v>
      </c>
      <c r="X116" s="41">
        <v>3</v>
      </c>
      <c r="Y116" s="41">
        <v>2</v>
      </c>
      <c r="Z116" s="41">
        <v>2</v>
      </c>
      <c r="AA116" s="43">
        <f t="shared" si="16"/>
        <v>7</v>
      </c>
      <c r="AB116" s="41">
        <v>2</v>
      </c>
      <c r="AC116" s="41">
        <v>3</v>
      </c>
      <c r="AD116" s="41">
        <v>3</v>
      </c>
      <c r="AE116" s="41">
        <v>3</v>
      </c>
      <c r="AF116" s="41">
        <v>3</v>
      </c>
      <c r="AG116" s="41">
        <v>3</v>
      </c>
      <c r="AH116" s="41">
        <v>3</v>
      </c>
      <c r="AI116" s="43">
        <f t="shared" si="12"/>
        <v>20</v>
      </c>
      <c r="AJ116" s="41">
        <v>3</v>
      </c>
      <c r="AK116" s="41">
        <v>3</v>
      </c>
      <c r="AL116" s="41">
        <v>3</v>
      </c>
      <c r="AM116" s="41">
        <v>3</v>
      </c>
      <c r="AN116" s="41">
        <v>3</v>
      </c>
      <c r="AO116" s="41">
        <v>3</v>
      </c>
      <c r="AP116" s="41">
        <v>3</v>
      </c>
      <c r="AQ116" s="41">
        <v>3</v>
      </c>
      <c r="AR116" s="43">
        <f t="shared" si="13"/>
        <v>24</v>
      </c>
      <c r="AS116" s="41">
        <v>3</v>
      </c>
      <c r="AT116" s="41">
        <v>4</v>
      </c>
      <c r="AU116" s="41">
        <v>3</v>
      </c>
      <c r="AV116" s="41">
        <v>4</v>
      </c>
      <c r="AW116" s="41">
        <v>3</v>
      </c>
      <c r="AX116" s="41">
        <v>3</v>
      </c>
      <c r="AY116" s="41">
        <v>4</v>
      </c>
      <c r="AZ116" s="41">
        <v>2</v>
      </c>
      <c r="BA116" s="41">
        <v>5</v>
      </c>
      <c r="BB116" s="43">
        <f t="shared" si="14"/>
        <v>31</v>
      </c>
    </row>
    <row r="117" spans="1:54" x14ac:dyDescent="0.2">
      <c r="A117" s="7">
        <v>115</v>
      </c>
      <c r="B117" s="7" t="s">
        <v>116</v>
      </c>
      <c r="C117" s="7" t="s">
        <v>158</v>
      </c>
      <c r="D117" s="41">
        <v>3</v>
      </c>
      <c r="E117" s="43">
        <f t="shared" si="8"/>
        <v>3</v>
      </c>
      <c r="F117" s="41">
        <v>4</v>
      </c>
      <c r="G117" s="41">
        <v>4</v>
      </c>
      <c r="H117" s="41">
        <v>4</v>
      </c>
      <c r="I117" s="41">
        <v>4</v>
      </c>
      <c r="J117" s="41">
        <v>3</v>
      </c>
      <c r="K117" s="41">
        <v>4</v>
      </c>
      <c r="L117" s="41">
        <v>5</v>
      </c>
      <c r="M117" s="41">
        <v>4</v>
      </c>
      <c r="N117" s="43">
        <f t="shared" si="9"/>
        <v>32</v>
      </c>
      <c r="O117" s="41">
        <v>4</v>
      </c>
      <c r="P117" s="41">
        <v>4</v>
      </c>
      <c r="Q117" s="41">
        <v>4</v>
      </c>
      <c r="R117" s="41">
        <v>4</v>
      </c>
      <c r="S117" s="41">
        <v>4</v>
      </c>
      <c r="T117" s="41">
        <v>4</v>
      </c>
      <c r="U117" s="41">
        <v>4</v>
      </c>
      <c r="V117" s="41">
        <v>4</v>
      </c>
      <c r="W117" s="43">
        <f t="shared" si="10"/>
        <v>32</v>
      </c>
      <c r="X117" s="41">
        <v>1</v>
      </c>
      <c r="Y117" s="41">
        <v>3</v>
      </c>
      <c r="Z117" s="41">
        <v>1</v>
      </c>
      <c r="AA117" s="43">
        <f t="shared" si="16"/>
        <v>5</v>
      </c>
      <c r="AB117" s="41">
        <v>2</v>
      </c>
      <c r="AC117" s="41">
        <v>2</v>
      </c>
      <c r="AD117" s="41">
        <v>4</v>
      </c>
      <c r="AE117" s="41">
        <v>4</v>
      </c>
      <c r="AF117" s="41">
        <v>4</v>
      </c>
      <c r="AG117" s="41">
        <v>3</v>
      </c>
      <c r="AH117" s="41">
        <v>3</v>
      </c>
      <c r="AI117" s="43">
        <f t="shared" si="12"/>
        <v>22</v>
      </c>
      <c r="AJ117" s="41">
        <v>5</v>
      </c>
      <c r="AK117" s="41">
        <v>4</v>
      </c>
      <c r="AL117" s="41">
        <v>2</v>
      </c>
      <c r="AM117" s="41">
        <v>2</v>
      </c>
      <c r="AN117" s="41">
        <v>4</v>
      </c>
      <c r="AO117" s="41">
        <v>4</v>
      </c>
      <c r="AP117" s="41">
        <v>4</v>
      </c>
      <c r="AQ117" s="41">
        <v>4</v>
      </c>
      <c r="AR117" s="43">
        <f t="shared" si="13"/>
        <v>29</v>
      </c>
      <c r="AS117" s="41">
        <v>2</v>
      </c>
      <c r="AT117" s="41">
        <v>4</v>
      </c>
      <c r="AU117" s="41">
        <v>4</v>
      </c>
      <c r="AV117" s="41">
        <v>4</v>
      </c>
      <c r="AW117" s="41">
        <v>2</v>
      </c>
      <c r="AX117" s="41">
        <v>3</v>
      </c>
      <c r="AY117" s="41">
        <v>4</v>
      </c>
      <c r="AZ117" s="41">
        <v>2</v>
      </c>
      <c r="BA117" s="41">
        <v>3</v>
      </c>
      <c r="BB117" s="43">
        <f t="shared" si="14"/>
        <v>28</v>
      </c>
    </row>
    <row r="118" spans="1:54" x14ac:dyDescent="0.2">
      <c r="A118" s="7">
        <v>116</v>
      </c>
      <c r="B118" s="7" t="s">
        <v>116</v>
      </c>
      <c r="C118" s="7" t="s">
        <v>147</v>
      </c>
      <c r="D118" s="41">
        <v>4</v>
      </c>
      <c r="E118" s="43">
        <f t="shared" si="8"/>
        <v>4</v>
      </c>
      <c r="F118" s="41">
        <v>5</v>
      </c>
      <c r="G118" s="41">
        <v>5</v>
      </c>
      <c r="H118" s="41">
        <v>5</v>
      </c>
      <c r="I118" s="41">
        <v>4</v>
      </c>
      <c r="J118" s="41">
        <v>5</v>
      </c>
      <c r="K118" s="41">
        <v>5</v>
      </c>
      <c r="L118" s="41">
        <v>5</v>
      </c>
      <c r="M118" s="41">
        <v>4</v>
      </c>
      <c r="N118" s="43">
        <f t="shared" si="9"/>
        <v>38</v>
      </c>
      <c r="O118" s="41">
        <v>4</v>
      </c>
      <c r="P118" s="41">
        <v>4</v>
      </c>
      <c r="Q118" s="41">
        <v>4</v>
      </c>
      <c r="R118" s="41">
        <v>4</v>
      </c>
      <c r="S118" s="41">
        <v>3</v>
      </c>
      <c r="T118" s="41">
        <v>4</v>
      </c>
      <c r="U118" s="41">
        <v>4</v>
      </c>
      <c r="V118" s="41">
        <v>3</v>
      </c>
      <c r="W118" s="43">
        <f t="shared" si="10"/>
        <v>30</v>
      </c>
      <c r="X118" s="41">
        <v>3</v>
      </c>
      <c r="Y118" s="41">
        <v>3</v>
      </c>
      <c r="Z118" s="41">
        <v>3</v>
      </c>
      <c r="AA118" s="43">
        <f t="shared" si="16"/>
        <v>9</v>
      </c>
      <c r="AB118" s="41">
        <v>4</v>
      </c>
      <c r="AC118" s="41">
        <v>4</v>
      </c>
      <c r="AD118" s="41">
        <v>4</v>
      </c>
      <c r="AE118" s="41">
        <v>4</v>
      </c>
      <c r="AF118" s="41">
        <v>3</v>
      </c>
      <c r="AG118" s="41">
        <v>4</v>
      </c>
      <c r="AH118" s="41">
        <v>3</v>
      </c>
      <c r="AI118" s="43">
        <f t="shared" si="12"/>
        <v>26</v>
      </c>
      <c r="AJ118" s="41">
        <v>4</v>
      </c>
      <c r="AK118" s="41">
        <v>4</v>
      </c>
      <c r="AL118" s="41">
        <v>4</v>
      </c>
      <c r="AM118" s="41">
        <v>4</v>
      </c>
      <c r="AN118" s="41">
        <v>4</v>
      </c>
      <c r="AO118" s="41">
        <v>4</v>
      </c>
      <c r="AP118" s="41">
        <v>4</v>
      </c>
      <c r="AQ118" s="41">
        <v>4</v>
      </c>
      <c r="AR118" s="43">
        <f t="shared" si="13"/>
        <v>32</v>
      </c>
      <c r="AS118" s="41">
        <v>3</v>
      </c>
      <c r="AT118" s="41">
        <v>4</v>
      </c>
      <c r="AU118" s="41">
        <v>3</v>
      </c>
      <c r="AV118" s="41">
        <v>3</v>
      </c>
      <c r="AW118" s="41">
        <v>4</v>
      </c>
      <c r="AX118" s="41">
        <v>3</v>
      </c>
      <c r="AY118" s="41">
        <v>3</v>
      </c>
      <c r="AZ118" s="41">
        <v>3</v>
      </c>
      <c r="BA118" s="41">
        <v>3</v>
      </c>
      <c r="BB118" s="43">
        <f t="shared" si="14"/>
        <v>29</v>
      </c>
    </row>
    <row r="120" spans="1:54" x14ac:dyDescent="0.2">
      <c r="B120" s="45" t="s">
        <v>207</v>
      </c>
      <c r="C120" s="46"/>
      <c r="D120" s="46"/>
      <c r="E120" s="45">
        <f>SUM(E3:E118)</f>
        <v>445</v>
      </c>
      <c r="F120" s="46"/>
      <c r="G120" s="46"/>
      <c r="H120" s="46"/>
      <c r="I120" s="46"/>
      <c r="J120" s="46"/>
      <c r="K120" s="46"/>
      <c r="L120" s="46"/>
      <c r="M120" s="46"/>
      <c r="N120" s="45">
        <f>SUM(N3:N118)</f>
        <v>3795</v>
      </c>
      <c r="O120" s="46"/>
      <c r="P120" s="46"/>
      <c r="Q120" s="46"/>
      <c r="R120" s="46"/>
      <c r="S120" s="46"/>
      <c r="T120" s="46"/>
      <c r="U120" s="46"/>
      <c r="V120" s="46"/>
      <c r="W120" s="45">
        <f>SUM(W3:W118)</f>
        <v>3906</v>
      </c>
      <c r="X120" s="46"/>
      <c r="Y120" s="46"/>
      <c r="Z120" s="46"/>
      <c r="AA120" s="45">
        <f>SUM(AA3:AA118)</f>
        <v>904</v>
      </c>
      <c r="AB120" s="46"/>
      <c r="AC120" s="46"/>
      <c r="AD120" s="46"/>
      <c r="AE120" s="46"/>
      <c r="AF120" s="46"/>
      <c r="AG120" s="46"/>
      <c r="AH120" s="46"/>
      <c r="AI120" s="45">
        <f>SUM(AI3:AI118)</f>
        <v>2894</v>
      </c>
      <c r="AJ120" s="46"/>
      <c r="AK120" s="46"/>
      <c r="AL120" s="46"/>
      <c r="AM120" s="46"/>
      <c r="AN120" s="46"/>
      <c r="AO120" s="46"/>
      <c r="AP120" s="46"/>
      <c r="AQ120" s="46"/>
      <c r="AR120" s="45">
        <f>SUM(AR3:AR118)</f>
        <v>3361</v>
      </c>
      <c r="AS120" s="46"/>
      <c r="AT120" s="46"/>
      <c r="AU120" s="46"/>
      <c r="AV120" s="46"/>
      <c r="AW120" s="46"/>
      <c r="AX120" s="46"/>
      <c r="AY120" s="46"/>
      <c r="AZ120" s="46"/>
      <c r="BA120" s="46"/>
      <c r="BB120" s="45">
        <f>SUM(BB3:BB118)</f>
        <v>3915</v>
      </c>
    </row>
    <row r="121" spans="1:54" x14ac:dyDescent="0.2">
      <c r="B121" s="45" t="s">
        <v>208</v>
      </c>
      <c r="C121" s="46"/>
      <c r="D121" s="46"/>
      <c r="E121" s="45">
        <f>MAX(E3:E118)</f>
        <v>5</v>
      </c>
      <c r="F121" s="46"/>
      <c r="G121" s="46"/>
      <c r="H121" s="46"/>
      <c r="I121" s="46"/>
      <c r="J121" s="46"/>
      <c r="K121" s="46"/>
      <c r="L121" s="46"/>
      <c r="M121" s="46"/>
      <c r="N121" s="45">
        <f>MAX(N3:N118)</f>
        <v>40</v>
      </c>
      <c r="O121" s="46"/>
      <c r="P121" s="46"/>
      <c r="Q121" s="46"/>
      <c r="R121" s="46"/>
      <c r="S121" s="46"/>
      <c r="T121" s="46"/>
      <c r="U121" s="46"/>
      <c r="V121" s="46"/>
      <c r="W121" s="45">
        <f>MAX(W3:W118)</f>
        <v>40</v>
      </c>
      <c r="X121" s="46"/>
      <c r="Y121" s="46"/>
      <c r="Z121" s="46"/>
      <c r="AA121" s="45">
        <f>MAX(AA3:AA118)</f>
        <v>9</v>
      </c>
      <c r="AB121" s="46"/>
      <c r="AC121" s="46"/>
      <c r="AD121" s="46"/>
      <c r="AE121" s="46"/>
      <c r="AF121" s="46"/>
      <c r="AG121" s="46"/>
      <c r="AH121" s="46"/>
      <c r="AI121" s="45">
        <f>MAX(AI3:AI118)</f>
        <v>35</v>
      </c>
      <c r="AJ121" s="46"/>
      <c r="AK121" s="46"/>
      <c r="AL121" s="46"/>
      <c r="AM121" s="46"/>
      <c r="AN121" s="46"/>
      <c r="AO121" s="46"/>
      <c r="AP121" s="46"/>
      <c r="AQ121" s="46"/>
      <c r="AR121" s="45">
        <f>MAX(AR3:AR118)</f>
        <v>40</v>
      </c>
      <c r="AS121" s="46"/>
      <c r="AT121" s="46"/>
      <c r="AU121" s="46"/>
      <c r="AV121" s="46"/>
      <c r="AW121" s="46"/>
      <c r="AX121" s="46"/>
      <c r="AY121" s="46"/>
      <c r="AZ121" s="46"/>
      <c r="BA121" s="46"/>
      <c r="BB121" s="45">
        <f>MAX(BB3:BB118)</f>
        <v>45</v>
      </c>
    </row>
    <row r="122" spans="1:54" x14ac:dyDescent="0.2">
      <c r="B122" s="45" t="s">
        <v>209</v>
      </c>
      <c r="C122" s="46"/>
      <c r="D122" s="46"/>
      <c r="E122" s="45">
        <f>MIN(E3:E118)</f>
        <v>1</v>
      </c>
      <c r="F122" s="46"/>
      <c r="G122" s="46"/>
      <c r="H122" s="46"/>
      <c r="I122" s="46"/>
      <c r="J122" s="46"/>
      <c r="K122" s="46"/>
      <c r="L122" s="46"/>
      <c r="M122" s="46"/>
      <c r="N122" s="45">
        <f>MIN(N3:N118)</f>
        <v>22</v>
      </c>
      <c r="O122" s="46"/>
      <c r="P122" s="46"/>
      <c r="Q122" s="46"/>
      <c r="R122" s="46"/>
      <c r="S122" s="46"/>
      <c r="T122" s="46"/>
      <c r="U122" s="46"/>
      <c r="V122" s="46"/>
      <c r="W122" s="45">
        <f>MIN(W3:W118)</f>
        <v>24</v>
      </c>
      <c r="X122" s="46"/>
      <c r="Y122" s="46"/>
      <c r="Z122" s="46"/>
      <c r="AA122" s="45">
        <f>MIN(AA3:AA118)</f>
        <v>4</v>
      </c>
      <c r="AB122" s="46"/>
      <c r="AC122" s="46"/>
      <c r="AD122" s="46"/>
      <c r="AE122" s="46"/>
      <c r="AF122" s="46"/>
      <c r="AG122" s="46"/>
      <c r="AH122" s="46"/>
      <c r="AI122" s="45">
        <f>MIN(AI3:AI118)</f>
        <v>11</v>
      </c>
      <c r="AJ122" s="46"/>
      <c r="AK122" s="46"/>
      <c r="AL122" s="46"/>
      <c r="AM122" s="46"/>
      <c r="AN122" s="46"/>
      <c r="AO122" s="46"/>
      <c r="AP122" s="46"/>
      <c r="AQ122" s="46"/>
      <c r="AR122" s="45">
        <f>MIN(AR3:AR118)</f>
        <v>20</v>
      </c>
      <c r="AS122" s="46"/>
      <c r="AT122" s="46"/>
      <c r="AU122" s="46"/>
      <c r="AV122" s="46"/>
      <c r="AW122" s="46"/>
      <c r="AX122" s="46"/>
      <c r="AY122" s="46"/>
      <c r="AZ122" s="46"/>
      <c r="BA122" s="46"/>
      <c r="BB122" s="45">
        <f>MIN(BB3:BB118)</f>
        <v>19</v>
      </c>
    </row>
    <row r="123" spans="1:54" x14ac:dyDescent="0.2">
      <c r="B123" s="45" t="s">
        <v>210</v>
      </c>
      <c r="C123" s="46"/>
      <c r="D123" s="46"/>
      <c r="E123" s="45">
        <f>AVERAGE(E3:E118)</f>
        <v>3.8362068965517242</v>
      </c>
      <c r="F123" s="46"/>
      <c r="G123" s="46"/>
      <c r="H123" s="46"/>
      <c r="I123" s="46"/>
      <c r="J123" s="46"/>
      <c r="K123" s="46"/>
      <c r="L123" s="46"/>
      <c r="M123" s="46"/>
      <c r="N123" s="45">
        <f>AVERAGE(N3:N118)</f>
        <v>32.71551724137931</v>
      </c>
      <c r="O123" s="46"/>
      <c r="P123" s="46"/>
      <c r="Q123" s="46"/>
      <c r="R123" s="46"/>
      <c r="S123" s="46"/>
      <c r="T123" s="46"/>
      <c r="U123" s="46"/>
      <c r="V123" s="46"/>
      <c r="W123" s="45">
        <f>AVERAGE(W3:W118)</f>
        <v>33.672413793103445</v>
      </c>
      <c r="X123" s="46"/>
      <c r="Y123" s="46"/>
      <c r="Z123" s="46"/>
      <c r="AA123" s="45">
        <f>AVERAGE(AA3:AA118)</f>
        <v>7.7931034482758621</v>
      </c>
      <c r="AB123" s="46"/>
      <c r="AC123" s="46"/>
      <c r="AD123" s="46"/>
      <c r="AE123" s="46"/>
      <c r="AF123" s="46"/>
      <c r="AG123" s="46"/>
      <c r="AH123" s="46"/>
      <c r="AI123" s="45">
        <f>AVERAGE(AI3:AI118)</f>
        <v>24.948275862068964</v>
      </c>
      <c r="AJ123" s="46"/>
      <c r="AK123" s="46"/>
      <c r="AL123" s="46"/>
      <c r="AM123" s="46"/>
      <c r="AN123" s="46"/>
      <c r="AO123" s="46"/>
      <c r="AP123" s="46"/>
      <c r="AQ123" s="46"/>
      <c r="AR123" s="45">
        <f>AVERAGE(AR3:AR118)</f>
        <v>28.974137931034484</v>
      </c>
      <c r="AS123" s="46"/>
      <c r="AT123" s="46"/>
      <c r="AU123" s="46"/>
      <c r="AV123" s="46"/>
      <c r="AW123" s="46"/>
      <c r="AX123" s="46"/>
      <c r="AY123" s="46"/>
      <c r="AZ123" s="46"/>
      <c r="BA123" s="46"/>
      <c r="BB123" s="45">
        <f>AVERAGE(BB3:BB118)</f>
        <v>33.75</v>
      </c>
    </row>
    <row r="124" spans="1:54" x14ac:dyDescent="0.2">
      <c r="B124" s="45" t="s">
        <v>211</v>
      </c>
      <c r="C124" s="46"/>
      <c r="D124" s="46"/>
      <c r="E124" s="45">
        <f>STDEV(E3:E118)</f>
        <v>0.79064052753328506</v>
      </c>
      <c r="F124" s="46"/>
      <c r="G124" s="46"/>
      <c r="H124" s="46"/>
      <c r="I124" s="46"/>
      <c r="J124" s="46"/>
      <c r="K124" s="46"/>
      <c r="L124" s="46"/>
      <c r="M124" s="46"/>
      <c r="N124" s="45">
        <f>STDEV(N3:N118)</f>
        <v>3.969023611140043</v>
      </c>
      <c r="O124" s="46"/>
      <c r="P124" s="46"/>
      <c r="Q124" s="46"/>
      <c r="R124" s="46"/>
      <c r="S124" s="46"/>
      <c r="T124" s="46"/>
      <c r="U124" s="46"/>
      <c r="V124" s="46"/>
      <c r="W124" s="45">
        <f>STDEV(W3:W118)</f>
        <v>4.4639149556901598</v>
      </c>
      <c r="X124" s="46"/>
      <c r="Y124" s="46"/>
      <c r="Z124" s="46"/>
      <c r="AA124" s="45">
        <f>STDEV(AA3:AA118)</f>
        <v>1.4537342701937759</v>
      </c>
      <c r="AB124" s="46"/>
      <c r="AC124" s="46"/>
      <c r="AD124" s="46"/>
      <c r="AE124" s="46"/>
      <c r="AF124" s="46"/>
      <c r="AG124" s="46"/>
      <c r="AH124" s="46"/>
      <c r="AI124" s="45">
        <f>STDEV(AI3:AI118)</f>
        <v>6.4388019782054782</v>
      </c>
      <c r="AJ124" s="46"/>
      <c r="AK124" s="46"/>
      <c r="AL124" s="46"/>
      <c r="AM124" s="46"/>
      <c r="AN124" s="46"/>
      <c r="AO124" s="46"/>
      <c r="AP124" s="46"/>
      <c r="AQ124" s="46"/>
      <c r="AR124" s="45">
        <f>STDEV(AR3:AR118)</f>
        <v>5.1523927862972405</v>
      </c>
      <c r="AS124" s="46"/>
      <c r="AT124" s="46"/>
      <c r="AU124" s="46"/>
      <c r="AV124" s="46"/>
      <c r="AW124" s="46"/>
      <c r="AX124" s="46"/>
      <c r="AY124" s="46"/>
      <c r="AZ124" s="46"/>
      <c r="BA124" s="46"/>
      <c r="BB124" s="45">
        <f>STDEV(BB3:BB118)</f>
        <v>5.0714460676804309</v>
      </c>
    </row>
    <row r="125" spans="1:54" x14ac:dyDescent="0.2">
      <c r="B125" s="45" t="s">
        <v>183</v>
      </c>
      <c r="C125" s="46"/>
      <c r="D125" s="46"/>
      <c r="E125" s="45">
        <f>E123/5*100</f>
        <v>76.724137931034491</v>
      </c>
      <c r="F125" s="46"/>
      <c r="G125" s="46"/>
      <c r="H125" s="46"/>
      <c r="I125" s="46"/>
      <c r="J125" s="46"/>
      <c r="K125" s="46"/>
      <c r="L125" s="46"/>
      <c r="M125" s="46"/>
      <c r="N125" s="45">
        <f>N123/40*100</f>
        <v>81.78879310344827</v>
      </c>
      <c r="O125" s="46"/>
      <c r="P125" s="46"/>
      <c r="Q125" s="46"/>
      <c r="R125" s="46"/>
      <c r="S125" s="46"/>
      <c r="T125" s="46"/>
      <c r="U125" s="46"/>
      <c r="V125" s="46"/>
      <c r="W125" s="45">
        <f>W123/40*100</f>
        <v>84.181034482758605</v>
      </c>
      <c r="X125" s="46"/>
      <c r="Y125" s="46"/>
      <c r="Z125" s="46"/>
      <c r="AA125" s="45">
        <f>AA123/9*100</f>
        <v>86.59003831417624</v>
      </c>
      <c r="AB125" s="46"/>
      <c r="AC125" s="46"/>
      <c r="AD125" s="46"/>
      <c r="AE125" s="46"/>
      <c r="AF125" s="46"/>
      <c r="AG125" s="46"/>
      <c r="AH125" s="46"/>
      <c r="AI125" s="45">
        <f>AI123/35*100</f>
        <v>71.2807881773399</v>
      </c>
      <c r="AJ125" s="46"/>
      <c r="AK125" s="46"/>
      <c r="AL125" s="46"/>
      <c r="AM125" s="46"/>
      <c r="AN125" s="46"/>
      <c r="AO125" s="46"/>
      <c r="AP125" s="46"/>
      <c r="AQ125" s="46"/>
      <c r="AR125" s="45">
        <f>AR123/40*100</f>
        <v>72.435344827586206</v>
      </c>
      <c r="AS125" s="46"/>
      <c r="AT125" s="46"/>
      <c r="AU125" s="46"/>
      <c r="AV125" s="46"/>
      <c r="AW125" s="46"/>
      <c r="AX125" s="46"/>
      <c r="AY125" s="46"/>
      <c r="AZ125" s="46"/>
      <c r="BA125" s="46"/>
      <c r="BB125" s="45">
        <f>BB123/45*100</f>
        <v>75</v>
      </c>
    </row>
    <row r="126" spans="1:54" x14ac:dyDescent="0.2">
      <c r="B126" s="45" t="s">
        <v>212</v>
      </c>
      <c r="C126" s="46"/>
      <c r="D126" s="46"/>
      <c r="E126" s="45" t="str">
        <f>IF(E125&gt;=84,"ST",IF(E125&gt;=68,"T",IF(E125&gt;=52,"s",IF(E125&gt;=36,"R","SR"))))</f>
        <v>T</v>
      </c>
      <c r="F126" s="46"/>
      <c r="G126" s="46"/>
      <c r="H126" s="46"/>
      <c r="I126" s="46"/>
      <c r="J126" s="46"/>
      <c r="K126" s="46"/>
      <c r="L126" s="46"/>
      <c r="M126" s="46"/>
      <c r="N126" s="45" t="str">
        <f>IF(N125&gt;=84,"ST",IF(N125&gt;=68,"T",IF(N125&gt;=52,"s",IF(N125&gt;=36,"R","SR"))))</f>
        <v>T</v>
      </c>
      <c r="O126" s="46"/>
      <c r="P126" s="46"/>
      <c r="Q126" s="46"/>
      <c r="R126" s="46"/>
      <c r="S126" s="46"/>
      <c r="T126" s="46"/>
      <c r="U126" s="46"/>
      <c r="V126" s="46"/>
      <c r="W126" s="45" t="str">
        <f>IF(W125&gt;=84,"ST",IF(W125&gt;=68,"T",IF(W125&gt;=52,"s",IF(W125&gt;=36,"R","SR"))))</f>
        <v>ST</v>
      </c>
      <c r="X126" s="46"/>
      <c r="Y126" s="46"/>
      <c r="Z126" s="46"/>
      <c r="AA126" s="39" t="str">
        <f>IF(AA125&gt;=78,"T",IF(AA125&gt;=55,"S",IF(AA125&gt;=32,"R",)))</f>
        <v>T</v>
      </c>
      <c r="AB126" s="46"/>
      <c r="AC126" s="46"/>
      <c r="AD126" s="46"/>
      <c r="AE126" s="46"/>
      <c r="AF126" s="46"/>
      <c r="AG126" s="46"/>
      <c r="AH126" s="46"/>
      <c r="AI126" s="45" t="str">
        <f>IF(AI125&gt;=84,"ST",IF(AI125&gt;=68,"T",IF(AI125&gt;=52,"s",IF(AI125&gt;=36,"R","SR"))))</f>
        <v>T</v>
      </c>
      <c r="AJ126" s="46"/>
      <c r="AK126" s="46"/>
      <c r="AL126" s="46"/>
      <c r="AM126" s="46"/>
      <c r="AN126" s="46"/>
      <c r="AO126" s="46"/>
      <c r="AP126" s="46"/>
      <c r="AQ126" s="46"/>
      <c r="AR126" s="45" t="str">
        <f>IF(AR125&gt;=84,"ST",IF(AR125&gt;=68,"T",IF(AR125&gt;=52,"s",IF(AR125&gt;=36,"R","SR"))))</f>
        <v>T</v>
      </c>
      <c r="AS126" s="46"/>
      <c r="AT126" s="46"/>
      <c r="AU126" s="46"/>
      <c r="AV126" s="46"/>
      <c r="AW126" s="46"/>
      <c r="AX126" s="46"/>
      <c r="AY126" s="46"/>
      <c r="AZ126" s="46"/>
      <c r="BA126" s="46"/>
      <c r="BB126" s="45" t="str">
        <f>IF(BB125&gt;=84,"ST",IF(BB125&gt;=68,"T",IF(BB125&gt;=52,"s",IF(BB125&gt;=36,"R","SR"))))</f>
        <v>T</v>
      </c>
    </row>
    <row r="127" spans="1:54" x14ac:dyDescent="0.2">
      <c r="B127" s="21"/>
    </row>
  </sheetData>
  <autoFilter ref="B2:BA118" xr:uid="{124B920A-D76B-4462-87F9-3A0594A8BA5D}"/>
  <mergeCells count="6">
    <mergeCell ref="AJ1:AQ1"/>
    <mergeCell ref="AS1:AZ1"/>
    <mergeCell ref="F1:M1"/>
    <mergeCell ref="O1:V1"/>
    <mergeCell ref="X1:Z1"/>
    <mergeCell ref="AB1:A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E792-4978-4855-B1FE-89F42B81F1D6}">
  <dimension ref="A1:BL118"/>
  <sheetViews>
    <sheetView zoomScale="85" zoomScaleNormal="85" workbookViewId="0">
      <selection activeCell="I45" sqref="I45"/>
    </sheetView>
  </sheetViews>
  <sheetFormatPr defaultRowHeight="12.75" x14ac:dyDescent="0.2"/>
  <cols>
    <col min="1" max="2" width="19.140625" customWidth="1"/>
    <col min="3" max="3" width="12.140625" customWidth="1"/>
    <col min="4" max="4" width="26.42578125" customWidth="1"/>
    <col min="5" max="5" width="28.42578125" customWidth="1"/>
    <col min="13" max="13" width="13.42578125" customWidth="1"/>
    <col min="14" max="14" width="10.85546875" customWidth="1"/>
    <col min="26" max="26" width="10.28515625" customWidth="1"/>
    <col min="57" max="57" width="10.85546875" customWidth="1"/>
    <col min="61" max="61" width="14.85546875" customWidth="1"/>
  </cols>
  <sheetData>
    <row r="1" spans="1:64" ht="15" x14ac:dyDescent="0.2">
      <c r="A1" s="100"/>
      <c r="B1" s="101"/>
      <c r="C1" s="101"/>
      <c r="D1" s="101"/>
      <c r="E1" s="101"/>
      <c r="F1" s="68" t="s">
        <v>235</v>
      </c>
      <c r="G1" s="101"/>
      <c r="H1" s="76" t="s">
        <v>236</v>
      </c>
      <c r="I1" s="77"/>
      <c r="J1" s="77"/>
      <c r="K1" s="77"/>
      <c r="L1" s="77"/>
      <c r="M1" s="77"/>
      <c r="N1" s="77"/>
      <c r="O1" s="78"/>
      <c r="P1" s="101"/>
      <c r="Q1" s="76" t="s">
        <v>237</v>
      </c>
      <c r="R1" s="77"/>
      <c r="S1" s="77"/>
      <c r="T1" s="77"/>
      <c r="U1" s="77"/>
      <c r="V1" s="77"/>
      <c r="W1" s="77"/>
      <c r="X1" s="78"/>
      <c r="Y1" s="101"/>
      <c r="Z1" s="76" t="s">
        <v>238</v>
      </c>
      <c r="AA1" s="77"/>
      <c r="AB1" s="78"/>
      <c r="AC1" s="101"/>
      <c r="AD1" s="76" t="s">
        <v>239</v>
      </c>
      <c r="AE1" s="77"/>
      <c r="AF1" s="77"/>
      <c r="AG1" s="77"/>
      <c r="AH1" s="77"/>
      <c r="AI1" s="77"/>
      <c r="AJ1" s="78"/>
      <c r="AK1" s="101"/>
      <c r="AL1" s="76" t="s">
        <v>240</v>
      </c>
      <c r="AM1" s="77"/>
      <c r="AN1" s="77"/>
      <c r="AO1" s="77"/>
      <c r="AP1" s="77"/>
      <c r="AQ1" s="77"/>
      <c r="AR1" s="77"/>
      <c r="AS1" s="78"/>
      <c r="AT1" s="101"/>
      <c r="AU1" s="76" t="s">
        <v>241</v>
      </c>
      <c r="AV1" s="77"/>
      <c r="AW1" s="77"/>
      <c r="AX1" s="77"/>
      <c r="AY1" s="77"/>
      <c r="AZ1" s="77"/>
      <c r="BA1" s="77"/>
      <c r="BB1" s="77"/>
      <c r="BC1" s="78"/>
      <c r="BD1" s="100"/>
      <c r="BE1" s="35"/>
      <c r="BF1" s="35"/>
      <c r="BG1" s="35"/>
      <c r="BH1" s="35"/>
      <c r="BI1" s="35"/>
      <c r="BJ1" s="35"/>
      <c r="BK1" s="35"/>
    </row>
    <row r="2" spans="1:64" x14ac:dyDescent="0.2">
      <c r="A2" s="101" t="s">
        <v>213</v>
      </c>
      <c r="B2" s="101" t="s">
        <v>5</v>
      </c>
      <c r="C2" s="101" t="s">
        <v>6</v>
      </c>
      <c r="D2" s="101" t="s">
        <v>8</v>
      </c>
      <c r="E2" s="101" t="s">
        <v>9</v>
      </c>
      <c r="F2" s="102" t="s">
        <v>10</v>
      </c>
      <c r="G2" s="103" t="s">
        <v>169</v>
      </c>
      <c r="H2" s="102" t="s">
        <v>11</v>
      </c>
      <c r="I2" s="102" t="s">
        <v>12</v>
      </c>
      <c r="J2" s="102" t="s">
        <v>13</v>
      </c>
      <c r="K2" s="102" t="s">
        <v>14</v>
      </c>
      <c r="L2" s="102" t="s">
        <v>15</v>
      </c>
      <c r="M2" s="102" t="s">
        <v>16</v>
      </c>
      <c r="N2" s="102" t="s">
        <v>17</v>
      </c>
      <c r="O2" s="102" t="s">
        <v>18</v>
      </c>
      <c r="P2" s="103" t="s">
        <v>169</v>
      </c>
      <c r="Q2" s="102" t="s">
        <v>19</v>
      </c>
      <c r="R2" s="102" t="s">
        <v>20</v>
      </c>
      <c r="S2" s="102" t="s">
        <v>21</v>
      </c>
      <c r="T2" s="102" t="s">
        <v>22</v>
      </c>
      <c r="U2" s="102" t="s">
        <v>23</v>
      </c>
      <c r="V2" s="102" t="s">
        <v>24</v>
      </c>
      <c r="W2" s="102" t="s">
        <v>25</v>
      </c>
      <c r="X2" s="102" t="s">
        <v>26</v>
      </c>
      <c r="Y2" s="103" t="s">
        <v>169</v>
      </c>
      <c r="Z2" s="102" t="s">
        <v>27</v>
      </c>
      <c r="AA2" s="102" t="s">
        <v>28</v>
      </c>
      <c r="AB2" s="102" t="s">
        <v>29</v>
      </c>
      <c r="AC2" s="103" t="s">
        <v>169</v>
      </c>
      <c r="AD2" s="102" t="s">
        <v>30</v>
      </c>
      <c r="AE2" s="102" t="s">
        <v>31</v>
      </c>
      <c r="AF2" s="102" t="s">
        <v>32</v>
      </c>
      <c r="AG2" s="102" t="s">
        <v>33</v>
      </c>
      <c r="AH2" s="102" t="s">
        <v>34</v>
      </c>
      <c r="AI2" s="102" t="s">
        <v>35</v>
      </c>
      <c r="AJ2" s="102" t="s">
        <v>36</v>
      </c>
      <c r="AK2" s="103" t="s">
        <v>169</v>
      </c>
      <c r="AL2" s="102" t="s">
        <v>37</v>
      </c>
      <c r="AM2" s="102" t="s">
        <v>38</v>
      </c>
      <c r="AN2" s="102" t="s">
        <v>39</v>
      </c>
      <c r="AO2" s="102" t="s">
        <v>40</v>
      </c>
      <c r="AP2" s="102" t="s">
        <v>41</v>
      </c>
      <c r="AQ2" s="102" t="s">
        <v>42</v>
      </c>
      <c r="AR2" s="102" t="s">
        <v>43</v>
      </c>
      <c r="AS2" s="102" t="s">
        <v>44</v>
      </c>
      <c r="AT2" s="103" t="s">
        <v>169</v>
      </c>
      <c r="AU2" s="102" t="s">
        <v>45</v>
      </c>
      <c r="AV2" s="102" t="s">
        <v>46</v>
      </c>
      <c r="AW2" s="102" t="s">
        <v>47</v>
      </c>
      <c r="AX2" s="102" t="s">
        <v>48</v>
      </c>
      <c r="AY2" s="102" t="s">
        <v>49</v>
      </c>
      <c r="AZ2" s="102" t="s">
        <v>50</v>
      </c>
      <c r="BA2" s="102" t="s">
        <v>51</v>
      </c>
      <c r="BB2" s="102" t="s">
        <v>52</v>
      </c>
      <c r="BC2" s="102" t="s">
        <v>53</v>
      </c>
      <c r="BD2" s="103" t="s">
        <v>169</v>
      </c>
      <c r="BF2" s="36" t="s">
        <v>234</v>
      </c>
      <c r="BG2" s="36" t="s">
        <v>208</v>
      </c>
      <c r="BH2" s="36" t="s">
        <v>209</v>
      </c>
      <c r="BI2" s="36" t="s">
        <v>210</v>
      </c>
      <c r="BJ2" s="36" t="s">
        <v>211</v>
      </c>
      <c r="BK2" s="36" t="s">
        <v>183</v>
      </c>
      <c r="BL2" s="36" t="s">
        <v>212</v>
      </c>
    </row>
    <row r="3" spans="1:64" x14ac:dyDescent="0.2">
      <c r="A3" s="101">
        <v>1</v>
      </c>
      <c r="B3" s="101">
        <v>20</v>
      </c>
      <c r="C3" s="101" t="s">
        <v>104</v>
      </c>
      <c r="D3" s="101" t="s">
        <v>105</v>
      </c>
      <c r="E3" s="101" t="s">
        <v>106</v>
      </c>
      <c r="F3" s="104">
        <v>3</v>
      </c>
      <c r="G3" s="103">
        <f>SUM(F3)</f>
        <v>3</v>
      </c>
      <c r="H3" s="104">
        <v>4</v>
      </c>
      <c r="I3" s="104">
        <v>4</v>
      </c>
      <c r="J3" s="104">
        <v>2</v>
      </c>
      <c r="K3" s="104">
        <v>4</v>
      </c>
      <c r="L3" s="104">
        <v>3</v>
      </c>
      <c r="M3" s="104">
        <v>4</v>
      </c>
      <c r="N3" s="104">
        <v>4</v>
      </c>
      <c r="O3" s="104">
        <v>2</v>
      </c>
      <c r="P3" s="103">
        <f>AVERAGE(H3:O3)</f>
        <v>3.375</v>
      </c>
      <c r="Q3" s="104">
        <v>5</v>
      </c>
      <c r="R3" s="104">
        <v>5</v>
      </c>
      <c r="S3" s="104">
        <v>5</v>
      </c>
      <c r="T3" s="104">
        <v>3</v>
      </c>
      <c r="U3" s="104">
        <v>4</v>
      </c>
      <c r="V3" s="104">
        <v>4</v>
      </c>
      <c r="W3" s="104">
        <v>4</v>
      </c>
      <c r="X3" s="104">
        <v>3</v>
      </c>
      <c r="Y3" s="103">
        <f>AVERAGE(Q3:X3)</f>
        <v>4.125</v>
      </c>
      <c r="Z3" s="104">
        <v>3</v>
      </c>
      <c r="AA3" s="104">
        <v>2</v>
      </c>
      <c r="AB3" s="104">
        <v>1</v>
      </c>
      <c r="AC3" s="103">
        <f>AVERAGE(Z3:AB3)</f>
        <v>2</v>
      </c>
      <c r="AD3" s="104">
        <v>4</v>
      </c>
      <c r="AE3" s="104">
        <v>4</v>
      </c>
      <c r="AF3" s="104">
        <v>4</v>
      </c>
      <c r="AG3" s="104">
        <v>4</v>
      </c>
      <c r="AH3" s="104">
        <v>4</v>
      </c>
      <c r="AI3" s="104">
        <v>4</v>
      </c>
      <c r="AJ3" s="104">
        <v>4</v>
      </c>
      <c r="AK3" s="103">
        <f>AVERAGE(AD3:AJ3)</f>
        <v>4</v>
      </c>
      <c r="AL3" s="104">
        <v>2</v>
      </c>
      <c r="AM3" s="104">
        <v>2</v>
      </c>
      <c r="AN3" s="104">
        <v>3</v>
      </c>
      <c r="AO3" s="104">
        <v>3</v>
      </c>
      <c r="AP3" s="104">
        <v>4</v>
      </c>
      <c r="AQ3" s="104">
        <v>4</v>
      </c>
      <c r="AR3" s="104">
        <v>4</v>
      </c>
      <c r="AS3" s="104">
        <v>4</v>
      </c>
      <c r="AT3" s="103">
        <f>AVERAGE(AL3:AS3)</f>
        <v>3.25</v>
      </c>
      <c r="AU3" s="104">
        <v>4</v>
      </c>
      <c r="AV3" s="104">
        <v>4</v>
      </c>
      <c r="AW3" s="104">
        <v>4</v>
      </c>
      <c r="AX3" s="104">
        <v>2</v>
      </c>
      <c r="AY3" s="104">
        <v>3</v>
      </c>
      <c r="AZ3" s="104">
        <v>4</v>
      </c>
      <c r="BA3" s="104">
        <v>4</v>
      </c>
      <c r="BB3" s="104">
        <v>4</v>
      </c>
      <c r="BC3" s="104">
        <v>5</v>
      </c>
      <c r="BD3" s="103">
        <f>AVERAGE(AU3:BC3)</f>
        <v>3.7777777777777777</v>
      </c>
      <c r="BF3" s="29">
        <f>SUM(G3,P3,Y3,AK3,AT3,BD3)</f>
        <v>21.527777777777779</v>
      </c>
      <c r="BG3" s="20">
        <f>MAX(G3,P3,Y3,AK3,AT3,BD3)</f>
        <v>4.125</v>
      </c>
      <c r="BH3" s="20">
        <f>MIN(G3,P3,Y3,AK3,AT3,BD3)</f>
        <v>3</v>
      </c>
      <c r="BI3" s="37">
        <f>BF3/41</f>
        <v>0.52506775067750677</v>
      </c>
      <c r="BJ3" s="20">
        <f>STDEV(F3,H3:O3,Q3:X3,AD3:AJ3,AL3:AS3,AU3:BC3)</f>
        <v>0.81972630768580013</v>
      </c>
      <c r="BK3" s="20">
        <f>BI3*100/5</f>
        <v>10.501355013550135</v>
      </c>
      <c r="BL3" s="20" t="str">
        <f>IF(BK3&gt;=84,"ST",IF(BK3&gt;=68,"T",IF(BK3&gt;=52,"s",IF(BK3&gt;=36,"R","SR"))))</f>
        <v>SR</v>
      </c>
    </row>
    <row r="4" spans="1:64" x14ac:dyDescent="0.2">
      <c r="A4" s="101">
        <v>2</v>
      </c>
      <c r="B4" s="101">
        <v>19</v>
      </c>
      <c r="C4" s="101" t="s">
        <v>104</v>
      </c>
      <c r="D4" s="101" t="s">
        <v>105</v>
      </c>
      <c r="E4" s="101" t="s">
        <v>107</v>
      </c>
      <c r="F4" s="104">
        <v>3</v>
      </c>
      <c r="G4" s="103">
        <f t="shared" ref="G4:G57" si="0">SUM(F4)</f>
        <v>3</v>
      </c>
      <c r="H4" s="104">
        <v>4</v>
      </c>
      <c r="I4" s="104">
        <v>4</v>
      </c>
      <c r="J4" s="104">
        <v>4</v>
      </c>
      <c r="K4" s="104">
        <v>4</v>
      </c>
      <c r="L4" s="104">
        <v>4</v>
      </c>
      <c r="M4" s="104">
        <v>4</v>
      </c>
      <c r="N4" s="104">
        <v>4</v>
      </c>
      <c r="O4" s="104">
        <v>4</v>
      </c>
      <c r="P4" s="103">
        <f t="shared" ref="P4:P57" si="1">AVERAGE(H4:O4)</f>
        <v>4</v>
      </c>
      <c r="Q4" s="104">
        <v>4</v>
      </c>
      <c r="R4" s="104">
        <v>4</v>
      </c>
      <c r="S4" s="104">
        <v>4</v>
      </c>
      <c r="T4" s="104">
        <v>4</v>
      </c>
      <c r="U4" s="104">
        <v>4</v>
      </c>
      <c r="V4" s="104">
        <v>4</v>
      </c>
      <c r="W4" s="104">
        <v>4</v>
      </c>
      <c r="X4" s="104">
        <v>4</v>
      </c>
      <c r="Y4" s="103">
        <f t="shared" ref="Y4:Y57" si="2">AVERAGE(Q4:X4)</f>
        <v>4</v>
      </c>
      <c r="Z4" s="104">
        <v>1</v>
      </c>
      <c r="AA4" s="104">
        <v>3</v>
      </c>
      <c r="AB4" s="104">
        <v>3</v>
      </c>
      <c r="AC4" s="103">
        <f t="shared" ref="AC4:AC57" si="3">AVERAGE(Z4:AB4)</f>
        <v>2.3333333333333335</v>
      </c>
      <c r="AD4" s="104">
        <v>3</v>
      </c>
      <c r="AE4" s="104">
        <v>4</v>
      </c>
      <c r="AF4" s="104">
        <v>4</v>
      </c>
      <c r="AG4" s="104">
        <v>4</v>
      </c>
      <c r="AH4" s="104">
        <v>3</v>
      </c>
      <c r="AI4" s="104">
        <v>4</v>
      </c>
      <c r="AJ4" s="104">
        <v>3</v>
      </c>
      <c r="AK4" s="103">
        <f t="shared" ref="AK4:AK57" si="4">AVERAGE(AD4:AJ4)</f>
        <v>3.5714285714285716</v>
      </c>
      <c r="AL4" s="104">
        <v>3</v>
      </c>
      <c r="AM4" s="104">
        <v>3</v>
      </c>
      <c r="AN4" s="104">
        <v>3</v>
      </c>
      <c r="AO4" s="104">
        <v>3</v>
      </c>
      <c r="AP4" s="104">
        <v>3</v>
      </c>
      <c r="AQ4" s="104">
        <v>3</v>
      </c>
      <c r="AR4" s="104">
        <v>3</v>
      </c>
      <c r="AS4" s="104">
        <v>3</v>
      </c>
      <c r="AT4" s="103">
        <f t="shared" ref="AT4:AT56" si="5">AVERAGE(AL4:AS4)</f>
        <v>3</v>
      </c>
      <c r="AU4" s="104">
        <v>3</v>
      </c>
      <c r="AV4" s="104">
        <v>4</v>
      </c>
      <c r="AW4" s="104">
        <v>4</v>
      </c>
      <c r="AX4" s="104">
        <v>3</v>
      </c>
      <c r="AY4" s="104">
        <v>4</v>
      </c>
      <c r="AZ4" s="104">
        <v>4</v>
      </c>
      <c r="BA4" s="104">
        <v>4</v>
      </c>
      <c r="BB4" s="104">
        <v>3</v>
      </c>
      <c r="BC4" s="104">
        <v>3</v>
      </c>
      <c r="BD4" s="103">
        <f t="shared" ref="BD4:BD57" si="6">AVERAGE(AU4:BC4)</f>
        <v>3.5555555555555554</v>
      </c>
      <c r="BF4" s="29">
        <f t="shared" ref="BF4:BF57" si="7">SUM(G4,P4,Y4,AK4,AT4,BD4)</f>
        <v>21.126984126984127</v>
      </c>
      <c r="BG4" s="20">
        <f t="shared" ref="BG4:BG57" si="8">MAX(G4,P4,Y4,AK4,AT4,BD4)</f>
        <v>4</v>
      </c>
      <c r="BH4" s="20">
        <f t="shared" ref="BH4:BH57" si="9">MIN(F4,H4:O4,Q4:X4,AD4:AJ4,AL4:AS4,AU4:BC4)</f>
        <v>3</v>
      </c>
      <c r="BI4" s="37">
        <f t="shared" ref="BI4:BI57" si="10">BF4/41</f>
        <v>0.51529229578010061</v>
      </c>
      <c r="BJ4" s="20">
        <f t="shared" ref="BJ4:BJ57" si="11">STDEV(F4,H4:O4,Q4:X4,AD4:AJ4,AL4:AS4,AU4:BC4)</f>
        <v>0.49386479832479468</v>
      </c>
      <c r="BK4" s="20">
        <f t="shared" ref="BK4:BK57" si="12">BI4*100/5</f>
        <v>10.305845915602012</v>
      </c>
      <c r="BL4" s="20" t="str">
        <f t="shared" ref="BL4:BL57" si="13">IF(BK4&gt;=84,"ST",IF(BK4&gt;=68,"T",IF(BK4&gt;=52,"s",IF(BK4&gt;=36,"R","SR"))))</f>
        <v>SR</v>
      </c>
    </row>
    <row r="5" spans="1:64" x14ac:dyDescent="0.2">
      <c r="A5" s="101">
        <v>3</v>
      </c>
      <c r="B5" s="101">
        <v>19</v>
      </c>
      <c r="C5" s="101" t="s">
        <v>104</v>
      </c>
      <c r="D5" s="101" t="s">
        <v>105</v>
      </c>
      <c r="E5" s="101" t="s">
        <v>108</v>
      </c>
      <c r="F5" s="104">
        <v>4</v>
      </c>
      <c r="G5" s="103">
        <f t="shared" si="0"/>
        <v>4</v>
      </c>
      <c r="H5" s="104">
        <v>5</v>
      </c>
      <c r="I5" s="104">
        <v>5</v>
      </c>
      <c r="J5" s="104">
        <v>5</v>
      </c>
      <c r="K5" s="104">
        <v>5</v>
      </c>
      <c r="L5" s="104">
        <v>4</v>
      </c>
      <c r="M5" s="104">
        <v>4</v>
      </c>
      <c r="N5" s="104">
        <v>4</v>
      </c>
      <c r="O5" s="104">
        <v>4</v>
      </c>
      <c r="P5" s="103">
        <f t="shared" si="1"/>
        <v>4.5</v>
      </c>
      <c r="Q5" s="104">
        <v>4</v>
      </c>
      <c r="R5" s="104">
        <v>4</v>
      </c>
      <c r="S5" s="104">
        <v>4</v>
      </c>
      <c r="T5" s="104">
        <v>4</v>
      </c>
      <c r="U5" s="104">
        <v>2</v>
      </c>
      <c r="V5" s="104">
        <v>4</v>
      </c>
      <c r="W5" s="104">
        <v>4</v>
      </c>
      <c r="X5" s="104">
        <v>3</v>
      </c>
      <c r="Y5" s="103">
        <f t="shared" si="2"/>
        <v>3.625</v>
      </c>
      <c r="Z5" s="104">
        <v>2</v>
      </c>
      <c r="AA5" s="104">
        <v>3</v>
      </c>
      <c r="AB5" s="104">
        <v>3</v>
      </c>
      <c r="AC5" s="103">
        <f t="shared" si="3"/>
        <v>2.6666666666666665</v>
      </c>
      <c r="AD5" s="104">
        <v>4</v>
      </c>
      <c r="AE5" s="104">
        <v>5</v>
      </c>
      <c r="AF5" s="104">
        <v>5</v>
      </c>
      <c r="AG5" s="104">
        <v>5</v>
      </c>
      <c r="AH5" s="104">
        <v>5</v>
      </c>
      <c r="AI5" s="104">
        <v>5</v>
      </c>
      <c r="AJ5" s="104">
        <v>3</v>
      </c>
      <c r="AK5" s="103">
        <f t="shared" si="4"/>
        <v>4.5714285714285712</v>
      </c>
      <c r="AL5" s="104">
        <v>2</v>
      </c>
      <c r="AM5" s="104">
        <v>2</v>
      </c>
      <c r="AN5" s="104">
        <v>3</v>
      </c>
      <c r="AO5" s="104">
        <v>4</v>
      </c>
      <c r="AP5" s="104">
        <v>4</v>
      </c>
      <c r="AQ5" s="104">
        <v>4</v>
      </c>
      <c r="AR5" s="104">
        <v>4</v>
      </c>
      <c r="AS5" s="104">
        <v>3</v>
      </c>
      <c r="AT5" s="103">
        <f t="shared" si="5"/>
        <v>3.25</v>
      </c>
      <c r="AU5" s="104">
        <v>4</v>
      </c>
      <c r="AV5" s="104">
        <v>4</v>
      </c>
      <c r="AW5" s="104">
        <v>4</v>
      </c>
      <c r="AX5" s="104">
        <v>4</v>
      </c>
      <c r="AY5" s="104">
        <v>4</v>
      </c>
      <c r="AZ5" s="104">
        <v>4</v>
      </c>
      <c r="BA5" s="104">
        <v>5</v>
      </c>
      <c r="BB5" s="104">
        <v>4</v>
      </c>
      <c r="BC5" s="104">
        <v>5</v>
      </c>
      <c r="BD5" s="103">
        <f t="shared" si="6"/>
        <v>4.2222222222222223</v>
      </c>
      <c r="BF5" s="29">
        <f t="shared" si="7"/>
        <v>24.168650793650791</v>
      </c>
      <c r="BG5" s="20">
        <f t="shared" si="8"/>
        <v>4.5714285714285712</v>
      </c>
      <c r="BH5" s="20">
        <f t="shared" si="9"/>
        <v>2</v>
      </c>
      <c r="BI5" s="37">
        <f t="shared" si="10"/>
        <v>0.58947928765001933</v>
      </c>
      <c r="BJ5" s="20">
        <f t="shared" si="11"/>
        <v>0.82121266667194048</v>
      </c>
      <c r="BK5" s="20">
        <f t="shared" si="12"/>
        <v>11.789585753000386</v>
      </c>
      <c r="BL5" s="20" t="str">
        <f t="shared" si="13"/>
        <v>SR</v>
      </c>
    </row>
    <row r="6" spans="1:64" x14ac:dyDescent="0.2">
      <c r="A6" s="101">
        <v>4</v>
      </c>
      <c r="B6" s="101">
        <v>21</v>
      </c>
      <c r="C6" s="101" t="s">
        <v>104</v>
      </c>
      <c r="D6" s="101" t="s">
        <v>105</v>
      </c>
      <c r="E6" s="101" t="s">
        <v>109</v>
      </c>
      <c r="F6" s="104">
        <v>3</v>
      </c>
      <c r="G6" s="103">
        <f t="shared" si="0"/>
        <v>3</v>
      </c>
      <c r="H6" s="104">
        <v>5</v>
      </c>
      <c r="I6" s="104">
        <v>5</v>
      </c>
      <c r="J6" s="104">
        <v>4</v>
      </c>
      <c r="K6" s="104">
        <v>4</v>
      </c>
      <c r="L6" s="104">
        <v>4</v>
      </c>
      <c r="M6" s="104">
        <v>5</v>
      </c>
      <c r="N6" s="104">
        <v>5</v>
      </c>
      <c r="O6" s="104">
        <v>3</v>
      </c>
      <c r="P6" s="103">
        <f t="shared" si="1"/>
        <v>4.375</v>
      </c>
      <c r="Q6" s="104">
        <v>4</v>
      </c>
      <c r="R6" s="104">
        <v>3</v>
      </c>
      <c r="S6" s="104">
        <v>4</v>
      </c>
      <c r="T6" s="104">
        <v>2</v>
      </c>
      <c r="U6" s="104">
        <v>2</v>
      </c>
      <c r="V6" s="104">
        <v>4</v>
      </c>
      <c r="W6" s="104">
        <v>4</v>
      </c>
      <c r="X6" s="104">
        <v>3</v>
      </c>
      <c r="Y6" s="103">
        <f t="shared" si="2"/>
        <v>3.25</v>
      </c>
      <c r="Z6" s="104">
        <v>3</v>
      </c>
      <c r="AA6" s="104">
        <v>3</v>
      </c>
      <c r="AB6" s="104">
        <v>2</v>
      </c>
      <c r="AC6" s="103">
        <f t="shared" si="3"/>
        <v>2.6666666666666665</v>
      </c>
      <c r="AD6" s="104">
        <v>5</v>
      </c>
      <c r="AE6" s="104">
        <v>4</v>
      </c>
      <c r="AF6" s="104">
        <v>4</v>
      </c>
      <c r="AG6" s="104">
        <v>4</v>
      </c>
      <c r="AH6" s="104">
        <v>4</v>
      </c>
      <c r="AI6" s="104">
        <v>4</v>
      </c>
      <c r="AJ6" s="104">
        <v>4</v>
      </c>
      <c r="AK6" s="103">
        <f t="shared" si="4"/>
        <v>4.1428571428571432</v>
      </c>
      <c r="AL6" s="104">
        <v>3</v>
      </c>
      <c r="AM6" s="104">
        <v>3</v>
      </c>
      <c r="AN6" s="104">
        <v>3</v>
      </c>
      <c r="AO6" s="104">
        <v>3</v>
      </c>
      <c r="AP6" s="104">
        <v>4</v>
      </c>
      <c r="AQ6" s="104">
        <v>4</v>
      </c>
      <c r="AR6" s="104">
        <v>4</v>
      </c>
      <c r="AS6" s="104">
        <v>3</v>
      </c>
      <c r="AT6" s="103">
        <f t="shared" si="5"/>
        <v>3.375</v>
      </c>
      <c r="AU6" s="104">
        <v>2</v>
      </c>
      <c r="AV6" s="104">
        <v>5</v>
      </c>
      <c r="AW6" s="104">
        <v>4</v>
      </c>
      <c r="AX6" s="104">
        <v>4</v>
      </c>
      <c r="AY6" s="104">
        <v>3</v>
      </c>
      <c r="AZ6" s="104">
        <v>4</v>
      </c>
      <c r="BA6" s="104">
        <v>5</v>
      </c>
      <c r="BB6" s="104">
        <v>3</v>
      </c>
      <c r="BC6" s="104">
        <v>4</v>
      </c>
      <c r="BD6" s="103">
        <f t="shared" si="6"/>
        <v>3.7777777777777777</v>
      </c>
      <c r="BF6" s="29">
        <f t="shared" si="7"/>
        <v>21.920634920634921</v>
      </c>
      <c r="BG6" s="20">
        <f t="shared" si="8"/>
        <v>4.375</v>
      </c>
      <c r="BH6" s="20">
        <f t="shared" si="9"/>
        <v>2</v>
      </c>
      <c r="BI6" s="37">
        <f t="shared" si="10"/>
        <v>0.53464963221060779</v>
      </c>
      <c r="BJ6" s="20">
        <f t="shared" si="11"/>
        <v>0.83007493049959113</v>
      </c>
      <c r="BK6" s="20">
        <f t="shared" si="12"/>
        <v>10.692992644212156</v>
      </c>
      <c r="BL6" s="20" t="str">
        <f t="shared" si="13"/>
        <v>SR</v>
      </c>
    </row>
    <row r="7" spans="1:64" x14ac:dyDescent="0.2">
      <c r="A7" s="101">
        <v>5</v>
      </c>
      <c r="B7" s="101">
        <v>21</v>
      </c>
      <c r="C7" s="101" t="s">
        <v>104</v>
      </c>
      <c r="D7" s="101" t="s">
        <v>105</v>
      </c>
      <c r="E7" s="101" t="s">
        <v>110</v>
      </c>
      <c r="F7" s="104">
        <v>3</v>
      </c>
      <c r="G7" s="103">
        <f t="shared" si="0"/>
        <v>3</v>
      </c>
      <c r="H7" s="104">
        <v>4</v>
      </c>
      <c r="I7" s="104">
        <v>3</v>
      </c>
      <c r="J7" s="104">
        <v>3</v>
      </c>
      <c r="K7" s="104">
        <v>3</v>
      </c>
      <c r="L7" s="104">
        <v>3</v>
      </c>
      <c r="M7" s="104">
        <v>3</v>
      </c>
      <c r="N7" s="104">
        <v>3</v>
      </c>
      <c r="O7" s="104">
        <v>3</v>
      </c>
      <c r="P7" s="103">
        <f t="shared" si="1"/>
        <v>3.125</v>
      </c>
      <c r="Q7" s="104">
        <v>3</v>
      </c>
      <c r="R7" s="104">
        <v>3</v>
      </c>
      <c r="S7" s="104">
        <v>3</v>
      </c>
      <c r="T7" s="104">
        <v>3</v>
      </c>
      <c r="U7" s="104">
        <v>3</v>
      </c>
      <c r="V7" s="104">
        <v>3</v>
      </c>
      <c r="W7" s="104">
        <v>3</v>
      </c>
      <c r="X7" s="104">
        <v>3</v>
      </c>
      <c r="Y7" s="103">
        <f t="shared" si="2"/>
        <v>3</v>
      </c>
      <c r="Z7" s="104">
        <v>1</v>
      </c>
      <c r="AA7" s="104">
        <v>3</v>
      </c>
      <c r="AB7" s="104">
        <v>3</v>
      </c>
      <c r="AC7" s="103">
        <f t="shared" si="3"/>
        <v>2.3333333333333335</v>
      </c>
      <c r="AD7" s="104">
        <v>3</v>
      </c>
      <c r="AE7" s="104">
        <v>3</v>
      </c>
      <c r="AF7" s="104">
        <v>3</v>
      </c>
      <c r="AG7" s="104">
        <v>3</v>
      </c>
      <c r="AH7" s="104">
        <v>3</v>
      </c>
      <c r="AI7" s="104">
        <v>3</v>
      </c>
      <c r="AJ7" s="104">
        <v>3</v>
      </c>
      <c r="AK7" s="103">
        <f t="shared" si="4"/>
        <v>3</v>
      </c>
      <c r="AL7" s="104">
        <v>3</v>
      </c>
      <c r="AM7" s="104">
        <v>3</v>
      </c>
      <c r="AN7" s="104">
        <v>3</v>
      </c>
      <c r="AO7" s="104">
        <v>3</v>
      </c>
      <c r="AP7" s="104">
        <v>3</v>
      </c>
      <c r="AQ7" s="104">
        <v>3</v>
      </c>
      <c r="AR7" s="104">
        <v>3</v>
      </c>
      <c r="AS7" s="104">
        <v>3</v>
      </c>
      <c r="AT7" s="103">
        <f t="shared" si="5"/>
        <v>3</v>
      </c>
      <c r="AU7" s="104">
        <v>3</v>
      </c>
      <c r="AV7" s="104">
        <v>3</v>
      </c>
      <c r="AW7" s="104">
        <v>3</v>
      </c>
      <c r="AX7" s="104">
        <v>3</v>
      </c>
      <c r="AY7" s="104">
        <v>3</v>
      </c>
      <c r="AZ7" s="104">
        <v>3</v>
      </c>
      <c r="BA7" s="104">
        <v>3</v>
      </c>
      <c r="BB7" s="104">
        <v>3</v>
      </c>
      <c r="BC7" s="104">
        <v>3</v>
      </c>
      <c r="BD7" s="103">
        <f t="shared" si="6"/>
        <v>3</v>
      </c>
      <c r="BF7" s="29">
        <f t="shared" si="7"/>
        <v>18.125</v>
      </c>
      <c r="BG7" s="20">
        <f t="shared" si="8"/>
        <v>3.125</v>
      </c>
      <c r="BH7" s="20">
        <f t="shared" si="9"/>
        <v>3</v>
      </c>
      <c r="BI7" s="37">
        <f t="shared" si="10"/>
        <v>0.44207317073170732</v>
      </c>
      <c r="BJ7" s="20">
        <f t="shared" si="11"/>
        <v>0.15617376188860593</v>
      </c>
      <c r="BK7" s="20">
        <f t="shared" si="12"/>
        <v>8.8414634146341466</v>
      </c>
      <c r="BL7" s="20" t="str">
        <f t="shared" si="13"/>
        <v>SR</v>
      </c>
    </row>
    <row r="8" spans="1:64" x14ac:dyDescent="0.2">
      <c r="A8" s="101">
        <v>6</v>
      </c>
      <c r="B8" s="101">
        <v>20</v>
      </c>
      <c r="C8" s="101" t="s">
        <v>111</v>
      </c>
      <c r="D8" s="101" t="s">
        <v>105</v>
      </c>
      <c r="E8" s="101" t="s">
        <v>109</v>
      </c>
      <c r="F8" s="104">
        <v>4</v>
      </c>
      <c r="G8" s="103">
        <f t="shared" si="0"/>
        <v>4</v>
      </c>
      <c r="H8" s="104">
        <v>4</v>
      </c>
      <c r="I8" s="104">
        <v>4</v>
      </c>
      <c r="J8" s="104">
        <v>4</v>
      </c>
      <c r="K8" s="104">
        <v>4</v>
      </c>
      <c r="L8" s="104">
        <v>4</v>
      </c>
      <c r="M8" s="104">
        <v>4</v>
      </c>
      <c r="N8" s="104">
        <v>4</v>
      </c>
      <c r="O8" s="104">
        <v>4</v>
      </c>
      <c r="P8" s="103">
        <f t="shared" si="1"/>
        <v>4</v>
      </c>
      <c r="Q8" s="104">
        <v>4</v>
      </c>
      <c r="R8" s="104">
        <v>4</v>
      </c>
      <c r="S8" s="104">
        <v>4</v>
      </c>
      <c r="T8" s="104">
        <v>4</v>
      </c>
      <c r="U8" s="104">
        <v>4</v>
      </c>
      <c r="V8" s="104">
        <v>4</v>
      </c>
      <c r="W8" s="104">
        <v>4</v>
      </c>
      <c r="X8" s="104">
        <v>4</v>
      </c>
      <c r="Y8" s="103">
        <f t="shared" si="2"/>
        <v>4</v>
      </c>
      <c r="Z8" s="104">
        <v>3</v>
      </c>
      <c r="AA8" s="104">
        <v>3</v>
      </c>
      <c r="AB8" s="104">
        <v>3</v>
      </c>
      <c r="AC8" s="103">
        <f t="shared" si="3"/>
        <v>3</v>
      </c>
      <c r="AD8" s="104">
        <v>5</v>
      </c>
      <c r="AE8" s="104">
        <v>1</v>
      </c>
      <c r="AF8" s="104">
        <v>1</v>
      </c>
      <c r="AG8" s="104">
        <v>1</v>
      </c>
      <c r="AH8" s="104">
        <v>1</v>
      </c>
      <c r="AI8" s="104">
        <v>1</v>
      </c>
      <c r="AJ8" s="104">
        <v>1</v>
      </c>
      <c r="AK8" s="103">
        <f t="shared" si="4"/>
        <v>1.5714285714285714</v>
      </c>
      <c r="AL8" s="104">
        <v>5</v>
      </c>
      <c r="AM8" s="104">
        <v>5</v>
      </c>
      <c r="AN8" s="104">
        <v>5</v>
      </c>
      <c r="AO8" s="104">
        <v>5</v>
      </c>
      <c r="AP8" s="104">
        <v>5</v>
      </c>
      <c r="AQ8" s="104">
        <v>5</v>
      </c>
      <c r="AR8" s="104">
        <v>5</v>
      </c>
      <c r="AS8" s="104">
        <v>5</v>
      </c>
      <c r="AT8" s="103">
        <f t="shared" si="5"/>
        <v>5</v>
      </c>
      <c r="AU8" s="104">
        <v>5</v>
      </c>
      <c r="AV8" s="104">
        <v>5</v>
      </c>
      <c r="AW8" s="104">
        <v>5</v>
      </c>
      <c r="AX8" s="104">
        <v>5</v>
      </c>
      <c r="AY8" s="104">
        <v>5</v>
      </c>
      <c r="AZ8" s="104">
        <v>5</v>
      </c>
      <c r="BA8" s="104">
        <v>5</v>
      </c>
      <c r="BB8" s="104">
        <v>5</v>
      </c>
      <c r="BC8" s="104">
        <v>5</v>
      </c>
      <c r="BD8" s="103">
        <f t="shared" si="6"/>
        <v>5</v>
      </c>
      <c r="BF8" s="29">
        <f t="shared" si="7"/>
        <v>23.571428571428569</v>
      </c>
      <c r="BG8" s="20">
        <f t="shared" si="8"/>
        <v>5</v>
      </c>
      <c r="BH8" s="20">
        <f t="shared" si="9"/>
        <v>1</v>
      </c>
      <c r="BI8" s="37">
        <f t="shared" si="10"/>
        <v>0.57491289198606266</v>
      </c>
      <c r="BJ8" s="20">
        <f t="shared" si="11"/>
        <v>1.3416407864998738</v>
      </c>
      <c r="BK8" s="20">
        <f t="shared" si="12"/>
        <v>11.498257839721253</v>
      </c>
      <c r="BL8" s="20" t="str">
        <f t="shared" si="13"/>
        <v>SR</v>
      </c>
    </row>
    <row r="9" spans="1:64" x14ac:dyDescent="0.2">
      <c r="A9" s="101">
        <v>7</v>
      </c>
      <c r="B9" s="101">
        <v>18</v>
      </c>
      <c r="C9" s="101" t="s">
        <v>104</v>
      </c>
      <c r="D9" s="101" t="s">
        <v>105</v>
      </c>
      <c r="E9" s="101" t="s">
        <v>109</v>
      </c>
      <c r="F9" s="104">
        <v>3</v>
      </c>
      <c r="G9" s="103">
        <f>SUM(F9)</f>
        <v>3</v>
      </c>
      <c r="H9" s="104">
        <v>4</v>
      </c>
      <c r="I9" s="104">
        <v>3</v>
      </c>
      <c r="J9" s="104">
        <v>3</v>
      </c>
      <c r="K9" s="104">
        <v>3</v>
      </c>
      <c r="L9" s="104">
        <v>3</v>
      </c>
      <c r="M9" s="104">
        <v>3</v>
      </c>
      <c r="N9" s="104">
        <v>4</v>
      </c>
      <c r="O9" s="104">
        <v>3</v>
      </c>
      <c r="P9" s="103">
        <f t="shared" si="1"/>
        <v>3.25</v>
      </c>
      <c r="Q9" s="104">
        <v>4</v>
      </c>
      <c r="R9" s="104">
        <v>4</v>
      </c>
      <c r="S9" s="104">
        <v>3</v>
      </c>
      <c r="T9" s="104">
        <v>2</v>
      </c>
      <c r="U9" s="104">
        <v>4</v>
      </c>
      <c r="V9" s="104">
        <v>5</v>
      </c>
      <c r="W9" s="104">
        <v>5</v>
      </c>
      <c r="X9" s="104">
        <v>2</v>
      </c>
      <c r="Y9" s="103">
        <f t="shared" si="2"/>
        <v>3.625</v>
      </c>
      <c r="Z9" s="104">
        <v>1</v>
      </c>
      <c r="AA9" s="104">
        <v>3</v>
      </c>
      <c r="AB9" s="104">
        <v>3</v>
      </c>
      <c r="AC9" s="103">
        <f t="shared" si="3"/>
        <v>2.3333333333333335</v>
      </c>
      <c r="AD9" s="104">
        <v>2</v>
      </c>
      <c r="AE9" s="104">
        <v>3</v>
      </c>
      <c r="AF9" s="104">
        <v>3</v>
      </c>
      <c r="AG9" s="104">
        <v>3</v>
      </c>
      <c r="AH9" s="104">
        <v>3</v>
      </c>
      <c r="AI9" s="104">
        <v>3</v>
      </c>
      <c r="AJ9" s="104">
        <v>3</v>
      </c>
      <c r="AK9" s="103">
        <f t="shared" si="4"/>
        <v>2.8571428571428572</v>
      </c>
      <c r="AL9" s="104">
        <v>2</v>
      </c>
      <c r="AM9" s="104">
        <v>2</v>
      </c>
      <c r="AN9" s="104">
        <v>2</v>
      </c>
      <c r="AO9" s="104">
        <v>2</v>
      </c>
      <c r="AP9" s="104">
        <v>2</v>
      </c>
      <c r="AQ9" s="104">
        <v>4</v>
      </c>
      <c r="AR9" s="104">
        <v>4</v>
      </c>
      <c r="AS9" s="104">
        <v>2</v>
      </c>
      <c r="AT9" s="103">
        <f t="shared" si="5"/>
        <v>2.5</v>
      </c>
      <c r="AU9" s="104">
        <v>2</v>
      </c>
      <c r="AV9" s="104">
        <v>4</v>
      </c>
      <c r="AW9" s="104">
        <v>2</v>
      </c>
      <c r="AX9" s="104">
        <v>2</v>
      </c>
      <c r="AY9" s="104">
        <v>2</v>
      </c>
      <c r="AZ9" s="104">
        <v>2</v>
      </c>
      <c r="BA9" s="104">
        <v>3</v>
      </c>
      <c r="BB9" s="104">
        <v>2</v>
      </c>
      <c r="BC9" s="104">
        <v>4</v>
      </c>
      <c r="BD9" s="103">
        <f t="shared" si="6"/>
        <v>2.5555555555555554</v>
      </c>
      <c r="BF9" s="29">
        <f t="shared" si="7"/>
        <v>17.787698412698411</v>
      </c>
      <c r="BG9" s="20">
        <f t="shared" si="8"/>
        <v>3.625</v>
      </c>
      <c r="BH9" s="20">
        <f t="shared" si="9"/>
        <v>2</v>
      </c>
      <c r="BI9" s="37">
        <f t="shared" si="10"/>
        <v>0.43384630274874175</v>
      </c>
      <c r="BJ9" s="20">
        <f t="shared" si="11"/>
        <v>0.89306269410929684</v>
      </c>
      <c r="BK9" s="20">
        <f t="shared" si="12"/>
        <v>8.6769260549748353</v>
      </c>
      <c r="BL9" s="20" t="str">
        <f t="shared" si="13"/>
        <v>SR</v>
      </c>
    </row>
    <row r="10" spans="1:64" x14ac:dyDescent="0.2">
      <c r="A10" s="101">
        <v>8</v>
      </c>
      <c r="B10" s="101">
        <v>18</v>
      </c>
      <c r="C10" s="101" t="s">
        <v>104</v>
      </c>
      <c r="D10" s="101" t="s">
        <v>105</v>
      </c>
      <c r="E10" s="101" t="s">
        <v>109</v>
      </c>
      <c r="F10" s="104">
        <v>4</v>
      </c>
      <c r="G10" s="103">
        <f t="shared" si="0"/>
        <v>4</v>
      </c>
      <c r="H10" s="104">
        <v>4</v>
      </c>
      <c r="I10" s="104">
        <v>4</v>
      </c>
      <c r="J10" s="104">
        <v>3</v>
      </c>
      <c r="K10" s="104">
        <v>3</v>
      </c>
      <c r="L10" s="104">
        <v>2</v>
      </c>
      <c r="M10" s="104">
        <v>3</v>
      </c>
      <c r="N10" s="104">
        <v>4</v>
      </c>
      <c r="O10" s="104">
        <v>3</v>
      </c>
      <c r="P10" s="103">
        <f t="shared" si="1"/>
        <v>3.25</v>
      </c>
      <c r="Q10" s="104">
        <v>4</v>
      </c>
      <c r="R10" s="104">
        <v>4</v>
      </c>
      <c r="S10" s="104">
        <v>4</v>
      </c>
      <c r="T10" s="104">
        <v>4</v>
      </c>
      <c r="U10" s="104">
        <v>4</v>
      </c>
      <c r="V10" s="104">
        <v>4</v>
      </c>
      <c r="W10" s="104">
        <v>4</v>
      </c>
      <c r="X10" s="104">
        <v>4</v>
      </c>
      <c r="Y10" s="103">
        <f t="shared" si="2"/>
        <v>4</v>
      </c>
      <c r="Z10" s="104">
        <v>2</v>
      </c>
      <c r="AA10" s="104">
        <v>2</v>
      </c>
      <c r="AB10" s="104">
        <v>2</v>
      </c>
      <c r="AC10" s="103">
        <f t="shared" si="3"/>
        <v>2</v>
      </c>
      <c r="AD10" s="104">
        <v>3</v>
      </c>
      <c r="AE10" s="104">
        <v>3</v>
      </c>
      <c r="AF10" s="104">
        <v>3</v>
      </c>
      <c r="AG10" s="104">
        <v>3</v>
      </c>
      <c r="AH10" s="104">
        <v>3</v>
      </c>
      <c r="AI10" s="104">
        <v>3</v>
      </c>
      <c r="AJ10" s="104">
        <v>3</v>
      </c>
      <c r="AK10" s="103">
        <f t="shared" si="4"/>
        <v>3</v>
      </c>
      <c r="AL10" s="104">
        <v>3</v>
      </c>
      <c r="AM10" s="104">
        <v>3</v>
      </c>
      <c r="AN10" s="104">
        <v>3</v>
      </c>
      <c r="AO10" s="104">
        <v>3</v>
      </c>
      <c r="AP10" s="104">
        <v>3</v>
      </c>
      <c r="AQ10" s="104">
        <v>3</v>
      </c>
      <c r="AR10" s="104">
        <v>3</v>
      </c>
      <c r="AS10" s="104">
        <v>3</v>
      </c>
      <c r="AT10" s="103">
        <f t="shared" si="5"/>
        <v>3</v>
      </c>
      <c r="AU10" s="104">
        <v>3</v>
      </c>
      <c r="AV10" s="104">
        <v>4</v>
      </c>
      <c r="AW10" s="104">
        <v>3</v>
      </c>
      <c r="AX10" s="104">
        <v>2</v>
      </c>
      <c r="AY10" s="104">
        <v>3</v>
      </c>
      <c r="AZ10" s="104">
        <v>3</v>
      </c>
      <c r="BA10" s="104">
        <v>3</v>
      </c>
      <c r="BB10" s="104">
        <v>2</v>
      </c>
      <c r="BC10" s="104">
        <v>3</v>
      </c>
      <c r="BD10" s="103">
        <f t="shared" si="6"/>
        <v>2.8888888888888888</v>
      </c>
      <c r="BF10" s="29">
        <f t="shared" si="7"/>
        <v>20.138888888888889</v>
      </c>
      <c r="BG10" s="20">
        <f t="shared" si="8"/>
        <v>4</v>
      </c>
      <c r="BH10" s="20">
        <f t="shared" si="9"/>
        <v>2</v>
      </c>
      <c r="BI10" s="37">
        <f t="shared" si="10"/>
        <v>0.49119241192411928</v>
      </c>
      <c r="BJ10" s="20">
        <f t="shared" si="11"/>
        <v>0.58225801002983413</v>
      </c>
      <c r="BK10" s="20">
        <f t="shared" si="12"/>
        <v>9.8238482384823858</v>
      </c>
      <c r="BL10" s="20" t="str">
        <f t="shared" si="13"/>
        <v>SR</v>
      </c>
    </row>
    <row r="11" spans="1:64" x14ac:dyDescent="0.2">
      <c r="A11" s="101">
        <v>9</v>
      </c>
      <c r="B11" s="101">
        <v>18</v>
      </c>
      <c r="C11" s="101" t="s">
        <v>104</v>
      </c>
      <c r="D11" s="101" t="s">
        <v>105</v>
      </c>
      <c r="E11" s="101" t="s">
        <v>112</v>
      </c>
      <c r="F11" s="104">
        <v>2</v>
      </c>
      <c r="G11" s="103">
        <f t="shared" si="0"/>
        <v>2</v>
      </c>
      <c r="H11" s="104">
        <v>4</v>
      </c>
      <c r="I11" s="104">
        <v>4</v>
      </c>
      <c r="J11" s="104">
        <v>3</v>
      </c>
      <c r="K11" s="104">
        <v>3</v>
      </c>
      <c r="L11" s="104">
        <v>2</v>
      </c>
      <c r="M11" s="104">
        <v>4</v>
      </c>
      <c r="N11" s="104">
        <v>4</v>
      </c>
      <c r="O11" s="104">
        <v>3</v>
      </c>
      <c r="P11" s="103">
        <f t="shared" si="1"/>
        <v>3.375</v>
      </c>
      <c r="Q11" s="104">
        <v>5</v>
      </c>
      <c r="R11" s="104">
        <v>5</v>
      </c>
      <c r="S11" s="104">
        <v>4</v>
      </c>
      <c r="T11" s="104">
        <v>4</v>
      </c>
      <c r="U11" s="104">
        <v>4</v>
      </c>
      <c r="V11" s="104">
        <v>4</v>
      </c>
      <c r="W11" s="104">
        <v>4</v>
      </c>
      <c r="X11" s="104">
        <v>4</v>
      </c>
      <c r="Y11" s="103">
        <f t="shared" si="2"/>
        <v>4.25</v>
      </c>
      <c r="Z11" s="104">
        <v>1</v>
      </c>
      <c r="AA11" s="104">
        <v>1</v>
      </c>
      <c r="AB11" s="104">
        <v>2</v>
      </c>
      <c r="AC11" s="103">
        <f t="shared" si="3"/>
        <v>1.3333333333333333</v>
      </c>
      <c r="AD11" s="104">
        <v>2</v>
      </c>
      <c r="AE11" s="104">
        <v>3</v>
      </c>
      <c r="AF11" s="104">
        <v>3</v>
      </c>
      <c r="AG11" s="104">
        <v>3</v>
      </c>
      <c r="AH11" s="104">
        <v>3</v>
      </c>
      <c r="AI11" s="104">
        <v>3</v>
      </c>
      <c r="AJ11" s="104">
        <v>3</v>
      </c>
      <c r="AK11" s="103">
        <f t="shared" si="4"/>
        <v>2.8571428571428572</v>
      </c>
      <c r="AL11" s="104">
        <v>2</v>
      </c>
      <c r="AM11" s="104">
        <v>2</v>
      </c>
      <c r="AN11" s="104">
        <v>2</v>
      </c>
      <c r="AO11" s="104">
        <v>2</v>
      </c>
      <c r="AP11" s="104">
        <v>3</v>
      </c>
      <c r="AQ11" s="104">
        <v>3</v>
      </c>
      <c r="AR11" s="104">
        <v>3</v>
      </c>
      <c r="AS11" s="104">
        <v>3</v>
      </c>
      <c r="AT11" s="103">
        <f t="shared" si="5"/>
        <v>2.5</v>
      </c>
      <c r="AU11" s="104">
        <v>4</v>
      </c>
      <c r="AV11" s="104">
        <v>4</v>
      </c>
      <c r="AW11" s="104">
        <v>4</v>
      </c>
      <c r="AX11" s="104">
        <v>3</v>
      </c>
      <c r="AY11" s="104">
        <v>4</v>
      </c>
      <c r="AZ11" s="104">
        <v>4</v>
      </c>
      <c r="BA11" s="104">
        <v>4</v>
      </c>
      <c r="BB11" s="104">
        <v>3</v>
      </c>
      <c r="BC11" s="104">
        <v>5</v>
      </c>
      <c r="BD11" s="103">
        <f t="shared" si="6"/>
        <v>3.8888888888888888</v>
      </c>
      <c r="BF11" s="29">
        <f t="shared" si="7"/>
        <v>18.871031746031747</v>
      </c>
      <c r="BG11" s="20">
        <f t="shared" si="8"/>
        <v>4.25</v>
      </c>
      <c r="BH11" s="20">
        <f t="shared" si="9"/>
        <v>2</v>
      </c>
      <c r="BI11" s="37">
        <f t="shared" si="10"/>
        <v>0.46026906697638409</v>
      </c>
      <c r="BJ11" s="20">
        <f t="shared" si="11"/>
        <v>0.85895569038733321</v>
      </c>
      <c r="BK11" s="20">
        <f t="shared" si="12"/>
        <v>9.2053813395276816</v>
      </c>
      <c r="BL11" s="20" t="str">
        <f t="shared" si="13"/>
        <v>SR</v>
      </c>
    </row>
    <row r="12" spans="1:64" x14ac:dyDescent="0.2">
      <c r="A12" s="101">
        <v>10</v>
      </c>
      <c r="B12" s="101">
        <v>21</v>
      </c>
      <c r="C12" s="101" t="s">
        <v>104</v>
      </c>
      <c r="D12" s="101" t="s">
        <v>105</v>
      </c>
      <c r="E12" s="101" t="s">
        <v>113</v>
      </c>
      <c r="F12" s="104">
        <v>2</v>
      </c>
      <c r="G12" s="103">
        <f t="shared" si="0"/>
        <v>2</v>
      </c>
      <c r="H12" s="104">
        <v>4</v>
      </c>
      <c r="I12" s="104">
        <v>4</v>
      </c>
      <c r="J12" s="104">
        <v>4</v>
      </c>
      <c r="K12" s="104">
        <v>5</v>
      </c>
      <c r="L12" s="104">
        <v>3</v>
      </c>
      <c r="M12" s="104">
        <v>5</v>
      </c>
      <c r="N12" s="104">
        <v>5</v>
      </c>
      <c r="O12" s="104">
        <v>4</v>
      </c>
      <c r="P12" s="103">
        <f t="shared" si="1"/>
        <v>4.25</v>
      </c>
      <c r="Q12" s="104">
        <v>4</v>
      </c>
      <c r="R12" s="104">
        <v>3</v>
      </c>
      <c r="S12" s="104">
        <v>4</v>
      </c>
      <c r="T12" s="104">
        <v>3</v>
      </c>
      <c r="U12" s="104">
        <v>2</v>
      </c>
      <c r="V12" s="104">
        <v>4</v>
      </c>
      <c r="W12" s="104">
        <v>4</v>
      </c>
      <c r="X12" s="104">
        <v>4</v>
      </c>
      <c r="Y12" s="103">
        <f t="shared" si="2"/>
        <v>3.5</v>
      </c>
      <c r="Z12" s="104">
        <v>1</v>
      </c>
      <c r="AA12" s="104">
        <v>3</v>
      </c>
      <c r="AB12" s="104">
        <v>2</v>
      </c>
      <c r="AC12" s="103">
        <f t="shared" si="3"/>
        <v>2</v>
      </c>
      <c r="AD12" s="104">
        <v>2</v>
      </c>
      <c r="AE12" s="104">
        <v>2</v>
      </c>
      <c r="AF12" s="104">
        <v>4</v>
      </c>
      <c r="AG12" s="104">
        <v>3</v>
      </c>
      <c r="AH12" s="104">
        <v>4</v>
      </c>
      <c r="AI12" s="104">
        <v>2</v>
      </c>
      <c r="AJ12" s="104">
        <v>3</v>
      </c>
      <c r="AK12" s="103">
        <f t="shared" si="4"/>
        <v>2.8571428571428572</v>
      </c>
      <c r="AL12" s="104">
        <v>1</v>
      </c>
      <c r="AM12" s="104">
        <v>1</v>
      </c>
      <c r="AN12" s="104">
        <v>2</v>
      </c>
      <c r="AO12" s="104">
        <v>4</v>
      </c>
      <c r="AP12" s="104">
        <v>1</v>
      </c>
      <c r="AQ12" s="104">
        <v>4</v>
      </c>
      <c r="AR12" s="104">
        <v>4</v>
      </c>
      <c r="AS12" s="104">
        <v>3</v>
      </c>
      <c r="AT12" s="103">
        <f t="shared" si="5"/>
        <v>2.5</v>
      </c>
      <c r="AU12" s="104">
        <v>3</v>
      </c>
      <c r="AV12" s="104">
        <v>5</v>
      </c>
      <c r="AW12" s="104">
        <v>4</v>
      </c>
      <c r="AX12" s="104">
        <v>2</v>
      </c>
      <c r="AY12" s="104">
        <v>4</v>
      </c>
      <c r="AZ12" s="104">
        <v>4</v>
      </c>
      <c r="BA12" s="104">
        <v>3</v>
      </c>
      <c r="BB12" s="104">
        <v>1</v>
      </c>
      <c r="BC12" s="104">
        <v>5</v>
      </c>
      <c r="BD12" s="103">
        <f t="shared" si="6"/>
        <v>3.4444444444444446</v>
      </c>
      <c r="BF12" s="29">
        <f t="shared" si="7"/>
        <v>18.551587301587304</v>
      </c>
      <c r="BG12" s="20">
        <f t="shared" si="8"/>
        <v>4.25</v>
      </c>
      <c r="BH12" s="20">
        <f t="shared" si="9"/>
        <v>1</v>
      </c>
      <c r="BI12" s="37">
        <f t="shared" si="10"/>
        <v>0.45247773906310496</v>
      </c>
      <c r="BJ12" s="20">
        <f t="shared" si="11"/>
        <v>1.188358162319433</v>
      </c>
      <c r="BK12" s="20">
        <f t="shared" si="12"/>
        <v>9.0495547812620991</v>
      </c>
      <c r="BL12" s="20" t="str">
        <f t="shared" si="13"/>
        <v>SR</v>
      </c>
    </row>
    <row r="13" spans="1:64" x14ac:dyDescent="0.2">
      <c r="A13" s="101">
        <v>11</v>
      </c>
      <c r="B13" s="101">
        <v>20</v>
      </c>
      <c r="C13" s="101" t="s">
        <v>104</v>
      </c>
      <c r="D13" s="101" t="s">
        <v>105</v>
      </c>
      <c r="E13" s="101" t="s">
        <v>114</v>
      </c>
      <c r="F13" s="104">
        <v>5</v>
      </c>
      <c r="G13" s="103">
        <f t="shared" si="0"/>
        <v>5</v>
      </c>
      <c r="H13" s="104">
        <v>5</v>
      </c>
      <c r="I13" s="104">
        <v>5</v>
      </c>
      <c r="J13" s="104">
        <v>5</v>
      </c>
      <c r="K13" s="104">
        <v>4</v>
      </c>
      <c r="L13" s="104">
        <v>3</v>
      </c>
      <c r="M13" s="104">
        <v>5</v>
      </c>
      <c r="N13" s="104">
        <v>5</v>
      </c>
      <c r="O13" s="104">
        <v>5</v>
      </c>
      <c r="P13" s="103">
        <f t="shared" si="1"/>
        <v>4.625</v>
      </c>
      <c r="Q13" s="104">
        <v>4</v>
      </c>
      <c r="R13" s="104">
        <v>5</v>
      </c>
      <c r="S13" s="104">
        <v>5</v>
      </c>
      <c r="T13" s="104">
        <v>3</v>
      </c>
      <c r="U13" s="104">
        <v>3</v>
      </c>
      <c r="V13" s="104">
        <v>5</v>
      </c>
      <c r="W13" s="104">
        <v>5</v>
      </c>
      <c r="X13" s="104">
        <v>5</v>
      </c>
      <c r="Y13" s="103">
        <f t="shared" si="2"/>
        <v>4.375</v>
      </c>
      <c r="Z13" s="104">
        <v>2</v>
      </c>
      <c r="AA13" s="104">
        <v>3</v>
      </c>
      <c r="AB13" s="104">
        <v>2</v>
      </c>
      <c r="AC13" s="103">
        <f t="shared" si="3"/>
        <v>2.3333333333333335</v>
      </c>
      <c r="AD13" s="104">
        <v>4</v>
      </c>
      <c r="AE13" s="104">
        <v>4</v>
      </c>
      <c r="AF13" s="104">
        <v>5</v>
      </c>
      <c r="AG13" s="104">
        <v>5</v>
      </c>
      <c r="AH13" s="104">
        <v>3</v>
      </c>
      <c r="AI13" s="104">
        <v>1</v>
      </c>
      <c r="AJ13" s="104">
        <v>2</v>
      </c>
      <c r="AK13" s="103">
        <f t="shared" si="4"/>
        <v>3.4285714285714284</v>
      </c>
      <c r="AL13" s="104">
        <v>3</v>
      </c>
      <c r="AM13" s="104">
        <v>2</v>
      </c>
      <c r="AN13" s="104">
        <v>2</v>
      </c>
      <c r="AO13" s="104">
        <v>3</v>
      </c>
      <c r="AP13" s="104">
        <v>3</v>
      </c>
      <c r="AQ13" s="104">
        <v>4</v>
      </c>
      <c r="AR13" s="104">
        <v>3</v>
      </c>
      <c r="AS13" s="104">
        <v>3</v>
      </c>
      <c r="AT13" s="103">
        <f t="shared" si="5"/>
        <v>2.875</v>
      </c>
      <c r="AU13" s="104">
        <v>4</v>
      </c>
      <c r="AV13" s="104">
        <v>5</v>
      </c>
      <c r="AW13" s="104">
        <v>4</v>
      </c>
      <c r="AX13" s="104">
        <v>3</v>
      </c>
      <c r="AY13" s="104">
        <v>4</v>
      </c>
      <c r="AZ13" s="104">
        <v>5</v>
      </c>
      <c r="BA13" s="104">
        <v>5</v>
      </c>
      <c r="BB13" s="104">
        <v>3</v>
      </c>
      <c r="BC13" s="104">
        <v>5</v>
      </c>
      <c r="BD13" s="103">
        <f t="shared" si="6"/>
        <v>4.2222222222222223</v>
      </c>
      <c r="BF13" s="29">
        <f t="shared" si="7"/>
        <v>24.525793650793648</v>
      </c>
      <c r="BG13" s="20">
        <f t="shared" si="8"/>
        <v>5</v>
      </c>
      <c r="BH13" s="20">
        <f t="shared" si="9"/>
        <v>1</v>
      </c>
      <c r="BI13" s="37">
        <f t="shared" si="10"/>
        <v>0.59819008904374749</v>
      </c>
      <c r="BJ13" s="20">
        <f t="shared" si="11"/>
        <v>1.1169426912826617</v>
      </c>
      <c r="BK13" s="20">
        <f t="shared" si="12"/>
        <v>11.963801780874949</v>
      </c>
      <c r="BL13" s="20" t="str">
        <f t="shared" si="13"/>
        <v>SR</v>
      </c>
    </row>
    <row r="14" spans="1:64" x14ac:dyDescent="0.2">
      <c r="A14" s="101">
        <v>12</v>
      </c>
      <c r="B14" s="101">
        <v>21</v>
      </c>
      <c r="C14" s="101" t="s">
        <v>111</v>
      </c>
      <c r="D14" s="101" t="s">
        <v>105</v>
      </c>
      <c r="E14" s="101" t="s">
        <v>115</v>
      </c>
      <c r="F14" s="104">
        <v>4</v>
      </c>
      <c r="G14" s="103">
        <f t="shared" si="0"/>
        <v>4</v>
      </c>
      <c r="H14" s="104">
        <v>4</v>
      </c>
      <c r="I14" s="104">
        <v>5</v>
      </c>
      <c r="J14" s="104">
        <v>4</v>
      </c>
      <c r="K14" s="104">
        <v>4</v>
      </c>
      <c r="L14" s="104">
        <v>4</v>
      </c>
      <c r="M14" s="104">
        <v>4</v>
      </c>
      <c r="N14" s="104">
        <v>4</v>
      </c>
      <c r="O14" s="104">
        <v>3</v>
      </c>
      <c r="P14" s="103">
        <f t="shared" si="1"/>
        <v>4</v>
      </c>
      <c r="Q14" s="104">
        <v>5</v>
      </c>
      <c r="R14" s="104">
        <v>5</v>
      </c>
      <c r="S14" s="104">
        <v>5</v>
      </c>
      <c r="T14" s="104">
        <v>4</v>
      </c>
      <c r="U14" s="104">
        <v>4</v>
      </c>
      <c r="V14" s="104">
        <v>5</v>
      </c>
      <c r="W14" s="104">
        <v>5</v>
      </c>
      <c r="X14" s="104">
        <v>3</v>
      </c>
      <c r="Y14" s="103">
        <f t="shared" si="2"/>
        <v>4.5</v>
      </c>
      <c r="Z14" s="104">
        <v>1</v>
      </c>
      <c r="AA14" s="104">
        <v>3</v>
      </c>
      <c r="AB14" s="104">
        <v>2</v>
      </c>
      <c r="AC14" s="103">
        <f t="shared" si="3"/>
        <v>2</v>
      </c>
      <c r="AD14" s="104">
        <v>2</v>
      </c>
      <c r="AE14" s="104">
        <v>3</v>
      </c>
      <c r="AF14" s="104">
        <v>4</v>
      </c>
      <c r="AG14" s="104">
        <v>4</v>
      </c>
      <c r="AH14" s="104">
        <v>4</v>
      </c>
      <c r="AI14" s="104">
        <v>4</v>
      </c>
      <c r="AJ14" s="104">
        <v>4</v>
      </c>
      <c r="AK14" s="103">
        <f t="shared" si="4"/>
        <v>3.5714285714285716</v>
      </c>
      <c r="AL14" s="104">
        <v>3</v>
      </c>
      <c r="AM14" s="104">
        <v>3</v>
      </c>
      <c r="AN14" s="104">
        <v>4</v>
      </c>
      <c r="AO14" s="104">
        <v>4</v>
      </c>
      <c r="AP14" s="104">
        <v>3</v>
      </c>
      <c r="AQ14" s="104">
        <v>4</v>
      </c>
      <c r="AR14" s="104">
        <v>4</v>
      </c>
      <c r="AS14" s="104">
        <v>3</v>
      </c>
      <c r="AT14" s="103">
        <f t="shared" si="5"/>
        <v>3.5</v>
      </c>
      <c r="AU14" s="104">
        <v>3</v>
      </c>
      <c r="AV14" s="104">
        <v>4</v>
      </c>
      <c r="AW14" s="104">
        <v>4</v>
      </c>
      <c r="AX14" s="104">
        <v>2</v>
      </c>
      <c r="AY14" s="104">
        <v>4</v>
      </c>
      <c r="AZ14" s="104">
        <v>4</v>
      </c>
      <c r="BA14" s="104">
        <v>4</v>
      </c>
      <c r="BB14" s="104">
        <v>3</v>
      </c>
      <c r="BC14" s="104">
        <v>5</v>
      </c>
      <c r="BD14" s="103">
        <f t="shared" si="6"/>
        <v>3.6666666666666665</v>
      </c>
      <c r="BF14" s="29">
        <f t="shared" si="7"/>
        <v>23.238095238095241</v>
      </c>
      <c r="BG14" s="20">
        <f t="shared" si="8"/>
        <v>4.5</v>
      </c>
      <c r="BH14" s="20">
        <f t="shared" si="9"/>
        <v>2</v>
      </c>
      <c r="BI14" s="37">
        <f t="shared" si="10"/>
        <v>0.56678281068524983</v>
      </c>
      <c r="BJ14" s="20">
        <f t="shared" si="11"/>
        <v>0.76029519299269865</v>
      </c>
      <c r="BK14" s="20">
        <f t="shared" si="12"/>
        <v>11.335656213704997</v>
      </c>
      <c r="BL14" s="20" t="str">
        <f t="shared" si="13"/>
        <v>SR</v>
      </c>
    </row>
    <row r="15" spans="1:64" x14ac:dyDescent="0.2">
      <c r="A15" s="101">
        <v>13</v>
      </c>
      <c r="B15" s="101">
        <v>18</v>
      </c>
      <c r="C15" s="101" t="s">
        <v>104</v>
      </c>
      <c r="D15" s="101" t="s">
        <v>105</v>
      </c>
      <c r="E15" s="101" t="s">
        <v>118</v>
      </c>
      <c r="F15" s="104">
        <v>4</v>
      </c>
      <c r="G15" s="103">
        <f t="shared" si="0"/>
        <v>4</v>
      </c>
      <c r="H15" s="104">
        <v>5</v>
      </c>
      <c r="I15" s="104">
        <v>4</v>
      </c>
      <c r="J15" s="104">
        <v>3</v>
      </c>
      <c r="K15" s="104">
        <v>4</v>
      </c>
      <c r="L15" s="104">
        <v>2</v>
      </c>
      <c r="M15" s="104">
        <v>4</v>
      </c>
      <c r="N15" s="104">
        <v>5</v>
      </c>
      <c r="O15" s="104">
        <v>3</v>
      </c>
      <c r="P15" s="103">
        <f t="shared" si="1"/>
        <v>3.75</v>
      </c>
      <c r="Q15" s="104">
        <v>4</v>
      </c>
      <c r="R15" s="104">
        <v>5</v>
      </c>
      <c r="S15" s="104">
        <v>5</v>
      </c>
      <c r="T15" s="104">
        <v>5</v>
      </c>
      <c r="U15" s="104">
        <v>5</v>
      </c>
      <c r="V15" s="104">
        <v>4</v>
      </c>
      <c r="W15" s="104">
        <v>5</v>
      </c>
      <c r="X15" s="104">
        <v>4</v>
      </c>
      <c r="Y15" s="103">
        <f t="shared" si="2"/>
        <v>4.625</v>
      </c>
      <c r="Z15" s="104">
        <v>1</v>
      </c>
      <c r="AA15" s="104">
        <v>3</v>
      </c>
      <c r="AB15" s="104">
        <v>2</v>
      </c>
      <c r="AC15" s="103">
        <f t="shared" si="3"/>
        <v>2</v>
      </c>
      <c r="AD15" s="104">
        <v>2</v>
      </c>
      <c r="AE15" s="104">
        <v>4</v>
      </c>
      <c r="AF15" s="104">
        <v>4</v>
      </c>
      <c r="AG15" s="104">
        <v>4</v>
      </c>
      <c r="AH15" s="104">
        <v>3</v>
      </c>
      <c r="AI15" s="104">
        <v>3</v>
      </c>
      <c r="AJ15" s="104">
        <v>2</v>
      </c>
      <c r="AK15" s="103">
        <f t="shared" si="4"/>
        <v>3.1428571428571428</v>
      </c>
      <c r="AL15" s="104">
        <v>3</v>
      </c>
      <c r="AM15" s="104">
        <v>3</v>
      </c>
      <c r="AN15" s="104">
        <v>3</v>
      </c>
      <c r="AO15" s="104">
        <v>4</v>
      </c>
      <c r="AP15" s="104">
        <v>4</v>
      </c>
      <c r="AQ15" s="104">
        <v>4</v>
      </c>
      <c r="AR15" s="104">
        <v>4</v>
      </c>
      <c r="AS15" s="104">
        <v>3</v>
      </c>
      <c r="AT15" s="103">
        <f t="shared" si="5"/>
        <v>3.5</v>
      </c>
      <c r="AU15" s="104">
        <v>3</v>
      </c>
      <c r="AV15" s="104">
        <v>4</v>
      </c>
      <c r="AW15" s="104">
        <v>4</v>
      </c>
      <c r="AX15" s="104">
        <v>2</v>
      </c>
      <c r="AY15" s="104">
        <v>4</v>
      </c>
      <c r="AZ15" s="104">
        <v>4</v>
      </c>
      <c r="BA15" s="104">
        <v>5</v>
      </c>
      <c r="BB15" s="104">
        <v>4</v>
      </c>
      <c r="BC15" s="104">
        <v>5</v>
      </c>
      <c r="BD15" s="103">
        <f t="shared" si="6"/>
        <v>3.8888888888888888</v>
      </c>
      <c r="BF15" s="29">
        <f t="shared" si="7"/>
        <v>22.906746031746032</v>
      </c>
      <c r="BG15" s="20">
        <f t="shared" si="8"/>
        <v>4.625</v>
      </c>
      <c r="BH15" s="20">
        <f t="shared" si="9"/>
        <v>2</v>
      </c>
      <c r="BI15" s="37">
        <f t="shared" si="10"/>
        <v>0.55870112272551298</v>
      </c>
      <c r="BJ15" s="20">
        <f t="shared" si="11"/>
        <v>0.90054184231278167</v>
      </c>
      <c r="BK15" s="20">
        <f t="shared" si="12"/>
        <v>11.17402245451026</v>
      </c>
      <c r="BL15" s="20" t="str">
        <f t="shared" si="13"/>
        <v>SR</v>
      </c>
    </row>
    <row r="16" spans="1:64" x14ac:dyDescent="0.2">
      <c r="A16" s="101">
        <v>14</v>
      </c>
      <c r="B16" s="101">
        <v>21</v>
      </c>
      <c r="C16" s="101" t="s">
        <v>104</v>
      </c>
      <c r="D16" s="101" t="s">
        <v>105</v>
      </c>
      <c r="E16" s="101" t="s">
        <v>119</v>
      </c>
      <c r="F16" s="104">
        <v>4</v>
      </c>
      <c r="G16" s="103">
        <f t="shared" si="0"/>
        <v>4</v>
      </c>
      <c r="H16" s="104">
        <v>4</v>
      </c>
      <c r="I16" s="104">
        <v>5</v>
      </c>
      <c r="J16" s="104">
        <v>5</v>
      </c>
      <c r="K16" s="104">
        <v>4</v>
      </c>
      <c r="L16" s="104">
        <v>3</v>
      </c>
      <c r="M16" s="104">
        <v>5</v>
      </c>
      <c r="N16" s="104">
        <v>5</v>
      </c>
      <c r="O16" s="104">
        <v>3</v>
      </c>
      <c r="P16" s="103">
        <f t="shared" si="1"/>
        <v>4.25</v>
      </c>
      <c r="Q16" s="104">
        <v>4</v>
      </c>
      <c r="R16" s="104">
        <v>5</v>
      </c>
      <c r="S16" s="104">
        <v>5</v>
      </c>
      <c r="T16" s="104">
        <v>4</v>
      </c>
      <c r="U16" s="104">
        <v>4</v>
      </c>
      <c r="V16" s="104">
        <v>4</v>
      </c>
      <c r="W16" s="104">
        <v>3</v>
      </c>
      <c r="X16" s="104">
        <v>4</v>
      </c>
      <c r="Y16" s="103">
        <f t="shared" si="2"/>
        <v>4.125</v>
      </c>
      <c r="Z16" s="104">
        <v>1</v>
      </c>
      <c r="AA16" s="104">
        <v>3</v>
      </c>
      <c r="AB16" s="104">
        <v>3</v>
      </c>
      <c r="AC16" s="103">
        <f t="shared" si="3"/>
        <v>2.3333333333333335</v>
      </c>
      <c r="AD16" s="104">
        <v>5</v>
      </c>
      <c r="AE16" s="104">
        <v>4</v>
      </c>
      <c r="AF16" s="104">
        <v>4</v>
      </c>
      <c r="AG16" s="104">
        <v>4</v>
      </c>
      <c r="AH16" s="104">
        <v>4</v>
      </c>
      <c r="AI16" s="104">
        <v>4</v>
      </c>
      <c r="AJ16" s="104">
        <v>4</v>
      </c>
      <c r="AK16" s="103">
        <f t="shared" si="4"/>
        <v>4.1428571428571432</v>
      </c>
      <c r="AL16" s="104">
        <v>5</v>
      </c>
      <c r="AM16" s="104">
        <v>3</v>
      </c>
      <c r="AN16" s="104">
        <v>2</v>
      </c>
      <c r="AO16" s="104">
        <v>3</v>
      </c>
      <c r="AP16" s="104">
        <v>5</v>
      </c>
      <c r="AQ16" s="104">
        <v>5</v>
      </c>
      <c r="AR16" s="104">
        <v>5</v>
      </c>
      <c r="AS16" s="104">
        <v>3</v>
      </c>
      <c r="AT16" s="103">
        <f t="shared" si="5"/>
        <v>3.875</v>
      </c>
      <c r="AU16" s="104">
        <v>4</v>
      </c>
      <c r="AV16" s="104">
        <v>5</v>
      </c>
      <c r="AW16" s="104">
        <v>5</v>
      </c>
      <c r="AX16" s="104">
        <v>5</v>
      </c>
      <c r="AY16" s="104">
        <v>5</v>
      </c>
      <c r="AZ16" s="104">
        <v>5</v>
      </c>
      <c r="BA16" s="104">
        <v>5</v>
      </c>
      <c r="BB16" s="104">
        <v>5</v>
      </c>
      <c r="BC16" s="104">
        <v>5</v>
      </c>
      <c r="BD16" s="103">
        <f t="shared" si="6"/>
        <v>4.8888888888888893</v>
      </c>
      <c r="BF16" s="29">
        <f t="shared" si="7"/>
        <v>25.281746031746032</v>
      </c>
      <c r="BG16" s="20">
        <f t="shared" si="8"/>
        <v>4.8888888888888893</v>
      </c>
      <c r="BH16" s="20">
        <f t="shared" si="9"/>
        <v>2</v>
      </c>
      <c r="BI16" s="37">
        <f t="shared" si="10"/>
        <v>0.6166279519938056</v>
      </c>
      <c r="BJ16" s="20">
        <f t="shared" si="11"/>
        <v>0.80698172977776939</v>
      </c>
      <c r="BK16" s="20">
        <f t="shared" si="12"/>
        <v>12.332559039876113</v>
      </c>
      <c r="BL16" s="20" t="str">
        <f t="shared" si="13"/>
        <v>SR</v>
      </c>
    </row>
    <row r="17" spans="1:64" x14ac:dyDescent="0.2">
      <c r="A17" s="101">
        <v>15</v>
      </c>
      <c r="B17" s="101">
        <v>20</v>
      </c>
      <c r="C17" s="101" t="s">
        <v>111</v>
      </c>
      <c r="D17" s="101" t="s">
        <v>105</v>
      </c>
      <c r="E17" s="101" t="s">
        <v>120</v>
      </c>
      <c r="F17" s="104">
        <v>3</v>
      </c>
      <c r="G17" s="103">
        <f t="shared" si="0"/>
        <v>3</v>
      </c>
      <c r="H17" s="104">
        <v>4</v>
      </c>
      <c r="I17" s="104">
        <v>4</v>
      </c>
      <c r="J17" s="104">
        <v>4</v>
      </c>
      <c r="K17" s="104">
        <v>4</v>
      </c>
      <c r="L17" s="104">
        <v>4</v>
      </c>
      <c r="M17" s="104">
        <v>4</v>
      </c>
      <c r="N17" s="104">
        <v>4</v>
      </c>
      <c r="O17" s="104">
        <v>4</v>
      </c>
      <c r="P17" s="103">
        <f t="shared" si="1"/>
        <v>4</v>
      </c>
      <c r="Q17" s="104">
        <v>4</v>
      </c>
      <c r="R17" s="104">
        <v>4</v>
      </c>
      <c r="S17" s="104">
        <v>4</v>
      </c>
      <c r="T17" s="104">
        <v>4</v>
      </c>
      <c r="U17" s="104">
        <v>4</v>
      </c>
      <c r="V17" s="104">
        <v>4</v>
      </c>
      <c r="W17" s="104">
        <v>4</v>
      </c>
      <c r="X17" s="104">
        <v>4</v>
      </c>
      <c r="Y17" s="103">
        <f t="shared" si="2"/>
        <v>4</v>
      </c>
      <c r="Z17" s="104">
        <v>2</v>
      </c>
      <c r="AA17" s="104">
        <v>2</v>
      </c>
      <c r="AB17" s="104">
        <v>2</v>
      </c>
      <c r="AC17" s="103">
        <f t="shared" si="3"/>
        <v>2</v>
      </c>
      <c r="AD17" s="104">
        <v>4</v>
      </c>
      <c r="AE17" s="104">
        <v>2</v>
      </c>
      <c r="AF17" s="104">
        <v>2</v>
      </c>
      <c r="AG17" s="104">
        <v>2</v>
      </c>
      <c r="AH17" s="104">
        <v>2</v>
      </c>
      <c r="AI17" s="104">
        <v>2</v>
      </c>
      <c r="AJ17" s="104">
        <v>2</v>
      </c>
      <c r="AK17" s="103">
        <f t="shared" si="4"/>
        <v>2.2857142857142856</v>
      </c>
      <c r="AL17" s="104">
        <v>4</v>
      </c>
      <c r="AM17" s="104">
        <v>4</v>
      </c>
      <c r="AN17" s="104">
        <v>4</v>
      </c>
      <c r="AO17" s="104">
        <v>4</v>
      </c>
      <c r="AP17" s="104">
        <v>4</v>
      </c>
      <c r="AQ17" s="104">
        <v>4</v>
      </c>
      <c r="AR17" s="104">
        <v>4</v>
      </c>
      <c r="AS17" s="104">
        <v>4</v>
      </c>
      <c r="AT17" s="103">
        <f t="shared" si="5"/>
        <v>4</v>
      </c>
      <c r="AU17" s="104">
        <v>4</v>
      </c>
      <c r="AV17" s="104">
        <v>4</v>
      </c>
      <c r="AW17" s="104">
        <v>4</v>
      </c>
      <c r="AX17" s="104">
        <v>4</v>
      </c>
      <c r="AY17" s="104">
        <v>4</v>
      </c>
      <c r="AZ17" s="104">
        <v>4</v>
      </c>
      <c r="BA17" s="104">
        <v>4</v>
      </c>
      <c r="BB17" s="104">
        <v>4</v>
      </c>
      <c r="BC17" s="104">
        <v>4</v>
      </c>
      <c r="BD17" s="103">
        <f t="shared" si="6"/>
        <v>4</v>
      </c>
      <c r="BF17" s="29">
        <f t="shared" si="7"/>
        <v>21.285714285714285</v>
      </c>
      <c r="BG17" s="20">
        <f t="shared" si="8"/>
        <v>4</v>
      </c>
      <c r="BH17" s="20">
        <f t="shared" si="9"/>
        <v>2</v>
      </c>
      <c r="BI17" s="37">
        <f t="shared" si="10"/>
        <v>0.51916376306620204</v>
      </c>
      <c r="BJ17" s="20">
        <f t="shared" si="11"/>
        <v>0.72246191561368478</v>
      </c>
      <c r="BK17" s="20">
        <f t="shared" si="12"/>
        <v>10.383275261324041</v>
      </c>
      <c r="BL17" s="20" t="str">
        <f t="shared" si="13"/>
        <v>SR</v>
      </c>
    </row>
    <row r="18" spans="1:64" x14ac:dyDescent="0.2">
      <c r="A18" s="101">
        <v>16</v>
      </c>
      <c r="B18" s="101">
        <v>21</v>
      </c>
      <c r="C18" s="101" t="s">
        <v>104</v>
      </c>
      <c r="D18" s="101" t="s">
        <v>105</v>
      </c>
      <c r="E18" s="101" t="s">
        <v>121</v>
      </c>
      <c r="F18" s="104">
        <v>4</v>
      </c>
      <c r="G18" s="103">
        <f t="shared" si="0"/>
        <v>4</v>
      </c>
      <c r="H18" s="104">
        <v>5</v>
      </c>
      <c r="I18" s="104">
        <v>5</v>
      </c>
      <c r="J18" s="104">
        <v>5</v>
      </c>
      <c r="K18" s="104">
        <v>5</v>
      </c>
      <c r="L18" s="104">
        <v>3</v>
      </c>
      <c r="M18" s="104">
        <v>5</v>
      </c>
      <c r="N18" s="104">
        <v>5</v>
      </c>
      <c r="O18" s="104">
        <v>3</v>
      </c>
      <c r="P18" s="103">
        <f t="shared" si="1"/>
        <v>4.5</v>
      </c>
      <c r="Q18" s="104">
        <v>4</v>
      </c>
      <c r="R18" s="104">
        <v>4</v>
      </c>
      <c r="S18" s="104">
        <v>4</v>
      </c>
      <c r="T18" s="104">
        <v>4</v>
      </c>
      <c r="U18" s="104">
        <v>4</v>
      </c>
      <c r="V18" s="104">
        <v>5</v>
      </c>
      <c r="W18" s="104">
        <v>5</v>
      </c>
      <c r="X18" s="104">
        <v>4</v>
      </c>
      <c r="Y18" s="103">
        <f t="shared" si="2"/>
        <v>4.25</v>
      </c>
      <c r="Z18" s="104">
        <v>1</v>
      </c>
      <c r="AA18" s="104">
        <v>2</v>
      </c>
      <c r="AB18" s="104">
        <v>1</v>
      </c>
      <c r="AC18" s="103">
        <f t="shared" si="3"/>
        <v>1.3333333333333333</v>
      </c>
      <c r="AD18" s="104">
        <v>2</v>
      </c>
      <c r="AE18" s="104">
        <v>4</v>
      </c>
      <c r="AF18" s="104">
        <v>4</v>
      </c>
      <c r="AG18" s="104">
        <v>4</v>
      </c>
      <c r="AH18" s="104">
        <v>4</v>
      </c>
      <c r="AI18" s="104">
        <v>4</v>
      </c>
      <c r="AJ18" s="104">
        <v>4</v>
      </c>
      <c r="AK18" s="103">
        <f t="shared" si="4"/>
        <v>3.7142857142857144</v>
      </c>
      <c r="AL18" s="104">
        <v>1</v>
      </c>
      <c r="AM18" s="104">
        <v>2</v>
      </c>
      <c r="AN18" s="104">
        <v>2</v>
      </c>
      <c r="AO18" s="104">
        <v>3</v>
      </c>
      <c r="AP18" s="104">
        <v>3</v>
      </c>
      <c r="AQ18" s="104">
        <v>3</v>
      </c>
      <c r="AR18" s="104">
        <v>3</v>
      </c>
      <c r="AS18" s="104">
        <v>3</v>
      </c>
      <c r="AT18" s="103">
        <f t="shared" si="5"/>
        <v>2.5</v>
      </c>
      <c r="AU18" s="104">
        <v>3</v>
      </c>
      <c r="AV18" s="104">
        <v>4</v>
      </c>
      <c r="AW18" s="104">
        <v>3</v>
      </c>
      <c r="AX18" s="104">
        <v>3</v>
      </c>
      <c r="AY18" s="104">
        <v>3</v>
      </c>
      <c r="AZ18" s="104">
        <v>4</v>
      </c>
      <c r="BA18" s="104">
        <v>4</v>
      </c>
      <c r="BB18" s="104">
        <v>3</v>
      </c>
      <c r="BC18" s="104">
        <v>5</v>
      </c>
      <c r="BD18" s="103">
        <f t="shared" si="6"/>
        <v>3.5555555555555554</v>
      </c>
      <c r="BF18" s="29">
        <f t="shared" si="7"/>
        <v>22.519841269841272</v>
      </c>
      <c r="BG18" s="20">
        <f t="shared" si="8"/>
        <v>4.5</v>
      </c>
      <c r="BH18" s="20">
        <f t="shared" si="9"/>
        <v>1</v>
      </c>
      <c r="BI18" s="37">
        <f t="shared" si="10"/>
        <v>0.54926442121564079</v>
      </c>
      <c r="BJ18" s="20">
        <f t="shared" si="11"/>
        <v>0.98091545096976618</v>
      </c>
      <c r="BK18" s="20">
        <f t="shared" si="12"/>
        <v>10.985288424312817</v>
      </c>
      <c r="BL18" s="20" t="str">
        <f t="shared" si="13"/>
        <v>SR</v>
      </c>
    </row>
    <row r="19" spans="1:64" x14ac:dyDescent="0.2">
      <c r="A19" s="101">
        <v>17</v>
      </c>
      <c r="B19" s="101">
        <v>21</v>
      </c>
      <c r="C19" s="101" t="s">
        <v>104</v>
      </c>
      <c r="D19" s="101" t="s">
        <v>105</v>
      </c>
      <c r="E19" s="101" t="s">
        <v>122</v>
      </c>
      <c r="F19" s="104">
        <v>3</v>
      </c>
      <c r="G19" s="103">
        <f t="shared" si="0"/>
        <v>3</v>
      </c>
      <c r="H19" s="104">
        <v>4</v>
      </c>
      <c r="I19" s="104">
        <v>4</v>
      </c>
      <c r="J19" s="104">
        <v>4</v>
      </c>
      <c r="K19" s="104">
        <v>4</v>
      </c>
      <c r="L19" s="104">
        <v>3</v>
      </c>
      <c r="M19" s="104">
        <v>5</v>
      </c>
      <c r="N19" s="104">
        <v>5</v>
      </c>
      <c r="O19" s="104">
        <v>3</v>
      </c>
      <c r="P19" s="103">
        <f t="shared" si="1"/>
        <v>4</v>
      </c>
      <c r="Q19" s="104">
        <v>4</v>
      </c>
      <c r="R19" s="104">
        <v>5</v>
      </c>
      <c r="S19" s="104">
        <v>5</v>
      </c>
      <c r="T19" s="104">
        <v>5</v>
      </c>
      <c r="U19" s="104">
        <v>4</v>
      </c>
      <c r="V19" s="104">
        <v>3</v>
      </c>
      <c r="W19" s="104">
        <v>4</v>
      </c>
      <c r="X19" s="104">
        <v>4</v>
      </c>
      <c r="Y19" s="103">
        <f t="shared" si="2"/>
        <v>4.25</v>
      </c>
      <c r="Z19" s="104">
        <v>1</v>
      </c>
      <c r="AA19" s="104">
        <v>3</v>
      </c>
      <c r="AB19" s="104">
        <v>3</v>
      </c>
      <c r="AC19" s="103">
        <f t="shared" si="3"/>
        <v>2.3333333333333335</v>
      </c>
      <c r="AD19" s="104">
        <v>3</v>
      </c>
      <c r="AE19" s="104">
        <v>4</v>
      </c>
      <c r="AF19" s="104">
        <v>4</v>
      </c>
      <c r="AG19" s="104">
        <v>4</v>
      </c>
      <c r="AH19" s="104">
        <v>4</v>
      </c>
      <c r="AI19" s="104">
        <v>4</v>
      </c>
      <c r="AJ19" s="104">
        <v>4</v>
      </c>
      <c r="AK19" s="103">
        <f t="shared" si="4"/>
        <v>3.8571428571428572</v>
      </c>
      <c r="AL19" s="104">
        <v>3</v>
      </c>
      <c r="AM19" s="104">
        <v>3</v>
      </c>
      <c r="AN19" s="104">
        <v>2</v>
      </c>
      <c r="AO19" s="104">
        <v>3</v>
      </c>
      <c r="AP19" s="104">
        <v>4</v>
      </c>
      <c r="AQ19" s="104">
        <v>4</v>
      </c>
      <c r="AR19" s="104">
        <v>4</v>
      </c>
      <c r="AS19" s="104">
        <v>3</v>
      </c>
      <c r="AT19" s="103">
        <f t="shared" si="5"/>
        <v>3.25</v>
      </c>
      <c r="AU19" s="104">
        <v>3</v>
      </c>
      <c r="AV19" s="104">
        <v>4</v>
      </c>
      <c r="AW19" s="104">
        <v>4</v>
      </c>
      <c r="AX19" s="104">
        <v>3</v>
      </c>
      <c r="AY19" s="104">
        <v>3</v>
      </c>
      <c r="AZ19" s="104">
        <v>3</v>
      </c>
      <c r="BA19" s="104">
        <v>3</v>
      </c>
      <c r="BB19" s="104">
        <v>2</v>
      </c>
      <c r="BC19" s="104">
        <v>4</v>
      </c>
      <c r="BD19" s="103">
        <f t="shared" si="6"/>
        <v>3.2222222222222223</v>
      </c>
      <c r="BF19" s="29">
        <f t="shared" si="7"/>
        <v>21.579365079365079</v>
      </c>
      <c r="BG19" s="20">
        <f t="shared" si="8"/>
        <v>4.25</v>
      </c>
      <c r="BH19" s="20">
        <f t="shared" si="9"/>
        <v>2</v>
      </c>
      <c r="BI19" s="37">
        <f t="shared" si="10"/>
        <v>0.52632597754548971</v>
      </c>
      <c r="BJ19" s="20">
        <f t="shared" si="11"/>
        <v>0.75627456622062539</v>
      </c>
      <c r="BK19" s="20">
        <f t="shared" si="12"/>
        <v>10.526519550909793</v>
      </c>
      <c r="BL19" s="20" t="str">
        <f t="shared" si="13"/>
        <v>SR</v>
      </c>
    </row>
    <row r="20" spans="1:64" x14ac:dyDescent="0.2">
      <c r="A20" s="101">
        <v>18</v>
      </c>
      <c r="B20" s="101">
        <v>21</v>
      </c>
      <c r="C20" s="101" t="s">
        <v>104</v>
      </c>
      <c r="D20" s="101" t="s">
        <v>105</v>
      </c>
      <c r="E20" s="101" t="s">
        <v>123</v>
      </c>
      <c r="F20" s="104">
        <v>3</v>
      </c>
      <c r="G20" s="103">
        <f t="shared" si="0"/>
        <v>3</v>
      </c>
      <c r="H20" s="104">
        <v>5</v>
      </c>
      <c r="I20" s="104">
        <v>5</v>
      </c>
      <c r="J20" s="104">
        <v>4</v>
      </c>
      <c r="K20" s="104">
        <v>4</v>
      </c>
      <c r="L20" s="104">
        <v>3</v>
      </c>
      <c r="M20" s="104">
        <v>4</v>
      </c>
      <c r="N20" s="104">
        <v>4</v>
      </c>
      <c r="O20" s="104">
        <v>3</v>
      </c>
      <c r="P20" s="103">
        <f t="shared" si="1"/>
        <v>4</v>
      </c>
      <c r="Q20" s="104">
        <v>4</v>
      </c>
      <c r="R20" s="104">
        <v>4</v>
      </c>
      <c r="S20" s="104">
        <v>4</v>
      </c>
      <c r="T20" s="104">
        <v>4</v>
      </c>
      <c r="U20" s="104">
        <v>4</v>
      </c>
      <c r="V20" s="104">
        <v>4</v>
      </c>
      <c r="W20" s="104">
        <v>4</v>
      </c>
      <c r="X20" s="104">
        <v>4</v>
      </c>
      <c r="Y20" s="103">
        <f t="shared" si="2"/>
        <v>4</v>
      </c>
      <c r="Z20" s="104">
        <v>1</v>
      </c>
      <c r="AA20" s="104">
        <v>3</v>
      </c>
      <c r="AB20" s="104">
        <v>3</v>
      </c>
      <c r="AC20" s="103">
        <f t="shared" si="3"/>
        <v>2.3333333333333335</v>
      </c>
      <c r="AD20" s="104">
        <v>3</v>
      </c>
      <c r="AE20" s="104">
        <v>3</v>
      </c>
      <c r="AF20" s="104">
        <v>4</v>
      </c>
      <c r="AG20" s="104">
        <v>4</v>
      </c>
      <c r="AH20" s="104">
        <v>3</v>
      </c>
      <c r="AI20" s="104">
        <v>3</v>
      </c>
      <c r="AJ20" s="104">
        <v>3</v>
      </c>
      <c r="AK20" s="103">
        <f t="shared" si="4"/>
        <v>3.2857142857142856</v>
      </c>
      <c r="AL20" s="104">
        <v>3</v>
      </c>
      <c r="AM20" s="104">
        <v>2</v>
      </c>
      <c r="AN20" s="104">
        <v>3</v>
      </c>
      <c r="AO20" s="104">
        <v>5</v>
      </c>
      <c r="AP20" s="104">
        <v>4</v>
      </c>
      <c r="AQ20" s="104">
        <v>4</v>
      </c>
      <c r="AR20" s="104">
        <v>4</v>
      </c>
      <c r="AS20" s="104">
        <v>3</v>
      </c>
      <c r="AT20" s="103">
        <f t="shared" si="5"/>
        <v>3.5</v>
      </c>
      <c r="AU20" s="104">
        <v>2</v>
      </c>
      <c r="AV20" s="104">
        <v>4</v>
      </c>
      <c r="AW20" s="104">
        <v>4</v>
      </c>
      <c r="AX20" s="104">
        <v>2</v>
      </c>
      <c r="AY20" s="104">
        <v>4</v>
      </c>
      <c r="AZ20" s="104">
        <v>3</v>
      </c>
      <c r="BA20" s="104">
        <v>4</v>
      </c>
      <c r="BB20" s="104">
        <v>3</v>
      </c>
      <c r="BC20" s="104">
        <v>4</v>
      </c>
      <c r="BD20" s="103">
        <f t="shared" si="6"/>
        <v>3.3333333333333335</v>
      </c>
      <c r="BF20" s="29">
        <f t="shared" si="7"/>
        <v>21.119047619047617</v>
      </c>
      <c r="BG20" s="20">
        <f t="shared" si="8"/>
        <v>4</v>
      </c>
      <c r="BH20" s="20">
        <f t="shared" si="9"/>
        <v>2</v>
      </c>
      <c r="BI20" s="37">
        <f t="shared" si="10"/>
        <v>0.51509872241579557</v>
      </c>
      <c r="BJ20" s="20">
        <f t="shared" si="11"/>
        <v>0.73749741628319621</v>
      </c>
      <c r="BK20" s="20">
        <f t="shared" si="12"/>
        <v>10.301974448315912</v>
      </c>
      <c r="BL20" s="20" t="str">
        <f t="shared" si="13"/>
        <v>SR</v>
      </c>
    </row>
    <row r="21" spans="1:64" x14ac:dyDescent="0.2">
      <c r="A21" s="101">
        <v>19</v>
      </c>
      <c r="B21" s="101">
        <v>21</v>
      </c>
      <c r="C21" s="101" t="s">
        <v>111</v>
      </c>
      <c r="D21" s="101" t="s">
        <v>105</v>
      </c>
      <c r="E21" s="101" t="s">
        <v>124</v>
      </c>
      <c r="F21" s="104">
        <v>2</v>
      </c>
      <c r="G21" s="103">
        <f t="shared" si="0"/>
        <v>2</v>
      </c>
      <c r="H21" s="104">
        <v>4</v>
      </c>
      <c r="I21" s="104">
        <v>4</v>
      </c>
      <c r="J21" s="104">
        <v>4</v>
      </c>
      <c r="K21" s="104">
        <v>2</v>
      </c>
      <c r="L21" s="104">
        <v>2</v>
      </c>
      <c r="M21" s="104">
        <v>4</v>
      </c>
      <c r="N21" s="104">
        <v>4</v>
      </c>
      <c r="O21" s="104">
        <v>2</v>
      </c>
      <c r="P21" s="103">
        <f t="shared" si="1"/>
        <v>3.25</v>
      </c>
      <c r="Q21" s="104">
        <v>2</v>
      </c>
      <c r="R21" s="104">
        <v>4</v>
      </c>
      <c r="S21" s="104">
        <v>4</v>
      </c>
      <c r="T21" s="104">
        <v>2</v>
      </c>
      <c r="U21" s="104">
        <v>4</v>
      </c>
      <c r="V21" s="104">
        <v>4</v>
      </c>
      <c r="W21" s="104">
        <v>4</v>
      </c>
      <c r="X21" s="104">
        <v>4</v>
      </c>
      <c r="Y21" s="103">
        <f t="shared" si="2"/>
        <v>3.5</v>
      </c>
      <c r="Z21" s="104">
        <v>1</v>
      </c>
      <c r="AA21" s="104">
        <v>3</v>
      </c>
      <c r="AB21" s="104">
        <v>1</v>
      </c>
      <c r="AC21" s="103">
        <f t="shared" si="3"/>
        <v>1.6666666666666667</v>
      </c>
      <c r="AD21" s="104">
        <v>2</v>
      </c>
      <c r="AE21" s="104">
        <v>2</v>
      </c>
      <c r="AF21" s="104">
        <v>4</v>
      </c>
      <c r="AG21" s="104">
        <v>2</v>
      </c>
      <c r="AH21" s="104">
        <v>2</v>
      </c>
      <c r="AI21" s="104">
        <v>2</v>
      </c>
      <c r="AJ21" s="104">
        <v>2</v>
      </c>
      <c r="AK21" s="103">
        <f t="shared" si="4"/>
        <v>2.2857142857142856</v>
      </c>
      <c r="AL21" s="104">
        <v>2</v>
      </c>
      <c r="AM21" s="104">
        <v>2</v>
      </c>
      <c r="AN21" s="104">
        <v>2</v>
      </c>
      <c r="AO21" s="104">
        <v>2</v>
      </c>
      <c r="AP21" s="104">
        <v>4</v>
      </c>
      <c r="AQ21" s="104">
        <v>2</v>
      </c>
      <c r="AR21" s="104">
        <v>4</v>
      </c>
      <c r="AS21" s="104">
        <v>2</v>
      </c>
      <c r="AT21" s="103">
        <f t="shared" si="5"/>
        <v>2.5</v>
      </c>
      <c r="AU21" s="104">
        <v>2</v>
      </c>
      <c r="AV21" s="104">
        <v>4</v>
      </c>
      <c r="AW21" s="104">
        <v>4</v>
      </c>
      <c r="AX21" s="104">
        <v>2</v>
      </c>
      <c r="AY21" s="104">
        <v>4</v>
      </c>
      <c r="AZ21" s="104">
        <v>2</v>
      </c>
      <c r="BA21" s="104">
        <v>2</v>
      </c>
      <c r="BB21" s="104">
        <v>2</v>
      </c>
      <c r="BC21" s="104">
        <v>2</v>
      </c>
      <c r="BD21" s="103">
        <f t="shared" si="6"/>
        <v>2.6666666666666665</v>
      </c>
      <c r="BF21" s="29">
        <f t="shared" si="7"/>
        <v>16.202380952380953</v>
      </c>
      <c r="BG21" s="20">
        <f t="shared" si="8"/>
        <v>3.5</v>
      </c>
      <c r="BH21" s="20">
        <f t="shared" si="9"/>
        <v>2</v>
      </c>
      <c r="BI21" s="37">
        <f t="shared" si="10"/>
        <v>0.39518002322880375</v>
      </c>
      <c r="BJ21" s="20">
        <f t="shared" si="11"/>
        <v>0.99755799391289146</v>
      </c>
      <c r="BK21" s="20">
        <f t="shared" si="12"/>
        <v>7.9036004645760753</v>
      </c>
      <c r="BL21" s="20" t="str">
        <f t="shared" si="13"/>
        <v>SR</v>
      </c>
    </row>
    <row r="22" spans="1:64" x14ac:dyDescent="0.2">
      <c r="A22" s="101">
        <v>20</v>
      </c>
      <c r="B22" s="101">
        <v>23</v>
      </c>
      <c r="C22" s="101" t="s">
        <v>111</v>
      </c>
      <c r="D22" s="101" t="s">
        <v>105</v>
      </c>
      <c r="E22" s="101" t="s">
        <v>125</v>
      </c>
      <c r="F22" s="104">
        <v>4</v>
      </c>
      <c r="G22" s="103">
        <f t="shared" si="0"/>
        <v>4</v>
      </c>
      <c r="H22" s="104">
        <v>4</v>
      </c>
      <c r="I22" s="104">
        <v>4</v>
      </c>
      <c r="J22" s="104">
        <v>4</v>
      </c>
      <c r="K22" s="104">
        <v>4</v>
      </c>
      <c r="L22" s="104">
        <v>3</v>
      </c>
      <c r="M22" s="104">
        <v>4</v>
      </c>
      <c r="N22" s="104">
        <v>5</v>
      </c>
      <c r="O22" s="104">
        <v>3</v>
      </c>
      <c r="P22" s="103">
        <f t="shared" si="1"/>
        <v>3.875</v>
      </c>
      <c r="Q22" s="104">
        <v>4</v>
      </c>
      <c r="R22" s="104">
        <v>4</v>
      </c>
      <c r="S22" s="104">
        <v>5</v>
      </c>
      <c r="T22" s="104">
        <v>5</v>
      </c>
      <c r="U22" s="104">
        <v>2</v>
      </c>
      <c r="V22" s="104">
        <v>5</v>
      </c>
      <c r="W22" s="104">
        <v>4</v>
      </c>
      <c r="X22" s="104">
        <v>4</v>
      </c>
      <c r="Y22" s="103">
        <f t="shared" si="2"/>
        <v>4.125</v>
      </c>
      <c r="Z22" s="104">
        <v>3</v>
      </c>
      <c r="AA22" s="104">
        <v>3</v>
      </c>
      <c r="AB22" s="104">
        <v>3</v>
      </c>
      <c r="AC22" s="103">
        <f t="shared" si="3"/>
        <v>3</v>
      </c>
      <c r="AD22" s="104">
        <v>3</v>
      </c>
      <c r="AE22" s="104">
        <v>4</v>
      </c>
      <c r="AF22" s="104">
        <v>4</v>
      </c>
      <c r="AG22" s="104">
        <v>4</v>
      </c>
      <c r="AH22" s="104">
        <v>2</v>
      </c>
      <c r="AI22" s="104">
        <v>4</v>
      </c>
      <c r="AJ22" s="104">
        <v>2</v>
      </c>
      <c r="AK22" s="103">
        <f t="shared" si="4"/>
        <v>3.2857142857142856</v>
      </c>
      <c r="AL22" s="104">
        <v>4</v>
      </c>
      <c r="AM22" s="104">
        <v>2</v>
      </c>
      <c r="AN22" s="104">
        <v>4</v>
      </c>
      <c r="AO22" s="104">
        <v>4</v>
      </c>
      <c r="AP22" s="104">
        <v>4</v>
      </c>
      <c r="AQ22" s="104">
        <v>4</v>
      </c>
      <c r="AR22" s="104">
        <v>4</v>
      </c>
      <c r="AS22" s="104">
        <v>3</v>
      </c>
      <c r="AT22" s="103">
        <f t="shared" si="5"/>
        <v>3.625</v>
      </c>
      <c r="AU22" s="104">
        <v>3</v>
      </c>
      <c r="AV22" s="104">
        <v>4</v>
      </c>
      <c r="AW22" s="104">
        <v>5</v>
      </c>
      <c r="AX22" s="104">
        <v>4</v>
      </c>
      <c r="AY22" s="104">
        <v>4</v>
      </c>
      <c r="AZ22" s="104">
        <v>4</v>
      </c>
      <c r="BA22" s="104">
        <v>4</v>
      </c>
      <c r="BB22" s="104">
        <v>3</v>
      </c>
      <c r="BC22" s="104">
        <v>5</v>
      </c>
      <c r="BD22" s="103">
        <f t="shared" si="6"/>
        <v>4</v>
      </c>
      <c r="BF22" s="29">
        <f t="shared" si="7"/>
        <v>22.910714285714285</v>
      </c>
      <c r="BG22" s="20">
        <f t="shared" si="8"/>
        <v>4.125</v>
      </c>
      <c r="BH22" s="20">
        <f t="shared" si="9"/>
        <v>2</v>
      </c>
      <c r="BI22" s="37">
        <f t="shared" si="10"/>
        <v>0.55879790940766549</v>
      </c>
      <c r="BJ22" s="20">
        <f t="shared" si="11"/>
        <v>0.81300406503048861</v>
      </c>
      <c r="BK22" s="20">
        <f t="shared" si="12"/>
        <v>11.175958188153309</v>
      </c>
      <c r="BL22" s="20" t="str">
        <f t="shared" si="13"/>
        <v>SR</v>
      </c>
    </row>
    <row r="23" spans="1:64" x14ac:dyDescent="0.2">
      <c r="A23" s="101">
        <v>21</v>
      </c>
      <c r="B23" s="101">
        <v>21</v>
      </c>
      <c r="C23" s="101" t="s">
        <v>111</v>
      </c>
      <c r="D23" s="101" t="s">
        <v>105</v>
      </c>
      <c r="E23" s="101" t="s">
        <v>115</v>
      </c>
      <c r="F23" s="104">
        <v>4</v>
      </c>
      <c r="G23" s="103">
        <f t="shared" si="0"/>
        <v>4</v>
      </c>
      <c r="H23" s="104">
        <v>5</v>
      </c>
      <c r="I23" s="104">
        <v>5</v>
      </c>
      <c r="J23" s="104">
        <v>4</v>
      </c>
      <c r="K23" s="104">
        <v>4</v>
      </c>
      <c r="L23" s="104">
        <v>3</v>
      </c>
      <c r="M23" s="104">
        <v>5</v>
      </c>
      <c r="N23" s="104">
        <v>5</v>
      </c>
      <c r="O23" s="104">
        <v>4</v>
      </c>
      <c r="P23" s="103">
        <f t="shared" si="1"/>
        <v>4.375</v>
      </c>
      <c r="Q23" s="104">
        <v>5</v>
      </c>
      <c r="R23" s="104">
        <v>5</v>
      </c>
      <c r="S23" s="104">
        <v>5</v>
      </c>
      <c r="T23" s="104">
        <v>5</v>
      </c>
      <c r="U23" s="104">
        <v>5</v>
      </c>
      <c r="V23" s="104">
        <v>5</v>
      </c>
      <c r="W23" s="104">
        <v>5</v>
      </c>
      <c r="X23" s="104">
        <v>5</v>
      </c>
      <c r="Y23" s="103">
        <f t="shared" si="2"/>
        <v>5</v>
      </c>
      <c r="Z23" s="104">
        <v>1</v>
      </c>
      <c r="AA23" s="104">
        <v>2</v>
      </c>
      <c r="AB23" s="104">
        <v>2</v>
      </c>
      <c r="AC23" s="103">
        <f t="shared" si="3"/>
        <v>1.6666666666666667</v>
      </c>
      <c r="AD23" s="104">
        <v>3</v>
      </c>
      <c r="AE23" s="104">
        <v>5</v>
      </c>
      <c r="AF23" s="104">
        <v>5</v>
      </c>
      <c r="AG23" s="104">
        <v>3</v>
      </c>
      <c r="AH23" s="104">
        <v>4</v>
      </c>
      <c r="AI23" s="104">
        <v>3</v>
      </c>
      <c r="AJ23" s="104">
        <v>3</v>
      </c>
      <c r="AK23" s="103">
        <f t="shared" si="4"/>
        <v>3.7142857142857144</v>
      </c>
      <c r="AL23" s="104">
        <v>3</v>
      </c>
      <c r="AM23" s="104">
        <v>2</v>
      </c>
      <c r="AN23" s="104">
        <v>3</v>
      </c>
      <c r="AO23" s="104">
        <v>4</v>
      </c>
      <c r="AP23" s="104">
        <v>3</v>
      </c>
      <c r="AQ23" s="104">
        <v>4</v>
      </c>
      <c r="AR23" s="104">
        <v>4</v>
      </c>
      <c r="AS23" s="104">
        <v>1</v>
      </c>
      <c r="AT23" s="103">
        <f t="shared" si="5"/>
        <v>3</v>
      </c>
      <c r="AU23" s="104">
        <v>3</v>
      </c>
      <c r="AV23" s="104">
        <v>5</v>
      </c>
      <c r="AW23" s="104">
        <v>4</v>
      </c>
      <c r="AX23" s="104">
        <v>3</v>
      </c>
      <c r="AY23" s="104">
        <v>3</v>
      </c>
      <c r="AZ23" s="104">
        <v>3</v>
      </c>
      <c r="BA23" s="104">
        <v>4</v>
      </c>
      <c r="BB23" s="104">
        <v>2</v>
      </c>
      <c r="BC23" s="104">
        <v>4</v>
      </c>
      <c r="BD23" s="103">
        <f t="shared" si="6"/>
        <v>3.4444444444444446</v>
      </c>
      <c r="BF23" s="29">
        <f t="shared" si="7"/>
        <v>23.533730158730158</v>
      </c>
      <c r="BG23" s="20">
        <f t="shared" si="8"/>
        <v>5</v>
      </c>
      <c r="BH23" s="20">
        <f t="shared" si="9"/>
        <v>1</v>
      </c>
      <c r="BI23" s="37">
        <f t="shared" si="10"/>
        <v>0.57399341850561358</v>
      </c>
      <c r="BJ23" s="20">
        <f t="shared" si="11"/>
        <v>1.0441474524409973</v>
      </c>
      <c r="BK23" s="20">
        <f t="shared" si="12"/>
        <v>11.479868370112271</v>
      </c>
      <c r="BL23" s="20" t="str">
        <f t="shared" si="13"/>
        <v>SR</v>
      </c>
    </row>
    <row r="24" spans="1:64" x14ac:dyDescent="0.2">
      <c r="A24" s="101">
        <v>22</v>
      </c>
      <c r="B24" s="101">
        <v>20</v>
      </c>
      <c r="C24" s="101" t="s">
        <v>104</v>
      </c>
      <c r="D24" s="101" t="s">
        <v>105</v>
      </c>
      <c r="E24" s="101" t="s">
        <v>126</v>
      </c>
      <c r="F24" s="104">
        <v>4</v>
      </c>
      <c r="G24" s="103">
        <f t="shared" si="0"/>
        <v>4</v>
      </c>
      <c r="H24" s="104">
        <v>4</v>
      </c>
      <c r="I24" s="104">
        <v>4</v>
      </c>
      <c r="J24" s="104">
        <v>4</v>
      </c>
      <c r="K24" s="104">
        <v>3</v>
      </c>
      <c r="L24" s="104">
        <v>3</v>
      </c>
      <c r="M24" s="104">
        <v>4</v>
      </c>
      <c r="N24" s="104">
        <v>4</v>
      </c>
      <c r="O24" s="104">
        <v>3</v>
      </c>
      <c r="P24" s="103">
        <f t="shared" si="1"/>
        <v>3.625</v>
      </c>
      <c r="Q24" s="104">
        <v>4</v>
      </c>
      <c r="R24" s="104">
        <v>4</v>
      </c>
      <c r="S24" s="104">
        <v>4</v>
      </c>
      <c r="T24" s="104">
        <v>4</v>
      </c>
      <c r="U24" s="104">
        <v>4</v>
      </c>
      <c r="V24" s="104">
        <v>4</v>
      </c>
      <c r="W24" s="104">
        <v>4</v>
      </c>
      <c r="X24" s="104">
        <v>4</v>
      </c>
      <c r="Y24" s="103">
        <f t="shared" si="2"/>
        <v>4</v>
      </c>
      <c r="Z24" s="104">
        <v>3</v>
      </c>
      <c r="AA24" s="104">
        <v>3</v>
      </c>
      <c r="AB24" s="104">
        <v>2</v>
      </c>
      <c r="AC24" s="103">
        <f t="shared" si="3"/>
        <v>2.6666666666666665</v>
      </c>
      <c r="AD24" s="104">
        <v>2</v>
      </c>
      <c r="AE24" s="104">
        <v>3</v>
      </c>
      <c r="AF24" s="104">
        <v>4</v>
      </c>
      <c r="AG24" s="104">
        <v>4</v>
      </c>
      <c r="AH24" s="104">
        <v>3</v>
      </c>
      <c r="AI24" s="104">
        <v>4</v>
      </c>
      <c r="AJ24" s="104">
        <v>3</v>
      </c>
      <c r="AK24" s="103">
        <f t="shared" si="4"/>
        <v>3.2857142857142856</v>
      </c>
      <c r="AL24" s="104">
        <v>2</v>
      </c>
      <c r="AM24" s="104">
        <v>2</v>
      </c>
      <c r="AN24" s="104">
        <v>4</v>
      </c>
      <c r="AO24" s="104">
        <v>3</v>
      </c>
      <c r="AP24" s="104">
        <v>4</v>
      </c>
      <c r="AQ24" s="104">
        <v>4</v>
      </c>
      <c r="AR24" s="104">
        <v>4</v>
      </c>
      <c r="AS24" s="104">
        <v>2</v>
      </c>
      <c r="AT24" s="103">
        <f t="shared" si="5"/>
        <v>3.125</v>
      </c>
      <c r="AU24" s="104">
        <v>3</v>
      </c>
      <c r="AV24" s="104">
        <v>4</v>
      </c>
      <c r="AW24" s="104">
        <v>4</v>
      </c>
      <c r="AX24" s="104">
        <v>3</v>
      </c>
      <c r="AY24" s="104">
        <v>3</v>
      </c>
      <c r="AZ24" s="104">
        <v>3</v>
      </c>
      <c r="BA24" s="104">
        <v>5</v>
      </c>
      <c r="BB24" s="104">
        <v>3</v>
      </c>
      <c r="BC24" s="104">
        <v>5</v>
      </c>
      <c r="BD24" s="103">
        <f t="shared" si="6"/>
        <v>3.6666666666666665</v>
      </c>
      <c r="BF24" s="29">
        <f t="shared" si="7"/>
        <v>21.702380952380953</v>
      </c>
      <c r="BG24" s="20">
        <f t="shared" si="8"/>
        <v>4</v>
      </c>
      <c r="BH24" s="20">
        <f t="shared" si="9"/>
        <v>2</v>
      </c>
      <c r="BI24" s="37">
        <f t="shared" si="10"/>
        <v>0.52932636469221839</v>
      </c>
      <c r="BJ24" s="20">
        <f t="shared" si="11"/>
        <v>0.74326241960040229</v>
      </c>
      <c r="BK24" s="20">
        <f t="shared" si="12"/>
        <v>10.586527293844368</v>
      </c>
      <c r="BL24" s="20" t="str">
        <f t="shared" si="13"/>
        <v>SR</v>
      </c>
    </row>
    <row r="25" spans="1:64" x14ac:dyDescent="0.2">
      <c r="A25" s="101">
        <v>23</v>
      </c>
      <c r="B25" s="101">
        <v>19</v>
      </c>
      <c r="C25" s="101" t="s">
        <v>104</v>
      </c>
      <c r="D25" s="101" t="s">
        <v>105</v>
      </c>
      <c r="E25" s="101" t="s">
        <v>127</v>
      </c>
      <c r="F25" s="104">
        <v>3</v>
      </c>
      <c r="G25" s="103">
        <f t="shared" si="0"/>
        <v>3</v>
      </c>
      <c r="H25" s="104">
        <v>4</v>
      </c>
      <c r="I25" s="104">
        <v>5</v>
      </c>
      <c r="J25" s="104">
        <v>3</v>
      </c>
      <c r="K25" s="104">
        <v>5</v>
      </c>
      <c r="L25" s="104">
        <v>3</v>
      </c>
      <c r="M25" s="104">
        <v>4</v>
      </c>
      <c r="N25" s="104">
        <v>4</v>
      </c>
      <c r="O25" s="104">
        <v>3</v>
      </c>
      <c r="P25" s="103">
        <f t="shared" si="1"/>
        <v>3.875</v>
      </c>
      <c r="Q25" s="104">
        <v>3</v>
      </c>
      <c r="R25" s="104">
        <v>3</v>
      </c>
      <c r="S25" s="104">
        <v>3</v>
      </c>
      <c r="T25" s="104">
        <v>3</v>
      </c>
      <c r="U25" s="104">
        <v>3</v>
      </c>
      <c r="V25" s="104">
        <v>4</v>
      </c>
      <c r="W25" s="104">
        <v>3</v>
      </c>
      <c r="X25" s="104">
        <v>4</v>
      </c>
      <c r="Y25" s="103">
        <f t="shared" si="2"/>
        <v>3.25</v>
      </c>
      <c r="Z25" s="104">
        <v>1</v>
      </c>
      <c r="AA25" s="104">
        <v>3</v>
      </c>
      <c r="AB25" s="104">
        <v>2</v>
      </c>
      <c r="AC25" s="103">
        <f t="shared" si="3"/>
        <v>2</v>
      </c>
      <c r="AD25" s="104">
        <v>4</v>
      </c>
      <c r="AE25" s="104">
        <v>2</v>
      </c>
      <c r="AF25" s="104">
        <v>2</v>
      </c>
      <c r="AG25" s="104">
        <v>2</v>
      </c>
      <c r="AH25" s="104">
        <v>3</v>
      </c>
      <c r="AI25" s="104">
        <v>3</v>
      </c>
      <c r="AJ25" s="104">
        <v>3</v>
      </c>
      <c r="AK25" s="103">
        <f t="shared" si="4"/>
        <v>2.7142857142857144</v>
      </c>
      <c r="AL25" s="104">
        <v>2</v>
      </c>
      <c r="AM25" s="104">
        <v>2</v>
      </c>
      <c r="AN25" s="104">
        <v>2</v>
      </c>
      <c r="AO25" s="104">
        <v>3</v>
      </c>
      <c r="AP25" s="104">
        <v>4</v>
      </c>
      <c r="AQ25" s="104">
        <v>4</v>
      </c>
      <c r="AR25" s="104">
        <v>4</v>
      </c>
      <c r="AS25" s="104">
        <v>4</v>
      </c>
      <c r="AT25" s="103">
        <f t="shared" si="5"/>
        <v>3.125</v>
      </c>
      <c r="AU25" s="104">
        <v>3</v>
      </c>
      <c r="AV25" s="104">
        <v>3</v>
      </c>
      <c r="AW25" s="104">
        <v>4</v>
      </c>
      <c r="AX25" s="104">
        <v>2</v>
      </c>
      <c r="AY25" s="104">
        <v>3</v>
      </c>
      <c r="AZ25" s="104">
        <v>3</v>
      </c>
      <c r="BA25" s="104">
        <v>4</v>
      </c>
      <c r="BB25" s="104">
        <v>2</v>
      </c>
      <c r="BC25" s="104">
        <v>4</v>
      </c>
      <c r="BD25" s="103">
        <f t="shared" si="6"/>
        <v>3.1111111111111112</v>
      </c>
      <c r="BF25" s="29">
        <f t="shared" si="7"/>
        <v>19.075396825396826</v>
      </c>
      <c r="BG25" s="20">
        <f t="shared" si="8"/>
        <v>3.875</v>
      </c>
      <c r="BH25" s="20">
        <f t="shared" si="9"/>
        <v>2</v>
      </c>
      <c r="BI25" s="37">
        <f t="shared" si="10"/>
        <v>0.46525358110723963</v>
      </c>
      <c r="BJ25" s="20">
        <f t="shared" si="11"/>
        <v>0.82195483823477822</v>
      </c>
      <c r="BK25" s="20">
        <f t="shared" si="12"/>
        <v>9.3050716221447924</v>
      </c>
      <c r="BL25" s="20" t="str">
        <f t="shared" si="13"/>
        <v>SR</v>
      </c>
    </row>
    <row r="26" spans="1:64" x14ac:dyDescent="0.2">
      <c r="A26" s="101">
        <v>24</v>
      </c>
      <c r="B26" s="101">
        <v>22</v>
      </c>
      <c r="C26" s="101" t="s">
        <v>111</v>
      </c>
      <c r="D26" s="101" t="s">
        <v>105</v>
      </c>
      <c r="E26" s="101" t="s">
        <v>128</v>
      </c>
      <c r="F26" s="104">
        <v>5</v>
      </c>
      <c r="G26" s="103">
        <f t="shared" si="0"/>
        <v>5</v>
      </c>
      <c r="H26" s="104">
        <v>5</v>
      </c>
      <c r="I26" s="104">
        <v>5</v>
      </c>
      <c r="J26" s="104">
        <v>5</v>
      </c>
      <c r="K26" s="104">
        <v>5</v>
      </c>
      <c r="L26" s="104">
        <v>4</v>
      </c>
      <c r="M26" s="104">
        <v>5</v>
      </c>
      <c r="N26" s="104">
        <v>5</v>
      </c>
      <c r="O26" s="104">
        <v>5</v>
      </c>
      <c r="P26" s="103">
        <f t="shared" si="1"/>
        <v>4.875</v>
      </c>
      <c r="Q26" s="104">
        <v>5</v>
      </c>
      <c r="R26" s="104">
        <v>5</v>
      </c>
      <c r="S26" s="104">
        <v>5</v>
      </c>
      <c r="T26" s="104">
        <v>5</v>
      </c>
      <c r="U26" s="104">
        <v>5</v>
      </c>
      <c r="V26" s="104">
        <v>4</v>
      </c>
      <c r="W26" s="104">
        <v>5</v>
      </c>
      <c r="X26" s="104">
        <v>4</v>
      </c>
      <c r="Y26" s="103">
        <f t="shared" si="2"/>
        <v>4.75</v>
      </c>
      <c r="Z26" s="104">
        <v>3</v>
      </c>
      <c r="AA26" s="104">
        <v>3</v>
      </c>
      <c r="AB26" s="104">
        <v>2</v>
      </c>
      <c r="AC26" s="103">
        <f t="shared" si="3"/>
        <v>2.6666666666666665</v>
      </c>
      <c r="AD26" s="104">
        <v>5</v>
      </c>
      <c r="AE26" s="104">
        <v>3</v>
      </c>
      <c r="AF26" s="104">
        <v>3</v>
      </c>
      <c r="AG26" s="104">
        <v>3</v>
      </c>
      <c r="AH26" s="104">
        <v>2</v>
      </c>
      <c r="AI26" s="104">
        <v>3</v>
      </c>
      <c r="AJ26" s="104">
        <v>2</v>
      </c>
      <c r="AK26" s="103">
        <f t="shared" si="4"/>
        <v>3</v>
      </c>
      <c r="AL26" s="104">
        <v>3</v>
      </c>
      <c r="AM26" s="104">
        <v>3</v>
      </c>
      <c r="AN26" s="104">
        <v>4</v>
      </c>
      <c r="AO26" s="104">
        <v>5</v>
      </c>
      <c r="AP26" s="104">
        <v>5</v>
      </c>
      <c r="AQ26" s="104">
        <v>5</v>
      </c>
      <c r="AR26" s="104">
        <v>5</v>
      </c>
      <c r="AS26" s="104">
        <v>5</v>
      </c>
      <c r="AT26" s="103">
        <f t="shared" si="5"/>
        <v>4.375</v>
      </c>
      <c r="AU26" s="104">
        <v>2</v>
      </c>
      <c r="AV26" s="104">
        <v>5</v>
      </c>
      <c r="AW26" s="104">
        <v>5</v>
      </c>
      <c r="AX26" s="104">
        <v>1</v>
      </c>
      <c r="AY26" s="104">
        <v>5</v>
      </c>
      <c r="AZ26" s="104">
        <v>2</v>
      </c>
      <c r="BA26" s="104">
        <v>5</v>
      </c>
      <c r="BB26" s="104">
        <v>3</v>
      </c>
      <c r="BC26" s="104">
        <v>5</v>
      </c>
      <c r="BD26" s="103">
        <f t="shared" si="6"/>
        <v>3.6666666666666665</v>
      </c>
      <c r="BF26" s="29">
        <f t="shared" si="7"/>
        <v>25.666666666666668</v>
      </c>
      <c r="BG26" s="20">
        <f t="shared" si="8"/>
        <v>5</v>
      </c>
      <c r="BH26" s="20">
        <f t="shared" si="9"/>
        <v>1</v>
      </c>
      <c r="BI26" s="37">
        <f t="shared" si="10"/>
        <v>0.6260162601626017</v>
      </c>
      <c r="BJ26" s="20">
        <f t="shared" si="11"/>
        <v>1.181152806041416</v>
      </c>
      <c r="BK26" s="20">
        <f t="shared" si="12"/>
        <v>12.520325203252034</v>
      </c>
      <c r="BL26" s="20" t="str">
        <f t="shared" si="13"/>
        <v>SR</v>
      </c>
    </row>
    <row r="27" spans="1:64" x14ac:dyDescent="0.2">
      <c r="A27" s="101">
        <v>25</v>
      </c>
      <c r="B27" s="101">
        <v>21</v>
      </c>
      <c r="C27" s="101" t="s">
        <v>104</v>
      </c>
      <c r="D27" s="101" t="s">
        <v>105</v>
      </c>
      <c r="E27" s="101" t="s">
        <v>129</v>
      </c>
      <c r="F27" s="104">
        <v>2</v>
      </c>
      <c r="G27" s="103">
        <f t="shared" si="0"/>
        <v>2</v>
      </c>
      <c r="H27" s="104">
        <v>4</v>
      </c>
      <c r="I27" s="104">
        <v>4</v>
      </c>
      <c r="J27" s="104">
        <v>4</v>
      </c>
      <c r="K27" s="104">
        <v>4</v>
      </c>
      <c r="L27" s="104">
        <v>1</v>
      </c>
      <c r="M27" s="104">
        <v>4</v>
      </c>
      <c r="N27" s="104">
        <v>3</v>
      </c>
      <c r="O27" s="104">
        <v>2</v>
      </c>
      <c r="P27" s="103">
        <f t="shared" si="1"/>
        <v>3.25</v>
      </c>
      <c r="Q27" s="104">
        <v>4</v>
      </c>
      <c r="R27" s="104">
        <v>4</v>
      </c>
      <c r="S27" s="104">
        <v>4</v>
      </c>
      <c r="T27" s="104">
        <v>2</v>
      </c>
      <c r="U27" s="104">
        <v>4</v>
      </c>
      <c r="V27" s="104">
        <v>5</v>
      </c>
      <c r="W27" s="104">
        <v>5</v>
      </c>
      <c r="X27" s="104">
        <v>5</v>
      </c>
      <c r="Y27" s="103">
        <f t="shared" si="2"/>
        <v>4.125</v>
      </c>
      <c r="Z27" s="104">
        <v>1</v>
      </c>
      <c r="AA27" s="104">
        <v>3</v>
      </c>
      <c r="AB27" s="104">
        <v>1</v>
      </c>
      <c r="AC27" s="103">
        <f t="shared" si="3"/>
        <v>1.6666666666666667</v>
      </c>
      <c r="AD27" s="104">
        <v>1</v>
      </c>
      <c r="AE27" s="104">
        <v>4</v>
      </c>
      <c r="AF27" s="104">
        <v>4</v>
      </c>
      <c r="AG27" s="104">
        <v>3</v>
      </c>
      <c r="AH27" s="104">
        <v>2</v>
      </c>
      <c r="AI27" s="104">
        <v>4</v>
      </c>
      <c r="AJ27" s="104">
        <v>2</v>
      </c>
      <c r="AK27" s="103">
        <f t="shared" si="4"/>
        <v>2.8571428571428572</v>
      </c>
      <c r="AL27" s="104">
        <v>1</v>
      </c>
      <c r="AM27" s="104">
        <v>1</v>
      </c>
      <c r="AN27" s="104">
        <v>4</v>
      </c>
      <c r="AO27" s="104">
        <v>4</v>
      </c>
      <c r="AP27" s="104">
        <v>3</v>
      </c>
      <c r="AQ27" s="104">
        <v>4</v>
      </c>
      <c r="AR27" s="104">
        <v>3</v>
      </c>
      <c r="AS27" s="104">
        <v>2</v>
      </c>
      <c r="AT27" s="103">
        <f t="shared" si="5"/>
        <v>2.75</v>
      </c>
      <c r="AU27" s="104">
        <v>2</v>
      </c>
      <c r="AV27" s="104">
        <v>4</v>
      </c>
      <c r="AW27" s="104">
        <v>4</v>
      </c>
      <c r="AX27" s="104">
        <v>1</v>
      </c>
      <c r="AY27" s="104">
        <v>2</v>
      </c>
      <c r="AZ27" s="104">
        <v>2</v>
      </c>
      <c r="BA27" s="104">
        <v>3</v>
      </c>
      <c r="BB27" s="104">
        <v>2</v>
      </c>
      <c r="BC27" s="104">
        <v>2</v>
      </c>
      <c r="BD27" s="103">
        <f t="shared" si="6"/>
        <v>2.4444444444444446</v>
      </c>
      <c r="BF27" s="29">
        <f t="shared" si="7"/>
        <v>17.426587301587304</v>
      </c>
      <c r="BG27" s="20">
        <f t="shared" si="8"/>
        <v>4.125</v>
      </c>
      <c r="BH27" s="20">
        <f t="shared" si="9"/>
        <v>1</v>
      </c>
      <c r="BI27" s="37">
        <f t="shared" si="10"/>
        <v>0.42503871467286108</v>
      </c>
      <c r="BJ27" s="20">
        <f t="shared" si="11"/>
        <v>1.2237487387571664</v>
      </c>
      <c r="BK27" s="20">
        <f t="shared" si="12"/>
        <v>8.5007742934572228</v>
      </c>
      <c r="BL27" s="20" t="str">
        <f t="shared" si="13"/>
        <v>SR</v>
      </c>
    </row>
    <row r="28" spans="1:64" x14ac:dyDescent="0.2">
      <c r="A28" s="101">
        <v>26</v>
      </c>
      <c r="B28" s="101">
        <v>20</v>
      </c>
      <c r="C28" s="101" t="s">
        <v>111</v>
      </c>
      <c r="D28" s="101" t="s">
        <v>105</v>
      </c>
      <c r="E28" s="101" t="s">
        <v>130</v>
      </c>
      <c r="F28" s="104">
        <v>4</v>
      </c>
      <c r="G28" s="103">
        <f t="shared" si="0"/>
        <v>4</v>
      </c>
      <c r="H28" s="104">
        <v>5</v>
      </c>
      <c r="I28" s="104">
        <v>5</v>
      </c>
      <c r="J28" s="104">
        <v>5</v>
      </c>
      <c r="K28" s="104">
        <v>4</v>
      </c>
      <c r="L28" s="104">
        <v>3</v>
      </c>
      <c r="M28" s="104">
        <v>4</v>
      </c>
      <c r="N28" s="104">
        <v>5</v>
      </c>
      <c r="O28" s="104">
        <v>4</v>
      </c>
      <c r="P28" s="103">
        <f t="shared" si="1"/>
        <v>4.375</v>
      </c>
      <c r="Q28" s="104">
        <v>5</v>
      </c>
      <c r="R28" s="104">
        <v>5</v>
      </c>
      <c r="S28" s="104">
        <v>5</v>
      </c>
      <c r="T28" s="104">
        <v>5</v>
      </c>
      <c r="U28" s="104">
        <v>5</v>
      </c>
      <c r="V28" s="104">
        <v>5</v>
      </c>
      <c r="W28" s="104">
        <v>5</v>
      </c>
      <c r="X28" s="104">
        <v>5</v>
      </c>
      <c r="Y28" s="103">
        <f t="shared" si="2"/>
        <v>5</v>
      </c>
      <c r="Z28" s="104">
        <v>2</v>
      </c>
      <c r="AA28" s="104">
        <v>3</v>
      </c>
      <c r="AB28" s="104">
        <v>3</v>
      </c>
      <c r="AC28" s="103">
        <f t="shared" si="3"/>
        <v>2.6666666666666665</v>
      </c>
      <c r="AD28" s="104">
        <v>5</v>
      </c>
      <c r="AE28" s="104">
        <v>5</v>
      </c>
      <c r="AF28" s="104">
        <v>5</v>
      </c>
      <c r="AG28" s="104">
        <v>5</v>
      </c>
      <c r="AH28" s="104">
        <v>5</v>
      </c>
      <c r="AI28" s="104">
        <v>5</v>
      </c>
      <c r="AJ28" s="104">
        <v>5</v>
      </c>
      <c r="AK28" s="103">
        <f t="shared" si="4"/>
        <v>5</v>
      </c>
      <c r="AL28" s="104">
        <v>4</v>
      </c>
      <c r="AM28" s="104">
        <v>2</v>
      </c>
      <c r="AN28" s="104">
        <v>1</v>
      </c>
      <c r="AO28" s="104">
        <v>4</v>
      </c>
      <c r="AP28" s="104">
        <v>4</v>
      </c>
      <c r="AQ28" s="104">
        <v>3</v>
      </c>
      <c r="AR28" s="104">
        <v>5</v>
      </c>
      <c r="AS28" s="104">
        <v>2</v>
      </c>
      <c r="AT28" s="103">
        <f t="shared" si="5"/>
        <v>3.125</v>
      </c>
      <c r="AU28" s="104">
        <v>3</v>
      </c>
      <c r="AV28" s="104">
        <v>5</v>
      </c>
      <c r="AW28" s="104">
        <v>5</v>
      </c>
      <c r="AX28" s="104">
        <v>5</v>
      </c>
      <c r="AY28" s="104">
        <v>5</v>
      </c>
      <c r="AZ28" s="104">
        <v>5</v>
      </c>
      <c r="BA28" s="104">
        <v>5</v>
      </c>
      <c r="BB28" s="104">
        <v>5</v>
      </c>
      <c r="BC28" s="104">
        <v>5</v>
      </c>
      <c r="BD28" s="103">
        <f t="shared" si="6"/>
        <v>4.7777777777777777</v>
      </c>
      <c r="BF28" s="29">
        <f t="shared" si="7"/>
        <v>26.277777777777779</v>
      </c>
      <c r="BG28" s="20">
        <f t="shared" si="8"/>
        <v>5</v>
      </c>
      <c r="BH28" s="20">
        <f t="shared" si="9"/>
        <v>1</v>
      </c>
      <c r="BI28" s="37">
        <f t="shared" si="10"/>
        <v>0.64092140921409213</v>
      </c>
      <c r="BJ28" s="20">
        <f t="shared" si="11"/>
        <v>1.0012187694955805</v>
      </c>
      <c r="BK28" s="20">
        <f t="shared" si="12"/>
        <v>12.818428184281842</v>
      </c>
      <c r="BL28" s="20" t="str">
        <f t="shared" si="13"/>
        <v>SR</v>
      </c>
    </row>
    <row r="29" spans="1:64" x14ac:dyDescent="0.2">
      <c r="A29" s="101">
        <v>27</v>
      </c>
      <c r="B29" s="101">
        <v>21</v>
      </c>
      <c r="C29" s="101" t="s">
        <v>111</v>
      </c>
      <c r="D29" s="101" t="s">
        <v>105</v>
      </c>
      <c r="E29" s="101" t="s">
        <v>131</v>
      </c>
      <c r="F29" s="104">
        <v>4</v>
      </c>
      <c r="G29" s="103">
        <f t="shared" si="0"/>
        <v>4</v>
      </c>
      <c r="H29" s="104">
        <v>5</v>
      </c>
      <c r="I29" s="104">
        <v>5</v>
      </c>
      <c r="J29" s="104">
        <v>5</v>
      </c>
      <c r="K29" s="104">
        <v>5</v>
      </c>
      <c r="L29" s="104">
        <v>5</v>
      </c>
      <c r="M29" s="104">
        <v>5</v>
      </c>
      <c r="N29" s="104">
        <v>5</v>
      </c>
      <c r="O29" s="104">
        <v>5</v>
      </c>
      <c r="P29" s="103">
        <f t="shared" si="1"/>
        <v>5</v>
      </c>
      <c r="Q29" s="104">
        <v>5</v>
      </c>
      <c r="R29" s="104">
        <v>3</v>
      </c>
      <c r="S29" s="104">
        <v>3</v>
      </c>
      <c r="T29" s="104">
        <v>4</v>
      </c>
      <c r="U29" s="104">
        <v>4</v>
      </c>
      <c r="V29" s="104">
        <v>5</v>
      </c>
      <c r="W29" s="104">
        <v>5</v>
      </c>
      <c r="X29" s="104">
        <v>2</v>
      </c>
      <c r="Y29" s="103">
        <f t="shared" si="2"/>
        <v>3.875</v>
      </c>
      <c r="Z29" s="104">
        <v>2</v>
      </c>
      <c r="AA29" s="104">
        <v>3</v>
      </c>
      <c r="AB29" s="104">
        <v>3</v>
      </c>
      <c r="AC29" s="103">
        <f t="shared" si="3"/>
        <v>2.6666666666666665</v>
      </c>
      <c r="AD29" s="104">
        <v>4</v>
      </c>
      <c r="AE29" s="104">
        <v>4</v>
      </c>
      <c r="AF29" s="104">
        <v>5</v>
      </c>
      <c r="AG29" s="104">
        <v>5</v>
      </c>
      <c r="AH29" s="104">
        <v>5</v>
      </c>
      <c r="AI29" s="104">
        <v>5</v>
      </c>
      <c r="AJ29" s="104">
        <v>5</v>
      </c>
      <c r="AK29" s="103">
        <f t="shared" si="4"/>
        <v>4.7142857142857144</v>
      </c>
      <c r="AL29" s="104">
        <v>3</v>
      </c>
      <c r="AM29" s="104">
        <v>3</v>
      </c>
      <c r="AN29" s="104">
        <v>3</v>
      </c>
      <c r="AO29" s="104">
        <v>3</v>
      </c>
      <c r="AP29" s="104">
        <v>3</v>
      </c>
      <c r="AQ29" s="104">
        <v>3</v>
      </c>
      <c r="AR29" s="104">
        <v>4</v>
      </c>
      <c r="AS29" s="104">
        <v>4</v>
      </c>
      <c r="AT29" s="103">
        <f t="shared" si="5"/>
        <v>3.25</v>
      </c>
      <c r="AU29" s="104">
        <v>3</v>
      </c>
      <c r="AV29" s="104">
        <v>5</v>
      </c>
      <c r="AW29" s="104">
        <v>3</v>
      </c>
      <c r="AX29" s="104">
        <v>3</v>
      </c>
      <c r="AY29" s="104">
        <v>4</v>
      </c>
      <c r="AZ29" s="104">
        <v>3</v>
      </c>
      <c r="BA29" s="104">
        <v>3</v>
      </c>
      <c r="BB29" s="104">
        <v>5</v>
      </c>
      <c r="BC29" s="104">
        <v>5</v>
      </c>
      <c r="BD29" s="103">
        <f t="shared" si="6"/>
        <v>3.7777777777777777</v>
      </c>
      <c r="BF29" s="29">
        <f t="shared" si="7"/>
        <v>24.617063492063494</v>
      </c>
      <c r="BG29" s="20">
        <f t="shared" si="8"/>
        <v>5</v>
      </c>
      <c r="BH29" s="20">
        <f t="shared" si="9"/>
        <v>2</v>
      </c>
      <c r="BI29" s="37">
        <f t="shared" si="10"/>
        <v>0.60041618273325592</v>
      </c>
      <c r="BJ29" s="20">
        <f t="shared" si="11"/>
        <v>0.9435273723846197</v>
      </c>
      <c r="BK29" s="20">
        <f t="shared" si="12"/>
        <v>12.008323654665118</v>
      </c>
      <c r="BL29" s="20" t="str">
        <f t="shared" si="13"/>
        <v>SR</v>
      </c>
    </row>
    <row r="30" spans="1:64" x14ac:dyDescent="0.2">
      <c r="A30" s="101">
        <v>28</v>
      </c>
      <c r="B30" s="101">
        <v>20</v>
      </c>
      <c r="C30" s="101" t="s">
        <v>104</v>
      </c>
      <c r="D30" s="101" t="s">
        <v>105</v>
      </c>
      <c r="E30" s="101" t="s">
        <v>132</v>
      </c>
      <c r="F30" s="104">
        <v>3</v>
      </c>
      <c r="G30" s="103">
        <f t="shared" si="0"/>
        <v>3</v>
      </c>
      <c r="H30" s="104">
        <v>4</v>
      </c>
      <c r="I30" s="104">
        <v>4</v>
      </c>
      <c r="J30" s="104">
        <v>3</v>
      </c>
      <c r="K30" s="104">
        <v>4</v>
      </c>
      <c r="L30" s="104">
        <v>3</v>
      </c>
      <c r="M30" s="104">
        <v>5</v>
      </c>
      <c r="N30" s="104">
        <v>4</v>
      </c>
      <c r="O30" s="104">
        <v>4</v>
      </c>
      <c r="P30" s="103">
        <f t="shared" si="1"/>
        <v>3.875</v>
      </c>
      <c r="Q30" s="104">
        <v>4</v>
      </c>
      <c r="R30" s="104">
        <v>4</v>
      </c>
      <c r="S30" s="104">
        <v>4</v>
      </c>
      <c r="T30" s="104">
        <v>4</v>
      </c>
      <c r="U30" s="104">
        <v>4</v>
      </c>
      <c r="V30" s="104">
        <v>4</v>
      </c>
      <c r="W30" s="104">
        <v>4</v>
      </c>
      <c r="X30" s="104">
        <v>4</v>
      </c>
      <c r="Y30" s="103">
        <f t="shared" si="2"/>
        <v>4</v>
      </c>
      <c r="Z30" s="104">
        <v>1</v>
      </c>
      <c r="AA30" s="104">
        <v>3</v>
      </c>
      <c r="AB30" s="104">
        <v>3</v>
      </c>
      <c r="AC30" s="103">
        <f t="shared" si="3"/>
        <v>2.3333333333333335</v>
      </c>
      <c r="AD30" s="104">
        <v>3</v>
      </c>
      <c r="AE30" s="104">
        <v>3</v>
      </c>
      <c r="AF30" s="104">
        <v>3</v>
      </c>
      <c r="AG30" s="104">
        <v>3</v>
      </c>
      <c r="AH30" s="104">
        <v>3</v>
      </c>
      <c r="AI30" s="104">
        <v>3</v>
      </c>
      <c r="AJ30" s="104">
        <v>3</v>
      </c>
      <c r="AK30" s="103">
        <f t="shared" si="4"/>
        <v>3</v>
      </c>
      <c r="AL30" s="104">
        <v>3</v>
      </c>
      <c r="AM30" s="104">
        <v>3</v>
      </c>
      <c r="AN30" s="104">
        <v>3</v>
      </c>
      <c r="AO30" s="104">
        <v>3</v>
      </c>
      <c r="AP30" s="104">
        <v>3</v>
      </c>
      <c r="AQ30" s="104">
        <v>3</v>
      </c>
      <c r="AR30" s="104">
        <v>3</v>
      </c>
      <c r="AS30" s="104">
        <v>3</v>
      </c>
      <c r="AT30" s="103">
        <f t="shared" si="5"/>
        <v>3</v>
      </c>
      <c r="AU30" s="104">
        <v>3</v>
      </c>
      <c r="AV30" s="104">
        <v>4</v>
      </c>
      <c r="AW30" s="104">
        <v>4</v>
      </c>
      <c r="AX30" s="104">
        <v>3</v>
      </c>
      <c r="AY30" s="104">
        <v>3</v>
      </c>
      <c r="AZ30" s="104">
        <v>3</v>
      </c>
      <c r="BA30" s="104">
        <v>4</v>
      </c>
      <c r="BB30" s="104">
        <v>3</v>
      </c>
      <c r="BC30" s="104">
        <v>3</v>
      </c>
      <c r="BD30" s="103">
        <f t="shared" si="6"/>
        <v>3.3333333333333335</v>
      </c>
      <c r="BF30" s="29">
        <f t="shared" si="7"/>
        <v>20.208333333333332</v>
      </c>
      <c r="BG30" s="20">
        <f t="shared" si="8"/>
        <v>4</v>
      </c>
      <c r="BH30" s="20">
        <f t="shared" si="9"/>
        <v>3</v>
      </c>
      <c r="BI30" s="37">
        <f t="shared" si="10"/>
        <v>0.49288617886178859</v>
      </c>
      <c r="BJ30" s="20">
        <f t="shared" si="11"/>
        <v>0.54994456483380627</v>
      </c>
      <c r="BK30" s="20">
        <f t="shared" si="12"/>
        <v>9.8577235772357721</v>
      </c>
      <c r="BL30" s="20" t="str">
        <f t="shared" si="13"/>
        <v>SR</v>
      </c>
    </row>
    <row r="31" spans="1:64" x14ac:dyDescent="0.2">
      <c r="A31" s="101">
        <v>29</v>
      </c>
      <c r="B31" s="101">
        <v>22</v>
      </c>
      <c r="C31" s="101" t="s">
        <v>111</v>
      </c>
      <c r="D31" s="101" t="s">
        <v>105</v>
      </c>
      <c r="E31" s="101" t="s">
        <v>133</v>
      </c>
      <c r="F31" s="104">
        <v>3</v>
      </c>
      <c r="G31" s="103">
        <f t="shared" si="0"/>
        <v>3</v>
      </c>
      <c r="H31" s="104">
        <v>5</v>
      </c>
      <c r="I31" s="104">
        <v>5</v>
      </c>
      <c r="J31" s="104">
        <v>4</v>
      </c>
      <c r="K31" s="104">
        <v>5</v>
      </c>
      <c r="L31" s="104">
        <v>3</v>
      </c>
      <c r="M31" s="104">
        <v>4</v>
      </c>
      <c r="N31" s="104">
        <v>5</v>
      </c>
      <c r="O31" s="104">
        <v>4</v>
      </c>
      <c r="P31" s="103">
        <f t="shared" si="1"/>
        <v>4.375</v>
      </c>
      <c r="Q31" s="104">
        <v>4</v>
      </c>
      <c r="R31" s="104">
        <v>5</v>
      </c>
      <c r="S31" s="104">
        <v>4</v>
      </c>
      <c r="T31" s="104">
        <v>5</v>
      </c>
      <c r="U31" s="104">
        <v>5</v>
      </c>
      <c r="V31" s="104">
        <v>5</v>
      </c>
      <c r="W31" s="104">
        <v>5</v>
      </c>
      <c r="X31" s="104">
        <v>5</v>
      </c>
      <c r="Y31" s="103">
        <f t="shared" si="2"/>
        <v>4.75</v>
      </c>
      <c r="Z31" s="104">
        <v>2</v>
      </c>
      <c r="AA31" s="104">
        <v>3</v>
      </c>
      <c r="AB31" s="104">
        <v>2</v>
      </c>
      <c r="AC31" s="103">
        <f t="shared" si="3"/>
        <v>2.3333333333333335</v>
      </c>
      <c r="AD31" s="104">
        <v>5</v>
      </c>
      <c r="AE31" s="104">
        <v>4</v>
      </c>
      <c r="AF31" s="104">
        <v>4</v>
      </c>
      <c r="AG31" s="104">
        <v>3</v>
      </c>
      <c r="AH31" s="104">
        <v>3</v>
      </c>
      <c r="AI31" s="104">
        <v>3</v>
      </c>
      <c r="AJ31" s="104">
        <v>2</v>
      </c>
      <c r="AK31" s="103">
        <f t="shared" si="4"/>
        <v>3.4285714285714284</v>
      </c>
      <c r="AL31" s="104">
        <v>4</v>
      </c>
      <c r="AM31" s="104">
        <v>3</v>
      </c>
      <c r="AN31" s="104">
        <v>3</v>
      </c>
      <c r="AO31" s="104">
        <v>4</v>
      </c>
      <c r="AP31" s="104">
        <v>4</v>
      </c>
      <c r="AQ31" s="104">
        <v>4</v>
      </c>
      <c r="AR31" s="104">
        <v>4</v>
      </c>
      <c r="AS31" s="104">
        <v>3</v>
      </c>
      <c r="AT31" s="103">
        <f t="shared" si="5"/>
        <v>3.625</v>
      </c>
      <c r="AU31" s="104">
        <v>4</v>
      </c>
      <c r="AV31" s="104">
        <v>4</v>
      </c>
      <c r="AW31" s="104">
        <v>5</v>
      </c>
      <c r="AX31" s="104">
        <v>3</v>
      </c>
      <c r="AY31" s="104">
        <v>4</v>
      </c>
      <c r="AZ31" s="104">
        <v>4</v>
      </c>
      <c r="BA31" s="104">
        <v>3</v>
      </c>
      <c r="BB31" s="104">
        <v>2</v>
      </c>
      <c r="BC31" s="104">
        <v>4</v>
      </c>
      <c r="BD31" s="103">
        <f t="shared" si="6"/>
        <v>3.6666666666666665</v>
      </c>
      <c r="BF31" s="29">
        <f t="shared" si="7"/>
        <v>22.845238095238098</v>
      </c>
      <c r="BG31" s="20">
        <f t="shared" si="8"/>
        <v>4.75</v>
      </c>
      <c r="BH31" s="20">
        <f t="shared" si="9"/>
        <v>2</v>
      </c>
      <c r="BI31" s="37">
        <f t="shared" si="10"/>
        <v>0.55720092915214869</v>
      </c>
      <c r="BJ31" s="20">
        <f t="shared" si="11"/>
        <v>0.86461608567603887</v>
      </c>
      <c r="BK31" s="20">
        <f t="shared" si="12"/>
        <v>11.144018583042975</v>
      </c>
      <c r="BL31" s="20" t="str">
        <f t="shared" si="13"/>
        <v>SR</v>
      </c>
    </row>
    <row r="32" spans="1:64" x14ac:dyDescent="0.2">
      <c r="A32" s="101">
        <v>30</v>
      </c>
      <c r="B32" s="101">
        <v>20</v>
      </c>
      <c r="C32" s="101" t="s">
        <v>104</v>
      </c>
      <c r="D32" s="101" t="s">
        <v>105</v>
      </c>
      <c r="E32" s="101" t="s">
        <v>115</v>
      </c>
      <c r="F32" s="104">
        <v>5</v>
      </c>
      <c r="G32" s="103">
        <f t="shared" si="0"/>
        <v>5</v>
      </c>
      <c r="H32" s="104">
        <v>5</v>
      </c>
      <c r="I32" s="104">
        <v>4</v>
      </c>
      <c r="J32" s="104">
        <v>5</v>
      </c>
      <c r="K32" s="104">
        <v>5</v>
      </c>
      <c r="L32" s="104">
        <v>2</v>
      </c>
      <c r="M32" s="104">
        <v>4</v>
      </c>
      <c r="N32" s="104">
        <v>4</v>
      </c>
      <c r="O32" s="104">
        <v>3</v>
      </c>
      <c r="P32" s="103">
        <f t="shared" si="1"/>
        <v>4</v>
      </c>
      <c r="Q32" s="104">
        <v>4</v>
      </c>
      <c r="R32" s="104">
        <v>5</v>
      </c>
      <c r="S32" s="104">
        <v>5</v>
      </c>
      <c r="T32" s="104">
        <v>4</v>
      </c>
      <c r="U32" s="104">
        <v>5</v>
      </c>
      <c r="V32" s="104">
        <v>5</v>
      </c>
      <c r="W32" s="104">
        <v>5</v>
      </c>
      <c r="X32" s="104">
        <v>4</v>
      </c>
      <c r="Y32" s="103">
        <f t="shared" si="2"/>
        <v>4.625</v>
      </c>
      <c r="Z32" s="104">
        <v>2</v>
      </c>
      <c r="AA32" s="104">
        <v>3</v>
      </c>
      <c r="AB32" s="104">
        <v>2</v>
      </c>
      <c r="AC32" s="103">
        <f t="shared" si="3"/>
        <v>2.3333333333333335</v>
      </c>
      <c r="AD32" s="104">
        <v>3</v>
      </c>
      <c r="AE32" s="104">
        <v>4</v>
      </c>
      <c r="AF32" s="104">
        <v>5</v>
      </c>
      <c r="AG32" s="104">
        <v>5</v>
      </c>
      <c r="AH32" s="104">
        <v>4</v>
      </c>
      <c r="AI32" s="104">
        <v>4</v>
      </c>
      <c r="AJ32" s="104">
        <v>3</v>
      </c>
      <c r="AK32" s="103">
        <f t="shared" si="4"/>
        <v>4</v>
      </c>
      <c r="AL32" s="104">
        <v>3</v>
      </c>
      <c r="AM32" s="104">
        <v>3</v>
      </c>
      <c r="AN32" s="104">
        <v>4</v>
      </c>
      <c r="AO32" s="104">
        <v>4</v>
      </c>
      <c r="AP32" s="104">
        <v>4</v>
      </c>
      <c r="AQ32" s="104">
        <v>4</v>
      </c>
      <c r="AR32" s="104">
        <v>4</v>
      </c>
      <c r="AS32" s="104">
        <v>3</v>
      </c>
      <c r="AT32" s="103">
        <f t="shared" si="5"/>
        <v>3.625</v>
      </c>
      <c r="AU32" s="104">
        <v>3</v>
      </c>
      <c r="AV32" s="104">
        <v>5</v>
      </c>
      <c r="AW32" s="104">
        <v>4</v>
      </c>
      <c r="AX32" s="104">
        <v>4</v>
      </c>
      <c r="AY32" s="104">
        <v>3</v>
      </c>
      <c r="AZ32" s="104">
        <v>5</v>
      </c>
      <c r="BA32" s="104">
        <v>4</v>
      </c>
      <c r="BB32" s="104">
        <v>3</v>
      </c>
      <c r="BC32" s="104">
        <v>5</v>
      </c>
      <c r="BD32" s="103">
        <f t="shared" si="6"/>
        <v>4</v>
      </c>
      <c r="BF32" s="29">
        <f t="shared" si="7"/>
        <v>25.25</v>
      </c>
      <c r="BG32" s="20">
        <f t="shared" si="8"/>
        <v>5</v>
      </c>
      <c r="BH32" s="20">
        <f t="shared" si="9"/>
        <v>2</v>
      </c>
      <c r="BI32" s="37">
        <f t="shared" si="10"/>
        <v>0.61585365853658536</v>
      </c>
      <c r="BJ32" s="20">
        <f t="shared" si="11"/>
        <v>0.81823724867666003</v>
      </c>
      <c r="BK32" s="20">
        <f t="shared" si="12"/>
        <v>12.317073170731707</v>
      </c>
      <c r="BL32" s="20" t="str">
        <f t="shared" si="13"/>
        <v>SR</v>
      </c>
    </row>
    <row r="33" spans="1:64" x14ac:dyDescent="0.2">
      <c r="A33" s="101">
        <v>31</v>
      </c>
      <c r="B33" s="101">
        <v>21</v>
      </c>
      <c r="C33" s="101" t="s">
        <v>111</v>
      </c>
      <c r="D33" s="101" t="s">
        <v>105</v>
      </c>
      <c r="E33" s="101" t="s">
        <v>139</v>
      </c>
      <c r="F33" s="104">
        <v>5</v>
      </c>
      <c r="G33" s="103">
        <f t="shared" si="0"/>
        <v>5</v>
      </c>
      <c r="H33" s="104">
        <v>5</v>
      </c>
      <c r="I33" s="104">
        <v>5</v>
      </c>
      <c r="J33" s="104">
        <v>5</v>
      </c>
      <c r="K33" s="104">
        <v>5</v>
      </c>
      <c r="L33" s="104">
        <v>5</v>
      </c>
      <c r="M33" s="104">
        <v>5</v>
      </c>
      <c r="N33" s="104">
        <v>5</v>
      </c>
      <c r="O33" s="104">
        <v>5</v>
      </c>
      <c r="P33" s="103">
        <f t="shared" si="1"/>
        <v>5</v>
      </c>
      <c r="Q33" s="104">
        <v>5</v>
      </c>
      <c r="R33" s="104">
        <v>5</v>
      </c>
      <c r="S33" s="104">
        <v>2</v>
      </c>
      <c r="T33" s="104">
        <v>2</v>
      </c>
      <c r="U33" s="104">
        <v>2</v>
      </c>
      <c r="V33" s="104">
        <v>5</v>
      </c>
      <c r="W33" s="104">
        <v>5</v>
      </c>
      <c r="X33" s="104">
        <v>5</v>
      </c>
      <c r="Y33" s="103">
        <f t="shared" si="2"/>
        <v>3.875</v>
      </c>
      <c r="Z33" s="104">
        <v>3</v>
      </c>
      <c r="AA33" s="104">
        <v>3</v>
      </c>
      <c r="AB33" s="104">
        <v>3</v>
      </c>
      <c r="AC33" s="103">
        <f t="shared" si="3"/>
        <v>3</v>
      </c>
      <c r="AD33" s="104">
        <v>4</v>
      </c>
      <c r="AE33" s="104">
        <v>2</v>
      </c>
      <c r="AF33" s="104">
        <v>2</v>
      </c>
      <c r="AG33" s="104">
        <v>2</v>
      </c>
      <c r="AH33" s="104">
        <v>2</v>
      </c>
      <c r="AI33" s="104">
        <v>2</v>
      </c>
      <c r="AJ33" s="104">
        <v>2</v>
      </c>
      <c r="AK33" s="103">
        <f t="shared" si="4"/>
        <v>2.2857142857142856</v>
      </c>
      <c r="AL33" s="104">
        <v>5</v>
      </c>
      <c r="AM33" s="104">
        <v>5</v>
      </c>
      <c r="AN33" s="104">
        <v>5</v>
      </c>
      <c r="AO33" s="104">
        <v>5</v>
      </c>
      <c r="AP33" s="104">
        <v>5</v>
      </c>
      <c r="AQ33" s="104">
        <v>5</v>
      </c>
      <c r="AR33" s="104">
        <v>5</v>
      </c>
      <c r="AS33" s="104">
        <v>5</v>
      </c>
      <c r="AT33" s="103">
        <f t="shared" si="5"/>
        <v>5</v>
      </c>
      <c r="AU33" s="104">
        <v>5</v>
      </c>
      <c r="AV33" s="104">
        <v>5</v>
      </c>
      <c r="AW33" s="104">
        <v>5</v>
      </c>
      <c r="AX33" s="104">
        <v>2</v>
      </c>
      <c r="AY33" s="104">
        <v>4</v>
      </c>
      <c r="AZ33" s="104">
        <v>4</v>
      </c>
      <c r="BA33" s="104">
        <v>2</v>
      </c>
      <c r="BB33" s="104">
        <v>2</v>
      </c>
      <c r="BC33" s="104">
        <v>4</v>
      </c>
      <c r="BD33" s="103">
        <f t="shared" si="6"/>
        <v>3.6666666666666665</v>
      </c>
      <c r="BF33" s="29">
        <f t="shared" si="7"/>
        <v>24.827380952380953</v>
      </c>
      <c r="BG33" s="20">
        <f t="shared" si="8"/>
        <v>5</v>
      </c>
      <c r="BH33" s="20">
        <f t="shared" si="9"/>
        <v>2</v>
      </c>
      <c r="BI33" s="37">
        <f t="shared" si="10"/>
        <v>0.6055458768873403</v>
      </c>
      <c r="BJ33" s="20">
        <f t="shared" si="11"/>
        <v>1.3506999088999894</v>
      </c>
      <c r="BK33" s="20">
        <f t="shared" si="12"/>
        <v>12.110917537746806</v>
      </c>
      <c r="BL33" s="20" t="str">
        <f t="shared" si="13"/>
        <v>SR</v>
      </c>
    </row>
    <row r="34" spans="1:64" x14ac:dyDescent="0.2">
      <c r="A34" s="101">
        <v>32</v>
      </c>
      <c r="B34" s="101">
        <v>22</v>
      </c>
      <c r="C34" s="101" t="s">
        <v>111</v>
      </c>
      <c r="D34" s="101" t="s">
        <v>105</v>
      </c>
      <c r="E34" s="101" t="s">
        <v>140</v>
      </c>
      <c r="F34" s="104">
        <v>4</v>
      </c>
      <c r="G34" s="103">
        <f t="shared" si="0"/>
        <v>4</v>
      </c>
      <c r="H34" s="104">
        <v>4</v>
      </c>
      <c r="I34" s="104">
        <v>4</v>
      </c>
      <c r="J34" s="104">
        <v>4</v>
      </c>
      <c r="K34" s="104">
        <v>4</v>
      </c>
      <c r="L34" s="104">
        <v>4</v>
      </c>
      <c r="M34" s="104">
        <v>4</v>
      </c>
      <c r="N34" s="104">
        <v>4</v>
      </c>
      <c r="O34" s="104">
        <v>4</v>
      </c>
      <c r="P34" s="103">
        <f t="shared" si="1"/>
        <v>4</v>
      </c>
      <c r="Q34" s="104">
        <v>4</v>
      </c>
      <c r="R34" s="104">
        <v>4</v>
      </c>
      <c r="S34" s="104">
        <v>4</v>
      </c>
      <c r="T34" s="104">
        <v>4</v>
      </c>
      <c r="U34" s="104">
        <v>4</v>
      </c>
      <c r="V34" s="104">
        <v>4</v>
      </c>
      <c r="W34" s="104">
        <v>4</v>
      </c>
      <c r="X34" s="104">
        <v>4</v>
      </c>
      <c r="Y34" s="103">
        <f t="shared" si="2"/>
        <v>4</v>
      </c>
      <c r="Z34" s="104">
        <v>3</v>
      </c>
      <c r="AA34" s="104">
        <v>3</v>
      </c>
      <c r="AB34" s="104">
        <v>3</v>
      </c>
      <c r="AC34" s="103">
        <f t="shared" si="3"/>
        <v>3</v>
      </c>
      <c r="AD34" s="104">
        <v>2</v>
      </c>
      <c r="AE34" s="104">
        <v>3</v>
      </c>
      <c r="AF34" s="104">
        <v>3</v>
      </c>
      <c r="AG34" s="104">
        <v>3</v>
      </c>
      <c r="AH34" s="104">
        <v>3</v>
      </c>
      <c r="AI34" s="104">
        <v>3</v>
      </c>
      <c r="AJ34" s="104">
        <v>3</v>
      </c>
      <c r="AK34" s="103">
        <f t="shared" si="4"/>
        <v>2.8571428571428572</v>
      </c>
      <c r="AL34" s="104">
        <v>2</v>
      </c>
      <c r="AM34" s="104">
        <v>2</v>
      </c>
      <c r="AN34" s="104">
        <v>2</v>
      </c>
      <c r="AO34" s="104">
        <v>4</v>
      </c>
      <c r="AP34" s="104">
        <v>4</v>
      </c>
      <c r="AQ34" s="104">
        <v>4</v>
      </c>
      <c r="AR34" s="104">
        <v>4</v>
      </c>
      <c r="AS34" s="104">
        <v>2</v>
      </c>
      <c r="AT34" s="103">
        <f t="shared" si="5"/>
        <v>3</v>
      </c>
      <c r="AU34" s="104">
        <v>2</v>
      </c>
      <c r="AV34" s="104">
        <v>4</v>
      </c>
      <c r="AW34" s="104">
        <v>4</v>
      </c>
      <c r="AX34" s="104">
        <v>3</v>
      </c>
      <c r="AY34" s="104">
        <v>4</v>
      </c>
      <c r="AZ34" s="104">
        <v>4</v>
      </c>
      <c r="BA34" s="104">
        <v>3</v>
      </c>
      <c r="BB34" s="104">
        <v>2</v>
      </c>
      <c r="BC34" s="104">
        <v>3</v>
      </c>
      <c r="BD34" s="103">
        <f t="shared" si="6"/>
        <v>3.2222222222222223</v>
      </c>
      <c r="BF34" s="29">
        <f t="shared" si="7"/>
        <v>21.079365079365079</v>
      </c>
      <c r="BG34" s="20">
        <f t="shared" si="8"/>
        <v>4</v>
      </c>
      <c r="BH34" s="20">
        <f t="shared" si="9"/>
        <v>2</v>
      </c>
      <c r="BI34" s="37">
        <f t="shared" si="10"/>
        <v>0.51413085559427019</v>
      </c>
      <c r="BJ34" s="20">
        <f t="shared" si="11"/>
        <v>0.77616945597610609</v>
      </c>
      <c r="BK34" s="20">
        <f t="shared" si="12"/>
        <v>10.282617111885404</v>
      </c>
      <c r="BL34" s="20" t="str">
        <f t="shared" si="13"/>
        <v>SR</v>
      </c>
    </row>
    <row r="35" spans="1:64" x14ac:dyDescent="0.2">
      <c r="A35" s="101">
        <v>33</v>
      </c>
      <c r="B35" s="101">
        <v>18</v>
      </c>
      <c r="C35" s="101" t="s">
        <v>111</v>
      </c>
      <c r="D35" s="101" t="s">
        <v>105</v>
      </c>
      <c r="E35" s="101" t="s">
        <v>141</v>
      </c>
      <c r="F35" s="104">
        <v>4</v>
      </c>
      <c r="G35" s="103">
        <f t="shared" si="0"/>
        <v>4</v>
      </c>
      <c r="H35" s="104">
        <v>4</v>
      </c>
      <c r="I35" s="104">
        <v>4</v>
      </c>
      <c r="J35" s="104">
        <v>4</v>
      </c>
      <c r="K35" s="104">
        <v>4</v>
      </c>
      <c r="L35" s="104">
        <v>4</v>
      </c>
      <c r="M35" s="104">
        <v>4</v>
      </c>
      <c r="N35" s="104">
        <v>4</v>
      </c>
      <c r="O35" s="104">
        <v>4</v>
      </c>
      <c r="P35" s="103">
        <f t="shared" si="1"/>
        <v>4</v>
      </c>
      <c r="Q35" s="104">
        <v>4</v>
      </c>
      <c r="R35" s="104">
        <v>4</v>
      </c>
      <c r="S35" s="104">
        <v>4</v>
      </c>
      <c r="T35" s="104">
        <v>4</v>
      </c>
      <c r="U35" s="104">
        <v>4</v>
      </c>
      <c r="V35" s="104">
        <v>4</v>
      </c>
      <c r="W35" s="104">
        <v>4</v>
      </c>
      <c r="X35" s="104">
        <v>4</v>
      </c>
      <c r="Y35" s="103">
        <f t="shared" si="2"/>
        <v>4</v>
      </c>
      <c r="Z35" s="104">
        <v>3</v>
      </c>
      <c r="AA35" s="104">
        <v>3</v>
      </c>
      <c r="AB35" s="104">
        <v>3</v>
      </c>
      <c r="AC35" s="103">
        <f t="shared" si="3"/>
        <v>3</v>
      </c>
      <c r="AD35" s="104">
        <v>4</v>
      </c>
      <c r="AE35" s="104">
        <v>2</v>
      </c>
      <c r="AF35" s="104">
        <v>2</v>
      </c>
      <c r="AG35" s="104">
        <v>2</v>
      </c>
      <c r="AH35" s="104">
        <v>2</v>
      </c>
      <c r="AI35" s="104">
        <v>2</v>
      </c>
      <c r="AJ35" s="104">
        <v>2</v>
      </c>
      <c r="AK35" s="103">
        <f t="shared" si="4"/>
        <v>2.2857142857142856</v>
      </c>
      <c r="AL35" s="104">
        <v>4</v>
      </c>
      <c r="AM35" s="104">
        <v>4</v>
      </c>
      <c r="AN35" s="104">
        <v>4</v>
      </c>
      <c r="AO35" s="104">
        <v>4</v>
      </c>
      <c r="AP35" s="104">
        <v>4</v>
      </c>
      <c r="AQ35" s="104">
        <v>4</v>
      </c>
      <c r="AR35" s="104">
        <v>4</v>
      </c>
      <c r="AS35" s="104">
        <v>4</v>
      </c>
      <c r="AT35" s="103">
        <f t="shared" si="5"/>
        <v>4</v>
      </c>
      <c r="AU35" s="104">
        <v>2</v>
      </c>
      <c r="AV35" s="104">
        <v>4</v>
      </c>
      <c r="AW35" s="104">
        <v>4</v>
      </c>
      <c r="AX35" s="104">
        <v>2</v>
      </c>
      <c r="AY35" s="104">
        <v>4</v>
      </c>
      <c r="AZ35" s="104">
        <v>2</v>
      </c>
      <c r="BA35" s="104">
        <v>2</v>
      </c>
      <c r="BB35" s="104">
        <v>2</v>
      </c>
      <c r="BC35" s="104">
        <v>2</v>
      </c>
      <c r="BD35" s="103">
        <f t="shared" si="6"/>
        <v>2.6666666666666665</v>
      </c>
      <c r="BF35" s="29">
        <f t="shared" si="7"/>
        <v>20.952380952380953</v>
      </c>
      <c r="BG35" s="20">
        <f t="shared" si="8"/>
        <v>4</v>
      </c>
      <c r="BH35" s="20">
        <f t="shared" si="9"/>
        <v>2</v>
      </c>
      <c r="BI35" s="37">
        <f t="shared" si="10"/>
        <v>0.5110336817653891</v>
      </c>
      <c r="BJ35" s="20">
        <f t="shared" si="11"/>
        <v>0.92129283499052439</v>
      </c>
      <c r="BK35" s="20">
        <f t="shared" si="12"/>
        <v>10.220673635307781</v>
      </c>
      <c r="BL35" s="20" t="str">
        <f t="shared" si="13"/>
        <v>SR</v>
      </c>
    </row>
    <row r="36" spans="1:64" x14ac:dyDescent="0.2">
      <c r="A36" s="101">
        <v>34</v>
      </c>
      <c r="B36" s="101">
        <v>21</v>
      </c>
      <c r="C36" s="101" t="s">
        <v>104</v>
      </c>
      <c r="D36" s="101" t="s">
        <v>105</v>
      </c>
      <c r="E36" s="101" t="s">
        <v>143</v>
      </c>
      <c r="F36" s="104">
        <v>1</v>
      </c>
      <c r="G36" s="103">
        <f t="shared" si="0"/>
        <v>1</v>
      </c>
      <c r="H36" s="104">
        <v>4</v>
      </c>
      <c r="I36" s="104">
        <v>4</v>
      </c>
      <c r="J36" s="104">
        <v>4</v>
      </c>
      <c r="K36" s="104">
        <v>4</v>
      </c>
      <c r="L36" s="104">
        <v>1</v>
      </c>
      <c r="M36" s="104">
        <v>4</v>
      </c>
      <c r="N36" s="104">
        <v>4</v>
      </c>
      <c r="O36" s="104">
        <v>2</v>
      </c>
      <c r="P36" s="103">
        <f t="shared" si="1"/>
        <v>3.375</v>
      </c>
      <c r="Q36" s="104">
        <v>4</v>
      </c>
      <c r="R36" s="104">
        <v>4</v>
      </c>
      <c r="S36" s="104">
        <v>4</v>
      </c>
      <c r="T36" s="104">
        <v>2</v>
      </c>
      <c r="U36" s="104">
        <v>4</v>
      </c>
      <c r="V36" s="104">
        <v>4</v>
      </c>
      <c r="W36" s="104">
        <v>4</v>
      </c>
      <c r="X36" s="104">
        <v>2</v>
      </c>
      <c r="Y36" s="103">
        <f t="shared" si="2"/>
        <v>3.5</v>
      </c>
      <c r="Z36" s="104">
        <v>1</v>
      </c>
      <c r="AA36" s="104">
        <v>2</v>
      </c>
      <c r="AB36" s="104">
        <v>2</v>
      </c>
      <c r="AC36" s="103">
        <f t="shared" si="3"/>
        <v>1.6666666666666667</v>
      </c>
      <c r="AD36" s="104">
        <v>1</v>
      </c>
      <c r="AE36" s="104">
        <v>3</v>
      </c>
      <c r="AF36" s="104">
        <v>5</v>
      </c>
      <c r="AG36" s="104">
        <v>5</v>
      </c>
      <c r="AH36" s="104">
        <v>3</v>
      </c>
      <c r="AI36" s="104">
        <v>3</v>
      </c>
      <c r="AJ36" s="104">
        <v>3</v>
      </c>
      <c r="AK36" s="103">
        <f t="shared" si="4"/>
        <v>3.2857142857142856</v>
      </c>
      <c r="AL36" s="104">
        <v>1</v>
      </c>
      <c r="AM36" s="104">
        <v>1</v>
      </c>
      <c r="AN36" s="104">
        <v>3</v>
      </c>
      <c r="AO36" s="104">
        <v>3</v>
      </c>
      <c r="AP36" s="104">
        <v>4</v>
      </c>
      <c r="AQ36" s="104">
        <v>4</v>
      </c>
      <c r="AR36" s="104">
        <v>4</v>
      </c>
      <c r="AS36" s="104">
        <v>2</v>
      </c>
      <c r="AT36" s="103">
        <f t="shared" si="5"/>
        <v>2.75</v>
      </c>
      <c r="AU36" s="104">
        <v>2</v>
      </c>
      <c r="AV36" s="104">
        <v>5</v>
      </c>
      <c r="AW36" s="104">
        <v>3</v>
      </c>
      <c r="AX36" s="104">
        <v>2</v>
      </c>
      <c r="AY36" s="104">
        <v>2</v>
      </c>
      <c r="AZ36" s="104">
        <v>2</v>
      </c>
      <c r="BA36" s="104">
        <v>5</v>
      </c>
      <c r="BB36" s="104">
        <v>3</v>
      </c>
      <c r="BC36" s="104">
        <v>4</v>
      </c>
      <c r="BD36" s="103">
        <f t="shared" si="6"/>
        <v>3.1111111111111112</v>
      </c>
      <c r="BF36" s="29">
        <f t="shared" si="7"/>
        <v>17.021825396825395</v>
      </c>
      <c r="BG36" s="20">
        <f t="shared" si="8"/>
        <v>3.5</v>
      </c>
      <c r="BH36" s="20">
        <f t="shared" si="9"/>
        <v>1</v>
      </c>
      <c r="BI36" s="37">
        <f t="shared" si="10"/>
        <v>0.41516647309330235</v>
      </c>
      <c r="BJ36" s="20">
        <f t="shared" si="11"/>
        <v>1.2157502952859214</v>
      </c>
      <c r="BK36" s="20">
        <f t="shared" si="12"/>
        <v>8.3033294618660456</v>
      </c>
      <c r="BL36" s="20" t="str">
        <f t="shared" si="13"/>
        <v>SR</v>
      </c>
    </row>
    <row r="37" spans="1:64" x14ac:dyDescent="0.2">
      <c r="A37" s="101">
        <v>35</v>
      </c>
      <c r="B37" s="101">
        <v>20</v>
      </c>
      <c r="C37" s="101" t="s">
        <v>104</v>
      </c>
      <c r="D37" s="101" t="s">
        <v>105</v>
      </c>
      <c r="E37" s="101" t="s">
        <v>146</v>
      </c>
      <c r="F37" s="104">
        <v>4</v>
      </c>
      <c r="G37" s="103">
        <f t="shared" si="0"/>
        <v>4</v>
      </c>
      <c r="H37" s="104">
        <v>5</v>
      </c>
      <c r="I37" s="104">
        <v>5</v>
      </c>
      <c r="J37" s="104">
        <v>5</v>
      </c>
      <c r="K37" s="104">
        <v>5</v>
      </c>
      <c r="L37" s="104">
        <v>3</v>
      </c>
      <c r="M37" s="104">
        <v>5</v>
      </c>
      <c r="N37" s="104">
        <v>5</v>
      </c>
      <c r="O37" s="104">
        <v>4</v>
      </c>
      <c r="P37" s="103">
        <f t="shared" si="1"/>
        <v>4.625</v>
      </c>
      <c r="Q37" s="104">
        <v>5</v>
      </c>
      <c r="R37" s="104">
        <v>5</v>
      </c>
      <c r="S37" s="104">
        <v>5</v>
      </c>
      <c r="T37" s="104">
        <v>4</v>
      </c>
      <c r="U37" s="104">
        <v>4</v>
      </c>
      <c r="V37" s="104">
        <v>4</v>
      </c>
      <c r="W37" s="104">
        <v>3</v>
      </c>
      <c r="X37" s="104">
        <v>4</v>
      </c>
      <c r="Y37" s="103">
        <f t="shared" si="2"/>
        <v>4.25</v>
      </c>
      <c r="Z37" s="104">
        <v>2</v>
      </c>
      <c r="AA37" s="104">
        <v>3</v>
      </c>
      <c r="AB37" s="104">
        <v>3</v>
      </c>
      <c r="AC37" s="103">
        <f t="shared" si="3"/>
        <v>2.6666666666666665</v>
      </c>
      <c r="AD37" s="104">
        <v>5</v>
      </c>
      <c r="AE37" s="104">
        <v>4</v>
      </c>
      <c r="AF37" s="104">
        <v>4</v>
      </c>
      <c r="AG37" s="104">
        <v>4</v>
      </c>
      <c r="AH37" s="104">
        <v>4</v>
      </c>
      <c r="AI37" s="104">
        <v>4</v>
      </c>
      <c r="AJ37" s="104">
        <v>3</v>
      </c>
      <c r="AK37" s="103">
        <f t="shared" si="4"/>
        <v>4</v>
      </c>
      <c r="AL37" s="104">
        <v>4</v>
      </c>
      <c r="AM37" s="104">
        <v>3</v>
      </c>
      <c r="AN37" s="104">
        <v>5</v>
      </c>
      <c r="AO37" s="104">
        <v>5</v>
      </c>
      <c r="AP37" s="104">
        <v>5</v>
      </c>
      <c r="AQ37" s="104">
        <v>5</v>
      </c>
      <c r="AR37" s="104">
        <v>5</v>
      </c>
      <c r="AS37" s="104">
        <v>3</v>
      </c>
      <c r="AT37" s="103">
        <f t="shared" si="5"/>
        <v>4.375</v>
      </c>
      <c r="AU37" s="104">
        <v>4</v>
      </c>
      <c r="AV37" s="104">
        <v>4</v>
      </c>
      <c r="AW37" s="104">
        <v>5</v>
      </c>
      <c r="AX37" s="104">
        <v>5</v>
      </c>
      <c r="AY37" s="104">
        <v>4</v>
      </c>
      <c r="AZ37" s="104">
        <v>4</v>
      </c>
      <c r="BA37" s="104">
        <v>4</v>
      </c>
      <c r="BB37" s="104">
        <v>4</v>
      </c>
      <c r="BC37" s="104">
        <v>4</v>
      </c>
      <c r="BD37" s="103">
        <f t="shared" si="6"/>
        <v>4.2222222222222223</v>
      </c>
      <c r="BF37" s="29">
        <f t="shared" si="7"/>
        <v>25.472222222222221</v>
      </c>
      <c r="BG37" s="20">
        <f t="shared" si="8"/>
        <v>4.625</v>
      </c>
      <c r="BH37" s="20">
        <f t="shared" si="9"/>
        <v>3</v>
      </c>
      <c r="BI37" s="37">
        <f t="shared" si="10"/>
        <v>0.62127371273712739</v>
      </c>
      <c r="BJ37" s="20">
        <f t="shared" si="11"/>
        <v>0.67984933768535794</v>
      </c>
      <c r="BK37" s="20">
        <f t="shared" si="12"/>
        <v>12.425474254742548</v>
      </c>
      <c r="BL37" s="20" t="str">
        <f t="shared" si="13"/>
        <v>SR</v>
      </c>
    </row>
    <row r="38" spans="1:64" x14ac:dyDescent="0.2">
      <c r="A38" s="101">
        <v>36</v>
      </c>
      <c r="B38" s="101">
        <v>20</v>
      </c>
      <c r="C38" s="101" t="s">
        <v>111</v>
      </c>
      <c r="D38" s="101" t="s">
        <v>105</v>
      </c>
      <c r="E38" s="101" t="s">
        <v>151</v>
      </c>
      <c r="F38" s="104">
        <v>4</v>
      </c>
      <c r="G38" s="103">
        <f t="shared" si="0"/>
        <v>4</v>
      </c>
      <c r="H38" s="104">
        <v>5</v>
      </c>
      <c r="I38" s="104">
        <v>5</v>
      </c>
      <c r="J38" s="104">
        <v>4</v>
      </c>
      <c r="K38" s="104">
        <v>4</v>
      </c>
      <c r="L38" s="104">
        <v>4</v>
      </c>
      <c r="M38" s="104">
        <v>4</v>
      </c>
      <c r="N38" s="104">
        <v>4</v>
      </c>
      <c r="O38" s="104">
        <v>4</v>
      </c>
      <c r="P38" s="103">
        <f t="shared" si="1"/>
        <v>4.25</v>
      </c>
      <c r="Q38" s="104">
        <v>4</v>
      </c>
      <c r="R38" s="104">
        <v>4</v>
      </c>
      <c r="S38" s="104">
        <v>4</v>
      </c>
      <c r="T38" s="104">
        <v>4</v>
      </c>
      <c r="U38" s="104">
        <v>4</v>
      </c>
      <c r="V38" s="104">
        <v>4</v>
      </c>
      <c r="W38" s="104">
        <v>4</v>
      </c>
      <c r="X38" s="104">
        <v>3</v>
      </c>
      <c r="Y38" s="103">
        <f t="shared" si="2"/>
        <v>3.875</v>
      </c>
      <c r="Z38" s="104">
        <v>3</v>
      </c>
      <c r="AA38" s="104">
        <v>3</v>
      </c>
      <c r="AB38" s="104">
        <v>3</v>
      </c>
      <c r="AC38" s="103">
        <f t="shared" si="3"/>
        <v>3</v>
      </c>
      <c r="AD38" s="104">
        <v>5</v>
      </c>
      <c r="AE38" s="104">
        <v>5</v>
      </c>
      <c r="AF38" s="104">
        <v>5</v>
      </c>
      <c r="AG38" s="104">
        <v>4</v>
      </c>
      <c r="AH38" s="104">
        <v>4</v>
      </c>
      <c r="AI38" s="104">
        <v>4</v>
      </c>
      <c r="AJ38" s="104">
        <v>3</v>
      </c>
      <c r="AK38" s="103">
        <f t="shared" si="4"/>
        <v>4.2857142857142856</v>
      </c>
      <c r="AL38" s="104">
        <v>4</v>
      </c>
      <c r="AM38" s="104">
        <v>4</v>
      </c>
      <c r="AN38" s="104">
        <v>4</v>
      </c>
      <c r="AO38" s="104">
        <v>4</v>
      </c>
      <c r="AP38" s="104">
        <v>4</v>
      </c>
      <c r="AQ38" s="104">
        <v>4</v>
      </c>
      <c r="AR38" s="104">
        <v>4</v>
      </c>
      <c r="AS38" s="104">
        <v>4</v>
      </c>
      <c r="AT38" s="103">
        <f t="shared" si="5"/>
        <v>4</v>
      </c>
      <c r="AU38" s="104">
        <v>4</v>
      </c>
      <c r="AV38" s="104">
        <v>4</v>
      </c>
      <c r="AW38" s="104">
        <v>4</v>
      </c>
      <c r="AX38" s="104">
        <v>3</v>
      </c>
      <c r="AY38" s="104">
        <v>4</v>
      </c>
      <c r="AZ38" s="104">
        <v>4</v>
      </c>
      <c r="BA38" s="104">
        <v>3</v>
      </c>
      <c r="BB38" s="104">
        <v>3</v>
      </c>
      <c r="BC38" s="104">
        <v>4</v>
      </c>
      <c r="BD38" s="103">
        <f t="shared" si="6"/>
        <v>3.6666666666666665</v>
      </c>
      <c r="BF38" s="29">
        <f t="shared" si="7"/>
        <v>24.077380952380953</v>
      </c>
      <c r="BG38" s="20">
        <f t="shared" si="8"/>
        <v>4.2857142857142856</v>
      </c>
      <c r="BH38" s="20">
        <f t="shared" si="9"/>
        <v>3</v>
      </c>
      <c r="BI38" s="37">
        <f t="shared" si="10"/>
        <v>0.58725319396051101</v>
      </c>
      <c r="BJ38" s="20">
        <f t="shared" si="11"/>
        <v>0.5</v>
      </c>
      <c r="BK38" s="20">
        <f t="shared" si="12"/>
        <v>11.745063879210219</v>
      </c>
      <c r="BL38" s="20" t="str">
        <f t="shared" si="13"/>
        <v>SR</v>
      </c>
    </row>
    <row r="39" spans="1:64" x14ac:dyDescent="0.2">
      <c r="A39" s="101">
        <v>37</v>
      </c>
      <c r="B39" s="101">
        <v>20</v>
      </c>
      <c r="C39" s="101" t="s">
        <v>111</v>
      </c>
      <c r="D39" s="101" t="s">
        <v>105</v>
      </c>
      <c r="E39" s="101" t="s">
        <v>154</v>
      </c>
      <c r="F39" s="104">
        <v>3</v>
      </c>
      <c r="G39" s="103">
        <f t="shared" si="0"/>
        <v>3</v>
      </c>
      <c r="H39" s="104">
        <v>5</v>
      </c>
      <c r="I39" s="104">
        <v>4</v>
      </c>
      <c r="J39" s="104">
        <v>4</v>
      </c>
      <c r="K39" s="104">
        <v>4</v>
      </c>
      <c r="L39" s="104">
        <v>3</v>
      </c>
      <c r="M39" s="104">
        <v>5</v>
      </c>
      <c r="N39" s="104">
        <v>5</v>
      </c>
      <c r="O39" s="104">
        <v>3</v>
      </c>
      <c r="P39" s="103">
        <f t="shared" si="1"/>
        <v>4.125</v>
      </c>
      <c r="Q39" s="104">
        <v>5</v>
      </c>
      <c r="R39" s="104">
        <v>5</v>
      </c>
      <c r="S39" s="104">
        <v>5</v>
      </c>
      <c r="T39" s="104">
        <v>5</v>
      </c>
      <c r="U39" s="104">
        <v>5</v>
      </c>
      <c r="V39" s="104">
        <v>5</v>
      </c>
      <c r="W39" s="104">
        <v>5</v>
      </c>
      <c r="X39" s="104">
        <v>5</v>
      </c>
      <c r="Y39" s="103">
        <f t="shared" si="2"/>
        <v>5</v>
      </c>
      <c r="Z39" s="104">
        <v>1</v>
      </c>
      <c r="AA39" s="104">
        <v>3</v>
      </c>
      <c r="AB39" s="104">
        <v>2</v>
      </c>
      <c r="AC39" s="103">
        <f t="shared" si="3"/>
        <v>2</v>
      </c>
      <c r="AD39" s="104">
        <v>3</v>
      </c>
      <c r="AE39" s="104">
        <v>2</v>
      </c>
      <c r="AF39" s="104">
        <v>3</v>
      </c>
      <c r="AG39" s="104">
        <v>3</v>
      </c>
      <c r="AH39" s="104">
        <v>3</v>
      </c>
      <c r="AI39" s="104">
        <v>3</v>
      </c>
      <c r="AJ39" s="104">
        <v>3</v>
      </c>
      <c r="AK39" s="103">
        <f t="shared" si="4"/>
        <v>2.8571428571428572</v>
      </c>
      <c r="AL39" s="104">
        <v>2</v>
      </c>
      <c r="AM39" s="104">
        <v>2</v>
      </c>
      <c r="AN39" s="104">
        <v>2</v>
      </c>
      <c r="AO39" s="104">
        <v>3</v>
      </c>
      <c r="AP39" s="104">
        <v>3</v>
      </c>
      <c r="AQ39" s="104">
        <v>3</v>
      </c>
      <c r="AR39" s="104">
        <v>3</v>
      </c>
      <c r="AS39" s="104">
        <v>2</v>
      </c>
      <c r="AT39" s="103">
        <f t="shared" si="5"/>
        <v>2.5</v>
      </c>
      <c r="AU39" s="104">
        <v>2</v>
      </c>
      <c r="AV39" s="104">
        <v>5</v>
      </c>
      <c r="AW39" s="104">
        <v>4</v>
      </c>
      <c r="AX39" s="104">
        <v>3</v>
      </c>
      <c r="AY39" s="104">
        <v>3</v>
      </c>
      <c r="AZ39" s="104">
        <v>3</v>
      </c>
      <c r="BA39" s="104">
        <v>4</v>
      </c>
      <c r="BB39" s="104">
        <v>5</v>
      </c>
      <c r="BC39" s="104">
        <v>5</v>
      </c>
      <c r="BD39" s="103">
        <f t="shared" si="6"/>
        <v>3.7777777777777777</v>
      </c>
      <c r="BF39" s="29">
        <f t="shared" si="7"/>
        <v>21.259920634920636</v>
      </c>
      <c r="BG39" s="20">
        <f t="shared" si="8"/>
        <v>5</v>
      </c>
      <c r="BH39" s="20">
        <f t="shared" si="9"/>
        <v>2</v>
      </c>
      <c r="BI39" s="37">
        <f t="shared" si="10"/>
        <v>0.51853464963221063</v>
      </c>
      <c r="BJ39" s="20">
        <f t="shared" si="11"/>
        <v>1.10927354826393</v>
      </c>
      <c r="BK39" s="20">
        <f t="shared" si="12"/>
        <v>10.370692992644212</v>
      </c>
      <c r="BL39" s="20" t="str">
        <f t="shared" si="13"/>
        <v>SR</v>
      </c>
    </row>
    <row r="40" spans="1:64" x14ac:dyDescent="0.2">
      <c r="A40" s="101">
        <v>38</v>
      </c>
      <c r="B40" s="101">
        <v>20</v>
      </c>
      <c r="C40" s="101" t="s">
        <v>104</v>
      </c>
      <c r="D40" s="101" t="s">
        <v>105</v>
      </c>
      <c r="E40" s="101" t="s">
        <v>151</v>
      </c>
      <c r="F40" s="104">
        <v>3</v>
      </c>
      <c r="G40" s="103">
        <f t="shared" si="0"/>
        <v>3</v>
      </c>
      <c r="H40" s="104">
        <v>5</v>
      </c>
      <c r="I40" s="104">
        <v>4</v>
      </c>
      <c r="J40" s="104">
        <v>4</v>
      </c>
      <c r="K40" s="104">
        <v>4</v>
      </c>
      <c r="L40" s="104">
        <v>3</v>
      </c>
      <c r="M40" s="104">
        <v>5</v>
      </c>
      <c r="N40" s="104">
        <v>5</v>
      </c>
      <c r="O40" s="104">
        <v>3</v>
      </c>
      <c r="P40" s="103">
        <f t="shared" si="1"/>
        <v>4.125</v>
      </c>
      <c r="Q40" s="104">
        <v>4</v>
      </c>
      <c r="R40" s="104">
        <v>4</v>
      </c>
      <c r="S40" s="104">
        <v>4</v>
      </c>
      <c r="T40" s="104">
        <v>4</v>
      </c>
      <c r="U40" s="104">
        <v>4</v>
      </c>
      <c r="V40" s="104">
        <v>4</v>
      </c>
      <c r="W40" s="104">
        <v>4</v>
      </c>
      <c r="X40" s="104">
        <v>4</v>
      </c>
      <c r="Y40" s="103">
        <f t="shared" si="2"/>
        <v>4</v>
      </c>
      <c r="Z40" s="104">
        <v>2</v>
      </c>
      <c r="AA40" s="104">
        <v>2</v>
      </c>
      <c r="AB40" s="104">
        <v>1</v>
      </c>
      <c r="AC40" s="103">
        <f t="shared" si="3"/>
        <v>1.6666666666666667</v>
      </c>
      <c r="AD40" s="104">
        <v>4</v>
      </c>
      <c r="AE40" s="104">
        <v>4</v>
      </c>
      <c r="AF40" s="104">
        <v>4</v>
      </c>
      <c r="AG40" s="104">
        <v>4</v>
      </c>
      <c r="AH40" s="104">
        <v>4</v>
      </c>
      <c r="AI40" s="104">
        <v>3</v>
      </c>
      <c r="AJ40" s="104">
        <v>3</v>
      </c>
      <c r="AK40" s="103">
        <f t="shared" si="4"/>
        <v>3.7142857142857144</v>
      </c>
      <c r="AL40" s="104">
        <v>2</v>
      </c>
      <c r="AM40" s="104">
        <v>2</v>
      </c>
      <c r="AN40" s="104">
        <v>2</v>
      </c>
      <c r="AO40" s="104">
        <v>4</v>
      </c>
      <c r="AP40" s="104">
        <v>4</v>
      </c>
      <c r="AQ40" s="104">
        <v>4</v>
      </c>
      <c r="AR40" s="104">
        <v>4</v>
      </c>
      <c r="AS40" s="104">
        <v>2</v>
      </c>
      <c r="AT40" s="103">
        <f t="shared" si="5"/>
        <v>3</v>
      </c>
      <c r="AU40" s="104">
        <v>2</v>
      </c>
      <c r="AV40" s="104">
        <v>4</v>
      </c>
      <c r="AW40" s="104">
        <v>5</v>
      </c>
      <c r="AX40" s="104">
        <v>3</v>
      </c>
      <c r="AY40" s="104">
        <v>5</v>
      </c>
      <c r="AZ40" s="104">
        <v>3</v>
      </c>
      <c r="BA40" s="104">
        <v>3</v>
      </c>
      <c r="BB40" s="104">
        <v>2</v>
      </c>
      <c r="BC40" s="104">
        <v>3</v>
      </c>
      <c r="BD40" s="103">
        <f t="shared" si="6"/>
        <v>3.3333333333333335</v>
      </c>
      <c r="BF40" s="29">
        <f t="shared" si="7"/>
        <v>21.172619047619047</v>
      </c>
      <c r="BG40" s="20">
        <f t="shared" si="8"/>
        <v>4.125</v>
      </c>
      <c r="BH40" s="20">
        <f t="shared" si="9"/>
        <v>2</v>
      </c>
      <c r="BI40" s="37">
        <f t="shared" si="10"/>
        <v>0.51640534262485482</v>
      </c>
      <c r="BJ40" s="20">
        <f t="shared" si="11"/>
        <v>0.89101203079666103</v>
      </c>
      <c r="BK40" s="20">
        <f t="shared" si="12"/>
        <v>10.328106852497097</v>
      </c>
      <c r="BL40" s="20" t="str">
        <f t="shared" si="13"/>
        <v>SR</v>
      </c>
    </row>
    <row r="41" spans="1:64" x14ac:dyDescent="0.2">
      <c r="A41" s="101">
        <v>39</v>
      </c>
      <c r="B41" s="101">
        <v>21</v>
      </c>
      <c r="C41" s="101" t="s">
        <v>104</v>
      </c>
      <c r="D41" s="101" t="s">
        <v>105</v>
      </c>
      <c r="E41" s="101" t="s">
        <v>156</v>
      </c>
      <c r="F41" s="104">
        <v>3</v>
      </c>
      <c r="G41" s="103">
        <f t="shared" si="0"/>
        <v>3</v>
      </c>
      <c r="H41" s="104">
        <v>5</v>
      </c>
      <c r="I41" s="104">
        <v>5</v>
      </c>
      <c r="J41" s="104">
        <v>4</v>
      </c>
      <c r="K41" s="104">
        <v>4</v>
      </c>
      <c r="L41" s="104">
        <v>3</v>
      </c>
      <c r="M41" s="104">
        <v>4</v>
      </c>
      <c r="N41" s="104">
        <v>5</v>
      </c>
      <c r="O41" s="104">
        <v>4</v>
      </c>
      <c r="P41" s="103">
        <f t="shared" si="1"/>
        <v>4.25</v>
      </c>
      <c r="Q41" s="104">
        <v>4</v>
      </c>
      <c r="R41" s="104">
        <v>4</v>
      </c>
      <c r="S41" s="104">
        <v>3</v>
      </c>
      <c r="T41" s="104">
        <v>3</v>
      </c>
      <c r="U41" s="104">
        <v>3</v>
      </c>
      <c r="V41" s="104">
        <v>4</v>
      </c>
      <c r="W41" s="104">
        <v>4</v>
      </c>
      <c r="X41" s="104">
        <v>4</v>
      </c>
      <c r="Y41" s="103">
        <f t="shared" si="2"/>
        <v>3.625</v>
      </c>
      <c r="Z41" s="104">
        <v>1</v>
      </c>
      <c r="AA41" s="104">
        <v>2</v>
      </c>
      <c r="AB41" s="104">
        <v>2</v>
      </c>
      <c r="AC41" s="103">
        <f t="shared" si="3"/>
        <v>1.6666666666666667</v>
      </c>
      <c r="AD41" s="104">
        <v>2</v>
      </c>
      <c r="AE41" s="104">
        <v>3</v>
      </c>
      <c r="AF41" s="104">
        <v>3</v>
      </c>
      <c r="AG41" s="104">
        <v>3</v>
      </c>
      <c r="AH41" s="104">
        <v>3</v>
      </c>
      <c r="AI41" s="104">
        <v>3</v>
      </c>
      <c r="AJ41" s="104">
        <v>3</v>
      </c>
      <c r="AK41" s="103">
        <f t="shared" si="4"/>
        <v>2.8571428571428572</v>
      </c>
      <c r="AL41" s="104">
        <v>3</v>
      </c>
      <c r="AM41" s="104">
        <v>3</v>
      </c>
      <c r="AN41" s="104">
        <v>3</v>
      </c>
      <c r="AO41" s="104">
        <v>2</v>
      </c>
      <c r="AP41" s="104">
        <v>3</v>
      </c>
      <c r="AQ41" s="104">
        <v>3</v>
      </c>
      <c r="AR41" s="104">
        <v>4</v>
      </c>
      <c r="AS41" s="104">
        <v>2</v>
      </c>
      <c r="AT41" s="103">
        <f t="shared" si="5"/>
        <v>2.875</v>
      </c>
      <c r="AU41" s="104">
        <v>1</v>
      </c>
      <c r="AV41" s="104">
        <v>4</v>
      </c>
      <c r="AW41" s="104">
        <v>3</v>
      </c>
      <c r="AX41" s="104">
        <v>3</v>
      </c>
      <c r="AY41" s="104">
        <v>3</v>
      </c>
      <c r="AZ41" s="104">
        <v>3</v>
      </c>
      <c r="BA41" s="104">
        <v>4</v>
      </c>
      <c r="BB41" s="104">
        <v>3</v>
      </c>
      <c r="BC41" s="104">
        <v>3</v>
      </c>
      <c r="BD41" s="103">
        <f t="shared" si="6"/>
        <v>3</v>
      </c>
      <c r="BF41" s="29">
        <f t="shared" si="7"/>
        <v>19.607142857142858</v>
      </c>
      <c r="BG41" s="20">
        <f t="shared" si="8"/>
        <v>4.25</v>
      </c>
      <c r="BH41" s="20">
        <f t="shared" si="9"/>
        <v>1</v>
      </c>
      <c r="BI41" s="37">
        <f t="shared" si="10"/>
        <v>0.47822299651567945</v>
      </c>
      <c r="BJ41" s="20">
        <f t="shared" si="11"/>
        <v>0.81972630768580013</v>
      </c>
      <c r="BK41" s="20">
        <f t="shared" si="12"/>
        <v>9.5644599303135891</v>
      </c>
      <c r="BL41" s="20" t="str">
        <f t="shared" si="13"/>
        <v>SR</v>
      </c>
    </row>
    <row r="42" spans="1:64" x14ac:dyDescent="0.2">
      <c r="A42" s="101">
        <v>40</v>
      </c>
      <c r="B42" s="101">
        <v>20</v>
      </c>
      <c r="C42" s="101" t="s">
        <v>104</v>
      </c>
      <c r="D42" s="101" t="s">
        <v>105</v>
      </c>
      <c r="E42" s="101" t="s">
        <v>143</v>
      </c>
      <c r="F42" s="104">
        <v>4</v>
      </c>
      <c r="G42" s="103">
        <f t="shared" si="0"/>
        <v>4</v>
      </c>
      <c r="H42" s="104">
        <v>4</v>
      </c>
      <c r="I42" s="104">
        <v>5</v>
      </c>
      <c r="J42" s="104">
        <v>4</v>
      </c>
      <c r="K42" s="104">
        <v>5</v>
      </c>
      <c r="L42" s="104">
        <v>2</v>
      </c>
      <c r="M42" s="104">
        <v>4</v>
      </c>
      <c r="N42" s="104">
        <v>4</v>
      </c>
      <c r="O42" s="104">
        <v>4</v>
      </c>
      <c r="P42" s="103">
        <f t="shared" si="1"/>
        <v>4</v>
      </c>
      <c r="Q42" s="104">
        <v>5</v>
      </c>
      <c r="R42" s="104">
        <v>4</v>
      </c>
      <c r="S42" s="104">
        <v>4</v>
      </c>
      <c r="T42" s="104">
        <v>3</v>
      </c>
      <c r="U42" s="104">
        <v>4</v>
      </c>
      <c r="V42" s="104">
        <v>5</v>
      </c>
      <c r="W42" s="104">
        <v>5</v>
      </c>
      <c r="X42" s="104">
        <v>5</v>
      </c>
      <c r="Y42" s="103">
        <f t="shared" si="2"/>
        <v>4.375</v>
      </c>
      <c r="Z42" s="104">
        <v>3</v>
      </c>
      <c r="AA42" s="104">
        <v>2</v>
      </c>
      <c r="AB42" s="104">
        <v>3</v>
      </c>
      <c r="AC42" s="103">
        <f t="shared" si="3"/>
        <v>2.6666666666666665</v>
      </c>
      <c r="AD42" s="104">
        <v>3</v>
      </c>
      <c r="AE42" s="104">
        <v>4</v>
      </c>
      <c r="AF42" s="104">
        <v>4</v>
      </c>
      <c r="AG42" s="104">
        <v>5</v>
      </c>
      <c r="AH42" s="104">
        <v>3</v>
      </c>
      <c r="AI42" s="104">
        <v>3</v>
      </c>
      <c r="AJ42" s="104">
        <v>2</v>
      </c>
      <c r="AK42" s="103">
        <f t="shared" si="4"/>
        <v>3.4285714285714284</v>
      </c>
      <c r="AL42" s="104">
        <v>2</v>
      </c>
      <c r="AM42" s="104">
        <v>1</v>
      </c>
      <c r="AN42" s="104">
        <v>2</v>
      </c>
      <c r="AO42" s="104">
        <v>4</v>
      </c>
      <c r="AP42" s="104">
        <v>4</v>
      </c>
      <c r="AQ42" s="104">
        <v>4</v>
      </c>
      <c r="AR42" s="104">
        <v>4</v>
      </c>
      <c r="AS42" s="104">
        <v>3</v>
      </c>
      <c r="AT42" s="103">
        <f t="shared" si="5"/>
        <v>3</v>
      </c>
      <c r="AU42" s="104">
        <v>4</v>
      </c>
      <c r="AV42" s="104">
        <v>5</v>
      </c>
      <c r="AW42" s="104">
        <v>4</v>
      </c>
      <c r="AX42" s="104">
        <v>3</v>
      </c>
      <c r="AY42" s="104">
        <v>4</v>
      </c>
      <c r="AZ42" s="104">
        <v>3</v>
      </c>
      <c r="BA42" s="104">
        <v>2</v>
      </c>
      <c r="BB42" s="104">
        <v>1</v>
      </c>
      <c r="BC42" s="104">
        <v>5</v>
      </c>
      <c r="BD42" s="103">
        <f t="shared" si="6"/>
        <v>3.4444444444444446</v>
      </c>
      <c r="BF42" s="29">
        <f t="shared" si="7"/>
        <v>22.248015873015873</v>
      </c>
      <c r="BG42" s="20">
        <f t="shared" si="8"/>
        <v>4.375</v>
      </c>
      <c r="BH42" s="20">
        <f t="shared" si="9"/>
        <v>1</v>
      </c>
      <c r="BI42" s="37">
        <f t="shared" si="10"/>
        <v>0.54263453348819202</v>
      </c>
      <c r="BJ42" s="20">
        <f t="shared" si="11"/>
        <v>1.10927354826393</v>
      </c>
      <c r="BK42" s="20">
        <f t="shared" si="12"/>
        <v>10.852690669763842</v>
      </c>
      <c r="BL42" s="20" t="str">
        <f t="shared" si="13"/>
        <v>SR</v>
      </c>
    </row>
    <row r="43" spans="1:64" x14ac:dyDescent="0.2">
      <c r="A43" s="101">
        <v>41</v>
      </c>
      <c r="B43" s="101">
        <v>22</v>
      </c>
      <c r="C43" s="101" t="s">
        <v>111</v>
      </c>
      <c r="D43" s="101" t="s">
        <v>105</v>
      </c>
      <c r="E43" s="101" t="s">
        <v>156</v>
      </c>
      <c r="F43" s="104">
        <v>4</v>
      </c>
      <c r="G43" s="103">
        <f t="shared" si="0"/>
        <v>4</v>
      </c>
      <c r="H43" s="104">
        <v>4</v>
      </c>
      <c r="I43" s="104">
        <v>4</v>
      </c>
      <c r="J43" s="104">
        <v>4</v>
      </c>
      <c r="K43" s="104">
        <v>4</v>
      </c>
      <c r="L43" s="104">
        <v>4</v>
      </c>
      <c r="M43" s="104">
        <v>4</v>
      </c>
      <c r="N43" s="104">
        <v>4</v>
      </c>
      <c r="O43" s="104">
        <v>4</v>
      </c>
      <c r="P43" s="103">
        <f t="shared" si="1"/>
        <v>4</v>
      </c>
      <c r="Q43" s="104">
        <v>4</v>
      </c>
      <c r="R43" s="104">
        <v>4</v>
      </c>
      <c r="S43" s="104">
        <v>4</v>
      </c>
      <c r="T43" s="104">
        <v>4</v>
      </c>
      <c r="U43" s="104">
        <v>4</v>
      </c>
      <c r="V43" s="104">
        <v>4</v>
      </c>
      <c r="W43" s="104">
        <v>4</v>
      </c>
      <c r="X43" s="104">
        <v>4</v>
      </c>
      <c r="Y43" s="103">
        <f t="shared" si="2"/>
        <v>4</v>
      </c>
      <c r="Z43" s="104">
        <v>3</v>
      </c>
      <c r="AA43" s="104">
        <v>3</v>
      </c>
      <c r="AB43" s="104">
        <v>3</v>
      </c>
      <c r="AC43" s="103">
        <f t="shared" si="3"/>
        <v>3</v>
      </c>
      <c r="AD43" s="104">
        <v>4</v>
      </c>
      <c r="AE43" s="104">
        <v>2</v>
      </c>
      <c r="AF43" s="104">
        <v>3</v>
      </c>
      <c r="AG43" s="104">
        <v>3</v>
      </c>
      <c r="AH43" s="104">
        <v>3</v>
      </c>
      <c r="AI43" s="104">
        <v>3</v>
      </c>
      <c r="AJ43" s="104">
        <v>2</v>
      </c>
      <c r="AK43" s="103">
        <f t="shared" si="4"/>
        <v>2.8571428571428572</v>
      </c>
      <c r="AL43" s="104">
        <v>3</v>
      </c>
      <c r="AM43" s="104">
        <v>3</v>
      </c>
      <c r="AN43" s="104">
        <v>3</v>
      </c>
      <c r="AO43" s="104">
        <v>3</v>
      </c>
      <c r="AP43" s="104">
        <v>4</v>
      </c>
      <c r="AQ43" s="104">
        <v>4</v>
      </c>
      <c r="AR43" s="104">
        <v>4</v>
      </c>
      <c r="AS43" s="104">
        <v>3</v>
      </c>
      <c r="AT43" s="103">
        <f t="shared" si="5"/>
        <v>3.375</v>
      </c>
      <c r="AU43" s="104">
        <v>3</v>
      </c>
      <c r="AV43" s="104">
        <v>4</v>
      </c>
      <c r="AW43" s="104">
        <v>4</v>
      </c>
      <c r="AX43" s="104">
        <v>4</v>
      </c>
      <c r="AY43" s="104">
        <v>4</v>
      </c>
      <c r="AZ43" s="104">
        <v>4</v>
      </c>
      <c r="BA43" s="104">
        <v>4</v>
      </c>
      <c r="BB43" s="104">
        <v>4</v>
      </c>
      <c r="BC43" s="104">
        <v>4</v>
      </c>
      <c r="BD43" s="103">
        <f t="shared" si="6"/>
        <v>3.8888888888888888</v>
      </c>
      <c r="BF43" s="29">
        <f t="shared" si="7"/>
        <v>22.121031746031747</v>
      </c>
      <c r="BG43" s="20">
        <f t="shared" si="8"/>
        <v>4</v>
      </c>
      <c r="BH43" s="20">
        <f t="shared" si="9"/>
        <v>2</v>
      </c>
      <c r="BI43" s="37">
        <f t="shared" si="10"/>
        <v>0.53953735965931093</v>
      </c>
      <c r="BJ43" s="20">
        <f t="shared" si="11"/>
        <v>0.57488068751528731</v>
      </c>
      <c r="BK43" s="20">
        <f t="shared" si="12"/>
        <v>10.790747193186219</v>
      </c>
      <c r="BL43" s="20" t="str">
        <f t="shared" si="13"/>
        <v>SR</v>
      </c>
    </row>
    <row r="44" spans="1:64" x14ac:dyDescent="0.2">
      <c r="A44" s="101">
        <v>42</v>
      </c>
      <c r="B44" s="101">
        <v>22</v>
      </c>
      <c r="C44" s="101" t="s">
        <v>104</v>
      </c>
      <c r="D44" s="101" t="s">
        <v>105</v>
      </c>
      <c r="E44" s="101" t="s">
        <v>159</v>
      </c>
      <c r="F44" s="104">
        <v>4</v>
      </c>
      <c r="G44" s="103">
        <f t="shared" si="0"/>
        <v>4</v>
      </c>
      <c r="H44" s="104">
        <v>4</v>
      </c>
      <c r="I44" s="104">
        <v>4</v>
      </c>
      <c r="J44" s="104">
        <v>4</v>
      </c>
      <c r="K44" s="104">
        <v>4</v>
      </c>
      <c r="L44" s="104">
        <v>3</v>
      </c>
      <c r="M44" s="104">
        <v>4</v>
      </c>
      <c r="N44" s="104">
        <v>4</v>
      </c>
      <c r="O44" s="104">
        <v>3</v>
      </c>
      <c r="P44" s="103">
        <f t="shared" si="1"/>
        <v>3.75</v>
      </c>
      <c r="Q44" s="104">
        <v>3</v>
      </c>
      <c r="R44" s="104">
        <v>3</v>
      </c>
      <c r="S44" s="104">
        <v>3</v>
      </c>
      <c r="T44" s="104">
        <v>4</v>
      </c>
      <c r="U44" s="104">
        <v>3</v>
      </c>
      <c r="V44" s="104">
        <v>4</v>
      </c>
      <c r="W44" s="104">
        <v>3</v>
      </c>
      <c r="X44" s="104">
        <v>3</v>
      </c>
      <c r="Y44" s="103">
        <f t="shared" si="2"/>
        <v>3.25</v>
      </c>
      <c r="Z44" s="104">
        <v>1</v>
      </c>
      <c r="AA44" s="104">
        <v>3</v>
      </c>
      <c r="AB44" s="104">
        <v>2</v>
      </c>
      <c r="AC44" s="103">
        <f t="shared" si="3"/>
        <v>2</v>
      </c>
      <c r="AD44" s="104">
        <v>3</v>
      </c>
      <c r="AE44" s="104">
        <v>4</v>
      </c>
      <c r="AF44" s="104">
        <v>4</v>
      </c>
      <c r="AG44" s="104">
        <v>4</v>
      </c>
      <c r="AH44" s="104">
        <v>4</v>
      </c>
      <c r="AI44" s="104">
        <v>4</v>
      </c>
      <c r="AJ44" s="104">
        <v>3</v>
      </c>
      <c r="AK44" s="103">
        <f t="shared" si="4"/>
        <v>3.7142857142857144</v>
      </c>
      <c r="AL44" s="104">
        <v>3</v>
      </c>
      <c r="AM44" s="104">
        <v>3</v>
      </c>
      <c r="AN44" s="104">
        <v>3</v>
      </c>
      <c r="AO44" s="104">
        <v>3</v>
      </c>
      <c r="AP44" s="104">
        <v>4</v>
      </c>
      <c r="AQ44" s="104">
        <v>4</v>
      </c>
      <c r="AR44" s="104">
        <v>4</v>
      </c>
      <c r="AS44" s="104">
        <v>3</v>
      </c>
      <c r="AT44" s="103">
        <f t="shared" si="5"/>
        <v>3.375</v>
      </c>
      <c r="AU44" s="104">
        <v>3</v>
      </c>
      <c r="AV44" s="104">
        <v>4</v>
      </c>
      <c r="AW44" s="104">
        <v>3</v>
      </c>
      <c r="AX44" s="104">
        <v>4</v>
      </c>
      <c r="AY44" s="104">
        <v>3</v>
      </c>
      <c r="AZ44" s="104">
        <v>4</v>
      </c>
      <c r="BA44" s="104">
        <v>4</v>
      </c>
      <c r="BB44" s="104">
        <v>3</v>
      </c>
      <c r="BC44" s="104">
        <v>3</v>
      </c>
      <c r="BD44" s="103">
        <f t="shared" si="6"/>
        <v>3.4444444444444446</v>
      </c>
      <c r="BF44" s="29">
        <f t="shared" si="7"/>
        <v>21.533730158730158</v>
      </c>
      <c r="BG44" s="20">
        <f t="shared" si="8"/>
        <v>4</v>
      </c>
      <c r="BH44" s="20">
        <f t="shared" si="9"/>
        <v>3</v>
      </c>
      <c r="BI44" s="37">
        <f t="shared" si="10"/>
        <v>0.5252129307007356</v>
      </c>
      <c r="BJ44" s="20">
        <f t="shared" si="11"/>
        <v>0.50606082734747393</v>
      </c>
      <c r="BK44" s="20">
        <f t="shared" si="12"/>
        <v>10.504258614014713</v>
      </c>
      <c r="BL44" s="20" t="str">
        <f t="shared" si="13"/>
        <v>SR</v>
      </c>
    </row>
    <row r="45" spans="1:64" x14ac:dyDescent="0.2">
      <c r="A45" s="101">
        <v>43</v>
      </c>
      <c r="B45" s="101">
        <v>22</v>
      </c>
      <c r="C45" s="101" t="s">
        <v>111</v>
      </c>
      <c r="D45" s="101" t="s">
        <v>105</v>
      </c>
      <c r="E45" s="101" t="s">
        <v>160</v>
      </c>
      <c r="F45" s="104">
        <v>3</v>
      </c>
      <c r="G45" s="103">
        <f t="shared" si="0"/>
        <v>3</v>
      </c>
      <c r="H45" s="104">
        <v>5</v>
      </c>
      <c r="I45" s="104">
        <v>5</v>
      </c>
      <c r="J45" s="104">
        <v>4</v>
      </c>
      <c r="K45" s="104">
        <v>3</v>
      </c>
      <c r="L45" s="104">
        <v>1</v>
      </c>
      <c r="M45" s="104">
        <v>5</v>
      </c>
      <c r="N45" s="104">
        <v>5</v>
      </c>
      <c r="O45" s="104">
        <v>5</v>
      </c>
      <c r="P45" s="103">
        <f t="shared" si="1"/>
        <v>4.125</v>
      </c>
      <c r="Q45" s="104">
        <v>5</v>
      </c>
      <c r="R45" s="104">
        <v>5</v>
      </c>
      <c r="S45" s="104">
        <v>5</v>
      </c>
      <c r="T45" s="104">
        <v>5</v>
      </c>
      <c r="U45" s="104">
        <v>5</v>
      </c>
      <c r="V45" s="104">
        <v>5</v>
      </c>
      <c r="W45" s="104">
        <v>5</v>
      </c>
      <c r="X45" s="104">
        <v>3</v>
      </c>
      <c r="Y45" s="103">
        <f t="shared" si="2"/>
        <v>4.75</v>
      </c>
      <c r="Z45" s="104">
        <v>1</v>
      </c>
      <c r="AA45" s="104">
        <v>3</v>
      </c>
      <c r="AB45" s="104">
        <v>2</v>
      </c>
      <c r="AC45" s="103">
        <f t="shared" si="3"/>
        <v>2</v>
      </c>
      <c r="AD45" s="104">
        <v>5</v>
      </c>
      <c r="AE45" s="104">
        <v>3</v>
      </c>
      <c r="AF45" s="104">
        <v>4</v>
      </c>
      <c r="AG45" s="104">
        <v>3</v>
      </c>
      <c r="AH45" s="104">
        <v>3</v>
      </c>
      <c r="AI45" s="104">
        <v>3</v>
      </c>
      <c r="AJ45" s="104">
        <v>3</v>
      </c>
      <c r="AK45" s="103">
        <f t="shared" si="4"/>
        <v>3.4285714285714284</v>
      </c>
      <c r="AL45" s="104">
        <v>4</v>
      </c>
      <c r="AM45" s="104">
        <v>3</v>
      </c>
      <c r="AN45" s="104">
        <v>3</v>
      </c>
      <c r="AO45" s="104">
        <v>3</v>
      </c>
      <c r="AP45" s="104">
        <v>3</v>
      </c>
      <c r="AQ45" s="104">
        <v>4</v>
      </c>
      <c r="AR45" s="104">
        <v>4</v>
      </c>
      <c r="AS45" s="104">
        <v>3</v>
      </c>
      <c r="AT45" s="103">
        <f t="shared" si="5"/>
        <v>3.375</v>
      </c>
      <c r="AU45" s="104">
        <v>3</v>
      </c>
      <c r="AV45" s="104">
        <v>5</v>
      </c>
      <c r="AW45" s="104">
        <v>3</v>
      </c>
      <c r="AX45" s="104">
        <v>2</v>
      </c>
      <c r="AY45" s="104">
        <v>5</v>
      </c>
      <c r="AZ45" s="104">
        <v>3</v>
      </c>
      <c r="BA45" s="104">
        <v>3</v>
      </c>
      <c r="BB45" s="104">
        <v>2</v>
      </c>
      <c r="BC45" s="104">
        <v>3</v>
      </c>
      <c r="BD45" s="103">
        <f t="shared" si="6"/>
        <v>3.2222222222222223</v>
      </c>
      <c r="BF45" s="29">
        <f t="shared" si="7"/>
        <v>21.900793650793652</v>
      </c>
      <c r="BG45" s="20">
        <f t="shared" si="8"/>
        <v>4.75</v>
      </c>
      <c r="BH45" s="20">
        <f t="shared" si="9"/>
        <v>1</v>
      </c>
      <c r="BI45" s="37">
        <f t="shared" si="10"/>
        <v>0.53416569879984521</v>
      </c>
      <c r="BJ45" s="20">
        <f t="shared" si="11"/>
        <v>1.0904239497754535</v>
      </c>
      <c r="BK45" s="20">
        <f t="shared" si="12"/>
        <v>10.683313975996905</v>
      </c>
      <c r="BL45" s="20" t="str">
        <f t="shared" si="13"/>
        <v>SR</v>
      </c>
    </row>
    <row r="46" spans="1:64" x14ac:dyDescent="0.2">
      <c r="A46" s="101">
        <v>44</v>
      </c>
      <c r="B46" s="101">
        <v>22</v>
      </c>
      <c r="C46" s="101" t="s">
        <v>111</v>
      </c>
      <c r="D46" s="101" t="s">
        <v>105</v>
      </c>
      <c r="E46" s="101" t="s">
        <v>161</v>
      </c>
      <c r="F46" s="104">
        <v>2</v>
      </c>
      <c r="G46" s="103">
        <f t="shared" si="0"/>
        <v>2</v>
      </c>
      <c r="H46" s="104">
        <v>5</v>
      </c>
      <c r="I46" s="104">
        <v>4</v>
      </c>
      <c r="J46" s="104">
        <v>3</v>
      </c>
      <c r="K46" s="104">
        <v>4</v>
      </c>
      <c r="L46" s="104">
        <v>1</v>
      </c>
      <c r="M46" s="104">
        <v>3</v>
      </c>
      <c r="N46" s="104">
        <v>4</v>
      </c>
      <c r="O46" s="104">
        <v>1</v>
      </c>
      <c r="P46" s="103">
        <f t="shared" si="1"/>
        <v>3.125</v>
      </c>
      <c r="Q46" s="104">
        <v>5</v>
      </c>
      <c r="R46" s="104">
        <v>4</v>
      </c>
      <c r="S46" s="104">
        <v>5</v>
      </c>
      <c r="T46" s="104">
        <v>4</v>
      </c>
      <c r="U46" s="104">
        <v>5</v>
      </c>
      <c r="V46" s="104">
        <v>5</v>
      </c>
      <c r="W46" s="104">
        <v>5</v>
      </c>
      <c r="X46" s="104">
        <v>4</v>
      </c>
      <c r="Y46" s="103">
        <f t="shared" si="2"/>
        <v>4.625</v>
      </c>
      <c r="Z46" s="104">
        <v>1</v>
      </c>
      <c r="AA46" s="104">
        <v>2</v>
      </c>
      <c r="AB46" s="104">
        <v>2</v>
      </c>
      <c r="AC46" s="103">
        <f t="shared" si="3"/>
        <v>1.6666666666666667</v>
      </c>
      <c r="AD46" s="104">
        <v>3</v>
      </c>
      <c r="AE46" s="104">
        <v>5</v>
      </c>
      <c r="AF46" s="104">
        <v>5</v>
      </c>
      <c r="AG46" s="104">
        <v>5</v>
      </c>
      <c r="AH46" s="104">
        <v>4</v>
      </c>
      <c r="AI46" s="104">
        <v>5</v>
      </c>
      <c r="AJ46" s="104">
        <v>4</v>
      </c>
      <c r="AK46" s="103">
        <f t="shared" si="4"/>
        <v>4.4285714285714288</v>
      </c>
      <c r="AL46" s="104">
        <v>3</v>
      </c>
      <c r="AM46" s="104">
        <v>1</v>
      </c>
      <c r="AN46" s="104">
        <v>1</v>
      </c>
      <c r="AO46" s="104">
        <v>2</v>
      </c>
      <c r="AP46" s="104">
        <v>3</v>
      </c>
      <c r="AQ46" s="104">
        <v>4</v>
      </c>
      <c r="AR46" s="104">
        <v>4</v>
      </c>
      <c r="AS46" s="104">
        <v>2</v>
      </c>
      <c r="AT46" s="103">
        <f t="shared" si="5"/>
        <v>2.5</v>
      </c>
      <c r="AU46" s="104">
        <v>1</v>
      </c>
      <c r="AV46" s="104">
        <v>5</v>
      </c>
      <c r="AW46" s="104">
        <v>3</v>
      </c>
      <c r="AX46" s="104">
        <v>1</v>
      </c>
      <c r="AY46" s="104">
        <v>3</v>
      </c>
      <c r="AZ46" s="104">
        <v>3</v>
      </c>
      <c r="BA46" s="104">
        <v>5</v>
      </c>
      <c r="BB46" s="104">
        <v>1</v>
      </c>
      <c r="BC46" s="104">
        <v>2</v>
      </c>
      <c r="BD46" s="103">
        <f t="shared" si="6"/>
        <v>2.6666666666666665</v>
      </c>
      <c r="BF46" s="29">
        <f t="shared" si="7"/>
        <v>19.345238095238098</v>
      </c>
      <c r="BG46" s="20">
        <f t="shared" si="8"/>
        <v>4.625</v>
      </c>
      <c r="BH46" s="20">
        <f t="shared" si="9"/>
        <v>1</v>
      </c>
      <c r="BI46" s="37">
        <f t="shared" si="10"/>
        <v>0.47183507549361214</v>
      </c>
      <c r="BJ46" s="20">
        <f t="shared" si="11"/>
        <v>1.4470322867940404</v>
      </c>
      <c r="BK46" s="20">
        <f t="shared" si="12"/>
        <v>9.4367015098722433</v>
      </c>
      <c r="BL46" s="20" t="str">
        <f t="shared" si="13"/>
        <v>SR</v>
      </c>
    </row>
    <row r="47" spans="1:64" x14ac:dyDescent="0.2">
      <c r="A47" s="101">
        <v>45</v>
      </c>
      <c r="B47" s="101">
        <v>22</v>
      </c>
      <c r="C47" s="101" t="s">
        <v>111</v>
      </c>
      <c r="D47" s="101" t="s">
        <v>105</v>
      </c>
      <c r="E47" s="101" t="s">
        <v>162</v>
      </c>
      <c r="F47" s="104">
        <v>4</v>
      </c>
      <c r="G47" s="103">
        <f t="shared" si="0"/>
        <v>4</v>
      </c>
      <c r="H47" s="104">
        <v>4</v>
      </c>
      <c r="I47" s="104">
        <v>4</v>
      </c>
      <c r="J47" s="104">
        <v>4</v>
      </c>
      <c r="K47" s="104">
        <v>3</v>
      </c>
      <c r="L47" s="104">
        <v>3</v>
      </c>
      <c r="M47" s="104">
        <v>5</v>
      </c>
      <c r="N47" s="104">
        <v>5</v>
      </c>
      <c r="O47" s="104">
        <v>5</v>
      </c>
      <c r="P47" s="103">
        <f t="shared" si="1"/>
        <v>4.125</v>
      </c>
      <c r="Q47" s="104">
        <v>5</v>
      </c>
      <c r="R47" s="104">
        <v>5</v>
      </c>
      <c r="S47" s="104">
        <v>5</v>
      </c>
      <c r="T47" s="104">
        <v>5</v>
      </c>
      <c r="U47" s="104">
        <v>5</v>
      </c>
      <c r="V47" s="104">
        <v>5</v>
      </c>
      <c r="W47" s="104">
        <v>5</v>
      </c>
      <c r="X47" s="104">
        <v>3</v>
      </c>
      <c r="Y47" s="103">
        <f t="shared" si="2"/>
        <v>4.75</v>
      </c>
      <c r="Z47" s="104">
        <v>2</v>
      </c>
      <c r="AA47" s="104">
        <v>3</v>
      </c>
      <c r="AB47" s="104">
        <v>3</v>
      </c>
      <c r="AC47" s="103">
        <f t="shared" si="3"/>
        <v>2.6666666666666665</v>
      </c>
      <c r="AD47" s="104">
        <v>5</v>
      </c>
      <c r="AE47" s="104">
        <v>3</v>
      </c>
      <c r="AF47" s="104">
        <v>3</v>
      </c>
      <c r="AG47" s="104">
        <v>3</v>
      </c>
      <c r="AH47" s="104">
        <v>3</v>
      </c>
      <c r="AI47" s="104">
        <v>3</v>
      </c>
      <c r="AJ47" s="104">
        <v>3</v>
      </c>
      <c r="AK47" s="103">
        <f t="shared" si="4"/>
        <v>3.2857142857142856</v>
      </c>
      <c r="AL47" s="104">
        <v>3</v>
      </c>
      <c r="AM47" s="104">
        <v>3</v>
      </c>
      <c r="AN47" s="104">
        <v>3</v>
      </c>
      <c r="AO47" s="104">
        <v>3</v>
      </c>
      <c r="AP47" s="104">
        <v>3</v>
      </c>
      <c r="AQ47" s="104">
        <v>3</v>
      </c>
      <c r="AR47" s="104">
        <v>3</v>
      </c>
      <c r="AS47" s="104">
        <v>3</v>
      </c>
      <c r="AT47" s="103">
        <f t="shared" si="5"/>
        <v>3</v>
      </c>
      <c r="AU47" s="104">
        <v>5</v>
      </c>
      <c r="AV47" s="104">
        <v>5</v>
      </c>
      <c r="AW47" s="104">
        <v>4</v>
      </c>
      <c r="AX47" s="104">
        <v>3</v>
      </c>
      <c r="AY47" s="104">
        <v>3</v>
      </c>
      <c r="AZ47" s="104">
        <v>4</v>
      </c>
      <c r="BA47" s="104">
        <v>4</v>
      </c>
      <c r="BB47" s="104">
        <v>3</v>
      </c>
      <c r="BC47" s="104">
        <v>3</v>
      </c>
      <c r="BD47" s="103">
        <f t="shared" si="6"/>
        <v>3.7777777777777777</v>
      </c>
      <c r="BF47" s="29">
        <f t="shared" si="7"/>
        <v>22.938492063492063</v>
      </c>
      <c r="BG47" s="20">
        <f t="shared" si="8"/>
        <v>4.75</v>
      </c>
      <c r="BH47" s="20">
        <f t="shared" si="9"/>
        <v>3</v>
      </c>
      <c r="BI47" s="37">
        <f t="shared" si="10"/>
        <v>0.55947541618273322</v>
      </c>
      <c r="BJ47" s="20">
        <f t="shared" si="11"/>
        <v>0.90054184231278167</v>
      </c>
      <c r="BK47" s="20">
        <f t="shared" si="12"/>
        <v>11.189508323654664</v>
      </c>
      <c r="BL47" s="20" t="str">
        <f t="shared" si="13"/>
        <v>SR</v>
      </c>
    </row>
    <row r="48" spans="1:64" x14ac:dyDescent="0.2">
      <c r="A48" s="101">
        <v>46</v>
      </c>
      <c r="B48" s="101">
        <v>21</v>
      </c>
      <c r="C48" s="101" t="s">
        <v>111</v>
      </c>
      <c r="D48" s="101" t="s">
        <v>105</v>
      </c>
      <c r="E48" s="101" t="s">
        <v>163</v>
      </c>
      <c r="F48" s="104">
        <v>4</v>
      </c>
      <c r="G48" s="103">
        <f t="shared" si="0"/>
        <v>4</v>
      </c>
      <c r="H48" s="104">
        <v>5</v>
      </c>
      <c r="I48" s="104">
        <v>5</v>
      </c>
      <c r="J48" s="104">
        <v>5</v>
      </c>
      <c r="K48" s="104">
        <v>4</v>
      </c>
      <c r="L48" s="104">
        <v>4</v>
      </c>
      <c r="M48" s="104">
        <v>5</v>
      </c>
      <c r="N48" s="104">
        <v>5</v>
      </c>
      <c r="O48" s="104">
        <v>3</v>
      </c>
      <c r="P48" s="103">
        <f t="shared" si="1"/>
        <v>4.5</v>
      </c>
      <c r="Q48" s="104">
        <v>5</v>
      </c>
      <c r="R48" s="104">
        <v>5</v>
      </c>
      <c r="S48" s="104">
        <v>5</v>
      </c>
      <c r="T48" s="104">
        <v>5</v>
      </c>
      <c r="U48" s="104">
        <v>5</v>
      </c>
      <c r="V48" s="104">
        <v>5</v>
      </c>
      <c r="W48" s="104">
        <v>5</v>
      </c>
      <c r="X48" s="104">
        <v>5</v>
      </c>
      <c r="Y48" s="103">
        <f t="shared" si="2"/>
        <v>5</v>
      </c>
      <c r="Z48" s="104">
        <v>3</v>
      </c>
      <c r="AA48" s="104">
        <v>3</v>
      </c>
      <c r="AB48" s="104">
        <v>2</v>
      </c>
      <c r="AC48" s="103">
        <f t="shared" si="3"/>
        <v>2.6666666666666665</v>
      </c>
      <c r="AD48" s="104">
        <v>3</v>
      </c>
      <c r="AE48" s="104">
        <v>5</v>
      </c>
      <c r="AF48" s="104">
        <v>5</v>
      </c>
      <c r="AG48" s="104">
        <v>5</v>
      </c>
      <c r="AH48" s="104">
        <v>5</v>
      </c>
      <c r="AI48" s="104">
        <v>5</v>
      </c>
      <c r="AJ48" s="104">
        <v>5</v>
      </c>
      <c r="AK48" s="103">
        <f t="shared" si="4"/>
        <v>4.7142857142857144</v>
      </c>
      <c r="AL48" s="104">
        <v>4</v>
      </c>
      <c r="AM48" s="104">
        <v>3</v>
      </c>
      <c r="AN48" s="104">
        <v>4</v>
      </c>
      <c r="AO48" s="104">
        <v>3</v>
      </c>
      <c r="AP48" s="104">
        <v>4</v>
      </c>
      <c r="AQ48" s="104">
        <v>4</v>
      </c>
      <c r="AR48" s="104">
        <v>4</v>
      </c>
      <c r="AS48" s="104">
        <v>4</v>
      </c>
      <c r="AT48" s="103">
        <f t="shared" si="5"/>
        <v>3.75</v>
      </c>
      <c r="AU48" s="104">
        <v>3</v>
      </c>
      <c r="AV48" s="104">
        <v>4</v>
      </c>
      <c r="AW48" s="104">
        <v>4</v>
      </c>
      <c r="AX48" s="104">
        <v>3</v>
      </c>
      <c r="AY48" s="104">
        <v>4</v>
      </c>
      <c r="AZ48" s="104">
        <v>4</v>
      </c>
      <c r="BA48" s="104">
        <v>3</v>
      </c>
      <c r="BB48" s="104">
        <v>4</v>
      </c>
      <c r="BC48" s="104">
        <v>5</v>
      </c>
      <c r="BD48" s="103">
        <f t="shared" si="6"/>
        <v>3.7777777777777777</v>
      </c>
      <c r="BF48" s="29">
        <f t="shared" si="7"/>
        <v>25.742063492063494</v>
      </c>
      <c r="BG48" s="20">
        <f t="shared" si="8"/>
        <v>5</v>
      </c>
      <c r="BH48" s="20">
        <f t="shared" si="9"/>
        <v>3</v>
      </c>
      <c r="BI48" s="37">
        <f t="shared" si="10"/>
        <v>0.62785520712349985</v>
      </c>
      <c r="BJ48" s="20">
        <f t="shared" si="11"/>
        <v>0.75627456622062539</v>
      </c>
      <c r="BK48" s="20">
        <f t="shared" si="12"/>
        <v>12.557104142469997</v>
      </c>
      <c r="BL48" s="20" t="str">
        <f t="shared" si="13"/>
        <v>SR</v>
      </c>
    </row>
    <row r="49" spans="1:64" x14ac:dyDescent="0.2">
      <c r="A49" s="101">
        <v>47</v>
      </c>
      <c r="B49" s="101">
        <v>20</v>
      </c>
      <c r="C49" s="101" t="s">
        <v>104</v>
      </c>
      <c r="D49" s="101" t="s">
        <v>105</v>
      </c>
      <c r="E49" s="101" t="s">
        <v>164</v>
      </c>
      <c r="F49" s="104">
        <v>4</v>
      </c>
      <c r="G49" s="103">
        <f t="shared" si="0"/>
        <v>4</v>
      </c>
      <c r="H49" s="104">
        <v>5</v>
      </c>
      <c r="I49" s="104">
        <v>5</v>
      </c>
      <c r="J49" s="104">
        <v>5</v>
      </c>
      <c r="K49" s="104">
        <v>5</v>
      </c>
      <c r="L49" s="104">
        <v>3</v>
      </c>
      <c r="M49" s="104">
        <v>5</v>
      </c>
      <c r="N49" s="104">
        <v>5</v>
      </c>
      <c r="O49" s="104">
        <v>5</v>
      </c>
      <c r="P49" s="103">
        <f t="shared" si="1"/>
        <v>4.75</v>
      </c>
      <c r="Q49" s="104">
        <v>5</v>
      </c>
      <c r="R49" s="104">
        <v>5</v>
      </c>
      <c r="S49" s="104">
        <v>5</v>
      </c>
      <c r="T49" s="104">
        <v>4</v>
      </c>
      <c r="U49" s="104">
        <v>5</v>
      </c>
      <c r="V49" s="104">
        <v>5</v>
      </c>
      <c r="W49" s="104">
        <v>5</v>
      </c>
      <c r="X49" s="104">
        <v>5</v>
      </c>
      <c r="Y49" s="103">
        <f t="shared" si="2"/>
        <v>4.875</v>
      </c>
      <c r="Z49" s="104">
        <v>1</v>
      </c>
      <c r="AA49" s="104">
        <v>3</v>
      </c>
      <c r="AB49" s="104">
        <v>2</v>
      </c>
      <c r="AC49" s="103">
        <f t="shared" si="3"/>
        <v>2</v>
      </c>
      <c r="AD49" s="104">
        <v>2</v>
      </c>
      <c r="AE49" s="104">
        <v>3</v>
      </c>
      <c r="AF49" s="104">
        <v>5</v>
      </c>
      <c r="AG49" s="104">
        <v>5</v>
      </c>
      <c r="AH49" s="104">
        <v>5</v>
      </c>
      <c r="AI49" s="104">
        <v>5</v>
      </c>
      <c r="AJ49" s="104">
        <v>5</v>
      </c>
      <c r="AK49" s="103">
        <f t="shared" si="4"/>
        <v>4.2857142857142856</v>
      </c>
      <c r="AL49" s="104">
        <v>3</v>
      </c>
      <c r="AM49" s="104">
        <v>3</v>
      </c>
      <c r="AN49" s="104">
        <v>3</v>
      </c>
      <c r="AO49" s="104">
        <v>3</v>
      </c>
      <c r="AP49" s="104">
        <v>5</v>
      </c>
      <c r="AQ49" s="104">
        <v>5</v>
      </c>
      <c r="AR49" s="104">
        <v>5</v>
      </c>
      <c r="AS49" s="104">
        <v>3</v>
      </c>
      <c r="AT49" s="103">
        <f t="shared" si="5"/>
        <v>3.75</v>
      </c>
      <c r="AU49" s="104">
        <v>4</v>
      </c>
      <c r="AV49" s="104">
        <v>5</v>
      </c>
      <c r="AW49" s="104">
        <v>5</v>
      </c>
      <c r="AX49" s="104">
        <v>5</v>
      </c>
      <c r="AY49" s="104">
        <v>5</v>
      </c>
      <c r="AZ49" s="104">
        <v>3</v>
      </c>
      <c r="BA49" s="104">
        <v>3</v>
      </c>
      <c r="BB49" s="104">
        <v>3</v>
      </c>
      <c r="BC49" s="104">
        <v>5</v>
      </c>
      <c r="BD49" s="103">
        <f t="shared" si="6"/>
        <v>4.2222222222222223</v>
      </c>
      <c r="BF49" s="29">
        <f t="shared" si="7"/>
        <v>25.882936507936506</v>
      </c>
      <c r="BG49" s="20">
        <f t="shared" si="8"/>
        <v>4.875</v>
      </c>
      <c r="BH49" s="20">
        <f t="shared" si="9"/>
        <v>2</v>
      </c>
      <c r="BI49" s="37">
        <f t="shared" si="10"/>
        <v>0.63129113433991479</v>
      </c>
      <c r="BJ49" s="20">
        <f t="shared" si="11"/>
        <v>0.94223398264379121</v>
      </c>
      <c r="BK49" s="20">
        <f t="shared" si="12"/>
        <v>12.625822686798296</v>
      </c>
      <c r="BL49" s="20" t="str">
        <f t="shared" si="13"/>
        <v>SR</v>
      </c>
    </row>
    <row r="50" spans="1:64" x14ac:dyDescent="0.2">
      <c r="A50" s="101">
        <v>48</v>
      </c>
      <c r="B50" s="101">
        <v>21</v>
      </c>
      <c r="C50" s="101" t="s">
        <v>111</v>
      </c>
      <c r="D50" s="101" t="s">
        <v>105</v>
      </c>
      <c r="E50" s="101"/>
      <c r="F50" s="104">
        <v>2</v>
      </c>
      <c r="G50" s="103">
        <f t="shared" si="0"/>
        <v>2</v>
      </c>
      <c r="H50" s="104">
        <v>3</v>
      </c>
      <c r="I50" s="104">
        <v>3</v>
      </c>
      <c r="J50" s="104">
        <v>2</v>
      </c>
      <c r="K50" s="104">
        <v>2</v>
      </c>
      <c r="L50" s="104">
        <v>2</v>
      </c>
      <c r="M50" s="104">
        <v>5</v>
      </c>
      <c r="N50" s="104">
        <v>4</v>
      </c>
      <c r="O50" s="104">
        <v>1</v>
      </c>
      <c r="P50" s="103">
        <f t="shared" si="1"/>
        <v>2.75</v>
      </c>
      <c r="Q50" s="104">
        <v>1</v>
      </c>
      <c r="R50" s="104">
        <v>4</v>
      </c>
      <c r="S50" s="104">
        <v>4</v>
      </c>
      <c r="T50" s="104">
        <v>2</v>
      </c>
      <c r="U50" s="104">
        <v>3</v>
      </c>
      <c r="V50" s="104">
        <v>4</v>
      </c>
      <c r="W50" s="104">
        <v>4</v>
      </c>
      <c r="X50" s="104">
        <v>3</v>
      </c>
      <c r="Y50" s="103">
        <f t="shared" si="2"/>
        <v>3.125</v>
      </c>
      <c r="Z50" s="104">
        <v>3</v>
      </c>
      <c r="AA50" s="104">
        <v>3</v>
      </c>
      <c r="AB50" s="104">
        <v>1</v>
      </c>
      <c r="AC50" s="103">
        <f t="shared" si="3"/>
        <v>2.3333333333333335</v>
      </c>
      <c r="AD50" s="104">
        <v>4</v>
      </c>
      <c r="AE50" s="104">
        <v>3</v>
      </c>
      <c r="AF50" s="104">
        <v>3</v>
      </c>
      <c r="AG50" s="104">
        <v>3</v>
      </c>
      <c r="AH50" s="104">
        <v>3</v>
      </c>
      <c r="AI50" s="104">
        <v>3</v>
      </c>
      <c r="AJ50" s="104">
        <v>3</v>
      </c>
      <c r="AK50" s="103">
        <f t="shared" si="4"/>
        <v>3.1428571428571428</v>
      </c>
      <c r="AL50" s="104">
        <v>3</v>
      </c>
      <c r="AM50" s="104">
        <v>3</v>
      </c>
      <c r="AN50" s="104">
        <v>3</v>
      </c>
      <c r="AO50" s="104">
        <v>3</v>
      </c>
      <c r="AP50" s="104">
        <v>3</v>
      </c>
      <c r="AQ50" s="104">
        <v>3</v>
      </c>
      <c r="AR50" s="104">
        <v>3</v>
      </c>
      <c r="AS50" s="104">
        <v>3</v>
      </c>
      <c r="AT50" s="103">
        <f t="shared" si="5"/>
        <v>3</v>
      </c>
      <c r="AU50" s="104">
        <v>3</v>
      </c>
      <c r="AV50" s="104">
        <v>3</v>
      </c>
      <c r="AW50" s="104">
        <v>3</v>
      </c>
      <c r="AX50" s="104">
        <v>3</v>
      </c>
      <c r="AY50" s="104">
        <v>3</v>
      </c>
      <c r="AZ50" s="104">
        <v>3</v>
      </c>
      <c r="BA50" s="104">
        <v>3</v>
      </c>
      <c r="BB50" s="104">
        <v>3</v>
      </c>
      <c r="BC50" s="104">
        <v>3</v>
      </c>
      <c r="BD50" s="103">
        <f t="shared" si="6"/>
        <v>3</v>
      </c>
      <c r="BF50" s="29">
        <f t="shared" si="7"/>
        <v>17.017857142857142</v>
      </c>
      <c r="BG50" s="20">
        <f t="shared" si="8"/>
        <v>3.1428571428571428</v>
      </c>
      <c r="BH50" s="20">
        <f t="shared" si="9"/>
        <v>1</v>
      </c>
      <c r="BI50" s="37">
        <f t="shared" si="10"/>
        <v>0.41506968641114983</v>
      </c>
      <c r="BJ50" s="20">
        <f t="shared" si="11"/>
        <v>0.75788537649333199</v>
      </c>
      <c r="BK50" s="20">
        <f t="shared" si="12"/>
        <v>8.3013937282229957</v>
      </c>
      <c r="BL50" s="20" t="str">
        <f t="shared" si="13"/>
        <v>SR</v>
      </c>
    </row>
    <row r="51" spans="1:64" x14ac:dyDescent="0.2">
      <c r="A51" s="101">
        <v>49</v>
      </c>
      <c r="B51" s="101">
        <v>22</v>
      </c>
      <c r="C51" s="101" t="s">
        <v>111</v>
      </c>
      <c r="D51" s="101" t="s">
        <v>105</v>
      </c>
      <c r="E51" s="101" t="s">
        <v>157</v>
      </c>
      <c r="F51" s="104">
        <v>4</v>
      </c>
      <c r="G51" s="103">
        <f t="shared" si="0"/>
        <v>4</v>
      </c>
      <c r="H51" s="104">
        <v>5</v>
      </c>
      <c r="I51" s="104">
        <v>5</v>
      </c>
      <c r="J51" s="104">
        <v>4</v>
      </c>
      <c r="K51" s="104">
        <v>4</v>
      </c>
      <c r="L51" s="104">
        <v>3</v>
      </c>
      <c r="M51" s="104">
        <v>4</v>
      </c>
      <c r="N51" s="104">
        <v>4</v>
      </c>
      <c r="O51" s="104">
        <v>5</v>
      </c>
      <c r="P51" s="103">
        <f t="shared" si="1"/>
        <v>4.25</v>
      </c>
      <c r="Q51" s="104">
        <v>5</v>
      </c>
      <c r="R51" s="104">
        <v>5</v>
      </c>
      <c r="S51" s="104">
        <v>5</v>
      </c>
      <c r="T51" s="104">
        <v>5</v>
      </c>
      <c r="U51" s="104">
        <v>5</v>
      </c>
      <c r="V51" s="104">
        <v>5</v>
      </c>
      <c r="W51" s="104">
        <v>5</v>
      </c>
      <c r="X51" s="104">
        <v>5</v>
      </c>
      <c r="Y51" s="103">
        <f t="shared" si="2"/>
        <v>5</v>
      </c>
      <c r="Z51" s="104">
        <v>3</v>
      </c>
      <c r="AA51" s="104">
        <v>2</v>
      </c>
      <c r="AB51" s="104">
        <v>3</v>
      </c>
      <c r="AC51" s="103">
        <f t="shared" si="3"/>
        <v>2.6666666666666665</v>
      </c>
      <c r="AD51" s="104">
        <v>3</v>
      </c>
      <c r="AE51" s="104">
        <v>3</v>
      </c>
      <c r="AF51" s="104">
        <v>3</v>
      </c>
      <c r="AG51" s="104">
        <v>3</v>
      </c>
      <c r="AH51" s="104">
        <v>3</v>
      </c>
      <c r="AI51" s="104">
        <v>3</v>
      </c>
      <c r="AJ51" s="104">
        <v>3</v>
      </c>
      <c r="AK51" s="103">
        <f t="shared" si="4"/>
        <v>3</v>
      </c>
      <c r="AL51" s="104">
        <v>4</v>
      </c>
      <c r="AM51" s="104">
        <v>4</v>
      </c>
      <c r="AN51" s="104">
        <v>4</v>
      </c>
      <c r="AO51" s="104">
        <v>4</v>
      </c>
      <c r="AP51" s="104">
        <v>4</v>
      </c>
      <c r="AQ51" s="104">
        <v>4</v>
      </c>
      <c r="AR51" s="104">
        <v>4</v>
      </c>
      <c r="AS51" s="104">
        <v>4</v>
      </c>
      <c r="AT51" s="103">
        <f t="shared" si="5"/>
        <v>4</v>
      </c>
      <c r="AU51" s="104">
        <v>4</v>
      </c>
      <c r="AV51" s="104">
        <v>4</v>
      </c>
      <c r="AW51" s="104">
        <v>5</v>
      </c>
      <c r="AX51" s="104">
        <v>4</v>
      </c>
      <c r="AY51" s="104">
        <v>4</v>
      </c>
      <c r="AZ51" s="104">
        <v>4</v>
      </c>
      <c r="BA51" s="104">
        <v>5</v>
      </c>
      <c r="BB51" s="104">
        <v>5</v>
      </c>
      <c r="BC51" s="104">
        <v>5</v>
      </c>
      <c r="BD51" s="103">
        <f t="shared" si="6"/>
        <v>4.4444444444444446</v>
      </c>
      <c r="BF51" s="29">
        <f t="shared" si="7"/>
        <v>24.694444444444443</v>
      </c>
      <c r="BG51" s="20">
        <f t="shared" si="8"/>
        <v>5</v>
      </c>
      <c r="BH51" s="20">
        <f t="shared" si="9"/>
        <v>3</v>
      </c>
      <c r="BI51" s="37">
        <f t="shared" si="10"/>
        <v>0.60230352303523027</v>
      </c>
      <c r="BJ51" s="20">
        <f t="shared" si="11"/>
        <v>0.73832374417968638</v>
      </c>
      <c r="BK51" s="20">
        <f t="shared" si="12"/>
        <v>12.046070460704605</v>
      </c>
      <c r="BL51" s="20" t="str">
        <f t="shared" si="13"/>
        <v>SR</v>
      </c>
    </row>
    <row r="52" spans="1:64" x14ac:dyDescent="0.2">
      <c r="A52" s="101">
        <v>50</v>
      </c>
      <c r="B52" s="101">
        <v>22</v>
      </c>
      <c r="C52" s="101" t="s">
        <v>104</v>
      </c>
      <c r="D52" s="101" t="s">
        <v>105</v>
      </c>
      <c r="E52" s="101" t="s">
        <v>165</v>
      </c>
      <c r="F52" s="104">
        <v>5</v>
      </c>
      <c r="G52" s="103">
        <f t="shared" si="0"/>
        <v>5</v>
      </c>
      <c r="H52" s="104">
        <v>5</v>
      </c>
      <c r="I52" s="104">
        <v>5</v>
      </c>
      <c r="J52" s="104">
        <v>5</v>
      </c>
      <c r="K52" s="104">
        <v>3</v>
      </c>
      <c r="L52" s="104">
        <v>3</v>
      </c>
      <c r="M52" s="104">
        <v>5</v>
      </c>
      <c r="N52" s="104">
        <v>5</v>
      </c>
      <c r="O52" s="104">
        <v>5</v>
      </c>
      <c r="P52" s="103">
        <f t="shared" si="1"/>
        <v>4.5</v>
      </c>
      <c r="Q52" s="104">
        <v>5</v>
      </c>
      <c r="R52" s="104">
        <v>5</v>
      </c>
      <c r="S52" s="104">
        <v>5</v>
      </c>
      <c r="T52" s="104">
        <v>5</v>
      </c>
      <c r="U52" s="104">
        <v>5</v>
      </c>
      <c r="V52" s="104">
        <v>5</v>
      </c>
      <c r="W52" s="104">
        <v>5</v>
      </c>
      <c r="X52" s="104">
        <v>5</v>
      </c>
      <c r="Y52" s="103">
        <f t="shared" si="2"/>
        <v>5</v>
      </c>
      <c r="Z52" s="104">
        <v>3</v>
      </c>
      <c r="AA52" s="104">
        <v>3</v>
      </c>
      <c r="AB52" s="104">
        <v>2</v>
      </c>
      <c r="AC52" s="103">
        <f t="shared" si="3"/>
        <v>2.6666666666666665</v>
      </c>
      <c r="AD52" s="104">
        <v>3</v>
      </c>
      <c r="AE52" s="104">
        <v>3</v>
      </c>
      <c r="AF52" s="104">
        <v>4</v>
      </c>
      <c r="AG52" s="104">
        <v>4</v>
      </c>
      <c r="AH52" s="104">
        <v>4</v>
      </c>
      <c r="AI52" s="104">
        <v>4</v>
      </c>
      <c r="AJ52" s="104">
        <v>2</v>
      </c>
      <c r="AK52" s="103">
        <f t="shared" si="4"/>
        <v>3.4285714285714284</v>
      </c>
      <c r="AL52" s="104">
        <v>4</v>
      </c>
      <c r="AM52" s="104">
        <v>3</v>
      </c>
      <c r="AN52" s="104">
        <v>3</v>
      </c>
      <c r="AO52" s="104">
        <v>3</v>
      </c>
      <c r="AP52" s="104">
        <v>5</v>
      </c>
      <c r="AQ52" s="104">
        <v>5</v>
      </c>
      <c r="AR52" s="104">
        <v>5</v>
      </c>
      <c r="AS52" s="104">
        <v>3</v>
      </c>
      <c r="AT52" s="103">
        <f t="shared" si="5"/>
        <v>3.875</v>
      </c>
      <c r="AU52" s="104">
        <v>2</v>
      </c>
      <c r="AV52" s="104">
        <v>3</v>
      </c>
      <c r="AW52" s="104">
        <v>3</v>
      </c>
      <c r="AX52" s="104">
        <v>3</v>
      </c>
      <c r="AY52" s="104">
        <v>3</v>
      </c>
      <c r="AZ52" s="104">
        <v>5</v>
      </c>
      <c r="BA52" s="104">
        <v>4</v>
      </c>
      <c r="BB52" s="104">
        <v>4</v>
      </c>
      <c r="BC52" s="104">
        <v>5</v>
      </c>
      <c r="BD52" s="103">
        <f t="shared" si="6"/>
        <v>3.5555555555555554</v>
      </c>
      <c r="BF52" s="29">
        <f t="shared" si="7"/>
        <v>25.359126984126981</v>
      </c>
      <c r="BG52" s="20">
        <f t="shared" si="8"/>
        <v>5</v>
      </c>
      <c r="BH52" s="20">
        <f t="shared" si="9"/>
        <v>2</v>
      </c>
      <c r="BI52" s="37">
        <f t="shared" si="10"/>
        <v>0.61851529229578006</v>
      </c>
      <c r="BJ52" s="20">
        <f t="shared" si="11"/>
        <v>0.99510999514577514</v>
      </c>
      <c r="BK52" s="20">
        <f t="shared" si="12"/>
        <v>12.370305845915601</v>
      </c>
      <c r="BL52" s="20" t="str">
        <f t="shared" si="13"/>
        <v>SR</v>
      </c>
    </row>
    <row r="53" spans="1:64" x14ac:dyDescent="0.2">
      <c r="A53" s="101">
        <v>51</v>
      </c>
      <c r="B53" s="101">
        <v>20</v>
      </c>
      <c r="C53" s="101" t="s">
        <v>111</v>
      </c>
      <c r="D53" s="101" t="s">
        <v>105</v>
      </c>
      <c r="E53" s="101" t="s">
        <v>166</v>
      </c>
      <c r="F53" s="104">
        <v>5</v>
      </c>
      <c r="G53" s="103">
        <f t="shared" si="0"/>
        <v>5</v>
      </c>
      <c r="H53" s="104">
        <v>5</v>
      </c>
      <c r="I53" s="104">
        <v>5</v>
      </c>
      <c r="J53" s="104">
        <v>5</v>
      </c>
      <c r="K53" s="104">
        <v>5</v>
      </c>
      <c r="L53" s="104">
        <v>5</v>
      </c>
      <c r="M53" s="104">
        <v>3</v>
      </c>
      <c r="N53" s="104">
        <v>3</v>
      </c>
      <c r="O53" s="104">
        <v>5</v>
      </c>
      <c r="P53" s="103">
        <f t="shared" si="1"/>
        <v>4.5</v>
      </c>
      <c r="Q53" s="104">
        <v>5</v>
      </c>
      <c r="R53" s="104">
        <v>5</v>
      </c>
      <c r="S53" s="104">
        <v>5</v>
      </c>
      <c r="T53" s="104">
        <v>3</v>
      </c>
      <c r="U53" s="104">
        <v>5</v>
      </c>
      <c r="V53" s="104">
        <v>5</v>
      </c>
      <c r="W53" s="104">
        <v>5</v>
      </c>
      <c r="X53" s="104">
        <v>5</v>
      </c>
      <c r="Y53" s="103">
        <f t="shared" si="2"/>
        <v>4.75</v>
      </c>
      <c r="Z53" s="104">
        <v>3</v>
      </c>
      <c r="AA53" s="104">
        <v>3</v>
      </c>
      <c r="AB53" s="104">
        <v>3</v>
      </c>
      <c r="AC53" s="103">
        <f t="shared" si="3"/>
        <v>3</v>
      </c>
      <c r="AD53" s="104">
        <v>5</v>
      </c>
      <c r="AE53" s="104">
        <v>1</v>
      </c>
      <c r="AF53" s="104">
        <v>3</v>
      </c>
      <c r="AG53" s="104">
        <v>3</v>
      </c>
      <c r="AH53" s="104">
        <v>3</v>
      </c>
      <c r="AI53" s="104">
        <v>3</v>
      </c>
      <c r="AJ53" s="104">
        <v>3</v>
      </c>
      <c r="AK53" s="103">
        <f t="shared" si="4"/>
        <v>3</v>
      </c>
      <c r="AL53" s="104">
        <v>5</v>
      </c>
      <c r="AM53" s="104">
        <v>5</v>
      </c>
      <c r="AN53" s="104">
        <v>5</v>
      </c>
      <c r="AO53" s="104">
        <v>5</v>
      </c>
      <c r="AP53" s="104">
        <v>5</v>
      </c>
      <c r="AQ53" s="104">
        <v>5</v>
      </c>
      <c r="AR53" s="104">
        <v>5</v>
      </c>
      <c r="AS53" s="104">
        <v>3</v>
      </c>
      <c r="AT53" s="103">
        <f t="shared" si="5"/>
        <v>4.75</v>
      </c>
      <c r="AU53" s="104">
        <v>3</v>
      </c>
      <c r="AV53" s="104">
        <v>3</v>
      </c>
      <c r="AW53" s="104">
        <v>3</v>
      </c>
      <c r="AX53" s="104">
        <v>3</v>
      </c>
      <c r="AY53" s="104">
        <v>3</v>
      </c>
      <c r="AZ53" s="104">
        <v>3</v>
      </c>
      <c r="BA53" s="104">
        <v>3</v>
      </c>
      <c r="BB53" s="104">
        <v>3</v>
      </c>
      <c r="BC53" s="104">
        <v>3</v>
      </c>
      <c r="BD53" s="103">
        <f t="shared" si="6"/>
        <v>3</v>
      </c>
      <c r="BF53" s="29">
        <f t="shared" si="7"/>
        <v>25</v>
      </c>
      <c r="BG53" s="20">
        <f t="shared" si="8"/>
        <v>5</v>
      </c>
      <c r="BH53" s="20">
        <f t="shared" si="9"/>
        <v>1</v>
      </c>
      <c r="BI53" s="37">
        <f t="shared" si="10"/>
        <v>0.6097560975609756</v>
      </c>
      <c r="BJ53" s="20">
        <f t="shared" si="11"/>
        <v>1.10652168704569</v>
      </c>
      <c r="BK53" s="20">
        <f t="shared" si="12"/>
        <v>12.195121951219512</v>
      </c>
      <c r="BL53" s="20" t="str">
        <f t="shared" si="13"/>
        <v>SR</v>
      </c>
    </row>
    <row r="54" spans="1:64" x14ac:dyDescent="0.2">
      <c r="A54" s="101">
        <v>52</v>
      </c>
      <c r="B54" s="101">
        <v>22</v>
      </c>
      <c r="C54" s="101" t="s">
        <v>104</v>
      </c>
      <c r="D54" s="101" t="s">
        <v>105</v>
      </c>
      <c r="E54" s="101"/>
      <c r="F54" s="104">
        <v>5</v>
      </c>
      <c r="G54" s="103">
        <f t="shared" si="0"/>
        <v>5</v>
      </c>
      <c r="H54" s="104">
        <v>4</v>
      </c>
      <c r="I54" s="104">
        <v>4</v>
      </c>
      <c r="J54" s="104">
        <v>4</v>
      </c>
      <c r="K54" s="104">
        <v>5</v>
      </c>
      <c r="L54" s="104">
        <v>2</v>
      </c>
      <c r="M54" s="104">
        <v>4</v>
      </c>
      <c r="N54" s="104">
        <v>5</v>
      </c>
      <c r="O54" s="104">
        <v>5</v>
      </c>
      <c r="P54" s="103">
        <f t="shared" si="1"/>
        <v>4.125</v>
      </c>
      <c r="Q54" s="104">
        <v>4</v>
      </c>
      <c r="R54" s="104">
        <v>4</v>
      </c>
      <c r="S54" s="104">
        <v>3</v>
      </c>
      <c r="T54" s="104">
        <v>3</v>
      </c>
      <c r="U54" s="104">
        <v>3</v>
      </c>
      <c r="V54" s="104">
        <v>4</v>
      </c>
      <c r="W54" s="104">
        <v>3</v>
      </c>
      <c r="X54" s="104">
        <v>3</v>
      </c>
      <c r="Y54" s="103">
        <f t="shared" si="2"/>
        <v>3.375</v>
      </c>
      <c r="Z54" s="104">
        <v>1</v>
      </c>
      <c r="AA54" s="104">
        <v>2</v>
      </c>
      <c r="AB54" s="104">
        <v>1</v>
      </c>
      <c r="AC54" s="103">
        <f t="shared" si="3"/>
        <v>1.3333333333333333</v>
      </c>
      <c r="AD54" s="104">
        <v>2</v>
      </c>
      <c r="AE54" s="104">
        <v>2</v>
      </c>
      <c r="AF54" s="104">
        <v>4</v>
      </c>
      <c r="AG54" s="104">
        <v>4</v>
      </c>
      <c r="AH54" s="104">
        <v>4</v>
      </c>
      <c r="AI54" s="104">
        <v>2</v>
      </c>
      <c r="AJ54" s="104">
        <v>2</v>
      </c>
      <c r="AK54" s="103">
        <f t="shared" si="4"/>
        <v>2.8571428571428572</v>
      </c>
      <c r="AL54" s="104">
        <v>3</v>
      </c>
      <c r="AM54" s="104">
        <v>2</v>
      </c>
      <c r="AN54" s="104">
        <v>3</v>
      </c>
      <c r="AO54" s="104">
        <v>2</v>
      </c>
      <c r="AP54" s="104">
        <v>4</v>
      </c>
      <c r="AQ54" s="104">
        <v>4</v>
      </c>
      <c r="AR54" s="104">
        <v>4</v>
      </c>
      <c r="AS54" s="104">
        <v>4</v>
      </c>
      <c r="AT54" s="103">
        <f t="shared" si="5"/>
        <v>3.25</v>
      </c>
      <c r="AU54" s="104">
        <v>2</v>
      </c>
      <c r="AV54" s="104">
        <v>4</v>
      </c>
      <c r="AW54" s="104">
        <v>2</v>
      </c>
      <c r="AX54" s="104">
        <v>2</v>
      </c>
      <c r="AY54" s="104">
        <v>2</v>
      </c>
      <c r="AZ54" s="104">
        <v>2</v>
      </c>
      <c r="BA54" s="104">
        <v>2</v>
      </c>
      <c r="BB54" s="104">
        <v>1</v>
      </c>
      <c r="BC54" s="104">
        <v>2</v>
      </c>
      <c r="BD54" s="103">
        <f t="shared" si="6"/>
        <v>2.1111111111111112</v>
      </c>
      <c r="BF54" s="29">
        <f t="shared" si="7"/>
        <v>20.718253968253968</v>
      </c>
      <c r="BG54" s="20">
        <f t="shared" si="8"/>
        <v>5</v>
      </c>
      <c r="BH54" s="20">
        <f t="shared" si="9"/>
        <v>1</v>
      </c>
      <c r="BI54" s="37">
        <f t="shared" si="10"/>
        <v>0.50532326751838952</v>
      </c>
      <c r="BJ54" s="20">
        <f t="shared" si="11"/>
        <v>1.0932163332202425</v>
      </c>
      <c r="BK54" s="20">
        <f t="shared" si="12"/>
        <v>10.10646535036779</v>
      </c>
      <c r="BL54" s="20" t="str">
        <f t="shared" si="13"/>
        <v>SR</v>
      </c>
    </row>
    <row r="55" spans="1:64" x14ac:dyDescent="0.2">
      <c r="A55" s="101">
        <v>53</v>
      </c>
      <c r="B55" s="101">
        <v>22</v>
      </c>
      <c r="C55" s="101" t="s">
        <v>111</v>
      </c>
      <c r="D55" s="101" t="s">
        <v>105</v>
      </c>
      <c r="E55" s="101" t="s">
        <v>167</v>
      </c>
      <c r="F55" s="104">
        <v>3</v>
      </c>
      <c r="G55" s="103">
        <f t="shared" si="0"/>
        <v>3</v>
      </c>
      <c r="H55" s="104">
        <v>4</v>
      </c>
      <c r="I55" s="104">
        <v>4</v>
      </c>
      <c r="J55" s="104">
        <v>4</v>
      </c>
      <c r="K55" s="104">
        <v>5</v>
      </c>
      <c r="L55" s="104">
        <v>4</v>
      </c>
      <c r="M55" s="104">
        <v>5</v>
      </c>
      <c r="N55" s="104">
        <v>4</v>
      </c>
      <c r="O55" s="104">
        <v>3</v>
      </c>
      <c r="P55" s="103">
        <f t="shared" si="1"/>
        <v>4.125</v>
      </c>
      <c r="Q55" s="104">
        <v>4</v>
      </c>
      <c r="R55" s="104">
        <v>4</v>
      </c>
      <c r="S55" s="104">
        <v>4</v>
      </c>
      <c r="T55" s="104">
        <v>4</v>
      </c>
      <c r="U55" s="104">
        <v>4</v>
      </c>
      <c r="V55" s="104">
        <v>5</v>
      </c>
      <c r="W55" s="104">
        <v>5</v>
      </c>
      <c r="X55" s="104">
        <v>4</v>
      </c>
      <c r="Y55" s="103">
        <f t="shared" si="2"/>
        <v>4.25</v>
      </c>
      <c r="Z55" s="104">
        <v>2</v>
      </c>
      <c r="AA55" s="104">
        <v>3</v>
      </c>
      <c r="AB55" s="104">
        <v>3</v>
      </c>
      <c r="AC55" s="103">
        <f t="shared" si="3"/>
        <v>2.6666666666666665</v>
      </c>
      <c r="AD55" s="104">
        <v>4</v>
      </c>
      <c r="AE55" s="104">
        <v>2</v>
      </c>
      <c r="AF55" s="104">
        <v>4</v>
      </c>
      <c r="AG55" s="104">
        <v>4</v>
      </c>
      <c r="AH55" s="104">
        <v>2</v>
      </c>
      <c r="AI55" s="104">
        <v>2</v>
      </c>
      <c r="AJ55" s="104">
        <v>2</v>
      </c>
      <c r="AK55" s="103">
        <f t="shared" si="4"/>
        <v>2.8571428571428572</v>
      </c>
      <c r="AL55" s="104">
        <v>4</v>
      </c>
      <c r="AM55" s="104">
        <v>3</v>
      </c>
      <c r="AN55" s="104">
        <v>3</v>
      </c>
      <c r="AO55" s="104">
        <v>3</v>
      </c>
      <c r="AP55" s="104">
        <v>4</v>
      </c>
      <c r="AQ55" s="104">
        <v>5</v>
      </c>
      <c r="AR55" s="104">
        <v>4</v>
      </c>
      <c r="AS55" s="104">
        <v>3</v>
      </c>
      <c r="AT55" s="103">
        <f t="shared" si="5"/>
        <v>3.625</v>
      </c>
      <c r="AU55" s="104">
        <v>3</v>
      </c>
      <c r="AV55" s="104">
        <v>4</v>
      </c>
      <c r="AW55" s="104">
        <v>5</v>
      </c>
      <c r="AX55" s="104">
        <v>5</v>
      </c>
      <c r="AY55" s="104">
        <v>3</v>
      </c>
      <c r="AZ55" s="104">
        <v>4</v>
      </c>
      <c r="BA55" s="104">
        <v>5</v>
      </c>
      <c r="BB55" s="104">
        <v>3</v>
      </c>
      <c r="BC55" s="104">
        <v>3</v>
      </c>
      <c r="BD55" s="103">
        <f t="shared" si="6"/>
        <v>3.8888888888888888</v>
      </c>
      <c r="BF55" s="29">
        <f t="shared" si="7"/>
        <v>21.746031746031747</v>
      </c>
      <c r="BG55" s="20">
        <f t="shared" si="8"/>
        <v>4.25</v>
      </c>
      <c r="BH55" s="20">
        <f t="shared" si="9"/>
        <v>2</v>
      </c>
      <c r="BI55" s="37">
        <f t="shared" si="10"/>
        <v>0.53039101819589629</v>
      </c>
      <c r="BJ55" s="20">
        <f t="shared" si="11"/>
        <v>0.88827044881832073</v>
      </c>
      <c r="BK55" s="20">
        <f t="shared" si="12"/>
        <v>10.607820363917927</v>
      </c>
      <c r="BL55" s="20" t="str">
        <f t="shared" si="13"/>
        <v>SR</v>
      </c>
    </row>
    <row r="56" spans="1:64" x14ac:dyDescent="0.2">
      <c r="A56" s="101">
        <v>54</v>
      </c>
      <c r="B56" s="101">
        <v>22</v>
      </c>
      <c r="C56" s="101" t="s">
        <v>111</v>
      </c>
      <c r="D56" s="101" t="s">
        <v>105</v>
      </c>
      <c r="E56" s="101" t="s">
        <v>109</v>
      </c>
      <c r="F56" s="104">
        <v>3</v>
      </c>
      <c r="G56" s="103">
        <f t="shared" si="0"/>
        <v>3</v>
      </c>
      <c r="H56" s="104">
        <v>4</v>
      </c>
      <c r="I56" s="104">
        <v>5</v>
      </c>
      <c r="J56" s="104">
        <v>4</v>
      </c>
      <c r="K56" s="104">
        <v>4</v>
      </c>
      <c r="L56" s="104">
        <v>4</v>
      </c>
      <c r="M56" s="104">
        <v>4</v>
      </c>
      <c r="N56" s="104">
        <v>3</v>
      </c>
      <c r="O56" s="104">
        <v>3</v>
      </c>
      <c r="P56" s="103">
        <f t="shared" si="1"/>
        <v>3.875</v>
      </c>
      <c r="Q56" s="104">
        <v>3</v>
      </c>
      <c r="R56" s="104">
        <v>4</v>
      </c>
      <c r="S56" s="104">
        <v>4</v>
      </c>
      <c r="T56" s="104">
        <v>4</v>
      </c>
      <c r="U56" s="104">
        <v>4</v>
      </c>
      <c r="V56" s="104">
        <v>4</v>
      </c>
      <c r="W56" s="104">
        <v>4</v>
      </c>
      <c r="X56" s="104">
        <v>4</v>
      </c>
      <c r="Y56" s="103">
        <f t="shared" si="2"/>
        <v>3.875</v>
      </c>
      <c r="Z56" s="104">
        <v>3</v>
      </c>
      <c r="AA56" s="104">
        <v>3</v>
      </c>
      <c r="AB56" s="104">
        <v>3</v>
      </c>
      <c r="AC56" s="103">
        <f t="shared" si="3"/>
        <v>3</v>
      </c>
      <c r="AD56" s="104">
        <v>5</v>
      </c>
      <c r="AE56" s="104">
        <v>2</v>
      </c>
      <c r="AF56" s="104">
        <v>2</v>
      </c>
      <c r="AG56" s="104">
        <v>2</v>
      </c>
      <c r="AH56" s="104">
        <v>3</v>
      </c>
      <c r="AI56" s="104">
        <v>2</v>
      </c>
      <c r="AJ56" s="104">
        <v>2</v>
      </c>
      <c r="AK56" s="103">
        <f t="shared" si="4"/>
        <v>2.5714285714285716</v>
      </c>
      <c r="AL56" s="104">
        <v>4</v>
      </c>
      <c r="AM56" s="104">
        <v>3</v>
      </c>
      <c r="AN56" s="104">
        <v>3</v>
      </c>
      <c r="AO56" s="104">
        <v>3</v>
      </c>
      <c r="AP56" s="104">
        <v>3</v>
      </c>
      <c r="AQ56" s="104">
        <v>3</v>
      </c>
      <c r="AR56" s="104">
        <v>3</v>
      </c>
      <c r="AS56" s="104">
        <v>3</v>
      </c>
      <c r="AT56" s="103">
        <f t="shared" si="5"/>
        <v>3.125</v>
      </c>
      <c r="AU56" s="104">
        <v>3</v>
      </c>
      <c r="AV56" s="104">
        <v>3</v>
      </c>
      <c r="AW56" s="104">
        <v>3</v>
      </c>
      <c r="AX56" s="104">
        <v>3</v>
      </c>
      <c r="AY56" s="104">
        <v>3</v>
      </c>
      <c r="AZ56" s="104">
        <v>3</v>
      </c>
      <c r="BA56" s="104">
        <v>3</v>
      </c>
      <c r="BB56" s="104">
        <v>3</v>
      </c>
      <c r="BC56" s="104">
        <v>3</v>
      </c>
      <c r="BD56" s="103">
        <f t="shared" si="6"/>
        <v>3</v>
      </c>
      <c r="BF56" s="29">
        <f t="shared" si="7"/>
        <v>19.446428571428569</v>
      </c>
      <c r="BG56" s="20">
        <f t="shared" si="8"/>
        <v>3.875</v>
      </c>
      <c r="BH56" s="20">
        <f t="shared" si="9"/>
        <v>2</v>
      </c>
      <c r="BI56" s="37">
        <f t="shared" si="10"/>
        <v>0.4743031358885017</v>
      </c>
      <c r="BJ56" s="20">
        <f t="shared" si="11"/>
        <v>0.74979672041908785</v>
      </c>
      <c r="BK56" s="20">
        <f t="shared" si="12"/>
        <v>9.4860627177700341</v>
      </c>
      <c r="BL56" s="20" t="str">
        <f t="shared" si="13"/>
        <v>SR</v>
      </c>
    </row>
    <row r="57" spans="1:64" x14ac:dyDescent="0.2">
      <c r="A57" s="101">
        <v>55</v>
      </c>
      <c r="B57" s="101">
        <v>22</v>
      </c>
      <c r="C57" s="101" t="s">
        <v>111</v>
      </c>
      <c r="D57" s="101" t="s">
        <v>105</v>
      </c>
      <c r="E57" s="101" t="s">
        <v>168</v>
      </c>
      <c r="F57" s="104">
        <v>4</v>
      </c>
      <c r="G57" s="103">
        <f t="shared" si="0"/>
        <v>4</v>
      </c>
      <c r="H57" s="104">
        <v>5</v>
      </c>
      <c r="I57" s="104">
        <v>5</v>
      </c>
      <c r="J57" s="104">
        <v>5</v>
      </c>
      <c r="K57" s="104">
        <v>5</v>
      </c>
      <c r="L57" s="104">
        <v>4</v>
      </c>
      <c r="M57" s="104">
        <v>5</v>
      </c>
      <c r="N57" s="104">
        <v>5</v>
      </c>
      <c r="O57" s="104">
        <v>5</v>
      </c>
      <c r="P57" s="103">
        <f t="shared" si="1"/>
        <v>4.875</v>
      </c>
      <c r="Q57" s="104">
        <v>5</v>
      </c>
      <c r="R57" s="104">
        <v>5</v>
      </c>
      <c r="S57" s="104">
        <v>5</v>
      </c>
      <c r="T57" s="104">
        <v>5</v>
      </c>
      <c r="U57" s="104">
        <v>5</v>
      </c>
      <c r="V57" s="104">
        <v>4</v>
      </c>
      <c r="W57" s="104">
        <v>5</v>
      </c>
      <c r="X57" s="104">
        <v>5</v>
      </c>
      <c r="Y57" s="103">
        <f t="shared" si="2"/>
        <v>4.875</v>
      </c>
      <c r="Z57" s="104">
        <v>3</v>
      </c>
      <c r="AA57" s="104">
        <v>3</v>
      </c>
      <c r="AB57" s="104">
        <v>3</v>
      </c>
      <c r="AC57" s="103">
        <f t="shared" si="3"/>
        <v>3</v>
      </c>
      <c r="AD57" s="104">
        <v>2</v>
      </c>
      <c r="AE57" s="104">
        <v>4</v>
      </c>
      <c r="AF57" s="104">
        <v>5</v>
      </c>
      <c r="AG57" s="104">
        <v>5</v>
      </c>
      <c r="AH57" s="104">
        <v>3</v>
      </c>
      <c r="AI57" s="104">
        <v>3</v>
      </c>
      <c r="AJ57" s="104">
        <v>3</v>
      </c>
      <c r="AK57" s="103">
        <f t="shared" si="4"/>
        <v>3.5714285714285716</v>
      </c>
      <c r="AL57" s="104">
        <v>3</v>
      </c>
      <c r="AM57" s="104">
        <v>3</v>
      </c>
      <c r="AN57" s="104">
        <v>3</v>
      </c>
      <c r="AO57" s="104">
        <v>3</v>
      </c>
      <c r="AP57" s="104">
        <v>4</v>
      </c>
      <c r="AQ57" s="104">
        <v>4</v>
      </c>
      <c r="AR57" s="104">
        <v>5</v>
      </c>
      <c r="AS57" s="104">
        <v>5</v>
      </c>
      <c r="AT57" s="103">
        <f>AVERAGE(AL57:AS57)</f>
        <v>3.75</v>
      </c>
      <c r="AU57" s="104">
        <v>5</v>
      </c>
      <c r="AV57" s="104">
        <v>5</v>
      </c>
      <c r="AW57" s="104">
        <v>4</v>
      </c>
      <c r="AX57" s="104">
        <v>2</v>
      </c>
      <c r="AY57" s="104">
        <v>4</v>
      </c>
      <c r="AZ57" s="104">
        <v>4</v>
      </c>
      <c r="BA57" s="104">
        <v>4</v>
      </c>
      <c r="BB57" s="104">
        <v>2</v>
      </c>
      <c r="BC57" s="104">
        <v>5</v>
      </c>
      <c r="BD57" s="103">
        <f t="shared" si="6"/>
        <v>3.8888888888888888</v>
      </c>
      <c r="BF57" s="29">
        <f t="shared" si="7"/>
        <v>24.960317460317462</v>
      </c>
      <c r="BG57" s="20">
        <f t="shared" si="8"/>
        <v>4.875</v>
      </c>
      <c r="BH57" s="20">
        <f t="shared" si="9"/>
        <v>2</v>
      </c>
      <c r="BI57" s="37">
        <f t="shared" si="10"/>
        <v>0.60878823073945032</v>
      </c>
      <c r="BJ57" s="20">
        <f t="shared" si="11"/>
        <v>0.98029363445658413</v>
      </c>
      <c r="BK57" s="20">
        <f t="shared" si="12"/>
        <v>12.175764614789006</v>
      </c>
      <c r="BL57" s="20" t="str">
        <f t="shared" si="13"/>
        <v>SR</v>
      </c>
    </row>
    <row r="58" spans="1:64" x14ac:dyDescent="0.2">
      <c r="AD58" s="18"/>
      <c r="AE58" s="18"/>
      <c r="AF58" s="18"/>
      <c r="AG58" s="18"/>
      <c r="AH58" s="18"/>
      <c r="AI58" s="18"/>
    </row>
    <row r="59" spans="1:64" x14ac:dyDescent="0.2">
      <c r="A59" s="38" t="s">
        <v>207</v>
      </c>
      <c r="B59" s="38"/>
      <c r="C59" s="19"/>
      <c r="D59" s="19"/>
      <c r="E59" s="19"/>
      <c r="G59" s="39">
        <f>SUM(G3:G57)</f>
        <v>195</v>
      </c>
      <c r="H59" s="19"/>
      <c r="I59" s="19"/>
      <c r="J59" s="19"/>
      <c r="K59" s="19"/>
      <c r="L59" s="19"/>
      <c r="M59" s="19"/>
      <c r="N59" s="19"/>
      <c r="O59" s="19"/>
      <c r="P59" s="39">
        <f>SUM(P3:P57)</f>
        <v>222.5</v>
      </c>
      <c r="Q59" s="19"/>
      <c r="R59" s="19"/>
      <c r="S59" s="19"/>
      <c r="T59" s="19"/>
      <c r="U59" s="19"/>
      <c r="V59" s="19"/>
      <c r="W59" s="19"/>
      <c r="X59" s="19"/>
      <c r="Y59" s="39">
        <f>SUM(Y3:Y57)</f>
        <v>228.5</v>
      </c>
      <c r="Z59" s="19"/>
      <c r="AA59" s="19"/>
      <c r="AB59" s="19"/>
      <c r="AC59" s="39">
        <f>SUM(AC3:AC57)</f>
        <v>128.00000000000003</v>
      </c>
      <c r="AD59" s="19"/>
      <c r="AE59" s="17"/>
      <c r="AF59" s="17"/>
      <c r="AG59" s="17"/>
      <c r="AH59" s="17"/>
      <c r="AI59" s="17"/>
      <c r="AJ59" s="17"/>
      <c r="AK59" s="39">
        <f>SUM(AK3:AK57)</f>
        <v>184.14285714285714</v>
      </c>
      <c r="AL59" s="19"/>
      <c r="AM59" s="19"/>
      <c r="AN59" s="19"/>
      <c r="AO59" s="19"/>
      <c r="AP59" s="19"/>
      <c r="AQ59" s="19"/>
      <c r="AR59" s="19"/>
      <c r="AS59" s="19"/>
      <c r="AT59" s="39">
        <f>SUM(AT3:AT57)</f>
        <v>184.5</v>
      </c>
      <c r="AU59" s="19"/>
      <c r="AV59" s="19"/>
      <c r="AW59" s="19"/>
      <c r="AX59" s="19"/>
      <c r="AY59" s="19"/>
      <c r="AZ59" s="19"/>
      <c r="BA59" s="19"/>
      <c r="BB59" s="19"/>
      <c r="BC59" s="19"/>
      <c r="BD59" s="39">
        <f>SUM(BD3:BD57)</f>
        <v>195.44444444444449</v>
      </c>
    </row>
    <row r="60" spans="1:64" x14ac:dyDescent="0.2">
      <c r="A60" s="38" t="s">
        <v>208</v>
      </c>
      <c r="B60" s="38"/>
      <c r="C60" s="19"/>
      <c r="D60" s="19"/>
      <c r="E60" s="19"/>
      <c r="G60" s="39">
        <f>MAX(G3:G57)</f>
        <v>5</v>
      </c>
      <c r="H60" s="19"/>
      <c r="I60" s="19"/>
      <c r="J60" s="19"/>
      <c r="K60" s="19"/>
      <c r="L60" s="19"/>
      <c r="M60" s="19"/>
      <c r="N60" s="19"/>
      <c r="O60" s="19"/>
      <c r="P60" s="39">
        <f>MAX(P3:P57)</f>
        <v>5</v>
      </c>
      <c r="Q60" s="19"/>
      <c r="R60" s="19"/>
      <c r="S60" s="19"/>
      <c r="T60" s="19"/>
      <c r="U60" s="19"/>
      <c r="V60" s="19"/>
      <c r="W60" s="19"/>
      <c r="X60" s="19"/>
      <c r="Y60" s="39">
        <f>MAX(Y3:Y57)</f>
        <v>5</v>
      </c>
      <c r="Z60" s="19"/>
      <c r="AA60" s="19"/>
      <c r="AB60" s="19"/>
      <c r="AC60" s="39">
        <f>MAX(AC3:AC57)</f>
        <v>3</v>
      </c>
      <c r="AD60" s="19"/>
      <c r="AE60" s="17"/>
      <c r="AF60" s="17"/>
      <c r="AG60" s="17"/>
      <c r="AH60" s="17"/>
      <c r="AI60" s="17"/>
      <c r="AJ60" s="17"/>
      <c r="AK60" s="39">
        <f>MAX(AK3:AK57)</f>
        <v>5</v>
      </c>
      <c r="AL60" s="19"/>
      <c r="AM60" s="19"/>
      <c r="AN60" s="19"/>
      <c r="AO60" s="19"/>
      <c r="AP60" s="19"/>
      <c r="AQ60" s="19"/>
      <c r="AR60" s="19"/>
      <c r="AS60" s="19"/>
      <c r="AT60" s="39">
        <f>MAX(AT3:AT57)</f>
        <v>5</v>
      </c>
      <c r="AU60" s="19"/>
      <c r="AV60" s="19"/>
      <c r="AW60" s="19"/>
      <c r="AX60" s="19"/>
      <c r="AY60" s="19"/>
      <c r="AZ60" s="19"/>
      <c r="BA60" s="19"/>
      <c r="BB60" s="19"/>
      <c r="BC60" s="19"/>
      <c r="BD60" s="39">
        <f>MAX(BD3:BD57)</f>
        <v>5</v>
      </c>
      <c r="BF60" s="49">
        <f t="shared" ref="BF60:BK60" si="14">AVERAGE(BF3:BF57)</f>
        <v>22.001587301587303</v>
      </c>
      <c r="BG60" s="21">
        <f t="shared" si="14"/>
        <v>4.3957070707070702</v>
      </c>
      <c r="BH60" s="21">
        <f t="shared" si="14"/>
        <v>1.8909090909090909</v>
      </c>
      <c r="BI60" s="50">
        <f t="shared" si="14"/>
        <v>0.53662408052651944</v>
      </c>
      <c r="BJ60" s="21">
        <f t="shared" si="14"/>
        <v>0.88490044216710773</v>
      </c>
      <c r="BK60" s="21">
        <f t="shared" si="14"/>
        <v>10.732481610530389</v>
      </c>
      <c r="BL60" s="21" t="str">
        <f>IF(BK60&gt;=84,"ST",IF(BK60&gt;=68,"T",IF(BK60&gt;=52,"s",IF(BK60&gt;=36,"R","SR"))))</f>
        <v>SR</v>
      </c>
    </row>
    <row r="61" spans="1:64" x14ac:dyDescent="0.2">
      <c r="A61" s="38" t="s">
        <v>209</v>
      </c>
      <c r="B61" s="38"/>
      <c r="C61" s="19"/>
      <c r="D61" s="19"/>
      <c r="E61" s="19"/>
      <c r="G61" s="39">
        <f>MIN(G3:G57)</f>
        <v>1</v>
      </c>
      <c r="H61" s="19"/>
      <c r="I61" s="19"/>
      <c r="J61" s="19"/>
      <c r="K61" s="19"/>
      <c r="L61" s="19"/>
      <c r="M61" s="19"/>
      <c r="N61" s="19"/>
      <c r="O61" s="19"/>
      <c r="P61" s="39">
        <f>MIN(P3:P57)</f>
        <v>2.75</v>
      </c>
      <c r="Q61" s="19"/>
      <c r="R61" s="19"/>
      <c r="S61" s="19"/>
      <c r="T61" s="19"/>
      <c r="U61" s="19"/>
      <c r="V61" s="19"/>
      <c r="W61" s="19"/>
      <c r="X61" s="19"/>
      <c r="Y61" s="39">
        <f>MIN(Y3:Y57)</f>
        <v>3</v>
      </c>
      <c r="Z61" s="19"/>
      <c r="AA61" s="19"/>
      <c r="AB61" s="19"/>
      <c r="AC61" s="39">
        <f>MIN(AC3:AC57)</f>
        <v>1.3333333333333333</v>
      </c>
      <c r="AD61" s="19"/>
      <c r="AE61" s="17"/>
      <c r="AF61" s="17"/>
      <c r="AG61" s="17"/>
      <c r="AH61" s="17"/>
      <c r="AI61" s="17"/>
      <c r="AJ61" s="17"/>
      <c r="AK61" s="39">
        <f>MIN(AK3:AK57)</f>
        <v>1.5714285714285714</v>
      </c>
      <c r="AL61" s="19"/>
      <c r="AM61" s="19"/>
      <c r="AN61" s="19"/>
      <c r="AO61" s="19"/>
      <c r="AP61" s="19"/>
      <c r="AQ61" s="19"/>
      <c r="AR61" s="19"/>
      <c r="AS61" s="19"/>
      <c r="AT61" s="39">
        <f>MIN(AT3:AT57)</f>
        <v>2.5</v>
      </c>
      <c r="AU61" s="19"/>
      <c r="AV61" s="19"/>
      <c r="AW61" s="19"/>
      <c r="AX61" s="19"/>
      <c r="AY61" s="19"/>
      <c r="AZ61" s="19"/>
      <c r="BA61" s="19"/>
      <c r="BB61" s="19"/>
      <c r="BC61" s="19"/>
      <c r="BD61" s="39">
        <f>MIN(BD3:BD57)</f>
        <v>2.1111111111111112</v>
      </c>
    </row>
    <row r="62" spans="1:64" x14ac:dyDescent="0.2">
      <c r="A62" s="38" t="s">
        <v>210</v>
      </c>
      <c r="B62" s="38"/>
      <c r="C62" s="19"/>
      <c r="D62" s="19"/>
      <c r="E62" s="19"/>
      <c r="G62" s="39">
        <f>AVERAGE(G3:G57)</f>
        <v>3.5454545454545454</v>
      </c>
      <c r="H62" s="19"/>
      <c r="I62" s="19"/>
      <c r="J62" s="19"/>
      <c r="K62" s="19"/>
      <c r="L62" s="19"/>
      <c r="M62" s="19"/>
      <c r="N62" s="19"/>
      <c r="O62" s="19"/>
      <c r="P62" s="39">
        <f>AVERAGE(P3:P57)</f>
        <v>4.0454545454545459</v>
      </c>
      <c r="Q62" s="19"/>
      <c r="R62" s="19"/>
      <c r="S62" s="19"/>
      <c r="T62" s="19"/>
      <c r="U62" s="19"/>
      <c r="V62" s="19"/>
      <c r="W62" s="19"/>
      <c r="X62" s="19"/>
      <c r="Y62" s="39">
        <f>AVERAGE(Y3:Y57)</f>
        <v>4.1545454545454543</v>
      </c>
      <c r="Z62" s="19"/>
      <c r="AA62" s="19"/>
      <c r="AB62" s="19"/>
      <c r="AC62" s="39">
        <f>AVERAGE(AC3:AC57)</f>
        <v>2.3272727272727276</v>
      </c>
      <c r="AD62" s="19"/>
      <c r="AE62" s="17"/>
      <c r="AF62" s="17"/>
      <c r="AG62" s="17"/>
      <c r="AH62" s="17"/>
      <c r="AI62" s="17"/>
      <c r="AJ62" s="17"/>
      <c r="AK62" s="39">
        <f>AVERAGE(AK3:AK57)</f>
        <v>3.3480519480519479</v>
      </c>
      <c r="AL62" s="19"/>
      <c r="AM62" s="19"/>
      <c r="AN62" s="19"/>
      <c r="AO62" s="19"/>
      <c r="AP62" s="19"/>
      <c r="AQ62" s="19"/>
      <c r="AR62" s="19"/>
      <c r="AS62" s="19"/>
      <c r="AT62" s="39">
        <f>AVERAGE(AT3:AT57)</f>
        <v>3.3545454545454545</v>
      </c>
      <c r="AU62" s="19"/>
      <c r="AV62" s="19"/>
      <c r="AW62" s="19"/>
      <c r="AX62" s="19"/>
      <c r="AY62" s="19"/>
      <c r="AZ62" s="19"/>
      <c r="BA62" s="19"/>
      <c r="BB62" s="19"/>
      <c r="BC62" s="19"/>
      <c r="BD62" s="39">
        <f>AVERAGE(BD3:BD57)</f>
        <v>3.5535353535353544</v>
      </c>
    </row>
    <row r="63" spans="1:64" x14ac:dyDescent="0.2">
      <c r="A63" s="38" t="s">
        <v>211</v>
      </c>
      <c r="B63" s="38"/>
      <c r="C63" s="19"/>
      <c r="D63" s="19"/>
      <c r="E63" s="19"/>
      <c r="G63" s="39">
        <f>STDEV(G3:G57)</f>
        <v>0.91930291260163255</v>
      </c>
      <c r="H63" s="19"/>
      <c r="I63" s="19"/>
      <c r="J63" s="19"/>
      <c r="K63" s="19"/>
      <c r="L63" s="19"/>
      <c r="M63" s="19"/>
      <c r="N63" s="19"/>
      <c r="O63" s="19"/>
      <c r="P63" s="39">
        <f>STDEV(P3:P57)</f>
        <v>0.5059619301365218</v>
      </c>
      <c r="Q63" s="19"/>
      <c r="R63" s="19"/>
      <c r="S63" s="19"/>
      <c r="T63" s="19"/>
      <c r="U63" s="19"/>
      <c r="V63" s="19"/>
      <c r="W63" s="19"/>
      <c r="X63" s="19"/>
      <c r="Y63" s="39">
        <f>STDEV(Y3:Y57)</f>
        <v>0.54749198601210014</v>
      </c>
      <c r="Z63" s="19"/>
      <c r="AA63" s="19"/>
      <c r="AB63" s="19"/>
      <c r="AC63" s="39">
        <f>STDEV(AC3:AC57)</f>
        <v>0.49479142669377629</v>
      </c>
      <c r="AD63" s="19"/>
      <c r="AE63" s="17"/>
      <c r="AF63" s="17"/>
      <c r="AG63" s="17"/>
      <c r="AH63" s="17"/>
      <c r="AI63" s="17"/>
      <c r="AJ63" s="17"/>
      <c r="AK63" s="39">
        <f>STDEV(AK3:AK57)</f>
        <v>0.69810435276518035</v>
      </c>
      <c r="AL63" s="19"/>
      <c r="AM63" s="19"/>
      <c r="AN63" s="19"/>
      <c r="AO63" s="19"/>
      <c r="AP63" s="19"/>
      <c r="AQ63" s="19"/>
      <c r="AR63" s="19"/>
      <c r="AS63" s="19"/>
      <c r="AT63" s="39">
        <f>STDEV(AT3:AT57)</f>
        <v>0.61320520455686245</v>
      </c>
      <c r="AU63" s="19"/>
      <c r="AV63" s="19"/>
      <c r="AW63" s="19"/>
      <c r="AX63" s="19"/>
      <c r="AY63" s="19"/>
      <c r="AZ63" s="19"/>
      <c r="BA63" s="19"/>
      <c r="BB63" s="19"/>
      <c r="BC63" s="19"/>
      <c r="BD63" s="39">
        <f>STDEV(BD3:BD57)</f>
        <v>0.59393786695176853</v>
      </c>
      <c r="BF63" s="65" t="s">
        <v>284</v>
      </c>
      <c r="BG63" s="65" t="s">
        <v>285</v>
      </c>
      <c r="BH63" s="65" t="s">
        <v>286</v>
      </c>
      <c r="BI63" s="65" t="s">
        <v>287</v>
      </c>
    </row>
    <row r="64" spans="1:64" x14ac:dyDescent="0.2">
      <c r="A64" s="38" t="s">
        <v>183</v>
      </c>
      <c r="B64" s="38"/>
      <c r="C64" s="19"/>
      <c r="D64" s="19"/>
      <c r="E64" s="19"/>
      <c r="G64" s="39">
        <f>G62/5*100</f>
        <v>70.909090909090907</v>
      </c>
      <c r="H64" s="19"/>
      <c r="I64" s="19"/>
      <c r="J64" s="19"/>
      <c r="K64" s="19"/>
      <c r="L64" s="19"/>
      <c r="M64" s="19"/>
      <c r="N64" s="19"/>
      <c r="O64" s="19"/>
      <c r="P64" s="39">
        <f>P62/40*100</f>
        <v>10.113636363636365</v>
      </c>
      <c r="Q64" s="19"/>
      <c r="R64" s="19"/>
      <c r="S64" s="19"/>
      <c r="T64" s="19"/>
      <c r="U64" s="19"/>
      <c r="V64" s="19"/>
      <c r="W64" s="19"/>
      <c r="X64" s="19"/>
      <c r="Y64" s="39">
        <f>Y62/40*100</f>
        <v>10.386363636363635</v>
      </c>
      <c r="Z64" s="19"/>
      <c r="AA64" s="19"/>
      <c r="AB64" s="19"/>
      <c r="AC64" s="39">
        <f>AC62/9*100</f>
        <v>25.858585858585865</v>
      </c>
      <c r="AD64" s="19"/>
      <c r="AE64" s="17"/>
      <c r="AF64" s="17"/>
      <c r="AG64" s="17"/>
      <c r="AH64" s="17"/>
      <c r="AI64" s="17"/>
      <c r="AJ64" s="17"/>
      <c r="AK64" s="39">
        <f>AK62/35*100</f>
        <v>9.56586270871985</v>
      </c>
      <c r="AL64" s="19"/>
      <c r="AM64" s="19"/>
      <c r="AN64" s="19"/>
      <c r="AO64" s="19"/>
      <c r="AP64" s="19"/>
      <c r="AQ64" s="19"/>
      <c r="AR64" s="19"/>
      <c r="AS64" s="19"/>
      <c r="AT64" s="39">
        <f>AT62/40*100</f>
        <v>8.3863636363636367</v>
      </c>
      <c r="AU64" s="19"/>
      <c r="AV64" s="19"/>
      <c r="AW64" s="19"/>
      <c r="AX64" s="19"/>
      <c r="AY64" s="19"/>
      <c r="AZ64" s="19"/>
      <c r="BA64" s="19"/>
      <c r="BB64" s="19"/>
      <c r="BC64" s="19"/>
      <c r="BD64" s="39">
        <f>BD62/45*100</f>
        <v>7.8967452300785652</v>
      </c>
      <c r="BF64" s="65" t="s">
        <v>220</v>
      </c>
      <c r="BG64" s="65" t="s">
        <v>199</v>
      </c>
      <c r="BH64" s="65">
        <f>COUNTIF(BL3:BL57,"ST")</f>
        <v>0</v>
      </c>
      <c r="BI64" s="66">
        <f>BH64/55</f>
        <v>0</v>
      </c>
    </row>
    <row r="65" spans="1:61" x14ac:dyDescent="0.2">
      <c r="A65" s="38" t="s">
        <v>212</v>
      </c>
      <c r="B65" s="38"/>
      <c r="C65" s="19"/>
      <c r="D65" s="19"/>
      <c r="E65" s="19"/>
      <c r="G65" s="39" t="str">
        <f>IF(G64&gt;=84,"ST",IF(G64&gt;=68,"T",IF(G64&gt;=52,"s",IF(G64&gt;=36,"R","SR"))))</f>
        <v>T</v>
      </c>
      <c r="H65" s="19"/>
      <c r="I65" s="19"/>
      <c r="J65" s="19"/>
      <c r="K65" s="19"/>
      <c r="L65" s="19"/>
      <c r="M65" s="19"/>
      <c r="N65" s="19"/>
      <c r="O65" s="19"/>
      <c r="P65" s="39" t="str">
        <f>IF(P64&gt;=84,"ST",IF(P64&gt;=68,"T",IF(P64&gt;=52,"s",IF(P64&gt;=36,"R","SR"))))</f>
        <v>SR</v>
      </c>
      <c r="Q65" s="19"/>
      <c r="R65" s="19"/>
      <c r="S65" s="19"/>
      <c r="T65" s="19"/>
      <c r="U65" s="19"/>
      <c r="V65" s="19"/>
      <c r="W65" s="19"/>
      <c r="X65" s="19"/>
      <c r="Y65" s="39" t="str">
        <f>IF(Y64&gt;=84,"ST",IF(Y64&gt;=68,"T",IF(Y64&gt;=52,"s",IF(Y64&gt;=36,"R","SR"))))</f>
        <v>SR</v>
      </c>
      <c r="Z65" s="19"/>
      <c r="AA65" s="19"/>
      <c r="AB65" s="19"/>
      <c r="AC65" s="39">
        <f>IF(AC64&gt;=78,"T",IF(AC64&gt;=55,"S",IF(AC64&gt;=32,"R",)))</f>
        <v>0</v>
      </c>
      <c r="AD65" s="19"/>
      <c r="AE65" s="17"/>
      <c r="AF65" s="17"/>
      <c r="AG65" s="17"/>
      <c r="AH65" s="17"/>
      <c r="AI65" s="17"/>
      <c r="AJ65" s="17"/>
      <c r="AK65" s="39" t="str">
        <f>IF(AK64&gt;=84,"ST",IF(AK64&gt;=68,"T",IF(AK64&gt;=52,"s",IF(AK64&gt;=36,"R","SR"))))</f>
        <v>SR</v>
      </c>
      <c r="AL65" s="19"/>
      <c r="AM65" s="19"/>
      <c r="AN65" s="19"/>
      <c r="AO65" s="19"/>
      <c r="AP65" s="19"/>
      <c r="AQ65" s="19"/>
      <c r="AR65" s="19"/>
      <c r="AS65" s="19"/>
      <c r="AT65" s="39" t="str">
        <f>IF(AT64&gt;=84,"ST",IF(AT64&gt;=68,"T",IF(AT64&gt;=52,"s",IF(AT64&gt;=36,"R","SR"))))</f>
        <v>SR</v>
      </c>
      <c r="AU65" s="19"/>
      <c r="AV65" s="19"/>
      <c r="AW65" s="19"/>
      <c r="AX65" s="19"/>
      <c r="AY65" s="19"/>
      <c r="AZ65" s="19"/>
      <c r="BA65" s="19"/>
      <c r="BB65" s="19"/>
      <c r="BC65" s="19"/>
      <c r="BD65" s="39" t="str">
        <f>IF(BD64&gt;=84,"ST",IF(BD64&gt;=68,"T",IF(BD64&gt;=52,"s",IF(BD64&gt;=36,"R","SR"))))</f>
        <v>SR</v>
      </c>
      <c r="BF65" s="65" t="s">
        <v>224</v>
      </c>
      <c r="BG65" s="65" t="s">
        <v>197</v>
      </c>
      <c r="BH65" s="65">
        <f>COUNTIF(BL3:BL57,"T")</f>
        <v>0</v>
      </c>
      <c r="BI65" s="66">
        <f>BH65/55</f>
        <v>0</v>
      </c>
    </row>
    <row r="66" spans="1:61" x14ac:dyDescent="0.2">
      <c r="AD66" s="18"/>
      <c r="AE66" s="18"/>
      <c r="AF66" s="18"/>
      <c r="AG66" s="18"/>
      <c r="AH66" s="18"/>
      <c r="AI66" s="18"/>
      <c r="BF66" s="65" t="s">
        <v>225</v>
      </c>
      <c r="BG66" s="65" t="s">
        <v>288</v>
      </c>
      <c r="BH66" s="65">
        <f>COUNTIF(BL3:BL57,"S")</f>
        <v>0</v>
      </c>
      <c r="BI66" s="66">
        <f>BH66/55</f>
        <v>0</v>
      </c>
    </row>
    <row r="67" spans="1:61" x14ac:dyDescent="0.2">
      <c r="AD67" s="18"/>
      <c r="AE67" s="18"/>
      <c r="AF67" s="18"/>
      <c r="AG67" s="18"/>
      <c r="AH67" s="18"/>
      <c r="AI67" s="18"/>
      <c r="BF67" s="65" t="s">
        <v>289</v>
      </c>
      <c r="BG67" s="65" t="s">
        <v>269</v>
      </c>
      <c r="BH67" s="65">
        <f>COUNTIF(BL3:BL57,"R")</f>
        <v>0</v>
      </c>
      <c r="BI67" s="66">
        <f t="shared" ref="BI67:BI68" si="15">BH67/55</f>
        <v>0</v>
      </c>
    </row>
    <row r="68" spans="1:61" x14ac:dyDescent="0.2">
      <c r="AA68" s="86"/>
      <c r="AB68" s="86"/>
      <c r="AC68" s="18"/>
      <c r="AD68" s="18"/>
      <c r="AE68" s="18"/>
      <c r="AF68" s="18"/>
      <c r="AG68" s="18"/>
      <c r="AH68" s="18"/>
      <c r="AI68" s="18"/>
      <c r="BF68" s="65" t="s">
        <v>290</v>
      </c>
      <c r="BG68" s="65" t="s">
        <v>291</v>
      </c>
      <c r="BH68" s="65">
        <f>COUNTIF(BL3:BL57,"SR")</f>
        <v>55</v>
      </c>
      <c r="BI68" s="66">
        <f t="shared" si="15"/>
        <v>1</v>
      </c>
    </row>
    <row r="69" spans="1:61" x14ac:dyDescent="0.2">
      <c r="E69" s="60" t="s">
        <v>268</v>
      </c>
      <c r="F69" s="62" t="s">
        <v>10</v>
      </c>
      <c r="M69" s="94" t="s">
        <v>267</v>
      </c>
      <c r="N69" s="94"/>
      <c r="O69" s="94"/>
      <c r="V69" s="88" t="s">
        <v>276</v>
      </c>
      <c r="W69" s="89"/>
      <c r="X69" s="89"/>
      <c r="Z69" s="83" t="s">
        <v>277</v>
      </c>
      <c r="AA69" s="84"/>
      <c r="AB69" s="85"/>
      <c r="AC69" s="18"/>
      <c r="AD69" s="18"/>
      <c r="AE69" s="18"/>
      <c r="AF69" s="18"/>
      <c r="AG69" s="18"/>
      <c r="AH69" s="88" t="s">
        <v>204</v>
      </c>
      <c r="AI69" s="89"/>
      <c r="AJ69" s="89"/>
    </row>
    <row r="70" spans="1:61" ht="15" x14ac:dyDescent="0.25">
      <c r="A70" s="56" t="s">
        <v>264</v>
      </c>
      <c r="B70" s="19">
        <f>COUNTIF(C3:C57,"M")</f>
        <v>26</v>
      </c>
      <c r="E70" s="61" t="s">
        <v>176</v>
      </c>
      <c r="F70" s="5">
        <f>COUNTIF(F3:F57,"5")</f>
        <v>7</v>
      </c>
      <c r="M70" s="19" t="s">
        <v>208</v>
      </c>
      <c r="N70" s="81">
        <v>40</v>
      </c>
      <c r="O70" s="81"/>
      <c r="V70" s="19" t="s">
        <v>208</v>
      </c>
      <c r="W70" s="81">
        <v>40</v>
      </c>
      <c r="X70" s="81"/>
      <c r="Z70" s="20" t="s">
        <v>278</v>
      </c>
      <c r="AA70" s="20">
        <f>COUNTIF(Z3:Z57,3)</f>
        <v>19</v>
      </c>
      <c r="AB70" s="64">
        <f>AA70/55</f>
        <v>0.34545454545454546</v>
      </c>
      <c r="AC70" s="18"/>
      <c r="AD70" s="18"/>
      <c r="AE70" s="18"/>
      <c r="AF70" s="18"/>
      <c r="AG70" s="18"/>
      <c r="AH70" s="19" t="s">
        <v>208</v>
      </c>
      <c r="AI70" s="81">
        <v>35</v>
      </c>
      <c r="AJ70" s="81"/>
      <c r="BH70">
        <f>SUM(BH64:BH68)</f>
        <v>55</v>
      </c>
      <c r="BI70" s="67">
        <f>SUM(BI64:BI68)</f>
        <v>1</v>
      </c>
    </row>
    <row r="71" spans="1:61" ht="15" x14ac:dyDescent="0.25">
      <c r="A71" s="56" t="s">
        <v>265</v>
      </c>
      <c r="B71" s="19">
        <f>COUNTIF(C3:C57,"F")</f>
        <v>29</v>
      </c>
      <c r="E71" s="61" t="s">
        <v>177</v>
      </c>
      <c r="F71" s="5">
        <f>COUNTIF(F3:F57,"4")</f>
        <v>24</v>
      </c>
      <c r="M71" s="19" t="s">
        <v>209</v>
      </c>
      <c r="N71" s="81">
        <v>8</v>
      </c>
      <c r="O71" s="81"/>
      <c r="V71" s="19" t="s">
        <v>209</v>
      </c>
      <c r="W71" s="81">
        <v>8</v>
      </c>
      <c r="X71" s="81"/>
      <c r="Z71" s="20" t="s">
        <v>279</v>
      </c>
      <c r="AA71" s="59">
        <f>COUNTIF(Z3:Z57,2)</f>
        <v>12</v>
      </c>
      <c r="AB71" s="64">
        <f t="shared" ref="AB71:AB72" si="16">AA71/55</f>
        <v>0.21818181818181817</v>
      </c>
      <c r="AC71" s="18"/>
      <c r="AD71" s="18"/>
      <c r="AE71" s="18"/>
      <c r="AF71" s="18"/>
      <c r="AG71" s="18"/>
      <c r="AH71" s="19" t="s">
        <v>209</v>
      </c>
      <c r="AI71" s="81">
        <v>7</v>
      </c>
      <c r="AJ71" s="81"/>
    </row>
    <row r="72" spans="1:61" ht="15" x14ac:dyDescent="0.25">
      <c r="A72" s="56" t="s">
        <v>169</v>
      </c>
      <c r="B72" s="19">
        <f>SUM(B70:B71)</f>
        <v>55</v>
      </c>
      <c r="E72" s="61" t="s">
        <v>178</v>
      </c>
      <c r="F72" s="5">
        <f>COUNTIF(F3:F57,"3")</f>
        <v>17</v>
      </c>
      <c r="M72" s="19" t="s">
        <v>268</v>
      </c>
      <c r="N72" s="81">
        <f>(N70-N71)/N70</f>
        <v>0.8</v>
      </c>
      <c r="O72" s="81"/>
      <c r="V72" s="19" t="s">
        <v>268</v>
      </c>
      <c r="W72" s="81">
        <f>(W70-W71)/W70</f>
        <v>0.8</v>
      </c>
      <c r="X72" s="81"/>
      <c r="Z72" s="20" t="s">
        <v>280</v>
      </c>
      <c r="AA72" s="59">
        <f>COUNTIF(Z3:Z57,1)</f>
        <v>24</v>
      </c>
      <c r="AB72" s="64">
        <f t="shared" si="16"/>
        <v>0.43636363636363634</v>
      </c>
      <c r="AC72" s="18"/>
      <c r="AD72" s="18"/>
      <c r="AE72" s="18"/>
      <c r="AF72" s="18"/>
      <c r="AG72" s="18"/>
      <c r="AH72" s="19" t="s">
        <v>268</v>
      </c>
      <c r="AI72" s="81">
        <f>(AI70-AI71)/AI70</f>
        <v>0.8</v>
      </c>
      <c r="AJ72" s="81"/>
    </row>
    <row r="73" spans="1:61" ht="15" x14ac:dyDescent="0.25">
      <c r="E73" s="61" t="s">
        <v>179</v>
      </c>
      <c r="F73" s="5">
        <f>COUNTIF(F3:F57,"2")</f>
        <v>6</v>
      </c>
      <c r="M73" s="82" t="s">
        <v>268</v>
      </c>
      <c r="N73" s="82"/>
      <c r="O73" s="82"/>
      <c r="V73" s="87" t="s">
        <v>268</v>
      </c>
      <c r="W73" s="87"/>
      <c r="X73" s="87"/>
      <c r="AA73" s="18"/>
      <c r="AB73" s="63"/>
      <c r="AC73" s="21"/>
      <c r="AD73" s="18"/>
      <c r="AE73" s="18"/>
      <c r="AF73" s="18"/>
      <c r="AG73" s="18"/>
      <c r="AH73" s="87" t="s">
        <v>268</v>
      </c>
      <c r="AI73" s="87"/>
      <c r="AJ73" s="87"/>
    </row>
    <row r="74" spans="1:61" ht="15" x14ac:dyDescent="0.25">
      <c r="E74" s="61" t="s">
        <v>180</v>
      </c>
      <c r="F74" s="5">
        <f>COUNTIF(F3:F57,"1")</f>
        <v>1</v>
      </c>
      <c r="I74" s="90" t="s">
        <v>282</v>
      </c>
      <c r="J74" s="91"/>
      <c r="K74" s="92"/>
      <c r="M74" s="17" t="s">
        <v>199</v>
      </c>
      <c r="N74" s="57" t="s">
        <v>271</v>
      </c>
      <c r="O74" s="20">
        <f>COUNTIF(P3:P57,"&gt;=32")</f>
        <v>0</v>
      </c>
      <c r="V74" s="17" t="s">
        <v>199</v>
      </c>
      <c r="W74" s="57" t="s">
        <v>271</v>
      </c>
      <c r="X74" s="20">
        <f>COUNTIF(Y3:Y57,"&gt;=32")</f>
        <v>0</v>
      </c>
      <c r="Z74" s="83" t="s">
        <v>281</v>
      </c>
      <c r="AA74" s="84"/>
      <c r="AB74" s="85"/>
      <c r="AC74" s="21"/>
      <c r="AD74" s="18"/>
      <c r="AE74" s="18"/>
      <c r="AF74" s="18"/>
      <c r="AG74" s="18"/>
      <c r="AH74" s="17" t="s">
        <v>199</v>
      </c>
      <c r="AI74" s="57" t="s">
        <v>271</v>
      </c>
      <c r="AJ74" s="20">
        <f>COUNTIF(AK3:AK57,"&gt;=32")</f>
        <v>0</v>
      </c>
    </row>
    <row r="75" spans="1:61" x14ac:dyDescent="0.2">
      <c r="A75" s="75" t="s">
        <v>5</v>
      </c>
      <c r="B75" s="75"/>
      <c r="I75" s="93" t="s">
        <v>283</v>
      </c>
      <c r="J75" s="93"/>
      <c r="K75" s="93"/>
      <c r="M75" s="17" t="s">
        <v>197</v>
      </c>
      <c r="N75" s="57" t="s">
        <v>273</v>
      </c>
      <c r="O75" s="20">
        <f>COUNTIFS(P3:P57,"&gt;=24",P3:P57,"&lt;32")</f>
        <v>0</v>
      </c>
      <c r="V75" s="17" t="s">
        <v>197</v>
      </c>
      <c r="W75" s="57" t="s">
        <v>273</v>
      </c>
      <c r="X75" s="20">
        <f>COUNTIFS(Y3:Y57,"&gt;=24",Y3:Y57,"&lt;32")</f>
        <v>0</v>
      </c>
      <c r="Z75" s="20" t="s">
        <v>278</v>
      </c>
      <c r="AA75" s="20">
        <f>COUNTIF(AA3:AA57,3)</f>
        <v>42</v>
      </c>
      <c r="AB75" s="64">
        <f>AA75/55</f>
        <v>0.76363636363636367</v>
      </c>
      <c r="AC75" s="21"/>
      <c r="AD75" s="18"/>
      <c r="AE75" s="18"/>
      <c r="AF75" s="18"/>
      <c r="AG75" s="18"/>
      <c r="AH75" s="17" t="s">
        <v>197</v>
      </c>
      <c r="AI75" s="57" t="s">
        <v>273</v>
      </c>
      <c r="AJ75" s="20">
        <f>COUNTIFS(AK3:AK57,"&gt;=24",AK3:AK57,"&lt;32")</f>
        <v>0</v>
      </c>
    </row>
    <row r="76" spans="1:61" x14ac:dyDescent="0.2">
      <c r="A76" s="7">
        <v>18</v>
      </c>
      <c r="B76" s="7">
        <f>COUNTIF(B3:B57,18)</f>
        <v>5</v>
      </c>
      <c r="M76" s="17" t="s">
        <v>195</v>
      </c>
      <c r="N76" s="57" t="s">
        <v>272</v>
      </c>
      <c r="O76" s="20">
        <f>COUNTIFS(P3:P57,"&gt;=16",P3:P57,"&lt;24")</f>
        <v>0</v>
      </c>
      <c r="V76" s="17" t="s">
        <v>195</v>
      </c>
      <c r="W76" s="57" t="s">
        <v>272</v>
      </c>
      <c r="X76" s="20">
        <f>COUNTIFS(Y3:Y57,"&gt;=16",Y3:Y57,"&lt;24")</f>
        <v>0</v>
      </c>
      <c r="Z76" s="20" t="s">
        <v>279</v>
      </c>
      <c r="AA76" s="59">
        <f>COUNTIF(AA3:AA57,2)</f>
        <v>12</v>
      </c>
      <c r="AB76" s="64">
        <f t="shared" ref="AB76:AB77" si="17">AA76/55</f>
        <v>0.21818181818181817</v>
      </c>
      <c r="AC76" s="21"/>
      <c r="AD76" s="18"/>
      <c r="AE76" s="18"/>
      <c r="AF76" s="18"/>
      <c r="AG76" s="18"/>
      <c r="AH76" s="17" t="s">
        <v>195</v>
      </c>
      <c r="AI76" s="57" t="s">
        <v>272</v>
      </c>
      <c r="AJ76" s="20">
        <f>COUNTIFS(AK3:AK57,"&gt;=16",AK3:AK57,"&lt;24")</f>
        <v>0</v>
      </c>
    </row>
    <row r="77" spans="1:61" x14ac:dyDescent="0.2">
      <c r="A77" s="7">
        <v>19</v>
      </c>
      <c r="B77" s="7">
        <f>COUNTIF(B3:B57,19)</f>
        <v>3</v>
      </c>
      <c r="G77">
        <v>55</v>
      </c>
      <c r="H77">
        <f>55+I77</f>
        <v>99</v>
      </c>
      <c r="I77">
        <f>55*(5-1)/5</f>
        <v>44</v>
      </c>
      <c r="M77" s="17" t="s">
        <v>269</v>
      </c>
      <c r="N77" s="58" t="s">
        <v>274</v>
      </c>
      <c r="O77" s="20">
        <f>COUNTIFS(P3:P57,"&gt;=8",P3:P57,"&lt;16")</f>
        <v>0</v>
      </c>
      <c r="V77" s="17" t="s">
        <v>269</v>
      </c>
      <c r="W77" s="58" t="s">
        <v>274</v>
      </c>
      <c r="X77" s="20">
        <f>COUNTIFS(Y3:Y57,"&gt;=8",Y3:Y57,"&lt;16")</f>
        <v>0</v>
      </c>
      <c r="Z77" s="20" t="s">
        <v>280</v>
      </c>
      <c r="AA77" s="59">
        <f>COUNTIF(AA3:AA57,1)</f>
        <v>1</v>
      </c>
      <c r="AB77" s="64">
        <f t="shared" si="17"/>
        <v>1.8181818181818181E-2</v>
      </c>
      <c r="AC77" s="21"/>
      <c r="AD77" s="18"/>
      <c r="AE77" s="18"/>
      <c r="AF77" s="18"/>
      <c r="AG77" s="18"/>
      <c r="AH77" s="17" t="s">
        <v>269</v>
      </c>
      <c r="AI77" s="58" t="s">
        <v>274</v>
      </c>
      <c r="AJ77" s="20">
        <f>COUNTIFS(AK3:AK57,"&gt;=8",AK3:AK57,"&lt;16")</f>
        <v>0</v>
      </c>
    </row>
    <row r="78" spans="1:61" x14ac:dyDescent="0.2">
      <c r="A78" s="7">
        <v>20</v>
      </c>
      <c r="B78" s="7">
        <f>COUNTIF(B3:B57,20)</f>
        <v>15</v>
      </c>
      <c r="G78">
        <f>H77+1</f>
        <v>100</v>
      </c>
      <c r="H78">
        <f>G78+I77</f>
        <v>144</v>
      </c>
      <c r="M78" s="17" t="s">
        <v>270</v>
      </c>
      <c r="N78" s="57" t="s">
        <v>275</v>
      </c>
      <c r="O78" s="20">
        <f>COUNTIFS(P3:P57,"&gt;=0",P3:P57,"&lt;8")</f>
        <v>55</v>
      </c>
      <c r="V78" s="17" t="s">
        <v>270</v>
      </c>
      <c r="W78" s="57" t="s">
        <v>275</v>
      </c>
      <c r="X78" s="20">
        <f>COUNTIFS(Y3:Y57,"&gt;=0",Y3:Y57,"&lt;8")</f>
        <v>55</v>
      </c>
      <c r="AC78" s="21"/>
      <c r="AD78" s="18"/>
      <c r="AE78" s="18"/>
      <c r="AF78" s="18"/>
      <c r="AG78" s="18"/>
      <c r="AH78" s="17" t="s">
        <v>270</v>
      </c>
      <c r="AI78" s="57" t="s">
        <v>275</v>
      </c>
      <c r="AJ78" s="20">
        <f>COUNTIFS(AK3:AK57,"&gt;=0",AK3:AK57,"&lt;8")</f>
        <v>55</v>
      </c>
    </row>
    <row r="79" spans="1:61" x14ac:dyDescent="0.2">
      <c r="A79" s="7">
        <v>21</v>
      </c>
      <c r="B79" s="7">
        <f>COUNTIF(B3:B57,21)</f>
        <v>17</v>
      </c>
      <c r="G79">
        <f>H78+1</f>
        <v>145</v>
      </c>
      <c r="H79">
        <f>G79+I77</f>
        <v>189</v>
      </c>
      <c r="M79" s="79" t="s">
        <v>169</v>
      </c>
      <c r="N79" s="80"/>
      <c r="O79" s="20">
        <f>SUM(O74:O78)</f>
        <v>55</v>
      </c>
      <c r="V79" s="79" t="s">
        <v>169</v>
      </c>
      <c r="W79" s="80"/>
      <c r="X79" s="20">
        <f>SUM(X74:X78)</f>
        <v>55</v>
      </c>
      <c r="AD79" s="18"/>
      <c r="AE79" s="18"/>
      <c r="AF79" s="18"/>
      <c r="AG79" s="18"/>
      <c r="AH79" s="79" t="s">
        <v>169</v>
      </c>
      <c r="AI79" s="80"/>
      <c r="AJ79" s="20">
        <f>SUM(AJ74:AJ78)</f>
        <v>55</v>
      </c>
    </row>
    <row r="80" spans="1:61" x14ac:dyDescent="0.2">
      <c r="A80" s="7">
        <v>22</v>
      </c>
      <c r="B80" s="7">
        <f>COUNTIF(B3:B57,22)</f>
        <v>14</v>
      </c>
      <c r="G80">
        <f>H79+1</f>
        <v>190</v>
      </c>
      <c r="H80">
        <f>G80+I77</f>
        <v>234</v>
      </c>
      <c r="AD80" s="18"/>
      <c r="AE80" s="18"/>
      <c r="AF80" s="18"/>
      <c r="AG80" s="18"/>
      <c r="AH80" s="18"/>
      <c r="AI80" s="18"/>
    </row>
    <row r="81" spans="1:35" x14ac:dyDescent="0.2">
      <c r="A81" s="7">
        <v>23</v>
      </c>
      <c r="B81" s="7">
        <f>COUNTIF(B3:B57,23)</f>
        <v>1</v>
      </c>
      <c r="G81">
        <f>H80+1</f>
        <v>235</v>
      </c>
      <c r="H81">
        <f>G81+I77</f>
        <v>279</v>
      </c>
      <c r="AD81" s="18"/>
      <c r="AE81" s="18"/>
      <c r="AF81" s="18"/>
      <c r="AG81" s="18"/>
      <c r="AH81" s="18"/>
      <c r="AI81" s="18"/>
    </row>
    <row r="82" spans="1:35" x14ac:dyDescent="0.2">
      <c r="A82" s="7">
        <v>24</v>
      </c>
      <c r="B82" s="7">
        <f>COUNTIF(B3:B57,24)</f>
        <v>0</v>
      </c>
      <c r="E82" s="21"/>
      <c r="AD82" s="18"/>
      <c r="AE82" s="18"/>
      <c r="AF82" s="18"/>
      <c r="AG82" s="18"/>
      <c r="AH82" s="18"/>
      <c r="AI82" s="18"/>
    </row>
    <row r="83" spans="1:35" x14ac:dyDescent="0.2">
      <c r="A83" s="7">
        <v>25</v>
      </c>
      <c r="B83" s="7">
        <f>COUNTIF(B3:B57,25)</f>
        <v>0</v>
      </c>
      <c r="AD83" s="18"/>
      <c r="AE83" s="18"/>
      <c r="AF83" s="18"/>
      <c r="AG83" s="18"/>
      <c r="AH83" s="18"/>
      <c r="AI83" s="18"/>
    </row>
    <row r="84" spans="1:35" x14ac:dyDescent="0.2">
      <c r="B84" s="54">
        <f>SUM(B76:B83)</f>
        <v>55</v>
      </c>
      <c r="AD84" s="18"/>
      <c r="AE84" s="18"/>
      <c r="AF84" s="18"/>
      <c r="AG84" s="18"/>
      <c r="AH84" s="18"/>
      <c r="AI84" s="18"/>
    </row>
    <row r="85" spans="1:35" x14ac:dyDescent="0.2">
      <c r="AD85" s="18"/>
      <c r="AE85" s="18"/>
      <c r="AF85" s="18"/>
      <c r="AG85" s="18"/>
      <c r="AH85" s="18"/>
      <c r="AI85" s="18"/>
    </row>
    <row r="86" spans="1:35" x14ac:dyDescent="0.2">
      <c r="AD86" s="18"/>
      <c r="AE86" s="18"/>
      <c r="AF86" s="18"/>
      <c r="AG86" s="18"/>
      <c r="AH86" s="18"/>
      <c r="AI86" s="18"/>
    </row>
    <row r="87" spans="1:35" x14ac:dyDescent="0.2">
      <c r="AD87" s="18"/>
      <c r="AE87" s="18"/>
      <c r="AF87" s="18"/>
      <c r="AG87" s="18"/>
      <c r="AH87" s="18"/>
      <c r="AI87" s="18"/>
    </row>
    <row r="88" spans="1:35" x14ac:dyDescent="0.2">
      <c r="AD88" s="18"/>
      <c r="AE88" s="18"/>
      <c r="AF88" s="18"/>
      <c r="AG88" s="18"/>
      <c r="AH88" s="18"/>
      <c r="AI88" s="18"/>
    </row>
    <row r="89" spans="1:35" x14ac:dyDescent="0.2">
      <c r="AD89" s="18"/>
      <c r="AE89" s="18"/>
      <c r="AF89" s="18"/>
      <c r="AG89" s="18"/>
      <c r="AH89" s="18"/>
      <c r="AI89" s="18"/>
    </row>
    <row r="90" spans="1:35" x14ac:dyDescent="0.2">
      <c r="AD90" s="18"/>
      <c r="AE90" s="18"/>
      <c r="AF90" s="18"/>
      <c r="AG90" s="18"/>
      <c r="AH90" s="18"/>
      <c r="AI90" s="18"/>
    </row>
    <row r="91" spans="1:35" x14ac:dyDescent="0.2">
      <c r="E91" s="74" t="s">
        <v>228</v>
      </c>
      <c r="F91" s="74"/>
      <c r="AD91" s="18"/>
      <c r="AE91" s="18"/>
      <c r="AF91" s="18"/>
      <c r="AG91" s="18"/>
      <c r="AH91" s="18"/>
      <c r="AI91" s="18"/>
    </row>
    <row r="92" spans="1:35" x14ac:dyDescent="0.2">
      <c r="A92" s="74" t="s">
        <v>214</v>
      </c>
      <c r="B92" s="74"/>
      <c r="C92" s="74"/>
      <c r="E92" s="20" t="s">
        <v>219</v>
      </c>
      <c r="F92" s="20" t="s">
        <v>220</v>
      </c>
      <c r="AD92" s="18"/>
      <c r="AE92" s="18"/>
      <c r="AF92" s="18"/>
      <c r="AG92" s="18"/>
      <c r="AH92" s="18"/>
      <c r="AI92" s="18"/>
    </row>
    <row r="93" spans="1:35" x14ac:dyDescent="0.2">
      <c r="A93" s="19" t="s">
        <v>215</v>
      </c>
      <c r="B93" s="19"/>
      <c r="C93" s="19">
        <f>1*100/5</f>
        <v>20</v>
      </c>
      <c r="E93" s="20" t="s">
        <v>221</v>
      </c>
      <c r="F93" s="20" t="s">
        <v>224</v>
      </c>
      <c r="AD93" s="18"/>
      <c r="AE93" s="18"/>
      <c r="AF93" s="18"/>
      <c r="AG93" s="18"/>
      <c r="AH93" s="18"/>
      <c r="AI93" s="18"/>
    </row>
    <row r="94" spans="1:35" x14ac:dyDescent="0.2">
      <c r="A94" s="19" t="s">
        <v>216</v>
      </c>
      <c r="B94" s="19"/>
      <c r="C94" s="19">
        <v>100</v>
      </c>
      <c r="E94" s="20" t="s">
        <v>177</v>
      </c>
      <c r="F94" s="20" t="s">
        <v>225</v>
      </c>
      <c r="AD94" s="18"/>
      <c r="AE94" s="18"/>
      <c r="AF94" s="18"/>
      <c r="AG94" s="18"/>
      <c r="AH94" s="18"/>
      <c r="AI94" s="18"/>
    </row>
    <row r="95" spans="1:35" x14ac:dyDescent="0.2">
      <c r="A95" s="17" t="s">
        <v>218</v>
      </c>
      <c r="B95" s="17"/>
      <c r="C95" s="19">
        <f>C94-C93</f>
        <v>80</v>
      </c>
      <c r="E95" s="20" t="s">
        <v>222</v>
      </c>
      <c r="F95" s="20" t="s">
        <v>226</v>
      </c>
      <c r="AD95" s="18"/>
      <c r="AE95" s="18"/>
      <c r="AF95" s="18"/>
      <c r="AG95" s="18"/>
      <c r="AH95" s="18"/>
      <c r="AI95" s="18"/>
    </row>
    <row r="96" spans="1:35" x14ac:dyDescent="0.2">
      <c r="A96" s="17" t="s">
        <v>217</v>
      </c>
      <c r="B96" s="17"/>
      <c r="C96" s="19">
        <f>C95/5</f>
        <v>16</v>
      </c>
      <c r="E96" s="20" t="s">
        <v>223</v>
      </c>
      <c r="F96" s="20" t="s">
        <v>227</v>
      </c>
      <c r="AD96" s="18"/>
      <c r="AE96" s="18"/>
      <c r="AF96" s="18"/>
      <c r="AG96" s="18"/>
      <c r="AH96" s="18"/>
      <c r="AI96" s="18"/>
    </row>
    <row r="97" spans="1:35" x14ac:dyDescent="0.2">
      <c r="AD97" s="18"/>
      <c r="AE97" s="18"/>
      <c r="AF97" s="18"/>
      <c r="AG97" s="18"/>
      <c r="AH97" s="18"/>
      <c r="AI97" s="18"/>
    </row>
    <row r="98" spans="1:35" x14ac:dyDescent="0.2">
      <c r="AD98" s="18"/>
      <c r="AE98" s="18"/>
      <c r="AF98" s="18"/>
      <c r="AG98" s="18"/>
      <c r="AH98" s="18"/>
      <c r="AI98" s="18"/>
    </row>
    <row r="99" spans="1:35" x14ac:dyDescent="0.2">
      <c r="AD99" s="18"/>
      <c r="AE99" s="18"/>
      <c r="AF99" s="18"/>
      <c r="AG99" s="18"/>
      <c r="AH99" s="18"/>
      <c r="AI99" s="18"/>
    </row>
    <row r="100" spans="1:35" x14ac:dyDescent="0.2">
      <c r="A100" s="53" t="s">
        <v>229</v>
      </c>
      <c r="B100" s="53"/>
      <c r="C100" s="53"/>
      <c r="E100" s="53" t="s">
        <v>230</v>
      </c>
      <c r="F100" s="53"/>
      <c r="AD100" s="18"/>
      <c r="AE100" s="18"/>
      <c r="AF100" s="18"/>
      <c r="AG100" s="18"/>
      <c r="AH100" s="18"/>
      <c r="AI100" s="18"/>
    </row>
    <row r="101" spans="1:35" x14ac:dyDescent="0.2">
      <c r="A101" s="19" t="s">
        <v>215</v>
      </c>
      <c r="B101" s="19"/>
      <c r="C101" s="19">
        <f>1*100/3</f>
        <v>33.333333333333336</v>
      </c>
      <c r="E101" s="20" t="s">
        <v>221</v>
      </c>
      <c r="F101" s="19" t="s">
        <v>231</v>
      </c>
      <c r="AD101" s="18"/>
      <c r="AE101" s="18"/>
      <c r="AF101" s="18"/>
      <c r="AG101" s="18"/>
      <c r="AH101" s="18"/>
      <c r="AI101" s="18"/>
    </row>
    <row r="102" spans="1:35" x14ac:dyDescent="0.2">
      <c r="A102" s="19" t="s">
        <v>216</v>
      </c>
      <c r="B102" s="19"/>
      <c r="C102" s="19">
        <v>100</v>
      </c>
      <c r="E102" s="20" t="s">
        <v>177</v>
      </c>
      <c r="F102" s="19" t="s">
        <v>232</v>
      </c>
      <c r="AD102" s="18"/>
      <c r="AE102" s="18"/>
      <c r="AF102" s="18"/>
      <c r="AG102" s="18"/>
      <c r="AH102" s="18"/>
      <c r="AI102" s="18"/>
    </row>
    <row r="103" spans="1:35" x14ac:dyDescent="0.2">
      <c r="A103" s="17" t="s">
        <v>218</v>
      </c>
      <c r="B103" s="17"/>
      <c r="C103" s="19">
        <f>C102-C101</f>
        <v>66.666666666666657</v>
      </c>
      <c r="E103" s="20" t="s">
        <v>222</v>
      </c>
      <c r="F103" s="19" t="s">
        <v>233</v>
      </c>
      <c r="AD103" s="18"/>
      <c r="AE103" s="18"/>
      <c r="AF103" s="18"/>
      <c r="AG103" s="18"/>
      <c r="AH103" s="18"/>
      <c r="AI103" s="18"/>
    </row>
    <row r="104" spans="1:35" x14ac:dyDescent="0.2">
      <c r="A104" s="17" t="s">
        <v>217</v>
      </c>
      <c r="B104" s="17"/>
      <c r="C104" s="19">
        <f>C103/3</f>
        <v>22.222222222222218</v>
      </c>
      <c r="E104" s="21"/>
      <c r="AD104" s="18"/>
      <c r="AE104" s="18"/>
      <c r="AF104" s="18"/>
      <c r="AG104" s="18"/>
      <c r="AH104" s="18"/>
      <c r="AI104" s="18"/>
    </row>
    <row r="105" spans="1:35" x14ac:dyDescent="0.2">
      <c r="AD105" s="18"/>
      <c r="AE105" s="18"/>
      <c r="AF105" s="18"/>
      <c r="AG105" s="18"/>
      <c r="AH105" s="18"/>
      <c r="AI105" s="18"/>
    </row>
    <row r="106" spans="1:35" x14ac:dyDescent="0.2">
      <c r="AD106" s="18"/>
      <c r="AE106" s="18"/>
      <c r="AF106" s="18"/>
      <c r="AG106" s="18"/>
      <c r="AH106" s="18"/>
      <c r="AI106" s="18"/>
    </row>
    <row r="107" spans="1:35" x14ac:dyDescent="0.2">
      <c r="AD107" s="18"/>
      <c r="AE107" s="18"/>
      <c r="AF107" s="18"/>
      <c r="AG107" s="18"/>
      <c r="AH107" s="18"/>
      <c r="AI107" s="18"/>
    </row>
    <row r="108" spans="1:35" x14ac:dyDescent="0.2">
      <c r="AD108" s="18"/>
      <c r="AE108" s="18"/>
      <c r="AF108" s="18"/>
      <c r="AG108" s="18"/>
      <c r="AH108" s="18"/>
      <c r="AI108" s="18"/>
    </row>
    <row r="109" spans="1:35" x14ac:dyDescent="0.2">
      <c r="AD109" s="18"/>
      <c r="AE109" s="18"/>
      <c r="AF109" s="18"/>
      <c r="AG109" s="18"/>
      <c r="AH109" s="18"/>
      <c r="AI109" s="18"/>
    </row>
    <row r="110" spans="1:35" x14ac:dyDescent="0.2">
      <c r="AD110" s="18"/>
      <c r="AE110" s="18"/>
      <c r="AF110" s="18"/>
      <c r="AG110" s="18"/>
      <c r="AH110" s="18"/>
      <c r="AI110" s="18"/>
    </row>
    <row r="111" spans="1:35" x14ac:dyDescent="0.2">
      <c r="AD111" s="18"/>
      <c r="AE111" s="18"/>
      <c r="AF111" s="18"/>
      <c r="AG111" s="18"/>
      <c r="AH111" s="18"/>
      <c r="AI111" s="18"/>
    </row>
    <row r="112" spans="1:35" x14ac:dyDescent="0.2">
      <c r="AD112" s="18"/>
      <c r="AE112" s="18"/>
      <c r="AF112" s="18"/>
      <c r="AG112" s="18"/>
      <c r="AH112" s="18"/>
      <c r="AI112" s="18"/>
    </row>
    <row r="113" spans="30:35" x14ac:dyDescent="0.2">
      <c r="AD113" s="18"/>
      <c r="AE113" s="18"/>
      <c r="AF113" s="18"/>
      <c r="AG113" s="18"/>
      <c r="AH113" s="18"/>
      <c r="AI113" s="18"/>
    </row>
    <row r="114" spans="30:35" x14ac:dyDescent="0.2">
      <c r="AD114" s="18"/>
      <c r="AE114" s="18"/>
      <c r="AF114" s="18"/>
      <c r="AG114" s="18"/>
      <c r="AH114" s="18"/>
      <c r="AI114" s="18"/>
    </row>
    <row r="115" spans="30:35" x14ac:dyDescent="0.2">
      <c r="AD115" s="18"/>
      <c r="AE115" s="18"/>
      <c r="AF115" s="18"/>
      <c r="AG115" s="18"/>
      <c r="AH115" s="18"/>
      <c r="AI115" s="18"/>
    </row>
    <row r="116" spans="30:35" x14ac:dyDescent="0.2">
      <c r="AD116" s="18"/>
      <c r="AE116" s="18"/>
      <c r="AF116" s="18"/>
      <c r="AG116" s="18"/>
      <c r="AH116" s="18"/>
      <c r="AI116" s="18"/>
    </row>
    <row r="117" spans="30:35" x14ac:dyDescent="0.2">
      <c r="AD117" s="18"/>
      <c r="AE117" s="18"/>
      <c r="AF117" s="18"/>
      <c r="AG117" s="18"/>
      <c r="AH117" s="18"/>
      <c r="AI117" s="18"/>
    </row>
    <row r="118" spans="30:35" x14ac:dyDescent="0.2">
      <c r="AD118" s="18"/>
      <c r="AE118" s="18"/>
      <c r="AF118" s="18"/>
      <c r="AG118" s="18"/>
      <c r="AH118" s="18"/>
      <c r="AI118" s="18"/>
    </row>
  </sheetData>
  <mergeCells count="32">
    <mergeCell ref="V79:W79"/>
    <mergeCell ref="AH69:AJ69"/>
    <mergeCell ref="AI70:AJ70"/>
    <mergeCell ref="AI71:AJ71"/>
    <mergeCell ref="AI72:AJ72"/>
    <mergeCell ref="AH73:AJ73"/>
    <mergeCell ref="AH79:AI79"/>
    <mergeCell ref="V69:X69"/>
    <mergeCell ref="W70:X70"/>
    <mergeCell ref="W71:X71"/>
    <mergeCell ref="I74:K74"/>
    <mergeCell ref="I75:K75"/>
    <mergeCell ref="N70:O70"/>
    <mergeCell ref="N71:O71"/>
    <mergeCell ref="N72:O72"/>
    <mergeCell ref="M69:O69"/>
    <mergeCell ref="A92:C92"/>
    <mergeCell ref="E91:F91"/>
    <mergeCell ref="A75:B75"/>
    <mergeCell ref="AU1:BC1"/>
    <mergeCell ref="M79:N79"/>
    <mergeCell ref="W72:X72"/>
    <mergeCell ref="M73:O73"/>
    <mergeCell ref="Z69:AB69"/>
    <mergeCell ref="Z74:AB74"/>
    <mergeCell ref="H1:O1"/>
    <mergeCell ref="Q1:X1"/>
    <mergeCell ref="Z1:AB1"/>
    <mergeCell ref="AD1:AJ1"/>
    <mergeCell ref="AL1:AS1"/>
    <mergeCell ref="AA68:AB68"/>
    <mergeCell ref="V73:X7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549E-2BE2-4CD2-A7AE-D9C98F7EA54A}">
  <dimension ref="A1:BL91"/>
  <sheetViews>
    <sheetView tabSelected="1" topLeftCell="A10" zoomScale="85" zoomScaleNormal="85" workbookViewId="0">
      <selection activeCell="N33" sqref="N33"/>
    </sheetView>
  </sheetViews>
  <sheetFormatPr defaultRowHeight="12.75" x14ac:dyDescent="0.2"/>
  <cols>
    <col min="5" max="5" width="24.7109375" customWidth="1"/>
    <col min="6" max="6" width="15.140625" customWidth="1"/>
    <col min="58" max="58" width="13" customWidth="1"/>
  </cols>
  <sheetData>
    <row r="1" spans="1:64" ht="15" x14ac:dyDescent="0.25">
      <c r="A1" s="20"/>
      <c r="B1" s="20"/>
      <c r="C1" s="20"/>
      <c r="D1" s="20"/>
      <c r="E1" s="20"/>
      <c r="F1" s="33" t="s">
        <v>235</v>
      </c>
      <c r="G1" s="20"/>
      <c r="H1" s="97" t="s">
        <v>236</v>
      </c>
      <c r="I1" s="97"/>
      <c r="J1" s="97"/>
      <c r="K1" s="97"/>
      <c r="L1" s="97"/>
      <c r="M1" s="97"/>
      <c r="N1" s="97"/>
      <c r="O1" s="97"/>
      <c r="P1" s="20"/>
      <c r="Q1" s="97" t="s">
        <v>237</v>
      </c>
      <c r="R1" s="97"/>
      <c r="S1" s="97"/>
      <c r="T1" s="97"/>
      <c r="U1" s="97"/>
      <c r="V1" s="97"/>
      <c r="W1" s="97"/>
      <c r="X1" s="97"/>
      <c r="Y1" s="20"/>
      <c r="Z1" s="97" t="s">
        <v>238</v>
      </c>
      <c r="AA1" s="97"/>
      <c r="AB1" s="97"/>
      <c r="AC1" s="20"/>
      <c r="AD1" s="97" t="s">
        <v>239</v>
      </c>
      <c r="AE1" s="97"/>
      <c r="AF1" s="97"/>
      <c r="AG1" s="97"/>
      <c r="AH1" s="97"/>
      <c r="AI1" s="97"/>
      <c r="AJ1" s="97"/>
      <c r="AK1" s="20"/>
      <c r="AL1" s="97" t="s">
        <v>240</v>
      </c>
      <c r="AM1" s="97"/>
      <c r="AN1" s="97"/>
      <c r="AO1" s="97"/>
      <c r="AP1" s="97"/>
      <c r="AQ1" s="97"/>
      <c r="AR1" s="97"/>
      <c r="AS1" s="97"/>
      <c r="AT1" s="20"/>
      <c r="AU1" s="97" t="s">
        <v>241</v>
      </c>
      <c r="AV1" s="97"/>
      <c r="AW1" s="97"/>
      <c r="AX1" s="97"/>
      <c r="AY1" s="97"/>
      <c r="AZ1" s="97"/>
      <c r="BA1" s="97"/>
      <c r="BB1" s="97"/>
      <c r="BC1" s="33"/>
      <c r="BD1" s="20"/>
    </row>
    <row r="2" spans="1:64" x14ac:dyDescent="0.2">
      <c r="A2" s="20" t="s">
        <v>213</v>
      </c>
      <c r="B2" s="7" t="s">
        <v>5</v>
      </c>
      <c r="C2" s="20" t="s">
        <v>266</v>
      </c>
      <c r="D2" s="20" t="s">
        <v>8</v>
      </c>
      <c r="E2" s="20" t="s">
        <v>9</v>
      </c>
      <c r="F2" s="34" t="s">
        <v>10</v>
      </c>
      <c r="G2" s="27" t="s">
        <v>169</v>
      </c>
      <c r="H2" s="34" t="s">
        <v>11</v>
      </c>
      <c r="I2" s="34" t="s">
        <v>12</v>
      </c>
      <c r="J2" s="34" t="s">
        <v>13</v>
      </c>
      <c r="K2" s="34" t="s">
        <v>14</v>
      </c>
      <c r="L2" s="34" t="s">
        <v>15</v>
      </c>
      <c r="M2" s="34" t="s">
        <v>16</v>
      </c>
      <c r="N2" s="34" t="s">
        <v>17</v>
      </c>
      <c r="O2" s="34" t="s">
        <v>18</v>
      </c>
      <c r="P2" s="27" t="s">
        <v>169</v>
      </c>
      <c r="Q2" s="34" t="s">
        <v>19</v>
      </c>
      <c r="R2" s="34" t="s">
        <v>20</v>
      </c>
      <c r="S2" s="34" t="s">
        <v>21</v>
      </c>
      <c r="T2" s="34" t="s">
        <v>22</v>
      </c>
      <c r="U2" s="34" t="s">
        <v>23</v>
      </c>
      <c r="V2" s="34" t="s">
        <v>24</v>
      </c>
      <c r="W2" s="34" t="s">
        <v>25</v>
      </c>
      <c r="X2" s="34" t="s">
        <v>26</v>
      </c>
      <c r="Y2" s="27" t="s">
        <v>169</v>
      </c>
      <c r="Z2" s="34" t="s">
        <v>27</v>
      </c>
      <c r="AA2" s="34" t="s">
        <v>28</v>
      </c>
      <c r="AB2" s="34" t="s">
        <v>29</v>
      </c>
      <c r="AC2" s="27" t="s">
        <v>169</v>
      </c>
      <c r="AD2" s="34" t="s">
        <v>30</v>
      </c>
      <c r="AE2" s="34" t="s">
        <v>31</v>
      </c>
      <c r="AF2" s="34" t="s">
        <v>32</v>
      </c>
      <c r="AG2" s="34" t="s">
        <v>33</v>
      </c>
      <c r="AH2" s="34" t="s">
        <v>34</v>
      </c>
      <c r="AI2" s="34" t="s">
        <v>35</v>
      </c>
      <c r="AJ2" s="34" t="s">
        <v>36</v>
      </c>
      <c r="AK2" s="27" t="s">
        <v>169</v>
      </c>
      <c r="AL2" s="34" t="s">
        <v>37</v>
      </c>
      <c r="AM2" s="34" t="s">
        <v>38</v>
      </c>
      <c r="AN2" s="34" t="s">
        <v>39</v>
      </c>
      <c r="AO2" s="34" t="s">
        <v>40</v>
      </c>
      <c r="AP2" s="34" t="s">
        <v>41</v>
      </c>
      <c r="AQ2" s="34" t="s">
        <v>42</v>
      </c>
      <c r="AR2" s="34" t="s">
        <v>43</v>
      </c>
      <c r="AS2" s="34" t="s">
        <v>44</v>
      </c>
      <c r="AT2" s="27" t="s">
        <v>169</v>
      </c>
      <c r="AU2" s="34" t="s">
        <v>45</v>
      </c>
      <c r="AV2" s="34" t="s">
        <v>46</v>
      </c>
      <c r="AW2" s="34" t="s">
        <v>47</v>
      </c>
      <c r="AX2" s="34" t="s">
        <v>48</v>
      </c>
      <c r="AY2" s="34" t="s">
        <v>49</v>
      </c>
      <c r="AZ2" s="34" t="s">
        <v>50</v>
      </c>
      <c r="BA2" s="34" t="s">
        <v>51</v>
      </c>
      <c r="BB2" s="34" t="s">
        <v>52</v>
      </c>
      <c r="BC2" s="34" t="s">
        <v>53</v>
      </c>
      <c r="BD2" s="27" t="s">
        <v>169</v>
      </c>
      <c r="BF2" s="32" t="s">
        <v>234</v>
      </c>
      <c r="BG2" s="32" t="s">
        <v>208</v>
      </c>
      <c r="BH2" s="32" t="s">
        <v>209</v>
      </c>
      <c r="BI2" s="32" t="s">
        <v>210</v>
      </c>
      <c r="BJ2" s="32" t="s">
        <v>211</v>
      </c>
      <c r="BK2" s="32" t="s">
        <v>183</v>
      </c>
      <c r="BL2" s="32" t="s">
        <v>212</v>
      </c>
    </row>
    <row r="3" spans="1:64" x14ac:dyDescent="0.2">
      <c r="A3" s="20">
        <v>56</v>
      </c>
      <c r="B3" s="7">
        <v>21</v>
      </c>
      <c r="C3" s="7" t="s">
        <v>104</v>
      </c>
      <c r="D3" s="20" t="s">
        <v>116</v>
      </c>
      <c r="E3" s="20" t="s">
        <v>117</v>
      </c>
      <c r="F3" s="28">
        <v>4</v>
      </c>
      <c r="G3" s="27">
        <f t="shared" ref="G3:G12" si="0">SUM(F3)</f>
        <v>4</v>
      </c>
      <c r="H3" s="28">
        <v>5</v>
      </c>
      <c r="I3" s="28">
        <v>5</v>
      </c>
      <c r="J3" s="28">
        <v>5</v>
      </c>
      <c r="K3" s="28">
        <v>5</v>
      </c>
      <c r="L3" s="28">
        <v>5</v>
      </c>
      <c r="M3" s="28">
        <v>5</v>
      </c>
      <c r="N3" s="28">
        <v>5</v>
      </c>
      <c r="O3" s="28">
        <v>5</v>
      </c>
      <c r="P3" s="27">
        <f>AVERAGE(H3:O3)</f>
        <v>5</v>
      </c>
      <c r="Q3" s="28">
        <v>5</v>
      </c>
      <c r="R3" s="28">
        <v>5</v>
      </c>
      <c r="S3" s="28">
        <v>5</v>
      </c>
      <c r="T3" s="28">
        <v>5</v>
      </c>
      <c r="U3" s="28">
        <v>5</v>
      </c>
      <c r="V3" s="28">
        <v>5</v>
      </c>
      <c r="W3" s="28">
        <v>5</v>
      </c>
      <c r="X3" s="28">
        <v>5</v>
      </c>
      <c r="Y3" s="27">
        <f>AVERAGE(Q3:X3)</f>
        <v>5</v>
      </c>
      <c r="Z3" s="28">
        <v>3</v>
      </c>
      <c r="AA3" s="28">
        <v>3</v>
      </c>
      <c r="AB3" s="28">
        <v>3</v>
      </c>
      <c r="AC3" s="27">
        <f>AVERAGE(Z3:AB3)</f>
        <v>3</v>
      </c>
      <c r="AD3" s="28">
        <v>5</v>
      </c>
      <c r="AE3" s="28">
        <v>5</v>
      </c>
      <c r="AF3" s="28">
        <v>5</v>
      </c>
      <c r="AG3" s="28">
        <v>5</v>
      </c>
      <c r="AH3" s="28">
        <v>5</v>
      </c>
      <c r="AI3" s="28">
        <v>5</v>
      </c>
      <c r="AJ3" s="28">
        <v>5</v>
      </c>
      <c r="AK3" s="27">
        <f>AVERAGE(AD3:AJ3)</f>
        <v>5</v>
      </c>
      <c r="AL3" s="28">
        <v>5</v>
      </c>
      <c r="AM3" s="28">
        <v>3</v>
      </c>
      <c r="AN3" s="28">
        <v>5</v>
      </c>
      <c r="AO3" s="28">
        <v>5</v>
      </c>
      <c r="AP3" s="28">
        <v>4</v>
      </c>
      <c r="AQ3" s="28">
        <v>5</v>
      </c>
      <c r="AR3" s="28">
        <v>5</v>
      </c>
      <c r="AS3" s="28">
        <v>5</v>
      </c>
      <c r="AT3" s="27">
        <f>AVERAGE(AL3:AS3)</f>
        <v>4.625</v>
      </c>
      <c r="AU3" s="28">
        <v>5</v>
      </c>
      <c r="AV3" s="28">
        <v>5</v>
      </c>
      <c r="AW3" s="28">
        <v>5</v>
      </c>
      <c r="AX3" s="28">
        <v>5</v>
      </c>
      <c r="AY3" s="28">
        <v>5</v>
      </c>
      <c r="AZ3" s="28">
        <v>5</v>
      </c>
      <c r="BA3" s="28">
        <v>5</v>
      </c>
      <c r="BB3" s="28">
        <v>5</v>
      </c>
      <c r="BC3" s="28">
        <v>5</v>
      </c>
      <c r="BD3" s="27">
        <f>AVERAGE(AU3:BC3)</f>
        <v>5</v>
      </c>
      <c r="BF3" s="30">
        <f>SUM(G3,P3,Y3,AK3,AT3,BD3)</f>
        <v>28.625</v>
      </c>
      <c r="BG3" s="7">
        <f>MAX(F3,H3:O3,Q3:X3,AD3:AJ3,AL3:AS3,AU3:BC3)</f>
        <v>5</v>
      </c>
      <c r="BH3" s="7">
        <f>MIN(F3,H3:O3,Q3:X3,Z3:AB3,AD3:AJ3,AL3:AS3,AU3:BC3)</f>
        <v>3</v>
      </c>
      <c r="BI3" s="31">
        <f>BF3/41</f>
        <v>0.69817073170731703</v>
      </c>
      <c r="BJ3" s="7">
        <f>STDEV(F3,H3:O3,Q3:X3,Z3:AB3,AD3:AJ3,AL3:AS3,AU3:BC3)</f>
        <v>0.60477312154329965</v>
      </c>
      <c r="BK3" s="7">
        <f>BI3*100/5</f>
        <v>13.963414634146341</v>
      </c>
      <c r="BL3" s="7" t="str">
        <f>IF(BK3&gt;=84,"ST",IF(BK3&gt;=68,"T",IF(BK3&gt;=52,"s",IF(BK3&gt;=36,"R","SR"))))</f>
        <v>SR</v>
      </c>
    </row>
    <row r="4" spans="1:64" x14ac:dyDescent="0.2">
      <c r="A4" s="20">
        <v>57</v>
      </c>
      <c r="B4" s="7">
        <v>20</v>
      </c>
      <c r="C4" s="7" t="s">
        <v>111</v>
      </c>
      <c r="D4" s="20" t="s">
        <v>116</v>
      </c>
      <c r="E4" s="20" t="s">
        <v>134</v>
      </c>
      <c r="F4" s="28">
        <v>4</v>
      </c>
      <c r="G4" s="27">
        <f t="shared" si="0"/>
        <v>4</v>
      </c>
      <c r="H4" s="28">
        <v>4</v>
      </c>
      <c r="I4" s="28">
        <v>4</v>
      </c>
      <c r="J4" s="28">
        <v>4</v>
      </c>
      <c r="K4" s="28">
        <v>4</v>
      </c>
      <c r="L4" s="28">
        <v>4</v>
      </c>
      <c r="M4" s="28">
        <v>2</v>
      </c>
      <c r="N4" s="28">
        <v>4</v>
      </c>
      <c r="O4" s="28">
        <v>4</v>
      </c>
      <c r="P4" s="27">
        <f t="shared" ref="P4:P63" si="1">AVERAGE(H4:O4)</f>
        <v>3.75</v>
      </c>
      <c r="Q4" s="28">
        <v>2</v>
      </c>
      <c r="R4" s="28">
        <v>4</v>
      </c>
      <c r="S4" s="28">
        <v>2</v>
      </c>
      <c r="T4" s="28">
        <v>2</v>
      </c>
      <c r="U4" s="28">
        <v>2</v>
      </c>
      <c r="V4" s="28">
        <v>4</v>
      </c>
      <c r="W4" s="28">
        <v>4</v>
      </c>
      <c r="X4" s="28">
        <v>4</v>
      </c>
      <c r="Y4" s="27">
        <f t="shared" ref="Y4:Y63" si="2">AVERAGE(Q4:X4)</f>
        <v>3</v>
      </c>
      <c r="Z4" s="28">
        <v>3</v>
      </c>
      <c r="AA4" s="28">
        <v>3</v>
      </c>
      <c r="AB4" s="28">
        <v>3</v>
      </c>
      <c r="AC4" s="27">
        <f t="shared" ref="AC4:AC63" si="3">AVERAGE(Z4:AB4)</f>
        <v>3</v>
      </c>
      <c r="AD4" s="28">
        <v>4</v>
      </c>
      <c r="AE4" s="28">
        <v>4</v>
      </c>
      <c r="AF4" s="28">
        <v>4</v>
      </c>
      <c r="AG4" s="28">
        <v>4</v>
      </c>
      <c r="AH4" s="28">
        <v>4</v>
      </c>
      <c r="AI4" s="28">
        <v>4</v>
      </c>
      <c r="AJ4" s="28">
        <v>4</v>
      </c>
      <c r="AK4" s="27">
        <f t="shared" ref="AK4:AK63" si="4">AVERAGE(AD4:AJ4)</f>
        <v>4</v>
      </c>
      <c r="AL4" s="28">
        <v>3</v>
      </c>
      <c r="AM4" s="28">
        <v>3</v>
      </c>
      <c r="AN4" s="28">
        <v>3</v>
      </c>
      <c r="AO4" s="28">
        <v>4</v>
      </c>
      <c r="AP4" s="28">
        <v>4</v>
      </c>
      <c r="AQ4" s="28">
        <v>4</v>
      </c>
      <c r="AR4" s="28">
        <v>4</v>
      </c>
      <c r="AS4" s="28">
        <v>3</v>
      </c>
      <c r="AT4" s="27">
        <f t="shared" ref="AT4:AT63" si="5">AVERAGE(AL4:AS4)</f>
        <v>3.5</v>
      </c>
      <c r="AU4" s="28">
        <v>3</v>
      </c>
      <c r="AV4" s="28">
        <v>4</v>
      </c>
      <c r="AW4" s="28">
        <v>4</v>
      </c>
      <c r="AX4" s="28">
        <v>3</v>
      </c>
      <c r="AY4" s="28">
        <v>4</v>
      </c>
      <c r="AZ4" s="28">
        <v>3</v>
      </c>
      <c r="BA4" s="28">
        <v>3</v>
      </c>
      <c r="BB4" s="28">
        <v>3</v>
      </c>
      <c r="BC4" s="28">
        <v>3</v>
      </c>
      <c r="BD4" s="27">
        <f t="shared" ref="BD4:BD63" si="6">AVERAGE(AU4:BC4)</f>
        <v>3.3333333333333335</v>
      </c>
      <c r="BF4" s="30">
        <f t="shared" ref="BF4:BF56" si="7">SUM(G4,P4,Y4,AK4,AT4,BD4)</f>
        <v>21.583333333333332</v>
      </c>
      <c r="BG4" s="7">
        <f t="shared" ref="BG4:BG63" si="8">MAX(F4,H4:O4,Q4:X4,AD4:AJ4,AL4:AS4,AU4:BC4)</f>
        <v>4</v>
      </c>
      <c r="BH4" s="7">
        <f t="shared" ref="BH4:BH63" si="9">MIN(F4,H4:O4,Q4:X4,Z4:AB4,AD4:AJ4,AL4:AS4,AU4:BC4)</f>
        <v>2</v>
      </c>
      <c r="BI4" s="31">
        <f t="shared" ref="BI4:BI63" si="10">BF4/41</f>
        <v>0.52642276422764223</v>
      </c>
      <c r="BJ4" s="7">
        <f t="shared" ref="BJ4:BJ63" si="11">STDEV(F4,H4:O4,Q4:X4,Z4:AB4,AD4:AJ4,AL4:AS4,AU4:BC4)</f>
        <v>0.69845798141122317</v>
      </c>
      <c r="BK4" s="7">
        <f t="shared" ref="BK4:BK63" si="12">BI4*100/5</f>
        <v>10.528455284552845</v>
      </c>
      <c r="BL4" s="7" t="str">
        <f t="shared" ref="BL4:BL63" si="13">IF(BK4&gt;=84,"ST",IF(BK4&gt;=68,"T",IF(BK4&gt;=52,"s",IF(BK4&gt;=36,"R","SR"))))</f>
        <v>SR</v>
      </c>
    </row>
    <row r="5" spans="1:64" x14ac:dyDescent="0.2">
      <c r="A5" s="20">
        <v>58</v>
      </c>
      <c r="B5" s="7">
        <v>20</v>
      </c>
      <c r="C5" s="7" t="s">
        <v>111</v>
      </c>
      <c r="D5" s="20" t="s">
        <v>116</v>
      </c>
      <c r="E5" s="20" t="s">
        <v>134</v>
      </c>
      <c r="F5" s="28">
        <v>4</v>
      </c>
      <c r="G5" s="27">
        <f t="shared" si="0"/>
        <v>4</v>
      </c>
      <c r="H5" s="28">
        <v>4</v>
      </c>
      <c r="I5" s="28">
        <v>4</v>
      </c>
      <c r="J5" s="28">
        <v>3</v>
      </c>
      <c r="K5" s="28">
        <v>3</v>
      </c>
      <c r="L5" s="28">
        <v>3</v>
      </c>
      <c r="M5" s="28">
        <v>3</v>
      </c>
      <c r="N5" s="28">
        <v>4</v>
      </c>
      <c r="O5" s="28">
        <v>3</v>
      </c>
      <c r="P5" s="27">
        <f t="shared" si="1"/>
        <v>3.375</v>
      </c>
      <c r="Q5" s="28">
        <v>4</v>
      </c>
      <c r="R5" s="28">
        <v>4</v>
      </c>
      <c r="S5" s="28">
        <v>4</v>
      </c>
      <c r="T5" s="28">
        <v>4</v>
      </c>
      <c r="U5" s="28">
        <v>4</v>
      </c>
      <c r="V5" s="28">
        <v>4</v>
      </c>
      <c r="W5" s="28">
        <v>4</v>
      </c>
      <c r="X5" s="28">
        <v>4</v>
      </c>
      <c r="Y5" s="27">
        <f t="shared" si="2"/>
        <v>4</v>
      </c>
      <c r="Z5" s="28">
        <v>2</v>
      </c>
      <c r="AA5" s="28">
        <v>3</v>
      </c>
      <c r="AB5" s="28">
        <v>3</v>
      </c>
      <c r="AC5" s="27">
        <f t="shared" si="3"/>
        <v>2.6666666666666665</v>
      </c>
      <c r="AD5" s="28">
        <v>4</v>
      </c>
      <c r="AE5" s="28">
        <v>3</v>
      </c>
      <c r="AF5" s="28">
        <v>3</v>
      </c>
      <c r="AG5" s="28">
        <v>3</v>
      </c>
      <c r="AH5" s="28">
        <v>3</v>
      </c>
      <c r="AI5" s="28">
        <v>3</v>
      </c>
      <c r="AJ5" s="28">
        <v>3</v>
      </c>
      <c r="AK5" s="27">
        <f t="shared" si="4"/>
        <v>3.1428571428571428</v>
      </c>
      <c r="AL5" s="28">
        <v>3</v>
      </c>
      <c r="AM5" s="28">
        <v>3</v>
      </c>
      <c r="AN5" s="28">
        <v>3</v>
      </c>
      <c r="AO5" s="28">
        <v>3</v>
      </c>
      <c r="AP5" s="28">
        <v>4</v>
      </c>
      <c r="AQ5" s="28">
        <v>4</v>
      </c>
      <c r="AR5" s="28">
        <v>4</v>
      </c>
      <c r="AS5" s="28">
        <v>3</v>
      </c>
      <c r="AT5" s="27">
        <f t="shared" si="5"/>
        <v>3.375</v>
      </c>
      <c r="AU5" s="28">
        <v>4</v>
      </c>
      <c r="AV5" s="28">
        <v>4</v>
      </c>
      <c r="AW5" s="28">
        <v>5</v>
      </c>
      <c r="AX5" s="28">
        <v>3</v>
      </c>
      <c r="AY5" s="28">
        <v>4</v>
      </c>
      <c r="AZ5" s="28">
        <v>3</v>
      </c>
      <c r="BA5" s="28">
        <v>4</v>
      </c>
      <c r="BB5" s="28">
        <v>5</v>
      </c>
      <c r="BC5" s="28">
        <v>4</v>
      </c>
      <c r="BD5" s="27">
        <f t="shared" si="6"/>
        <v>4</v>
      </c>
      <c r="BF5" s="30">
        <f t="shared" si="7"/>
        <v>21.892857142857142</v>
      </c>
      <c r="BG5" s="7">
        <f t="shared" si="8"/>
        <v>5</v>
      </c>
      <c r="BH5" s="7">
        <f t="shared" si="9"/>
        <v>2</v>
      </c>
      <c r="BI5" s="31">
        <f t="shared" si="10"/>
        <v>0.53397212543554007</v>
      </c>
      <c r="BJ5" s="7">
        <f t="shared" si="11"/>
        <v>0.62708426252333827</v>
      </c>
      <c r="BK5" s="7">
        <f t="shared" si="12"/>
        <v>10.679442508710801</v>
      </c>
      <c r="BL5" s="7" t="str">
        <f t="shared" si="13"/>
        <v>SR</v>
      </c>
    </row>
    <row r="6" spans="1:64" x14ac:dyDescent="0.2">
      <c r="A6" s="20">
        <v>59</v>
      </c>
      <c r="B6" s="7">
        <v>20</v>
      </c>
      <c r="C6" s="7" t="s">
        <v>111</v>
      </c>
      <c r="D6" s="20" t="s">
        <v>116</v>
      </c>
      <c r="E6" s="20" t="s">
        <v>134</v>
      </c>
      <c r="F6" s="28">
        <v>4</v>
      </c>
      <c r="G6" s="27">
        <f t="shared" si="0"/>
        <v>4</v>
      </c>
      <c r="H6" s="28">
        <v>4</v>
      </c>
      <c r="I6" s="28">
        <v>4</v>
      </c>
      <c r="J6" s="28">
        <v>3</v>
      </c>
      <c r="K6" s="28">
        <v>4</v>
      </c>
      <c r="L6" s="28">
        <v>4</v>
      </c>
      <c r="M6" s="28">
        <v>4</v>
      </c>
      <c r="N6" s="28">
        <v>4</v>
      </c>
      <c r="O6" s="28">
        <v>4</v>
      </c>
      <c r="P6" s="27">
        <f t="shared" si="1"/>
        <v>3.875</v>
      </c>
      <c r="Q6" s="28">
        <v>5</v>
      </c>
      <c r="R6" s="28">
        <v>5</v>
      </c>
      <c r="S6" s="28">
        <v>5</v>
      </c>
      <c r="T6" s="28">
        <v>3</v>
      </c>
      <c r="U6" s="28">
        <v>3</v>
      </c>
      <c r="V6" s="28">
        <v>5</v>
      </c>
      <c r="W6" s="28">
        <v>5</v>
      </c>
      <c r="X6" s="28">
        <v>5</v>
      </c>
      <c r="Y6" s="27">
        <f t="shared" si="2"/>
        <v>4.5</v>
      </c>
      <c r="Z6" s="28">
        <v>3</v>
      </c>
      <c r="AA6" s="28">
        <v>3</v>
      </c>
      <c r="AB6" s="28">
        <v>3</v>
      </c>
      <c r="AC6" s="27">
        <f t="shared" si="3"/>
        <v>3</v>
      </c>
      <c r="AD6" s="28">
        <v>5</v>
      </c>
      <c r="AE6" s="28">
        <v>5</v>
      </c>
      <c r="AF6" s="28">
        <v>5</v>
      </c>
      <c r="AG6" s="28">
        <v>5</v>
      </c>
      <c r="AH6" s="28">
        <v>5</v>
      </c>
      <c r="AI6" s="28">
        <v>5</v>
      </c>
      <c r="AJ6" s="28">
        <v>5</v>
      </c>
      <c r="AK6" s="27">
        <f t="shared" si="4"/>
        <v>5</v>
      </c>
      <c r="AL6" s="28">
        <v>4</v>
      </c>
      <c r="AM6" s="28">
        <v>4</v>
      </c>
      <c r="AN6" s="28">
        <v>4</v>
      </c>
      <c r="AO6" s="28">
        <v>4</v>
      </c>
      <c r="AP6" s="28">
        <v>4</v>
      </c>
      <c r="AQ6" s="28">
        <v>4</v>
      </c>
      <c r="AR6" s="28">
        <v>4</v>
      </c>
      <c r="AS6" s="28">
        <v>4</v>
      </c>
      <c r="AT6" s="27">
        <f t="shared" si="5"/>
        <v>4</v>
      </c>
      <c r="AU6" s="28">
        <v>5</v>
      </c>
      <c r="AV6" s="28">
        <v>5</v>
      </c>
      <c r="AW6" s="28">
        <v>4</v>
      </c>
      <c r="AX6" s="28">
        <v>4</v>
      </c>
      <c r="AY6" s="28">
        <v>4</v>
      </c>
      <c r="AZ6" s="28">
        <v>4</v>
      </c>
      <c r="BA6" s="28">
        <v>3</v>
      </c>
      <c r="BB6" s="28">
        <v>3</v>
      </c>
      <c r="BC6" s="28">
        <v>3</v>
      </c>
      <c r="BD6" s="27">
        <f t="shared" si="6"/>
        <v>3.8888888888888888</v>
      </c>
      <c r="BF6" s="30">
        <f t="shared" si="7"/>
        <v>25.263888888888889</v>
      </c>
      <c r="BG6" s="7">
        <f t="shared" si="8"/>
        <v>5</v>
      </c>
      <c r="BH6" s="7">
        <f t="shared" si="9"/>
        <v>3</v>
      </c>
      <c r="BI6" s="31">
        <f t="shared" si="10"/>
        <v>0.61619241192411922</v>
      </c>
      <c r="BJ6" s="7">
        <f t="shared" si="11"/>
        <v>0.73424250131680369</v>
      </c>
      <c r="BK6" s="7">
        <f t="shared" si="12"/>
        <v>12.323848238482384</v>
      </c>
      <c r="BL6" s="7" t="str">
        <f t="shared" si="13"/>
        <v>SR</v>
      </c>
    </row>
    <row r="7" spans="1:64" x14ac:dyDescent="0.2">
      <c r="A7" s="20">
        <v>60</v>
      </c>
      <c r="B7" s="7">
        <v>19</v>
      </c>
      <c r="C7" s="7" t="s">
        <v>111</v>
      </c>
      <c r="D7" s="20" t="s">
        <v>116</v>
      </c>
      <c r="E7" s="20" t="s">
        <v>134</v>
      </c>
      <c r="F7" s="28">
        <v>4</v>
      </c>
      <c r="G7" s="27">
        <f t="shared" si="0"/>
        <v>4</v>
      </c>
      <c r="H7" s="28">
        <v>5</v>
      </c>
      <c r="I7" s="28">
        <v>4</v>
      </c>
      <c r="J7" s="28">
        <v>4</v>
      </c>
      <c r="K7" s="28">
        <v>4</v>
      </c>
      <c r="L7" s="28">
        <v>4</v>
      </c>
      <c r="M7" s="28">
        <v>5</v>
      </c>
      <c r="N7" s="28">
        <v>5</v>
      </c>
      <c r="O7" s="28">
        <v>4</v>
      </c>
      <c r="P7" s="27">
        <f t="shared" si="1"/>
        <v>4.375</v>
      </c>
      <c r="Q7" s="28">
        <v>4</v>
      </c>
      <c r="R7" s="28">
        <v>4</v>
      </c>
      <c r="S7" s="28">
        <v>5</v>
      </c>
      <c r="T7" s="28">
        <v>3</v>
      </c>
      <c r="U7" s="28">
        <v>4</v>
      </c>
      <c r="V7" s="28">
        <v>4</v>
      </c>
      <c r="W7" s="28">
        <v>4</v>
      </c>
      <c r="X7" s="28">
        <v>4</v>
      </c>
      <c r="Y7" s="27">
        <f t="shared" si="2"/>
        <v>4</v>
      </c>
      <c r="Z7" s="28">
        <v>3</v>
      </c>
      <c r="AA7" s="28">
        <v>3</v>
      </c>
      <c r="AB7" s="28">
        <v>3</v>
      </c>
      <c r="AC7" s="27">
        <f t="shared" si="3"/>
        <v>3</v>
      </c>
      <c r="AD7" s="28">
        <v>5</v>
      </c>
      <c r="AE7" s="28">
        <v>3</v>
      </c>
      <c r="AF7" s="28">
        <v>4</v>
      </c>
      <c r="AG7" s="28">
        <v>3</v>
      </c>
      <c r="AH7" s="28">
        <v>3</v>
      </c>
      <c r="AI7" s="28">
        <v>2</v>
      </c>
      <c r="AJ7" s="28">
        <v>1</v>
      </c>
      <c r="AK7" s="27">
        <f t="shared" si="4"/>
        <v>3</v>
      </c>
      <c r="AL7" s="28">
        <v>4</v>
      </c>
      <c r="AM7" s="28">
        <v>5</v>
      </c>
      <c r="AN7" s="28">
        <v>4</v>
      </c>
      <c r="AO7" s="28">
        <v>4</v>
      </c>
      <c r="AP7" s="28">
        <v>4</v>
      </c>
      <c r="AQ7" s="28">
        <v>4</v>
      </c>
      <c r="AR7" s="28">
        <v>4</v>
      </c>
      <c r="AS7" s="28">
        <v>4</v>
      </c>
      <c r="AT7" s="27">
        <f t="shared" si="5"/>
        <v>4.125</v>
      </c>
      <c r="AU7" s="28">
        <v>4</v>
      </c>
      <c r="AV7" s="28">
        <v>4</v>
      </c>
      <c r="AW7" s="28">
        <v>5</v>
      </c>
      <c r="AX7" s="28">
        <v>3</v>
      </c>
      <c r="AY7" s="28">
        <v>4</v>
      </c>
      <c r="AZ7" s="28">
        <v>3</v>
      </c>
      <c r="BA7" s="28">
        <v>4</v>
      </c>
      <c r="BB7" s="28">
        <v>4</v>
      </c>
      <c r="BC7" s="28">
        <v>4</v>
      </c>
      <c r="BD7" s="27">
        <f t="shared" si="6"/>
        <v>3.8888888888888888</v>
      </c>
      <c r="BF7" s="30">
        <f t="shared" si="7"/>
        <v>23.388888888888889</v>
      </c>
      <c r="BG7" s="7">
        <f t="shared" si="8"/>
        <v>5</v>
      </c>
      <c r="BH7" s="7">
        <f t="shared" si="9"/>
        <v>1</v>
      </c>
      <c r="BI7" s="31">
        <f t="shared" si="10"/>
        <v>0.57046070460704612</v>
      </c>
      <c r="BJ7" s="7">
        <f t="shared" si="11"/>
        <v>0.80530744723155012</v>
      </c>
      <c r="BK7" s="7">
        <f t="shared" si="12"/>
        <v>11.409214092140923</v>
      </c>
      <c r="BL7" s="7" t="str">
        <f t="shared" si="13"/>
        <v>SR</v>
      </c>
    </row>
    <row r="8" spans="1:64" x14ac:dyDescent="0.2">
      <c r="A8" s="20">
        <v>61</v>
      </c>
      <c r="B8" s="7">
        <v>20</v>
      </c>
      <c r="C8" s="7" t="s">
        <v>104</v>
      </c>
      <c r="D8" s="20" t="s">
        <v>116</v>
      </c>
      <c r="E8" s="20" t="s">
        <v>134</v>
      </c>
      <c r="F8" s="28">
        <v>5</v>
      </c>
      <c r="G8" s="27">
        <f t="shared" si="0"/>
        <v>5</v>
      </c>
      <c r="H8" s="28">
        <v>5</v>
      </c>
      <c r="I8" s="28">
        <v>5</v>
      </c>
      <c r="J8" s="28">
        <v>3</v>
      </c>
      <c r="K8" s="28">
        <v>4</v>
      </c>
      <c r="L8" s="28">
        <v>4</v>
      </c>
      <c r="M8" s="28">
        <v>4</v>
      </c>
      <c r="N8" s="28">
        <v>4</v>
      </c>
      <c r="O8" s="28">
        <v>4</v>
      </c>
      <c r="P8" s="27">
        <f t="shared" si="1"/>
        <v>4.125</v>
      </c>
      <c r="Q8" s="28">
        <v>4</v>
      </c>
      <c r="R8" s="28">
        <v>4</v>
      </c>
      <c r="S8" s="28">
        <v>4</v>
      </c>
      <c r="T8" s="28">
        <v>4</v>
      </c>
      <c r="U8" s="28">
        <v>4</v>
      </c>
      <c r="V8" s="28">
        <v>4</v>
      </c>
      <c r="W8" s="28">
        <v>4</v>
      </c>
      <c r="X8" s="28">
        <v>4</v>
      </c>
      <c r="Y8" s="27">
        <f t="shared" si="2"/>
        <v>4</v>
      </c>
      <c r="Z8" s="28">
        <v>3</v>
      </c>
      <c r="AA8" s="28">
        <v>3</v>
      </c>
      <c r="AB8" s="28">
        <v>3</v>
      </c>
      <c r="AC8" s="27">
        <f t="shared" si="3"/>
        <v>3</v>
      </c>
      <c r="AD8" s="28">
        <v>4</v>
      </c>
      <c r="AE8" s="28">
        <v>2</v>
      </c>
      <c r="AF8" s="28">
        <v>2</v>
      </c>
      <c r="AG8" s="28">
        <v>2</v>
      </c>
      <c r="AH8" s="28">
        <v>2</v>
      </c>
      <c r="AI8" s="28">
        <v>2</v>
      </c>
      <c r="AJ8" s="28">
        <v>2</v>
      </c>
      <c r="AK8" s="27">
        <f t="shared" si="4"/>
        <v>2.2857142857142856</v>
      </c>
      <c r="AL8" s="28">
        <v>4</v>
      </c>
      <c r="AM8" s="28">
        <v>4</v>
      </c>
      <c r="AN8" s="28">
        <v>4</v>
      </c>
      <c r="AO8" s="28">
        <v>4</v>
      </c>
      <c r="AP8" s="28">
        <v>4</v>
      </c>
      <c r="AQ8" s="28">
        <v>4</v>
      </c>
      <c r="AR8" s="28">
        <v>4</v>
      </c>
      <c r="AS8" s="28">
        <v>4</v>
      </c>
      <c r="AT8" s="27">
        <f t="shared" si="5"/>
        <v>4</v>
      </c>
      <c r="AU8" s="28">
        <v>4</v>
      </c>
      <c r="AV8" s="28">
        <v>4</v>
      </c>
      <c r="AW8" s="28">
        <v>4</v>
      </c>
      <c r="AX8" s="28">
        <v>4</v>
      </c>
      <c r="AY8" s="28">
        <v>4</v>
      </c>
      <c r="AZ8" s="28">
        <v>4</v>
      </c>
      <c r="BA8" s="28">
        <v>4</v>
      </c>
      <c r="BB8" s="28">
        <v>2</v>
      </c>
      <c r="BC8" s="28">
        <v>4</v>
      </c>
      <c r="BD8" s="27">
        <f t="shared" si="6"/>
        <v>3.7777777777777777</v>
      </c>
      <c r="BF8" s="30">
        <f t="shared" si="7"/>
        <v>23.188492063492063</v>
      </c>
      <c r="BG8" s="7">
        <f t="shared" si="8"/>
        <v>5</v>
      </c>
      <c r="BH8" s="7">
        <f t="shared" si="9"/>
        <v>2</v>
      </c>
      <c r="BI8" s="31">
        <f t="shared" si="10"/>
        <v>0.56557297715834298</v>
      </c>
      <c r="BJ8" s="7">
        <f t="shared" si="11"/>
        <v>0.83368561968740507</v>
      </c>
      <c r="BK8" s="7">
        <f t="shared" si="12"/>
        <v>11.311459543166858</v>
      </c>
      <c r="BL8" s="7" t="str">
        <f t="shared" si="13"/>
        <v>SR</v>
      </c>
    </row>
    <row r="9" spans="1:64" x14ac:dyDescent="0.2">
      <c r="A9" s="20">
        <v>62</v>
      </c>
      <c r="B9" s="7">
        <v>19</v>
      </c>
      <c r="C9" s="7" t="s">
        <v>111</v>
      </c>
      <c r="D9" s="20" t="s">
        <v>116</v>
      </c>
      <c r="E9" s="20" t="s">
        <v>134</v>
      </c>
      <c r="F9" s="28">
        <v>4</v>
      </c>
      <c r="G9" s="27">
        <f t="shared" si="0"/>
        <v>4</v>
      </c>
      <c r="H9" s="28">
        <v>5</v>
      </c>
      <c r="I9" s="28">
        <v>4</v>
      </c>
      <c r="J9" s="28">
        <v>5</v>
      </c>
      <c r="K9" s="28">
        <v>3</v>
      </c>
      <c r="L9" s="28">
        <v>4</v>
      </c>
      <c r="M9" s="28">
        <v>4</v>
      </c>
      <c r="N9" s="28">
        <v>4</v>
      </c>
      <c r="O9" s="28">
        <v>4</v>
      </c>
      <c r="P9" s="27">
        <f t="shared" si="1"/>
        <v>4.125</v>
      </c>
      <c r="Q9" s="28">
        <v>4</v>
      </c>
      <c r="R9" s="28">
        <v>5</v>
      </c>
      <c r="S9" s="28">
        <v>5</v>
      </c>
      <c r="T9" s="28">
        <v>4</v>
      </c>
      <c r="U9" s="28">
        <v>5</v>
      </c>
      <c r="V9" s="28">
        <v>4</v>
      </c>
      <c r="W9" s="28">
        <v>5</v>
      </c>
      <c r="X9" s="28">
        <v>4</v>
      </c>
      <c r="Y9" s="27">
        <f t="shared" si="2"/>
        <v>4.5</v>
      </c>
      <c r="Z9" s="28">
        <v>3</v>
      </c>
      <c r="AA9" s="28">
        <v>3</v>
      </c>
      <c r="AB9" s="28">
        <v>3</v>
      </c>
      <c r="AC9" s="27">
        <f t="shared" si="3"/>
        <v>3</v>
      </c>
      <c r="AD9" s="28">
        <v>4</v>
      </c>
      <c r="AE9" s="28">
        <v>4</v>
      </c>
      <c r="AF9" s="28">
        <v>4</v>
      </c>
      <c r="AG9" s="28">
        <v>4</v>
      </c>
      <c r="AH9" s="28">
        <v>4</v>
      </c>
      <c r="AI9" s="28">
        <v>4</v>
      </c>
      <c r="AJ9" s="28">
        <v>4</v>
      </c>
      <c r="AK9" s="27">
        <f t="shared" si="4"/>
        <v>4</v>
      </c>
      <c r="AL9" s="28">
        <v>4</v>
      </c>
      <c r="AM9" s="28">
        <v>4</v>
      </c>
      <c r="AN9" s="28">
        <v>4</v>
      </c>
      <c r="AO9" s="28">
        <v>4</v>
      </c>
      <c r="AP9" s="28">
        <v>4</v>
      </c>
      <c r="AQ9" s="28">
        <v>4</v>
      </c>
      <c r="AR9" s="28">
        <v>4</v>
      </c>
      <c r="AS9" s="28">
        <v>4</v>
      </c>
      <c r="AT9" s="27">
        <f t="shared" si="5"/>
        <v>4</v>
      </c>
      <c r="AU9" s="28">
        <v>4</v>
      </c>
      <c r="AV9" s="28">
        <v>5</v>
      </c>
      <c r="AW9" s="28">
        <v>4</v>
      </c>
      <c r="AX9" s="28">
        <v>3</v>
      </c>
      <c r="AY9" s="28">
        <v>4</v>
      </c>
      <c r="AZ9" s="28">
        <v>4</v>
      </c>
      <c r="BA9" s="28">
        <v>3</v>
      </c>
      <c r="BB9" s="28">
        <v>3</v>
      </c>
      <c r="BC9" s="28">
        <v>4</v>
      </c>
      <c r="BD9" s="27">
        <f t="shared" si="6"/>
        <v>3.7777777777777777</v>
      </c>
      <c r="BF9" s="30">
        <f t="shared" si="7"/>
        <v>24.402777777777779</v>
      </c>
      <c r="BG9" s="7">
        <f t="shared" si="8"/>
        <v>5</v>
      </c>
      <c r="BH9" s="7">
        <f t="shared" si="9"/>
        <v>3</v>
      </c>
      <c r="BI9" s="31">
        <f t="shared" si="10"/>
        <v>0.59518970189701903</v>
      </c>
      <c r="BJ9" s="7">
        <f t="shared" si="11"/>
        <v>0.57059740215745569</v>
      </c>
      <c r="BK9" s="7">
        <f t="shared" si="12"/>
        <v>11.903794037940381</v>
      </c>
      <c r="BL9" s="7" t="str">
        <f t="shared" si="13"/>
        <v>SR</v>
      </c>
    </row>
    <row r="10" spans="1:64" x14ac:dyDescent="0.2">
      <c r="A10" s="20">
        <v>63</v>
      </c>
      <c r="B10" s="7">
        <v>20</v>
      </c>
      <c r="C10" s="7" t="s">
        <v>104</v>
      </c>
      <c r="D10" s="20" t="s">
        <v>116</v>
      </c>
      <c r="E10" s="20" t="s">
        <v>135</v>
      </c>
      <c r="F10" s="28">
        <v>5</v>
      </c>
      <c r="G10" s="27">
        <f t="shared" si="0"/>
        <v>5</v>
      </c>
      <c r="H10" s="28">
        <v>5</v>
      </c>
      <c r="I10" s="28">
        <v>5</v>
      </c>
      <c r="J10" s="28">
        <v>5</v>
      </c>
      <c r="K10" s="28">
        <v>5</v>
      </c>
      <c r="L10" s="28">
        <v>5</v>
      </c>
      <c r="M10" s="28">
        <v>5</v>
      </c>
      <c r="N10" s="28">
        <v>5</v>
      </c>
      <c r="O10" s="28">
        <v>5</v>
      </c>
      <c r="P10" s="27">
        <f t="shared" si="1"/>
        <v>5</v>
      </c>
      <c r="Q10" s="28">
        <v>4</v>
      </c>
      <c r="R10" s="28">
        <v>4</v>
      </c>
      <c r="S10" s="28">
        <v>4</v>
      </c>
      <c r="T10" s="28">
        <v>2</v>
      </c>
      <c r="U10" s="28">
        <v>4</v>
      </c>
      <c r="V10" s="28">
        <v>4</v>
      </c>
      <c r="W10" s="28">
        <v>4</v>
      </c>
      <c r="X10" s="28">
        <v>4</v>
      </c>
      <c r="Y10" s="27">
        <f t="shared" si="2"/>
        <v>3.75</v>
      </c>
      <c r="Z10" s="28">
        <v>3</v>
      </c>
      <c r="AA10" s="28">
        <v>3</v>
      </c>
      <c r="AB10" s="28">
        <v>3</v>
      </c>
      <c r="AC10" s="27">
        <f t="shared" si="3"/>
        <v>3</v>
      </c>
      <c r="AD10" s="28">
        <v>4</v>
      </c>
      <c r="AE10" s="28">
        <v>3</v>
      </c>
      <c r="AF10" s="28">
        <v>3</v>
      </c>
      <c r="AG10" s="28">
        <v>3</v>
      </c>
      <c r="AH10" s="28">
        <v>3</v>
      </c>
      <c r="AI10" s="28">
        <v>3</v>
      </c>
      <c r="AJ10" s="28">
        <v>3</v>
      </c>
      <c r="AK10" s="27">
        <f t="shared" si="4"/>
        <v>3.1428571428571428</v>
      </c>
      <c r="AL10" s="28">
        <v>4</v>
      </c>
      <c r="AM10" s="28">
        <v>4</v>
      </c>
      <c r="AN10" s="28">
        <v>4</v>
      </c>
      <c r="AO10" s="28">
        <v>4</v>
      </c>
      <c r="AP10" s="28">
        <v>4</v>
      </c>
      <c r="AQ10" s="28">
        <v>4</v>
      </c>
      <c r="AR10" s="28">
        <v>4</v>
      </c>
      <c r="AS10" s="28">
        <v>4</v>
      </c>
      <c r="AT10" s="27">
        <f t="shared" si="5"/>
        <v>4</v>
      </c>
      <c r="AU10" s="28">
        <v>4</v>
      </c>
      <c r="AV10" s="28">
        <v>4</v>
      </c>
      <c r="AW10" s="28">
        <v>4</v>
      </c>
      <c r="AX10" s="28">
        <v>4</v>
      </c>
      <c r="AY10" s="28">
        <v>4</v>
      </c>
      <c r="AZ10" s="28">
        <v>4</v>
      </c>
      <c r="BA10" s="28">
        <v>4</v>
      </c>
      <c r="BB10" s="28">
        <v>4</v>
      </c>
      <c r="BC10" s="28">
        <v>4</v>
      </c>
      <c r="BD10" s="27">
        <f t="shared" si="6"/>
        <v>4</v>
      </c>
      <c r="BF10" s="30">
        <f t="shared" si="7"/>
        <v>24.892857142857142</v>
      </c>
      <c r="BG10" s="7">
        <f t="shared" si="8"/>
        <v>5</v>
      </c>
      <c r="BH10" s="7">
        <f t="shared" si="9"/>
        <v>2</v>
      </c>
      <c r="BI10" s="31">
        <f t="shared" si="10"/>
        <v>0.6071428571428571</v>
      </c>
      <c r="BJ10" s="7">
        <f t="shared" si="11"/>
        <v>0.71380231301942487</v>
      </c>
      <c r="BK10" s="7">
        <f t="shared" si="12"/>
        <v>12.142857142857142</v>
      </c>
      <c r="BL10" s="7" t="str">
        <f t="shared" si="13"/>
        <v>SR</v>
      </c>
    </row>
    <row r="11" spans="1:64" x14ac:dyDescent="0.2">
      <c r="A11" s="20">
        <v>64</v>
      </c>
      <c r="B11" s="7">
        <v>20</v>
      </c>
      <c r="C11" s="7" t="s">
        <v>111</v>
      </c>
      <c r="D11" s="20" t="s">
        <v>116</v>
      </c>
      <c r="E11" s="20" t="s">
        <v>134</v>
      </c>
      <c r="F11" s="28">
        <v>4</v>
      </c>
      <c r="G11" s="27">
        <f t="shared" si="0"/>
        <v>4</v>
      </c>
      <c r="H11" s="28">
        <v>5</v>
      </c>
      <c r="I11" s="28">
        <v>5</v>
      </c>
      <c r="J11" s="28">
        <v>4</v>
      </c>
      <c r="K11" s="28">
        <v>3</v>
      </c>
      <c r="L11" s="28">
        <v>3</v>
      </c>
      <c r="M11" s="28">
        <v>4</v>
      </c>
      <c r="N11" s="28">
        <v>4</v>
      </c>
      <c r="O11" s="28">
        <v>4</v>
      </c>
      <c r="P11" s="27">
        <f t="shared" si="1"/>
        <v>4</v>
      </c>
      <c r="Q11" s="28">
        <v>4</v>
      </c>
      <c r="R11" s="28">
        <v>4</v>
      </c>
      <c r="S11" s="28">
        <v>4</v>
      </c>
      <c r="T11" s="28">
        <v>2</v>
      </c>
      <c r="U11" s="28">
        <v>4</v>
      </c>
      <c r="V11" s="28">
        <v>4</v>
      </c>
      <c r="W11" s="28">
        <v>4</v>
      </c>
      <c r="X11" s="28">
        <v>2</v>
      </c>
      <c r="Y11" s="27">
        <f t="shared" si="2"/>
        <v>3.5</v>
      </c>
      <c r="Z11" s="28">
        <v>3</v>
      </c>
      <c r="AA11" s="28">
        <v>3</v>
      </c>
      <c r="AB11" s="28">
        <v>3</v>
      </c>
      <c r="AC11" s="27">
        <f t="shared" si="3"/>
        <v>3</v>
      </c>
      <c r="AD11" s="28">
        <v>5</v>
      </c>
      <c r="AE11" s="28">
        <v>4</v>
      </c>
      <c r="AF11" s="28">
        <v>5</v>
      </c>
      <c r="AG11" s="28">
        <v>5</v>
      </c>
      <c r="AH11" s="28">
        <v>5</v>
      </c>
      <c r="AI11" s="28">
        <v>5</v>
      </c>
      <c r="AJ11" s="28">
        <v>5</v>
      </c>
      <c r="AK11" s="27">
        <f t="shared" si="4"/>
        <v>4.8571428571428568</v>
      </c>
      <c r="AL11" s="28">
        <v>4</v>
      </c>
      <c r="AM11" s="28">
        <v>4</v>
      </c>
      <c r="AN11" s="28">
        <v>4</v>
      </c>
      <c r="AO11" s="28">
        <v>4</v>
      </c>
      <c r="AP11" s="28">
        <v>4</v>
      </c>
      <c r="AQ11" s="28">
        <v>4</v>
      </c>
      <c r="AR11" s="28">
        <v>4</v>
      </c>
      <c r="AS11" s="28">
        <v>4</v>
      </c>
      <c r="AT11" s="27">
        <f t="shared" si="5"/>
        <v>4</v>
      </c>
      <c r="AU11" s="28">
        <v>5</v>
      </c>
      <c r="AV11" s="28">
        <v>5</v>
      </c>
      <c r="AW11" s="28">
        <v>4</v>
      </c>
      <c r="AX11" s="28">
        <v>3</v>
      </c>
      <c r="AY11" s="28">
        <v>4</v>
      </c>
      <c r="AZ11" s="28">
        <v>4</v>
      </c>
      <c r="BA11" s="28">
        <v>4</v>
      </c>
      <c r="BB11" s="28">
        <v>4</v>
      </c>
      <c r="BC11" s="28">
        <v>4</v>
      </c>
      <c r="BD11" s="27">
        <f t="shared" si="6"/>
        <v>4.1111111111111107</v>
      </c>
      <c r="BF11" s="30">
        <f t="shared" si="7"/>
        <v>24.468253968253968</v>
      </c>
      <c r="BG11" s="7">
        <f t="shared" si="8"/>
        <v>5</v>
      </c>
      <c r="BH11" s="7">
        <f t="shared" si="9"/>
        <v>2</v>
      </c>
      <c r="BI11" s="31">
        <f t="shared" si="10"/>
        <v>0.59678668215253583</v>
      </c>
      <c r="BJ11" s="7">
        <f t="shared" si="11"/>
        <v>0.7470873676376284</v>
      </c>
      <c r="BK11" s="7">
        <f t="shared" si="12"/>
        <v>11.935733643050716</v>
      </c>
      <c r="BL11" s="7" t="str">
        <f t="shared" si="13"/>
        <v>SR</v>
      </c>
    </row>
    <row r="12" spans="1:64" x14ac:dyDescent="0.2">
      <c r="A12" s="20">
        <v>65</v>
      </c>
      <c r="B12" s="7">
        <v>19</v>
      </c>
      <c r="C12" s="7" t="s">
        <v>111</v>
      </c>
      <c r="D12" s="20" t="s">
        <v>116</v>
      </c>
      <c r="E12" s="20" t="s">
        <v>134</v>
      </c>
      <c r="F12" s="28">
        <v>4</v>
      </c>
      <c r="G12" s="27">
        <f t="shared" si="0"/>
        <v>4</v>
      </c>
      <c r="H12" s="28">
        <v>4</v>
      </c>
      <c r="I12" s="28">
        <v>4</v>
      </c>
      <c r="J12" s="28">
        <v>4</v>
      </c>
      <c r="K12" s="28">
        <v>3</v>
      </c>
      <c r="L12" s="28">
        <v>3</v>
      </c>
      <c r="M12" s="28">
        <v>4</v>
      </c>
      <c r="N12" s="28">
        <v>4</v>
      </c>
      <c r="O12" s="28">
        <v>4</v>
      </c>
      <c r="P12" s="27">
        <f t="shared" si="1"/>
        <v>3.75</v>
      </c>
      <c r="Q12" s="28">
        <v>4</v>
      </c>
      <c r="R12" s="28">
        <v>4</v>
      </c>
      <c r="S12" s="28">
        <v>4</v>
      </c>
      <c r="T12" s="28">
        <v>4</v>
      </c>
      <c r="U12" s="28">
        <v>4</v>
      </c>
      <c r="V12" s="28">
        <v>4</v>
      </c>
      <c r="W12" s="28">
        <v>4</v>
      </c>
      <c r="X12" s="28">
        <v>2</v>
      </c>
      <c r="Y12" s="27">
        <f t="shared" si="2"/>
        <v>3.75</v>
      </c>
      <c r="Z12" s="28">
        <v>2</v>
      </c>
      <c r="AA12" s="28">
        <v>3</v>
      </c>
      <c r="AB12" s="28">
        <v>3</v>
      </c>
      <c r="AC12" s="27">
        <f t="shared" si="3"/>
        <v>2.6666666666666665</v>
      </c>
      <c r="AD12" s="28">
        <v>4</v>
      </c>
      <c r="AE12" s="28">
        <v>3</v>
      </c>
      <c r="AF12" s="28">
        <v>3</v>
      </c>
      <c r="AG12" s="28">
        <v>3</v>
      </c>
      <c r="AH12" s="28">
        <v>3</v>
      </c>
      <c r="AI12" s="28">
        <v>3</v>
      </c>
      <c r="AJ12" s="28">
        <v>3</v>
      </c>
      <c r="AK12" s="27">
        <f t="shared" si="4"/>
        <v>3.1428571428571428</v>
      </c>
      <c r="AL12" s="28">
        <v>3</v>
      </c>
      <c r="AM12" s="28">
        <v>3</v>
      </c>
      <c r="AN12" s="28">
        <v>3</v>
      </c>
      <c r="AO12" s="28">
        <v>3</v>
      </c>
      <c r="AP12" s="28">
        <v>3</v>
      </c>
      <c r="AQ12" s="28">
        <v>3</v>
      </c>
      <c r="AR12" s="28">
        <v>3</v>
      </c>
      <c r="AS12" s="28">
        <v>3</v>
      </c>
      <c r="AT12" s="27">
        <f t="shared" si="5"/>
        <v>3</v>
      </c>
      <c r="AU12" s="28">
        <v>4</v>
      </c>
      <c r="AV12" s="28">
        <v>4</v>
      </c>
      <c r="AW12" s="28">
        <v>3</v>
      </c>
      <c r="AX12" s="28">
        <v>2</v>
      </c>
      <c r="AY12" s="28">
        <v>4</v>
      </c>
      <c r="AZ12" s="28">
        <v>3</v>
      </c>
      <c r="BA12" s="28">
        <v>3</v>
      </c>
      <c r="BB12" s="28">
        <v>3</v>
      </c>
      <c r="BC12" s="28">
        <v>3</v>
      </c>
      <c r="BD12" s="27">
        <f t="shared" si="6"/>
        <v>3.2222222222222223</v>
      </c>
      <c r="BF12" s="30">
        <f t="shared" si="7"/>
        <v>20.865079365079364</v>
      </c>
      <c r="BG12" s="7">
        <f t="shared" si="8"/>
        <v>4</v>
      </c>
      <c r="BH12" s="7">
        <f t="shared" si="9"/>
        <v>2</v>
      </c>
      <c r="BI12" s="31">
        <f t="shared" si="10"/>
        <v>0.5089043747580333</v>
      </c>
      <c r="BJ12" s="7">
        <f t="shared" si="11"/>
        <v>0.60782424854947625</v>
      </c>
      <c r="BK12" s="7">
        <f t="shared" si="12"/>
        <v>10.178087495160666</v>
      </c>
      <c r="BL12" s="7" t="str">
        <f t="shared" si="13"/>
        <v>SR</v>
      </c>
    </row>
    <row r="13" spans="1:64" x14ac:dyDescent="0.2">
      <c r="A13" s="20">
        <v>66</v>
      </c>
      <c r="B13" s="7">
        <v>20</v>
      </c>
      <c r="C13" s="7" t="s">
        <v>111</v>
      </c>
      <c r="D13" s="20" t="s">
        <v>116</v>
      </c>
      <c r="E13" s="20" t="s">
        <v>135</v>
      </c>
      <c r="F13" s="28">
        <v>4</v>
      </c>
      <c r="G13" s="27">
        <f t="shared" ref="G13:G63" si="14">SUM(F13)</f>
        <v>4</v>
      </c>
      <c r="H13" s="28">
        <v>4</v>
      </c>
      <c r="I13" s="28">
        <v>4</v>
      </c>
      <c r="J13" s="28">
        <v>3</v>
      </c>
      <c r="K13" s="28">
        <v>4</v>
      </c>
      <c r="L13" s="28">
        <v>4</v>
      </c>
      <c r="M13" s="28">
        <v>2</v>
      </c>
      <c r="N13" s="28">
        <v>4</v>
      </c>
      <c r="O13" s="28">
        <v>4</v>
      </c>
      <c r="P13" s="27">
        <f t="shared" si="1"/>
        <v>3.625</v>
      </c>
      <c r="Q13" s="28">
        <v>5</v>
      </c>
      <c r="R13" s="28">
        <v>5</v>
      </c>
      <c r="S13" s="28">
        <v>5</v>
      </c>
      <c r="T13" s="28">
        <v>5</v>
      </c>
      <c r="U13" s="28">
        <v>5</v>
      </c>
      <c r="V13" s="28">
        <v>5</v>
      </c>
      <c r="W13" s="28">
        <v>5</v>
      </c>
      <c r="X13" s="28">
        <v>5</v>
      </c>
      <c r="Y13" s="27">
        <f t="shared" si="2"/>
        <v>5</v>
      </c>
      <c r="Z13" s="28">
        <v>2</v>
      </c>
      <c r="AA13" s="28">
        <v>3</v>
      </c>
      <c r="AB13" s="28">
        <v>3</v>
      </c>
      <c r="AC13" s="27">
        <f t="shared" si="3"/>
        <v>2.6666666666666665</v>
      </c>
      <c r="AD13" s="28">
        <v>5</v>
      </c>
      <c r="AE13" s="28">
        <v>3</v>
      </c>
      <c r="AF13" s="28">
        <v>5</v>
      </c>
      <c r="AG13" s="28">
        <v>5</v>
      </c>
      <c r="AH13" s="28">
        <v>3</v>
      </c>
      <c r="AI13" s="28">
        <v>3</v>
      </c>
      <c r="AJ13" s="28">
        <v>3</v>
      </c>
      <c r="AK13" s="27">
        <f t="shared" si="4"/>
        <v>3.8571428571428572</v>
      </c>
      <c r="AL13" s="28">
        <v>4</v>
      </c>
      <c r="AM13" s="28">
        <v>2</v>
      </c>
      <c r="AN13" s="28">
        <v>5</v>
      </c>
      <c r="AO13" s="28">
        <v>4</v>
      </c>
      <c r="AP13" s="28">
        <v>4</v>
      </c>
      <c r="AQ13" s="28">
        <v>4</v>
      </c>
      <c r="AR13" s="28">
        <v>4</v>
      </c>
      <c r="AS13" s="28">
        <v>4</v>
      </c>
      <c r="AT13" s="27">
        <f t="shared" si="5"/>
        <v>3.875</v>
      </c>
      <c r="AU13" s="28">
        <v>4</v>
      </c>
      <c r="AV13" s="28">
        <v>4</v>
      </c>
      <c r="AW13" s="28">
        <v>4</v>
      </c>
      <c r="AX13" s="28">
        <v>4</v>
      </c>
      <c r="AY13" s="28">
        <v>4</v>
      </c>
      <c r="AZ13" s="28">
        <v>3</v>
      </c>
      <c r="BA13" s="28">
        <v>5</v>
      </c>
      <c r="BB13" s="28">
        <v>4</v>
      </c>
      <c r="BC13" s="28">
        <v>4</v>
      </c>
      <c r="BD13" s="27">
        <f t="shared" si="6"/>
        <v>4</v>
      </c>
      <c r="BF13" s="30">
        <f t="shared" si="7"/>
        <v>24.357142857142858</v>
      </c>
      <c r="BG13" s="7">
        <f t="shared" si="8"/>
        <v>5</v>
      </c>
      <c r="BH13" s="7">
        <f t="shared" si="9"/>
        <v>2</v>
      </c>
      <c r="BI13" s="31">
        <f t="shared" si="10"/>
        <v>0.59407665505226481</v>
      </c>
      <c r="BJ13" s="7">
        <f t="shared" si="11"/>
        <v>0.87573587298848343</v>
      </c>
      <c r="BK13" s="7">
        <f t="shared" si="12"/>
        <v>11.881533101045296</v>
      </c>
      <c r="BL13" s="7" t="str">
        <f t="shared" si="13"/>
        <v>SR</v>
      </c>
    </row>
    <row r="14" spans="1:64" x14ac:dyDescent="0.2">
      <c r="A14" s="20">
        <v>67</v>
      </c>
      <c r="B14" s="7">
        <v>20</v>
      </c>
      <c r="C14" s="7" t="s">
        <v>111</v>
      </c>
      <c r="D14" s="20" t="s">
        <v>116</v>
      </c>
      <c r="E14" s="20" t="s">
        <v>134</v>
      </c>
      <c r="F14" s="28">
        <v>5</v>
      </c>
      <c r="G14" s="27">
        <f t="shared" si="14"/>
        <v>5</v>
      </c>
      <c r="H14" s="28">
        <v>1</v>
      </c>
      <c r="I14" s="28">
        <v>5</v>
      </c>
      <c r="J14" s="28">
        <v>5</v>
      </c>
      <c r="K14" s="28">
        <v>5</v>
      </c>
      <c r="L14" s="28">
        <v>5</v>
      </c>
      <c r="M14" s="28">
        <v>5</v>
      </c>
      <c r="N14" s="28">
        <v>5</v>
      </c>
      <c r="O14" s="28">
        <v>5</v>
      </c>
      <c r="P14" s="27">
        <f t="shared" si="1"/>
        <v>4.5</v>
      </c>
      <c r="Q14" s="28">
        <v>5</v>
      </c>
      <c r="R14" s="28">
        <v>5</v>
      </c>
      <c r="S14" s="28">
        <v>5</v>
      </c>
      <c r="T14" s="28">
        <v>5</v>
      </c>
      <c r="U14" s="28">
        <v>5</v>
      </c>
      <c r="V14" s="28">
        <v>5</v>
      </c>
      <c r="W14" s="28">
        <v>5</v>
      </c>
      <c r="X14" s="28">
        <v>5</v>
      </c>
      <c r="Y14" s="27">
        <f t="shared" si="2"/>
        <v>5</v>
      </c>
      <c r="Z14" s="28">
        <v>3</v>
      </c>
      <c r="AA14" s="28">
        <v>3</v>
      </c>
      <c r="AB14" s="28">
        <v>3</v>
      </c>
      <c r="AC14" s="27">
        <f t="shared" si="3"/>
        <v>3</v>
      </c>
      <c r="AD14" s="28">
        <v>5</v>
      </c>
      <c r="AE14" s="28">
        <v>1</v>
      </c>
      <c r="AF14" s="28">
        <v>1</v>
      </c>
      <c r="AG14" s="28">
        <v>1</v>
      </c>
      <c r="AH14" s="28">
        <v>1</v>
      </c>
      <c r="AI14" s="28">
        <v>1</v>
      </c>
      <c r="AJ14" s="28">
        <v>1</v>
      </c>
      <c r="AK14" s="27">
        <f t="shared" si="4"/>
        <v>1.5714285714285714</v>
      </c>
      <c r="AL14" s="28">
        <v>5</v>
      </c>
      <c r="AM14" s="28">
        <v>5</v>
      </c>
      <c r="AN14" s="28">
        <v>5</v>
      </c>
      <c r="AO14" s="28">
        <v>5</v>
      </c>
      <c r="AP14" s="28">
        <v>5</v>
      </c>
      <c r="AQ14" s="28">
        <v>5</v>
      </c>
      <c r="AR14" s="28">
        <v>5</v>
      </c>
      <c r="AS14" s="28">
        <v>5</v>
      </c>
      <c r="AT14" s="27">
        <f t="shared" si="5"/>
        <v>5</v>
      </c>
      <c r="AU14" s="28">
        <v>5</v>
      </c>
      <c r="AV14" s="28">
        <v>5</v>
      </c>
      <c r="AW14" s="28">
        <v>5</v>
      </c>
      <c r="AX14" s="28">
        <v>4</v>
      </c>
      <c r="AY14" s="28">
        <v>4</v>
      </c>
      <c r="AZ14" s="28">
        <v>5</v>
      </c>
      <c r="BA14" s="28">
        <v>4</v>
      </c>
      <c r="BB14" s="28">
        <v>5</v>
      </c>
      <c r="BC14" s="28">
        <v>4</v>
      </c>
      <c r="BD14" s="27">
        <f t="shared" si="6"/>
        <v>4.5555555555555554</v>
      </c>
      <c r="BF14" s="30">
        <f t="shared" si="7"/>
        <v>25.626984126984127</v>
      </c>
      <c r="BG14" s="7">
        <f t="shared" si="8"/>
        <v>5</v>
      </c>
      <c r="BH14" s="7">
        <f t="shared" si="9"/>
        <v>1</v>
      </c>
      <c r="BI14" s="31">
        <f t="shared" si="10"/>
        <v>0.6250483933410762</v>
      </c>
      <c r="BJ14" s="7">
        <f t="shared" si="11"/>
        <v>1.4877938887463946</v>
      </c>
      <c r="BK14" s="7">
        <f t="shared" si="12"/>
        <v>12.500967866821524</v>
      </c>
      <c r="BL14" s="7" t="str">
        <f t="shared" si="13"/>
        <v>SR</v>
      </c>
    </row>
    <row r="15" spans="1:64" x14ac:dyDescent="0.2">
      <c r="A15" s="20">
        <v>68</v>
      </c>
      <c r="B15" s="7">
        <v>19</v>
      </c>
      <c r="C15" s="7" t="s">
        <v>111</v>
      </c>
      <c r="D15" s="20" t="s">
        <v>116</v>
      </c>
      <c r="E15" s="20" t="s">
        <v>134</v>
      </c>
      <c r="F15" s="28">
        <v>4</v>
      </c>
      <c r="G15" s="27">
        <f t="shared" si="14"/>
        <v>4</v>
      </c>
      <c r="H15" s="28">
        <v>4</v>
      </c>
      <c r="I15" s="28">
        <v>4</v>
      </c>
      <c r="J15" s="28">
        <v>4</v>
      </c>
      <c r="K15" s="28">
        <v>4</v>
      </c>
      <c r="L15" s="28">
        <v>4</v>
      </c>
      <c r="M15" s="28">
        <v>4</v>
      </c>
      <c r="N15" s="28">
        <v>4</v>
      </c>
      <c r="O15" s="28">
        <v>4</v>
      </c>
      <c r="P15" s="27">
        <f t="shared" si="1"/>
        <v>4</v>
      </c>
      <c r="Q15" s="28">
        <v>5</v>
      </c>
      <c r="R15" s="28">
        <v>4</v>
      </c>
      <c r="S15" s="28">
        <v>5</v>
      </c>
      <c r="T15" s="28">
        <v>4</v>
      </c>
      <c r="U15" s="28">
        <v>4</v>
      </c>
      <c r="V15" s="28">
        <v>5</v>
      </c>
      <c r="W15" s="28">
        <v>5</v>
      </c>
      <c r="X15" s="28">
        <v>5</v>
      </c>
      <c r="Y15" s="27">
        <f t="shared" si="2"/>
        <v>4.625</v>
      </c>
      <c r="Z15" s="28">
        <v>3</v>
      </c>
      <c r="AA15" s="28">
        <v>3</v>
      </c>
      <c r="AB15" s="28">
        <v>3</v>
      </c>
      <c r="AC15" s="27">
        <f t="shared" si="3"/>
        <v>3</v>
      </c>
      <c r="AD15" s="28">
        <v>4</v>
      </c>
      <c r="AE15" s="28">
        <v>3</v>
      </c>
      <c r="AF15" s="28">
        <v>3</v>
      </c>
      <c r="AG15" s="28">
        <v>3</v>
      </c>
      <c r="AH15" s="28">
        <v>3</v>
      </c>
      <c r="AI15" s="28">
        <v>3</v>
      </c>
      <c r="AJ15" s="28">
        <v>3</v>
      </c>
      <c r="AK15" s="27">
        <f t="shared" si="4"/>
        <v>3.1428571428571428</v>
      </c>
      <c r="AL15" s="28">
        <v>3</v>
      </c>
      <c r="AM15" s="28">
        <v>3</v>
      </c>
      <c r="AN15" s="28">
        <v>3</v>
      </c>
      <c r="AO15" s="28">
        <v>3</v>
      </c>
      <c r="AP15" s="28">
        <v>3</v>
      </c>
      <c r="AQ15" s="28">
        <v>3</v>
      </c>
      <c r="AR15" s="28">
        <v>3</v>
      </c>
      <c r="AS15" s="28">
        <v>3</v>
      </c>
      <c r="AT15" s="27">
        <f t="shared" si="5"/>
        <v>3</v>
      </c>
      <c r="AU15" s="28">
        <v>4</v>
      </c>
      <c r="AV15" s="28">
        <v>4</v>
      </c>
      <c r="AW15" s="28">
        <v>4</v>
      </c>
      <c r="AX15" s="28">
        <v>4</v>
      </c>
      <c r="AY15" s="28">
        <v>3</v>
      </c>
      <c r="AZ15" s="28">
        <v>3</v>
      </c>
      <c r="BA15" s="28">
        <v>4</v>
      </c>
      <c r="BB15" s="28">
        <v>4</v>
      </c>
      <c r="BC15" s="28">
        <v>4</v>
      </c>
      <c r="BD15" s="27">
        <f t="shared" si="6"/>
        <v>3.7777777777777777</v>
      </c>
      <c r="BF15" s="30">
        <f t="shared" si="7"/>
        <v>22.545634920634921</v>
      </c>
      <c r="BG15" s="7">
        <f t="shared" si="8"/>
        <v>5</v>
      </c>
      <c r="BH15" s="7">
        <f t="shared" si="9"/>
        <v>3</v>
      </c>
      <c r="BI15" s="31">
        <f t="shared" si="10"/>
        <v>0.5498935346496322</v>
      </c>
      <c r="BJ15" s="7">
        <f t="shared" si="11"/>
        <v>0.67419986246324137</v>
      </c>
      <c r="BK15" s="7">
        <f t="shared" si="12"/>
        <v>10.997870692992645</v>
      </c>
      <c r="BL15" s="7" t="str">
        <f t="shared" si="13"/>
        <v>SR</v>
      </c>
    </row>
    <row r="16" spans="1:64" x14ac:dyDescent="0.2">
      <c r="A16" s="20">
        <v>69</v>
      </c>
      <c r="B16" s="7">
        <v>20</v>
      </c>
      <c r="C16" s="7" t="s">
        <v>111</v>
      </c>
      <c r="D16" s="20" t="s">
        <v>116</v>
      </c>
      <c r="E16" s="20" t="s">
        <v>134</v>
      </c>
      <c r="F16" s="28">
        <v>4</v>
      </c>
      <c r="G16" s="27">
        <f t="shared" si="14"/>
        <v>4</v>
      </c>
      <c r="H16" s="28">
        <v>4</v>
      </c>
      <c r="I16" s="28">
        <v>3</v>
      </c>
      <c r="J16" s="28">
        <v>3</v>
      </c>
      <c r="K16" s="28">
        <v>3</v>
      </c>
      <c r="L16" s="28">
        <v>4</v>
      </c>
      <c r="M16" s="28">
        <v>4</v>
      </c>
      <c r="N16" s="28">
        <v>4</v>
      </c>
      <c r="O16" s="28">
        <v>4</v>
      </c>
      <c r="P16" s="27">
        <f t="shared" si="1"/>
        <v>3.625</v>
      </c>
      <c r="Q16" s="28">
        <v>3</v>
      </c>
      <c r="R16" s="28">
        <v>3</v>
      </c>
      <c r="S16" s="28">
        <v>3</v>
      </c>
      <c r="T16" s="28">
        <v>3</v>
      </c>
      <c r="U16" s="28">
        <v>5</v>
      </c>
      <c r="V16" s="28">
        <v>5</v>
      </c>
      <c r="W16" s="28">
        <v>4</v>
      </c>
      <c r="X16" s="28">
        <v>4</v>
      </c>
      <c r="Y16" s="27">
        <f t="shared" si="2"/>
        <v>3.75</v>
      </c>
      <c r="Z16" s="28">
        <v>3</v>
      </c>
      <c r="AA16" s="28">
        <v>3</v>
      </c>
      <c r="AB16" s="28">
        <v>3</v>
      </c>
      <c r="AC16" s="27">
        <f t="shared" si="3"/>
        <v>3</v>
      </c>
      <c r="AD16" s="28">
        <v>3</v>
      </c>
      <c r="AE16" s="28">
        <v>3</v>
      </c>
      <c r="AF16" s="28">
        <v>5</v>
      </c>
      <c r="AG16" s="28">
        <v>3</v>
      </c>
      <c r="AH16" s="28">
        <v>3</v>
      </c>
      <c r="AI16" s="28">
        <v>2</v>
      </c>
      <c r="AJ16" s="28">
        <v>3</v>
      </c>
      <c r="AK16" s="27">
        <f t="shared" si="4"/>
        <v>3.1428571428571428</v>
      </c>
      <c r="AL16" s="28">
        <v>4</v>
      </c>
      <c r="AM16" s="28">
        <v>4</v>
      </c>
      <c r="AN16" s="28">
        <v>4</v>
      </c>
      <c r="AO16" s="28">
        <v>4</v>
      </c>
      <c r="AP16" s="28">
        <v>4</v>
      </c>
      <c r="AQ16" s="28">
        <v>4</v>
      </c>
      <c r="AR16" s="28">
        <v>3</v>
      </c>
      <c r="AS16" s="28">
        <v>3</v>
      </c>
      <c r="AT16" s="27">
        <f t="shared" si="5"/>
        <v>3.75</v>
      </c>
      <c r="AU16" s="28">
        <v>4</v>
      </c>
      <c r="AV16" s="28">
        <v>5</v>
      </c>
      <c r="AW16" s="28">
        <v>5</v>
      </c>
      <c r="AX16" s="28">
        <v>4</v>
      </c>
      <c r="AY16" s="28">
        <v>4</v>
      </c>
      <c r="AZ16" s="28">
        <v>4</v>
      </c>
      <c r="BA16" s="28">
        <v>3</v>
      </c>
      <c r="BB16" s="28">
        <v>3</v>
      </c>
      <c r="BC16" s="28">
        <v>5</v>
      </c>
      <c r="BD16" s="27">
        <f t="shared" si="6"/>
        <v>4.1111111111111107</v>
      </c>
      <c r="BF16" s="30">
        <f t="shared" si="7"/>
        <v>22.378968253968253</v>
      </c>
      <c r="BG16" s="7">
        <f t="shared" si="8"/>
        <v>5</v>
      </c>
      <c r="BH16" s="7">
        <f t="shared" si="9"/>
        <v>2</v>
      </c>
      <c r="BI16" s="31">
        <f t="shared" si="10"/>
        <v>0.54582849399922573</v>
      </c>
      <c r="BJ16" s="7">
        <f t="shared" si="11"/>
        <v>0.74531659632175273</v>
      </c>
      <c r="BK16" s="7">
        <f t="shared" si="12"/>
        <v>10.916569879984515</v>
      </c>
      <c r="BL16" s="7" t="str">
        <f t="shared" si="13"/>
        <v>SR</v>
      </c>
    </row>
    <row r="17" spans="1:64" x14ac:dyDescent="0.2">
      <c r="A17" s="20">
        <v>70</v>
      </c>
      <c r="B17" s="7">
        <v>19</v>
      </c>
      <c r="C17" s="7" t="s">
        <v>111</v>
      </c>
      <c r="D17" s="20" t="s">
        <v>116</v>
      </c>
      <c r="E17" s="20" t="s">
        <v>134</v>
      </c>
      <c r="F17" s="28">
        <v>5</v>
      </c>
      <c r="G17" s="27">
        <f t="shared" si="14"/>
        <v>5</v>
      </c>
      <c r="H17" s="28">
        <v>5</v>
      </c>
      <c r="I17" s="28">
        <v>4</v>
      </c>
      <c r="J17" s="28">
        <v>4</v>
      </c>
      <c r="K17" s="28">
        <v>3</v>
      </c>
      <c r="L17" s="28">
        <v>3</v>
      </c>
      <c r="M17" s="28">
        <v>4</v>
      </c>
      <c r="N17" s="28">
        <v>3</v>
      </c>
      <c r="O17" s="28">
        <v>5</v>
      </c>
      <c r="P17" s="27">
        <f t="shared" si="1"/>
        <v>3.875</v>
      </c>
      <c r="Q17" s="28">
        <v>5</v>
      </c>
      <c r="R17" s="28">
        <v>3</v>
      </c>
      <c r="S17" s="28">
        <v>5</v>
      </c>
      <c r="T17" s="28">
        <v>5</v>
      </c>
      <c r="U17" s="28">
        <v>5</v>
      </c>
      <c r="V17" s="28">
        <v>5</v>
      </c>
      <c r="W17" s="28">
        <v>5</v>
      </c>
      <c r="X17" s="28">
        <v>2</v>
      </c>
      <c r="Y17" s="27">
        <f t="shared" si="2"/>
        <v>4.375</v>
      </c>
      <c r="Z17" s="28">
        <v>2</v>
      </c>
      <c r="AA17" s="28">
        <v>2</v>
      </c>
      <c r="AB17" s="28">
        <v>2</v>
      </c>
      <c r="AC17" s="27">
        <f t="shared" si="3"/>
        <v>2</v>
      </c>
      <c r="AD17" s="28">
        <v>5</v>
      </c>
      <c r="AE17" s="28">
        <v>5</v>
      </c>
      <c r="AF17" s="28">
        <v>5</v>
      </c>
      <c r="AG17" s="28">
        <v>5</v>
      </c>
      <c r="AH17" s="28">
        <v>5</v>
      </c>
      <c r="AI17" s="28">
        <v>4</v>
      </c>
      <c r="AJ17" s="28">
        <v>5</v>
      </c>
      <c r="AK17" s="27">
        <f t="shared" si="4"/>
        <v>4.8571428571428568</v>
      </c>
      <c r="AL17" s="28">
        <v>4</v>
      </c>
      <c r="AM17" s="28">
        <v>4</v>
      </c>
      <c r="AN17" s="28">
        <v>1</v>
      </c>
      <c r="AO17" s="28">
        <v>4</v>
      </c>
      <c r="AP17" s="28">
        <v>4</v>
      </c>
      <c r="AQ17" s="28">
        <v>4</v>
      </c>
      <c r="AR17" s="28">
        <v>4</v>
      </c>
      <c r="AS17" s="28">
        <v>4</v>
      </c>
      <c r="AT17" s="27">
        <f t="shared" si="5"/>
        <v>3.625</v>
      </c>
      <c r="AU17" s="28">
        <v>4</v>
      </c>
      <c r="AV17" s="28">
        <v>3</v>
      </c>
      <c r="AW17" s="28">
        <v>5</v>
      </c>
      <c r="AX17" s="28">
        <v>5</v>
      </c>
      <c r="AY17" s="28">
        <v>5</v>
      </c>
      <c r="AZ17" s="28">
        <v>5</v>
      </c>
      <c r="BA17" s="28">
        <v>4</v>
      </c>
      <c r="BB17" s="28">
        <v>5</v>
      </c>
      <c r="BC17" s="28">
        <v>4</v>
      </c>
      <c r="BD17" s="27">
        <f t="shared" si="6"/>
        <v>4.4444444444444446</v>
      </c>
      <c r="BF17" s="30">
        <f t="shared" si="7"/>
        <v>26.176587301587304</v>
      </c>
      <c r="BG17" s="7">
        <f t="shared" si="8"/>
        <v>5</v>
      </c>
      <c r="BH17" s="7">
        <f t="shared" si="9"/>
        <v>1</v>
      </c>
      <c r="BI17" s="31">
        <f t="shared" si="10"/>
        <v>0.63845334881920257</v>
      </c>
      <c r="BJ17" s="7">
        <f t="shared" si="11"/>
        <v>1.0743993847983011</v>
      </c>
      <c r="BK17" s="7">
        <f t="shared" si="12"/>
        <v>12.769066976384051</v>
      </c>
      <c r="BL17" s="7" t="str">
        <f t="shared" si="13"/>
        <v>SR</v>
      </c>
    </row>
    <row r="18" spans="1:64" x14ac:dyDescent="0.2">
      <c r="A18" s="20">
        <v>71</v>
      </c>
      <c r="B18" s="7">
        <v>19</v>
      </c>
      <c r="C18" s="7" t="s">
        <v>111</v>
      </c>
      <c r="D18" s="20" t="s">
        <v>116</v>
      </c>
      <c r="E18" s="20" t="s">
        <v>134</v>
      </c>
      <c r="F18" s="28">
        <v>4</v>
      </c>
      <c r="G18" s="27">
        <f t="shared" si="14"/>
        <v>4</v>
      </c>
      <c r="H18" s="28">
        <v>4</v>
      </c>
      <c r="I18" s="28">
        <v>4</v>
      </c>
      <c r="J18" s="28">
        <v>3</v>
      </c>
      <c r="K18" s="28">
        <v>4</v>
      </c>
      <c r="L18" s="28">
        <v>4</v>
      </c>
      <c r="M18" s="28">
        <v>4</v>
      </c>
      <c r="N18" s="28">
        <v>4</v>
      </c>
      <c r="O18" s="28">
        <v>4</v>
      </c>
      <c r="P18" s="27">
        <f t="shared" si="1"/>
        <v>3.875</v>
      </c>
      <c r="Q18" s="28">
        <v>4</v>
      </c>
      <c r="R18" s="28">
        <v>4</v>
      </c>
      <c r="S18" s="28">
        <v>4</v>
      </c>
      <c r="T18" s="28">
        <v>4</v>
      </c>
      <c r="U18" s="28">
        <v>4</v>
      </c>
      <c r="V18" s="28">
        <v>4</v>
      </c>
      <c r="W18" s="28">
        <v>4</v>
      </c>
      <c r="X18" s="28">
        <v>4</v>
      </c>
      <c r="Y18" s="27">
        <f t="shared" si="2"/>
        <v>4</v>
      </c>
      <c r="Z18" s="28">
        <v>3</v>
      </c>
      <c r="AA18" s="28">
        <v>3</v>
      </c>
      <c r="AB18" s="28">
        <v>3</v>
      </c>
      <c r="AC18" s="27">
        <f t="shared" si="3"/>
        <v>3</v>
      </c>
      <c r="AD18" s="28">
        <v>4</v>
      </c>
      <c r="AE18" s="28">
        <v>2</v>
      </c>
      <c r="AF18" s="28">
        <v>2</v>
      </c>
      <c r="AG18" s="28">
        <v>2</v>
      </c>
      <c r="AH18" s="28">
        <v>2</v>
      </c>
      <c r="AI18" s="28">
        <v>2</v>
      </c>
      <c r="AJ18" s="28">
        <v>2</v>
      </c>
      <c r="AK18" s="27">
        <f t="shared" si="4"/>
        <v>2.2857142857142856</v>
      </c>
      <c r="AL18" s="28">
        <v>3</v>
      </c>
      <c r="AM18" s="28">
        <v>4</v>
      </c>
      <c r="AN18" s="28">
        <v>4</v>
      </c>
      <c r="AO18" s="28">
        <v>4</v>
      </c>
      <c r="AP18" s="28">
        <v>4</v>
      </c>
      <c r="AQ18" s="28">
        <v>4</v>
      </c>
      <c r="AR18" s="28">
        <v>4</v>
      </c>
      <c r="AS18" s="28">
        <v>4</v>
      </c>
      <c r="AT18" s="27">
        <f t="shared" si="5"/>
        <v>3.875</v>
      </c>
      <c r="AU18" s="28">
        <v>4</v>
      </c>
      <c r="AV18" s="28">
        <v>4</v>
      </c>
      <c r="AW18" s="28">
        <v>4</v>
      </c>
      <c r="AX18" s="28">
        <v>4</v>
      </c>
      <c r="AY18" s="28">
        <v>4</v>
      </c>
      <c r="AZ18" s="28">
        <v>4</v>
      </c>
      <c r="BA18" s="28">
        <v>4</v>
      </c>
      <c r="BB18" s="28">
        <v>4</v>
      </c>
      <c r="BC18" s="28">
        <v>4</v>
      </c>
      <c r="BD18" s="27">
        <f t="shared" si="6"/>
        <v>4</v>
      </c>
      <c r="BF18" s="30">
        <f t="shared" si="7"/>
        <v>22.035714285714285</v>
      </c>
      <c r="BG18" s="7">
        <f t="shared" si="8"/>
        <v>4</v>
      </c>
      <c r="BH18" s="7">
        <f t="shared" si="9"/>
        <v>2</v>
      </c>
      <c r="BI18" s="31">
        <f t="shared" si="10"/>
        <v>0.53745644599303133</v>
      </c>
      <c r="BJ18" s="7">
        <f t="shared" si="11"/>
        <v>0.72226739527327422</v>
      </c>
      <c r="BK18" s="7">
        <f t="shared" si="12"/>
        <v>10.749128919860627</v>
      </c>
      <c r="BL18" s="7" t="str">
        <f t="shared" si="13"/>
        <v>SR</v>
      </c>
    </row>
    <row r="19" spans="1:64" x14ac:dyDescent="0.2">
      <c r="A19" s="20">
        <v>72</v>
      </c>
      <c r="B19" s="7">
        <v>20</v>
      </c>
      <c r="C19" s="7" t="s">
        <v>111</v>
      </c>
      <c r="D19" s="20" t="s">
        <v>116</v>
      </c>
      <c r="E19" s="20" t="s">
        <v>134</v>
      </c>
      <c r="F19" s="28">
        <v>4</v>
      </c>
      <c r="G19" s="27">
        <f t="shared" si="14"/>
        <v>4</v>
      </c>
      <c r="H19" s="28">
        <v>4</v>
      </c>
      <c r="I19" s="28">
        <v>4</v>
      </c>
      <c r="J19" s="28">
        <v>5</v>
      </c>
      <c r="K19" s="28">
        <v>4</v>
      </c>
      <c r="L19" s="28">
        <v>4</v>
      </c>
      <c r="M19" s="28">
        <v>4</v>
      </c>
      <c r="N19" s="28">
        <v>4</v>
      </c>
      <c r="O19" s="28">
        <v>4</v>
      </c>
      <c r="P19" s="27">
        <f t="shared" si="1"/>
        <v>4.125</v>
      </c>
      <c r="Q19" s="28">
        <v>4</v>
      </c>
      <c r="R19" s="28">
        <v>2</v>
      </c>
      <c r="S19" s="28">
        <v>2</v>
      </c>
      <c r="T19" s="28">
        <v>3</v>
      </c>
      <c r="U19" s="28">
        <v>4</v>
      </c>
      <c r="V19" s="28">
        <v>5</v>
      </c>
      <c r="W19" s="28">
        <v>5</v>
      </c>
      <c r="X19" s="28">
        <v>5</v>
      </c>
      <c r="Y19" s="27">
        <f t="shared" si="2"/>
        <v>3.75</v>
      </c>
      <c r="Z19" s="28">
        <v>2</v>
      </c>
      <c r="AA19" s="28">
        <v>2</v>
      </c>
      <c r="AB19" s="28">
        <v>2</v>
      </c>
      <c r="AC19" s="27">
        <f t="shared" si="3"/>
        <v>2</v>
      </c>
      <c r="AD19" s="28">
        <v>4</v>
      </c>
      <c r="AE19" s="28">
        <v>5</v>
      </c>
      <c r="AF19" s="28">
        <v>5</v>
      </c>
      <c r="AG19" s="28">
        <v>5</v>
      </c>
      <c r="AH19" s="28">
        <v>5</v>
      </c>
      <c r="AI19" s="28">
        <v>5</v>
      </c>
      <c r="AJ19" s="28">
        <v>5</v>
      </c>
      <c r="AK19" s="27">
        <f t="shared" si="4"/>
        <v>4.8571428571428568</v>
      </c>
      <c r="AL19" s="28">
        <v>4</v>
      </c>
      <c r="AM19" s="28">
        <v>3</v>
      </c>
      <c r="AN19" s="28">
        <v>3</v>
      </c>
      <c r="AO19" s="28">
        <v>3</v>
      </c>
      <c r="AP19" s="28">
        <v>3</v>
      </c>
      <c r="AQ19" s="28">
        <v>3</v>
      </c>
      <c r="AR19" s="28">
        <v>3</v>
      </c>
      <c r="AS19" s="28">
        <v>3</v>
      </c>
      <c r="AT19" s="27">
        <f t="shared" si="5"/>
        <v>3.125</v>
      </c>
      <c r="AU19" s="28">
        <v>4</v>
      </c>
      <c r="AV19" s="28">
        <v>4</v>
      </c>
      <c r="AW19" s="28">
        <v>4</v>
      </c>
      <c r="AX19" s="28">
        <v>4</v>
      </c>
      <c r="AY19" s="28">
        <v>4</v>
      </c>
      <c r="AZ19" s="28">
        <v>4</v>
      </c>
      <c r="BA19" s="28">
        <v>4</v>
      </c>
      <c r="BB19" s="28">
        <v>4</v>
      </c>
      <c r="BC19" s="28">
        <v>4</v>
      </c>
      <c r="BD19" s="27">
        <f t="shared" si="6"/>
        <v>4</v>
      </c>
      <c r="BF19" s="30">
        <f t="shared" si="7"/>
        <v>23.857142857142858</v>
      </c>
      <c r="BG19" s="7">
        <f t="shared" si="8"/>
        <v>5</v>
      </c>
      <c r="BH19" s="7">
        <f t="shared" si="9"/>
        <v>2</v>
      </c>
      <c r="BI19" s="31">
        <f t="shared" si="10"/>
        <v>0.58188153310104529</v>
      </c>
      <c r="BJ19" s="7">
        <f t="shared" si="11"/>
        <v>0.92189711560171184</v>
      </c>
      <c r="BK19" s="7">
        <f t="shared" si="12"/>
        <v>11.637630662020907</v>
      </c>
      <c r="BL19" s="7" t="str">
        <f t="shared" si="13"/>
        <v>SR</v>
      </c>
    </row>
    <row r="20" spans="1:64" x14ac:dyDescent="0.2">
      <c r="A20" s="20">
        <v>73</v>
      </c>
      <c r="B20" s="7">
        <v>19</v>
      </c>
      <c r="C20" s="7" t="s">
        <v>104</v>
      </c>
      <c r="D20" s="20" t="s">
        <v>116</v>
      </c>
      <c r="E20" s="20" t="s">
        <v>136</v>
      </c>
      <c r="F20" s="28">
        <v>3</v>
      </c>
      <c r="G20" s="27">
        <f t="shared" si="14"/>
        <v>3</v>
      </c>
      <c r="H20" s="28">
        <v>4</v>
      </c>
      <c r="I20" s="28">
        <v>4</v>
      </c>
      <c r="J20" s="28">
        <v>3</v>
      </c>
      <c r="K20" s="28">
        <v>3</v>
      </c>
      <c r="L20" s="28">
        <v>3</v>
      </c>
      <c r="M20" s="28">
        <v>4</v>
      </c>
      <c r="N20" s="28">
        <v>4</v>
      </c>
      <c r="O20" s="28">
        <v>3</v>
      </c>
      <c r="P20" s="27">
        <f t="shared" si="1"/>
        <v>3.5</v>
      </c>
      <c r="Q20" s="28">
        <v>5</v>
      </c>
      <c r="R20" s="28">
        <v>5</v>
      </c>
      <c r="S20" s="28">
        <v>5</v>
      </c>
      <c r="T20" s="28">
        <v>5</v>
      </c>
      <c r="U20" s="28">
        <v>5</v>
      </c>
      <c r="V20" s="28">
        <v>5</v>
      </c>
      <c r="W20" s="28">
        <v>5</v>
      </c>
      <c r="X20" s="28">
        <v>5</v>
      </c>
      <c r="Y20" s="27">
        <f t="shared" si="2"/>
        <v>5</v>
      </c>
      <c r="Z20" s="28">
        <v>3</v>
      </c>
      <c r="AA20" s="28">
        <v>3</v>
      </c>
      <c r="AB20" s="28">
        <v>3</v>
      </c>
      <c r="AC20" s="27">
        <f t="shared" si="3"/>
        <v>3</v>
      </c>
      <c r="AD20" s="28">
        <v>5</v>
      </c>
      <c r="AE20" s="28">
        <v>5</v>
      </c>
      <c r="AF20" s="28">
        <v>5</v>
      </c>
      <c r="AG20" s="28">
        <v>5</v>
      </c>
      <c r="AH20" s="28">
        <v>5</v>
      </c>
      <c r="AI20" s="28">
        <v>5</v>
      </c>
      <c r="AJ20" s="28">
        <v>5</v>
      </c>
      <c r="AK20" s="27">
        <f t="shared" si="4"/>
        <v>5</v>
      </c>
      <c r="AL20" s="28">
        <v>3</v>
      </c>
      <c r="AM20" s="28">
        <v>3</v>
      </c>
      <c r="AN20" s="28">
        <v>3</v>
      </c>
      <c r="AO20" s="28">
        <v>3</v>
      </c>
      <c r="AP20" s="28">
        <v>3</v>
      </c>
      <c r="AQ20" s="28">
        <v>3</v>
      </c>
      <c r="AR20" s="28">
        <v>3</v>
      </c>
      <c r="AS20" s="28">
        <v>3</v>
      </c>
      <c r="AT20" s="27">
        <f t="shared" si="5"/>
        <v>3</v>
      </c>
      <c r="AU20" s="28">
        <v>4</v>
      </c>
      <c r="AV20" s="28">
        <v>4</v>
      </c>
      <c r="AW20" s="28">
        <v>5</v>
      </c>
      <c r="AX20" s="28">
        <v>4</v>
      </c>
      <c r="AY20" s="28">
        <v>3</v>
      </c>
      <c r="AZ20" s="28">
        <v>4</v>
      </c>
      <c r="BA20" s="28">
        <v>3</v>
      </c>
      <c r="BB20" s="28">
        <v>3</v>
      </c>
      <c r="BC20" s="28">
        <v>5</v>
      </c>
      <c r="BD20" s="27">
        <f t="shared" si="6"/>
        <v>3.8888888888888888</v>
      </c>
      <c r="BF20" s="30">
        <f t="shared" si="7"/>
        <v>23.388888888888889</v>
      </c>
      <c r="BG20" s="7">
        <f t="shared" si="8"/>
        <v>5</v>
      </c>
      <c r="BH20" s="7">
        <f t="shared" si="9"/>
        <v>3</v>
      </c>
      <c r="BI20" s="31">
        <f t="shared" si="10"/>
        <v>0.57046070460704612</v>
      </c>
      <c r="BJ20" s="7">
        <f t="shared" si="11"/>
        <v>0.91383539952264825</v>
      </c>
      <c r="BK20" s="7">
        <f t="shared" si="12"/>
        <v>11.409214092140923</v>
      </c>
      <c r="BL20" s="7" t="str">
        <f t="shared" si="13"/>
        <v>SR</v>
      </c>
    </row>
    <row r="21" spans="1:64" x14ac:dyDescent="0.2">
      <c r="A21" s="20">
        <v>74</v>
      </c>
      <c r="B21" s="7">
        <v>20</v>
      </c>
      <c r="C21" s="7" t="s">
        <v>111</v>
      </c>
      <c r="D21" s="20" t="s">
        <v>116</v>
      </c>
      <c r="E21" s="20" t="s">
        <v>134</v>
      </c>
      <c r="F21" s="28">
        <v>4</v>
      </c>
      <c r="G21" s="27">
        <f t="shared" si="14"/>
        <v>4</v>
      </c>
      <c r="H21" s="28">
        <v>5</v>
      </c>
      <c r="I21" s="28">
        <v>5</v>
      </c>
      <c r="J21" s="28">
        <v>4</v>
      </c>
      <c r="K21" s="28">
        <v>3</v>
      </c>
      <c r="L21" s="28">
        <v>3</v>
      </c>
      <c r="M21" s="28">
        <v>5</v>
      </c>
      <c r="N21" s="28">
        <v>5</v>
      </c>
      <c r="O21" s="28">
        <v>4</v>
      </c>
      <c r="P21" s="27">
        <f t="shared" si="1"/>
        <v>4.25</v>
      </c>
      <c r="Q21" s="28">
        <v>5</v>
      </c>
      <c r="R21" s="28">
        <v>5</v>
      </c>
      <c r="S21" s="28">
        <v>5</v>
      </c>
      <c r="T21" s="28">
        <v>4</v>
      </c>
      <c r="U21" s="28">
        <v>5</v>
      </c>
      <c r="V21" s="28">
        <v>5</v>
      </c>
      <c r="W21" s="28">
        <v>5</v>
      </c>
      <c r="X21" s="28">
        <v>4</v>
      </c>
      <c r="Y21" s="27">
        <f t="shared" si="2"/>
        <v>4.75</v>
      </c>
      <c r="Z21" s="28">
        <v>3</v>
      </c>
      <c r="AA21" s="28">
        <v>3</v>
      </c>
      <c r="AB21" s="28">
        <v>3</v>
      </c>
      <c r="AC21" s="27">
        <f t="shared" si="3"/>
        <v>3</v>
      </c>
      <c r="AD21" s="28">
        <v>5</v>
      </c>
      <c r="AE21" s="28">
        <v>5</v>
      </c>
      <c r="AF21" s="28">
        <v>5</v>
      </c>
      <c r="AG21" s="28">
        <v>5</v>
      </c>
      <c r="AH21" s="28">
        <v>5</v>
      </c>
      <c r="AI21" s="28">
        <v>5</v>
      </c>
      <c r="AJ21" s="28">
        <v>5</v>
      </c>
      <c r="AK21" s="27">
        <f t="shared" si="4"/>
        <v>5</v>
      </c>
      <c r="AL21" s="28">
        <v>4</v>
      </c>
      <c r="AM21" s="28">
        <v>4</v>
      </c>
      <c r="AN21" s="28">
        <v>4</v>
      </c>
      <c r="AO21" s="28">
        <v>3</v>
      </c>
      <c r="AP21" s="28">
        <v>4</v>
      </c>
      <c r="AQ21" s="28">
        <v>4</v>
      </c>
      <c r="AR21" s="28">
        <v>4</v>
      </c>
      <c r="AS21" s="28">
        <v>2</v>
      </c>
      <c r="AT21" s="27">
        <f t="shared" si="5"/>
        <v>3.625</v>
      </c>
      <c r="AU21" s="28">
        <v>3</v>
      </c>
      <c r="AV21" s="28">
        <v>5</v>
      </c>
      <c r="AW21" s="28">
        <v>4</v>
      </c>
      <c r="AX21" s="28">
        <v>3</v>
      </c>
      <c r="AY21" s="28">
        <v>4</v>
      </c>
      <c r="AZ21" s="28">
        <v>4</v>
      </c>
      <c r="BA21" s="28">
        <v>5</v>
      </c>
      <c r="BB21" s="28">
        <v>5</v>
      </c>
      <c r="BC21" s="28">
        <v>5</v>
      </c>
      <c r="BD21" s="27">
        <f t="shared" si="6"/>
        <v>4.2222222222222223</v>
      </c>
      <c r="BF21" s="30">
        <f t="shared" si="7"/>
        <v>25.847222222222221</v>
      </c>
      <c r="BG21" s="7">
        <f t="shared" si="8"/>
        <v>5</v>
      </c>
      <c r="BH21" s="7">
        <f t="shared" si="9"/>
        <v>2</v>
      </c>
      <c r="BI21" s="31">
        <f t="shared" si="10"/>
        <v>0.63042005420054203</v>
      </c>
      <c r="BJ21" s="7">
        <f t="shared" si="11"/>
        <v>0.83874213682932564</v>
      </c>
      <c r="BK21" s="7">
        <f t="shared" si="12"/>
        <v>12.60840108401084</v>
      </c>
      <c r="BL21" s="7" t="str">
        <f t="shared" si="13"/>
        <v>SR</v>
      </c>
    </row>
    <row r="22" spans="1:64" x14ac:dyDescent="0.2">
      <c r="A22" s="20">
        <v>75</v>
      </c>
      <c r="B22" s="7">
        <v>20</v>
      </c>
      <c r="C22" s="7" t="s">
        <v>104</v>
      </c>
      <c r="D22" s="20" t="s">
        <v>116</v>
      </c>
      <c r="E22" s="20" t="s">
        <v>137</v>
      </c>
      <c r="F22" s="28">
        <v>5</v>
      </c>
      <c r="G22" s="27">
        <f t="shared" si="14"/>
        <v>5</v>
      </c>
      <c r="H22" s="28">
        <v>5</v>
      </c>
      <c r="I22" s="28">
        <v>5</v>
      </c>
      <c r="J22" s="28">
        <v>4</v>
      </c>
      <c r="K22" s="28">
        <v>4</v>
      </c>
      <c r="L22" s="28">
        <v>4</v>
      </c>
      <c r="M22" s="28">
        <v>4</v>
      </c>
      <c r="N22" s="28">
        <v>5</v>
      </c>
      <c r="O22" s="28">
        <v>4</v>
      </c>
      <c r="P22" s="27">
        <f t="shared" si="1"/>
        <v>4.375</v>
      </c>
      <c r="Q22" s="28">
        <v>4</v>
      </c>
      <c r="R22" s="28">
        <v>5</v>
      </c>
      <c r="S22" s="28">
        <v>5</v>
      </c>
      <c r="T22" s="28">
        <v>5</v>
      </c>
      <c r="U22" s="28">
        <v>5</v>
      </c>
      <c r="V22" s="28">
        <v>5</v>
      </c>
      <c r="W22" s="28">
        <v>5</v>
      </c>
      <c r="X22" s="28">
        <v>5</v>
      </c>
      <c r="Y22" s="27">
        <f t="shared" si="2"/>
        <v>4.875</v>
      </c>
      <c r="Z22" s="28">
        <v>1</v>
      </c>
      <c r="AA22" s="28">
        <v>3</v>
      </c>
      <c r="AB22" s="28">
        <v>3</v>
      </c>
      <c r="AC22" s="27">
        <f t="shared" si="3"/>
        <v>2.3333333333333335</v>
      </c>
      <c r="AD22" s="28">
        <v>4</v>
      </c>
      <c r="AE22" s="28">
        <v>5</v>
      </c>
      <c r="AF22" s="28">
        <v>4</v>
      </c>
      <c r="AG22" s="28">
        <v>5</v>
      </c>
      <c r="AH22" s="28">
        <v>5</v>
      </c>
      <c r="AI22" s="28">
        <v>5</v>
      </c>
      <c r="AJ22" s="28">
        <v>2</v>
      </c>
      <c r="AK22" s="27">
        <f t="shared" si="4"/>
        <v>4.2857142857142856</v>
      </c>
      <c r="AL22" s="28">
        <v>4</v>
      </c>
      <c r="AM22" s="28">
        <v>4</v>
      </c>
      <c r="AN22" s="28">
        <v>4</v>
      </c>
      <c r="AO22" s="28">
        <v>5</v>
      </c>
      <c r="AP22" s="28">
        <v>5</v>
      </c>
      <c r="AQ22" s="28">
        <v>5</v>
      </c>
      <c r="AR22" s="28">
        <v>5</v>
      </c>
      <c r="AS22" s="28">
        <v>4</v>
      </c>
      <c r="AT22" s="27">
        <f t="shared" si="5"/>
        <v>4.5</v>
      </c>
      <c r="AU22" s="28">
        <v>4</v>
      </c>
      <c r="AV22" s="28">
        <v>5</v>
      </c>
      <c r="AW22" s="28">
        <v>2</v>
      </c>
      <c r="AX22" s="28">
        <v>2</v>
      </c>
      <c r="AY22" s="28">
        <v>4</v>
      </c>
      <c r="AZ22" s="28">
        <v>4</v>
      </c>
      <c r="BA22" s="28">
        <v>4</v>
      </c>
      <c r="BB22" s="28">
        <v>4</v>
      </c>
      <c r="BC22" s="28">
        <v>4</v>
      </c>
      <c r="BD22" s="27">
        <f t="shared" si="6"/>
        <v>3.6666666666666665</v>
      </c>
      <c r="BF22" s="30">
        <f t="shared" si="7"/>
        <v>26.702380952380953</v>
      </c>
      <c r="BG22" s="7">
        <f t="shared" si="8"/>
        <v>5</v>
      </c>
      <c r="BH22" s="7">
        <f t="shared" si="9"/>
        <v>1</v>
      </c>
      <c r="BI22" s="31">
        <f t="shared" si="10"/>
        <v>0.65127758420441351</v>
      </c>
      <c r="BJ22" s="7">
        <f t="shared" si="11"/>
        <v>0.97835993411245736</v>
      </c>
      <c r="BK22" s="7">
        <f t="shared" si="12"/>
        <v>13.025551684088271</v>
      </c>
      <c r="BL22" s="7" t="str">
        <f t="shared" si="13"/>
        <v>SR</v>
      </c>
    </row>
    <row r="23" spans="1:64" x14ac:dyDescent="0.2">
      <c r="A23" s="20">
        <v>76</v>
      </c>
      <c r="B23" s="7">
        <v>20</v>
      </c>
      <c r="C23" s="7" t="s">
        <v>111</v>
      </c>
      <c r="D23" s="20" t="s">
        <v>116</v>
      </c>
      <c r="E23" s="20" t="s">
        <v>134</v>
      </c>
      <c r="F23" s="28">
        <v>5</v>
      </c>
      <c r="G23" s="27">
        <f t="shared" si="14"/>
        <v>5</v>
      </c>
      <c r="H23" s="28">
        <v>5</v>
      </c>
      <c r="I23" s="28">
        <v>5</v>
      </c>
      <c r="J23" s="28">
        <v>4</v>
      </c>
      <c r="K23" s="28">
        <v>5</v>
      </c>
      <c r="L23" s="28">
        <v>4</v>
      </c>
      <c r="M23" s="28">
        <v>5</v>
      </c>
      <c r="N23" s="28">
        <v>5</v>
      </c>
      <c r="O23" s="28">
        <v>4</v>
      </c>
      <c r="P23" s="27">
        <f t="shared" si="1"/>
        <v>4.625</v>
      </c>
      <c r="Q23" s="28">
        <v>5</v>
      </c>
      <c r="R23" s="28">
        <v>5</v>
      </c>
      <c r="S23" s="28">
        <v>5</v>
      </c>
      <c r="T23" s="28">
        <v>2</v>
      </c>
      <c r="U23" s="28">
        <v>3</v>
      </c>
      <c r="V23" s="28">
        <v>5</v>
      </c>
      <c r="W23" s="28">
        <v>5</v>
      </c>
      <c r="X23" s="28">
        <v>3</v>
      </c>
      <c r="Y23" s="27">
        <f t="shared" si="2"/>
        <v>4.125</v>
      </c>
      <c r="Z23" s="28">
        <v>3</v>
      </c>
      <c r="AA23" s="28">
        <v>3</v>
      </c>
      <c r="AB23" s="28">
        <v>3</v>
      </c>
      <c r="AC23" s="27">
        <f t="shared" si="3"/>
        <v>3</v>
      </c>
      <c r="AD23" s="28">
        <v>5</v>
      </c>
      <c r="AE23" s="28">
        <v>1</v>
      </c>
      <c r="AF23" s="28">
        <v>3</v>
      </c>
      <c r="AG23" s="28">
        <v>3</v>
      </c>
      <c r="AH23" s="28">
        <v>3</v>
      </c>
      <c r="AI23" s="28">
        <v>2</v>
      </c>
      <c r="AJ23" s="28">
        <v>2</v>
      </c>
      <c r="AK23" s="27">
        <f t="shared" si="4"/>
        <v>2.7142857142857144</v>
      </c>
      <c r="AL23" s="28">
        <v>5</v>
      </c>
      <c r="AM23" s="28">
        <v>5</v>
      </c>
      <c r="AN23" s="28">
        <v>5</v>
      </c>
      <c r="AO23" s="28">
        <v>5</v>
      </c>
      <c r="AP23" s="28">
        <v>5</v>
      </c>
      <c r="AQ23" s="28">
        <v>5</v>
      </c>
      <c r="AR23" s="28">
        <v>5</v>
      </c>
      <c r="AS23" s="28">
        <v>5</v>
      </c>
      <c r="AT23" s="27">
        <f t="shared" si="5"/>
        <v>5</v>
      </c>
      <c r="AU23" s="28">
        <v>5</v>
      </c>
      <c r="AV23" s="28">
        <v>5</v>
      </c>
      <c r="AW23" s="28">
        <v>5</v>
      </c>
      <c r="AX23" s="28">
        <v>3</v>
      </c>
      <c r="AY23" s="28">
        <v>5</v>
      </c>
      <c r="AZ23" s="28">
        <v>4</v>
      </c>
      <c r="BA23" s="28">
        <v>5</v>
      </c>
      <c r="BB23" s="28">
        <v>5</v>
      </c>
      <c r="BC23" s="28">
        <v>3</v>
      </c>
      <c r="BD23" s="27">
        <f t="shared" si="6"/>
        <v>4.4444444444444446</v>
      </c>
      <c r="BF23" s="30">
        <f t="shared" si="7"/>
        <v>25.908730158730158</v>
      </c>
      <c r="BG23" s="7">
        <f t="shared" si="8"/>
        <v>5</v>
      </c>
      <c r="BH23" s="7">
        <f t="shared" si="9"/>
        <v>1</v>
      </c>
      <c r="BI23" s="31">
        <f t="shared" si="10"/>
        <v>0.63192024777390632</v>
      </c>
      <c r="BJ23" s="7">
        <f t="shared" si="11"/>
        <v>1.1400363482206479</v>
      </c>
      <c r="BK23" s="7">
        <f t="shared" si="12"/>
        <v>12.638404955478126</v>
      </c>
      <c r="BL23" s="7" t="str">
        <f t="shared" si="13"/>
        <v>SR</v>
      </c>
    </row>
    <row r="24" spans="1:64" x14ac:dyDescent="0.2">
      <c r="A24" s="20">
        <v>77</v>
      </c>
      <c r="B24" s="7">
        <v>21</v>
      </c>
      <c r="C24" s="7" t="s">
        <v>111</v>
      </c>
      <c r="D24" s="20" t="s">
        <v>116</v>
      </c>
      <c r="E24" s="20" t="s">
        <v>138</v>
      </c>
      <c r="F24" s="28">
        <v>5</v>
      </c>
      <c r="G24" s="27">
        <f t="shared" si="14"/>
        <v>5</v>
      </c>
      <c r="H24" s="28">
        <v>5</v>
      </c>
      <c r="I24" s="28">
        <v>5</v>
      </c>
      <c r="J24" s="28">
        <v>5</v>
      </c>
      <c r="K24" s="28">
        <v>5</v>
      </c>
      <c r="L24" s="28">
        <v>5</v>
      </c>
      <c r="M24" s="28">
        <v>5</v>
      </c>
      <c r="N24" s="28">
        <v>5</v>
      </c>
      <c r="O24" s="28">
        <v>5</v>
      </c>
      <c r="P24" s="27">
        <f t="shared" si="1"/>
        <v>5</v>
      </c>
      <c r="Q24" s="28">
        <v>5</v>
      </c>
      <c r="R24" s="28">
        <v>5</v>
      </c>
      <c r="S24" s="28">
        <v>5</v>
      </c>
      <c r="T24" s="28">
        <v>5</v>
      </c>
      <c r="U24" s="28">
        <v>5</v>
      </c>
      <c r="V24" s="28">
        <v>5</v>
      </c>
      <c r="W24" s="28">
        <v>5</v>
      </c>
      <c r="X24" s="28">
        <v>5</v>
      </c>
      <c r="Y24" s="27">
        <f t="shared" si="2"/>
        <v>5</v>
      </c>
      <c r="Z24" s="28">
        <v>3</v>
      </c>
      <c r="AA24" s="28">
        <v>3</v>
      </c>
      <c r="AB24" s="28">
        <v>3</v>
      </c>
      <c r="AC24" s="27">
        <f t="shared" si="3"/>
        <v>3</v>
      </c>
      <c r="AD24" s="28">
        <v>5</v>
      </c>
      <c r="AE24" s="28">
        <v>1</v>
      </c>
      <c r="AF24" s="28">
        <v>1</v>
      </c>
      <c r="AG24" s="28">
        <v>1</v>
      </c>
      <c r="AH24" s="28">
        <v>1</v>
      </c>
      <c r="AI24" s="28">
        <v>1</v>
      </c>
      <c r="AJ24" s="28">
        <v>1</v>
      </c>
      <c r="AK24" s="27">
        <f t="shared" si="4"/>
        <v>1.5714285714285714</v>
      </c>
      <c r="AL24" s="28">
        <v>5</v>
      </c>
      <c r="AM24" s="28">
        <v>5</v>
      </c>
      <c r="AN24" s="28">
        <v>5</v>
      </c>
      <c r="AO24" s="28">
        <v>5</v>
      </c>
      <c r="AP24" s="28">
        <v>5</v>
      </c>
      <c r="AQ24" s="28">
        <v>5</v>
      </c>
      <c r="AR24" s="28">
        <v>5</v>
      </c>
      <c r="AS24" s="28">
        <v>5</v>
      </c>
      <c r="AT24" s="27">
        <f t="shared" si="5"/>
        <v>5</v>
      </c>
      <c r="AU24" s="28">
        <v>5</v>
      </c>
      <c r="AV24" s="28">
        <v>5</v>
      </c>
      <c r="AW24" s="28">
        <v>5</v>
      </c>
      <c r="AX24" s="28">
        <v>5</v>
      </c>
      <c r="AY24" s="28">
        <v>4</v>
      </c>
      <c r="AZ24" s="28">
        <v>3</v>
      </c>
      <c r="BA24" s="28">
        <v>4</v>
      </c>
      <c r="BB24" s="28">
        <v>4</v>
      </c>
      <c r="BC24" s="28">
        <v>4</v>
      </c>
      <c r="BD24" s="27">
        <f t="shared" si="6"/>
        <v>4.333333333333333</v>
      </c>
      <c r="BF24" s="30">
        <f t="shared" si="7"/>
        <v>25.904761904761905</v>
      </c>
      <c r="BG24" s="7">
        <f t="shared" si="8"/>
        <v>5</v>
      </c>
      <c r="BH24" s="7">
        <f t="shared" si="9"/>
        <v>1</v>
      </c>
      <c r="BI24" s="31">
        <f t="shared" si="10"/>
        <v>0.6318234610917538</v>
      </c>
      <c r="BJ24" s="7">
        <f t="shared" si="11"/>
        <v>1.4186912946195076</v>
      </c>
      <c r="BK24" s="7">
        <f t="shared" si="12"/>
        <v>12.636469221835075</v>
      </c>
      <c r="BL24" s="7" t="str">
        <f t="shared" si="13"/>
        <v>SR</v>
      </c>
    </row>
    <row r="25" spans="1:64" x14ac:dyDescent="0.2">
      <c r="A25" s="20">
        <v>78</v>
      </c>
      <c r="B25" s="7">
        <v>20</v>
      </c>
      <c r="C25" s="7" t="s">
        <v>111</v>
      </c>
      <c r="D25" s="20" t="s">
        <v>116</v>
      </c>
      <c r="E25" s="20" t="s">
        <v>134</v>
      </c>
      <c r="F25" s="28">
        <v>4</v>
      </c>
      <c r="G25" s="27">
        <f t="shared" si="14"/>
        <v>4</v>
      </c>
      <c r="H25" s="28">
        <v>5</v>
      </c>
      <c r="I25" s="28">
        <v>4</v>
      </c>
      <c r="J25" s="28">
        <v>4</v>
      </c>
      <c r="K25" s="28">
        <v>4</v>
      </c>
      <c r="L25" s="28">
        <v>4</v>
      </c>
      <c r="M25" s="28">
        <v>4</v>
      </c>
      <c r="N25" s="28">
        <v>3</v>
      </c>
      <c r="O25" s="28">
        <v>3</v>
      </c>
      <c r="P25" s="27">
        <f t="shared" si="1"/>
        <v>3.875</v>
      </c>
      <c r="Q25" s="28">
        <v>4</v>
      </c>
      <c r="R25" s="28">
        <v>4</v>
      </c>
      <c r="S25" s="28">
        <v>4</v>
      </c>
      <c r="T25" s="28">
        <v>4</v>
      </c>
      <c r="U25" s="28">
        <v>4</v>
      </c>
      <c r="V25" s="28">
        <v>4</v>
      </c>
      <c r="W25" s="28">
        <v>4</v>
      </c>
      <c r="X25" s="28">
        <v>4</v>
      </c>
      <c r="Y25" s="27">
        <f t="shared" si="2"/>
        <v>4</v>
      </c>
      <c r="Z25" s="28">
        <v>3</v>
      </c>
      <c r="AA25" s="28">
        <v>3</v>
      </c>
      <c r="AB25" s="28">
        <v>3</v>
      </c>
      <c r="AC25" s="27">
        <f t="shared" si="3"/>
        <v>3</v>
      </c>
      <c r="AD25" s="28">
        <v>5</v>
      </c>
      <c r="AE25" s="28">
        <v>3</v>
      </c>
      <c r="AF25" s="28">
        <v>3</v>
      </c>
      <c r="AG25" s="28">
        <v>3</v>
      </c>
      <c r="AH25" s="28">
        <v>3</v>
      </c>
      <c r="AI25" s="28">
        <v>3</v>
      </c>
      <c r="AJ25" s="28">
        <v>3</v>
      </c>
      <c r="AK25" s="27">
        <f t="shared" si="4"/>
        <v>3.2857142857142856</v>
      </c>
      <c r="AL25" s="28">
        <v>3</v>
      </c>
      <c r="AM25" s="28">
        <v>3</v>
      </c>
      <c r="AN25" s="28">
        <v>3</v>
      </c>
      <c r="AO25" s="28">
        <v>4</v>
      </c>
      <c r="AP25" s="28">
        <v>4</v>
      </c>
      <c r="AQ25" s="28">
        <v>4</v>
      </c>
      <c r="AR25" s="28">
        <v>4</v>
      </c>
      <c r="AS25" s="28">
        <v>4</v>
      </c>
      <c r="AT25" s="27">
        <f t="shared" si="5"/>
        <v>3.625</v>
      </c>
      <c r="AU25" s="28">
        <v>4</v>
      </c>
      <c r="AV25" s="28">
        <v>4</v>
      </c>
      <c r="AW25" s="28">
        <v>4</v>
      </c>
      <c r="AX25" s="28">
        <v>4</v>
      </c>
      <c r="AY25" s="28">
        <v>4</v>
      </c>
      <c r="AZ25" s="28">
        <v>4</v>
      </c>
      <c r="BA25" s="28">
        <v>4</v>
      </c>
      <c r="BB25" s="28">
        <v>4</v>
      </c>
      <c r="BC25" s="28">
        <v>4</v>
      </c>
      <c r="BD25" s="27">
        <f t="shared" si="6"/>
        <v>4</v>
      </c>
      <c r="BF25" s="30">
        <f t="shared" si="7"/>
        <v>22.785714285714285</v>
      </c>
      <c r="BG25" s="7">
        <f t="shared" si="8"/>
        <v>5</v>
      </c>
      <c r="BH25" s="7">
        <f t="shared" si="9"/>
        <v>3</v>
      </c>
      <c r="BI25" s="31">
        <f t="shared" si="10"/>
        <v>0.55574912891986061</v>
      </c>
      <c r="BJ25" s="7">
        <f t="shared" si="11"/>
        <v>0.54404327647785666</v>
      </c>
      <c r="BK25" s="7">
        <f t="shared" si="12"/>
        <v>11.114982578397212</v>
      </c>
      <c r="BL25" s="7" t="str">
        <f t="shared" si="13"/>
        <v>SR</v>
      </c>
    </row>
    <row r="26" spans="1:64" x14ac:dyDescent="0.2">
      <c r="A26" s="20">
        <v>79</v>
      </c>
      <c r="B26" s="7">
        <v>21</v>
      </c>
      <c r="C26" s="7" t="s">
        <v>111</v>
      </c>
      <c r="D26" s="20" t="s">
        <v>116</v>
      </c>
      <c r="E26" s="20" t="s">
        <v>134</v>
      </c>
      <c r="F26" s="28">
        <v>4</v>
      </c>
      <c r="G26" s="27">
        <f t="shared" si="14"/>
        <v>4</v>
      </c>
      <c r="H26" s="28">
        <v>4</v>
      </c>
      <c r="I26" s="28">
        <v>4</v>
      </c>
      <c r="J26" s="28">
        <v>4</v>
      </c>
      <c r="K26" s="28">
        <v>4</v>
      </c>
      <c r="L26" s="28">
        <v>4</v>
      </c>
      <c r="M26" s="28">
        <v>4</v>
      </c>
      <c r="N26" s="28">
        <v>4</v>
      </c>
      <c r="O26" s="28">
        <v>4</v>
      </c>
      <c r="P26" s="27">
        <f t="shared" si="1"/>
        <v>4</v>
      </c>
      <c r="Q26" s="28">
        <v>4</v>
      </c>
      <c r="R26" s="28">
        <v>4</v>
      </c>
      <c r="S26" s="28">
        <v>4</v>
      </c>
      <c r="T26" s="28">
        <v>4</v>
      </c>
      <c r="U26" s="28">
        <v>4</v>
      </c>
      <c r="V26" s="28">
        <v>4</v>
      </c>
      <c r="W26" s="28">
        <v>4</v>
      </c>
      <c r="X26" s="28">
        <v>4</v>
      </c>
      <c r="Y26" s="27">
        <f t="shared" si="2"/>
        <v>4</v>
      </c>
      <c r="Z26" s="28">
        <v>3</v>
      </c>
      <c r="AA26" s="28">
        <v>3</v>
      </c>
      <c r="AB26" s="28">
        <v>3</v>
      </c>
      <c r="AC26" s="27">
        <f t="shared" si="3"/>
        <v>3</v>
      </c>
      <c r="AD26" s="28">
        <v>4</v>
      </c>
      <c r="AE26" s="28">
        <v>2</v>
      </c>
      <c r="AF26" s="28">
        <v>2</v>
      </c>
      <c r="AG26" s="28">
        <v>2</v>
      </c>
      <c r="AH26" s="28">
        <v>2</v>
      </c>
      <c r="AI26" s="28">
        <v>2</v>
      </c>
      <c r="AJ26" s="28">
        <v>2</v>
      </c>
      <c r="AK26" s="27">
        <f t="shared" si="4"/>
        <v>2.2857142857142856</v>
      </c>
      <c r="AL26" s="28">
        <v>4</v>
      </c>
      <c r="AM26" s="28">
        <v>4</v>
      </c>
      <c r="AN26" s="28">
        <v>4</v>
      </c>
      <c r="AO26" s="28">
        <v>4</v>
      </c>
      <c r="AP26" s="28">
        <v>4</v>
      </c>
      <c r="AQ26" s="28">
        <v>4</v>
      </c>
      <c r="AR26" s="28">
        <v>4</v>
      </c>
      <c r="AS26" s="28">
        <v>4</v>
      </c>
      <c r="AT26" s="27">
        <f t="shared" si="5"/>
        <v>4</v>
      </c>
      <c r="AU26" s="28">
        <v>3</v>
      </c>
      <c r="AV26" s="28">
        <v>4</v>
      </c>
      <c r="AW26" s="28">
        <v>4</v>
      </c>
      <c r="AX26" s="28">
        <v>4</v>
      </c>
      <c r="AY26" s="28">
        <v>4</v>
      </c>
      <c r="AZ26" s="28">
        <v>4</v>
      </c>
      <c r="BA26" s="28">
        <v>4</v>
      </c>
      <c r="BB26" s="28">
        <v>4</v>
      </c>
      <c r="BC26" s="28">
        <v>4</v>
      </c>
      <c r="BD26" s="27">
        <f t="shared" si="6"/>
        <v>3.8888888888888888</v>
      </c>
      <c r="BF26" s="30">
        <f t="shared" si="7"/>
        <v>22.174603174603174</v>
      </c>
      <c r="BG26" s="7">
        <f t="shared" si="8"/>
        <v>4</v>
      </c>
      <c r="BH26" s="7">
        <f t="shared" si="9"/>
        <v>2</v>
      </c>
      <c r="BI26" s="31">
        <f t="shared" si="10"/>
        <v>0.54084397986837007</v>
      </c>
      <c r="BJ26" s="7">
        <f t="shared" si="11"/>
        <v>0.71823132540043688</v>
      </c>
      <c r="BK26" s="7">
        <f t="shared" si="12"/>
        <v>10.8168795973674</v>
      </c>
      <c r="BL26" s="7" t="str">
        <f t="shared" si="13"/>
        <v>SR</v>
      </c>
    </row>
    <row r="27" spans="1:64" x14ac:dyDescent="0.2">
      <c r="A27" s="20">
        <v>80</v>
      </c>
      <c r="B27" s="7">
        <v>19</v>
      </c>
      <c r="C27" s="7" t="s">
        <v>111</v>
      </c>
      <c r="D27" s="20" t="s">
        <v>116</v>
      </c>
      <c r="E27" s="20" t="s">
        <v>134</v>
      </c>
      <c r="F27" s="28">
        <v>4</v>
      </c>
      <c r="G27" s="27">
        <f t="shared" si="14"/>
        <v>4</v>
      </c>
      <c r="H27" s="28">
        <v>4</v>
      </c>
      <c r="I27" s="28">
        <v>4</v>
      </c>
      <c r="J27" s="28">
        <v>4</v>
      </c>
      <c r="K27" s="28">
        <v>4</v>
      </c>
      <c r="L27" s="28">
        <v>4</v>
      </c>
      <c r="M27" s="28">
        <v>4</v>
      </c>
      <c r="N27" s="28">
        <v>4</v>
      </c>
      <c r="O27" s="28">
        <v>4</v>
      </c>
      <c r="P27" s="27">
        <f t="shared" si="1"/>
        <v>4</v>
      </c>
      <c r="Q27" s="28">
        <v>4</v>
      </c>
      <c r="R27" s="28">
        <v>4</v>
      </c>
      <c r="S27" s="28">
        <v>4</v>
      </c>
      <c r="T27" s="28">
        <v>4</v>
      </c>
      <c r="U27" s="28">
        <v>4</v>
      </c>
      <c r="V27" s="28">
        <v>4</v>
      </c>
      <c r="W27" s="28">
        <v>4</v>
      </c>
      <c r="X27" s="28">
        <v>4</v>
      </c>
      <c r="Y27" s="27">
        <f t="shared" si="2"/>
        <v>4</v>
      </c>
      <c r="Z27" s="28">
        <v>3</v>
      </c>
      <c r="AA27" s="28">
        <v>3</v>
      </c>
      <c r="AB27" s="28">
        <v>3</v>
      </c>
      <c r="AC27" s="27">
        <f t="shared" si="3"/>
        <v>3</v>
      </c>
      <c r="AD27" s="28">
        <v>4</v>
      </c>
      <c r="AE27" s="28">
        <v>2</v>
      </c>
      <c r="AF27" s="28">
        <v>4</v>
      </c>
      <c r="AG27" s="28">
        <v>4</v>
      </c>
      <c r="AH27" s="28">
        <v>4</v>
      </c>
      <c r="AI27" s="28">
        <v>4</v>
      </c>
      <c r="AJ27" s="28">
        <v>4</v>
      </c>
      <c r="AK27" s="27">
        <f t="shared" si="4"/>
        <v>3.7142857142857144</v>
      </c>
      <c r="AL27" s="28">
        <v>4</v>
      </c>
      <c r="AM27" s="28">
        <v>4</v>
      </c>
      <c r="AN27" s="28">
        <v>4</v>
      </c>
      <c r="AO27" s="28">
        <v>4</v>
      </c>
      <c r="AP27" s="28">
        <v>4</v>
      </c>
      <c r="AQ27" s="28">
        <v>4</v>
      </c>
      <c r="AR27" s="28">
        <v>4</v>
      </c>
      <c r="AS27" s="28">
        <v>4</v>
      </c>
      <c r="AT27" s="27">
        <f t="shared" si="5"/>
        <v>4</v>
      </c>
      <c r="AU27" s="28">
        <v>3</v>
      </c>
      <c r="AV27" s="28">
        <v>5</v>
      </c>
      <c r="AW27" s="28">
        <v>4</v>
      </c>
      <c r="AX27" s="28">
        <v>4</v>
      </c>
      <c r="AY27" s="28">
        <v>4</v>
      </c>
      <c r="AZ27" s="28">
        <v>4</v>
      </c>
      <c r="BA27" s="28">
        <v>4</v>
      </c>
      <c r="BB27" s="28">
        <v>4</v>
      </c>
      <c r="BC27" s="28">
        <v>4</v>
      </c>
      <c r="BD27" s="27">
        <f t="shared" si="6"/>
        <v>4</v>
      </c>
      <c r="BF27" s="30">
        <f t="shared" si="7"/>
        <v>23.714285714285715</v>
      </c>
      <c r="BG27" s="7">
        <f t="shared" si="8"/>
        <v>5</v>
      </c>
      <c r="BH27" s="7">
        <f t="shared" si="9"/>
        <v>2</v>
      </c>
      <c r="BI27" s="31">
        <f t="shared" si="10"/>
        <v>0.57839721254355403</v>
      </c>
      <c r="BJ27" s="7">
        <f t="shared" si="11"/>
        <v>0.44281914471486328</v>
      </c>
      <c r="BK27" s="7">
        <f t="shared" si="12"/>
        <v>11.567944250871081</v>
      </c>
      <c r="BL27" s="7" t="str">
        <f t="shared" si="13"/>
        <v>SR</v>
      </c>
    </row>
    <row r="28" spans="1:64" x14ac:dyDescent="0.2">
      <c r="A28" s="20">
        <v>81</v>
      </c>
      <c r="B28" s="7">
        <v>20</v>
      </c>
      <c r="C28" s="7" t="s">
        <v>111</v>
      </c>
      <c r="D28" s="20" t="s">
        <v>116</v>
      </c>
      <c r="E28" s="20" t="s">
        <v>134</v>
      </c>
      <c r="F28" s="28">
        <v>3</v>
      </c>
      <c r="G28" s="27">
        <f t="shared" si="14"/>
        <v>3</v>
      </c>
      <c r="H28" s="28">
        <v>3</v>
      </c>
      <c r="I28" s="28">
        <v>3</v>
      </c>
      <c r="J28" s="28">
        <v>3</v>
      </c>
      <c r="K28" s="28">
        <v>3</v>
      </c>
      <c r="L28" s="28">
        <v>3</v>
      </c>
      <c r="M28" s="28">
        <v>3</v>
      </c>
      <c r="N28" s="28">
        <v>3</v>
      </c>
      <c r="O28" s="28">
        <v>3</v>
      </c>
      <c r="P28" s="27">
        <f t="shared" si="1"/>
        <v>3</v>
      </c>
      <c r="Q28" s="28">
        <v>3</v>
      </c>
      <c r="R28" s="28">
        <v>3</v>
      </c>
      <c r="S28" s="28">
        <v>3</v>
      </c>
      <c r="T28" s="28">
        <v>3</v>
      </c>
      <c r="U28" s="28">
        <v>3</v>
      </c>
      <c r="V28" s="28">
        <v>3</v>
      </c>
      <c r="W28" s="28">
        <v>3</v>
      </c>
      <c r="X28" s="28">
        <v>3</v>
      </c>
      <c r="Y28" s="27">
        <f t="shared" si="2"/>
        <v>3</v>
      </c>
      <c r="Z28" s="28">
        <v>2</v>
      </c>
      <c r="AA28" s="28">
        <v>2</v>
      </c>
      <c r="AB28" s="28">
        <v>2</v>
      </c>
      <c r="AC28" s="27">
        <f t="shared" si="3"/>
        <v>2</v>
      </c>
      <c r="AD28" s="28">
        <v>3</v>
      </c>
      <c r="AE28" s="28">
        <v>3</v>
      </c>
      <c r="AF28" s="28">
        <v>3</v>
      </c>
      <c r="AG28" s="28">
        <v>3</v>
      </c>
      <c r="AH28" s="28">
        <v>3</v>
      </c>
      <c r="AI28" s="28">
        <v>3</v>
      </c>
      <c r="AJ28" s="28">
        <v>3</v>
      </c>
      <c r="AK28" s="27">
        <f t="shared" si="4"/>
        <v>3</v>
      </c>
      <c r="AL28" s="28">
        <v>3</v>
      </c>
      <c r="AM28" s="28">
        <v>3</v>
      </c>
      <c r="AN28" s="28">
        <v>3</v>
      </c>
      <c r="AO28" s="28">
        <v>3</v>
      </c>
      <c r="AP28" s="28">
        <v>3</v>
      </c>
      <c r="AQ28" s="28">
        <v>3</v>
      </c>
      <c r="AR28" s="28">
        <v>3</v>
      </c>
      <c r="AS28" s="28">
        <v>3</v>
      </c>
      <c r="AT28" s="27">
        <f t="shared" si="5"/>
        <v>3</v>
      </c>
      <c r="AU28" s="28">
        <v>3</v>
      </c>
      <c r="AV28" s="28">
        <v>3</v>
      </c>
      <c r="AW28" s="28">
        <v>3</v>
      </c>
      <c r="AX28" s="28">
        <v>3</v>
      </c>
      <c r="AY28" s="28">
        <v>3</v>
      </c>
      <c r="AZ28" s="28">
        <v>3</v>
      </c>
      <c r="BA28" s="28">
        <v>3</v>
      </c>
      <c r="BB28" s="28">
        <v>3</v>
      </c>
      <c r="BC28" s="28">
        <v>3</v>
      </c>
      <c r="BD28" s="27">
        <f t="shared" si="6"/>
        <v>3</v>
      </c>
      <c r="BF28" s="30">
        <f t="shared" si="7"/>
        <v>18</v>
      </c>
      <c r="BG28" s="7">
        <f t="shared" si="8"/>
        <v>3</v>
      </c>
      <c r="BH28" s="7">
        <f t="shared" si="9"/>
        <v>2</v>
      </c>
      <c r="BI28" s="31">
        <f t="shared" si="10"/>
        <v>0.43902439024390244</v>
      </c>
      <c r="BJ28" s="7">
        <f t="shared" si="11"/>
        <v>0.25497170592935264</v>
      </c>
      <c r="BK28" s="7">
        <f t="shared" si="12"/>
        <v>8.7804878048780495</v>
      </c>
      <c r="BL28" s="7" t="str">
        <f t="shared" si="13"/>
        <v>SR</v>
      </c>
    </row>
    <row r="29" spans="1:64" x14ac:dyDescent="0.2">
      <c r="A29" s="20">
        <v>82</v>
      </c>
      <c r="B29" s="7">
        <v>20</v>
      </c>
      <c r="C29" s="7" t="s">
        <v>111</v>
      </c>
      <c r="D29" s="20" t="s">
        <v>116</v>
      </c>
      <c r="E29" s="20" t="s">
        <v>134</v>
      </c>
      <c r="F29" s="28">
        <v>4</v>
      </c>
      <c r="G29" s="27">
        <f t="shared" si="14"/>
        <v>4</v>
      </c>
      <c r="H29" s="28">
        <v>4</v>
      </c>
      <c r="I29" s="28">
        <v>4</v>
      </c>
      <c r="J29" s="28">
        <v>3</v>
      </c>
      <c r="K29" s="28">
        <v>4</v>
      </c>
      <c r="L29" s="28">
        <v>4</v>
      </c>
      <c r="M29" s="28">
        <v>4</v>
      </c>
      <c r="N29" s="28">
        <v>4</v>
      </c>
      <c r="O29" s="28">
        <v>4</v>
      </c>
      <c r="P29" s="27">
        <f t="shared" si="1"/>
        <v>3.875</v>
      </c>
      <c r="Q29" s="28">
        <v>4</v>
      </c>
      <c r="R29" s="28">
        <v>4</v>
      </c>
      <c r="S29" s="28">
        <v>4</v>
      </c>
      <c r="T29" s="28">
        <v>4</v>
      </c>
      <c r="U29" s="28">
        <v>4</v>
      </c>
      <c r="V29" s="28">
        <v>4</v>
      </c>
      <c r="W29" s="28">
        <v>4</v>
      </c>
      <c r="X29" s="28">
        <v>4</v>
      </c>
      <c r="Y29" s="27">
        <f t="shared" si="2"/>
        <v>4</v>
      </c>
      <c r="Z29" s="28">
        <v>3</v>
      </c>
      <c r="AA29" s="28">
        <v>3</v>
      </c>
      <c r="AB29" s="28">
        <v>3</v>
      </c>
      <c r="AC29" s="27">
        <f t="shared" si="3"/>
        <v>3</v>
      </c>
      <c r="AD29" s="28">
        <v>5</v>
      </c>
      <c r="AE29" s="28">
        <v>3</v>
      </c>
      <c r="AF29" s="28">
        <v>3</v>
      </c>
      <c r="AG29" s="28">
        <v>3</v>
      </c>
      <c r="AH29" s="28">
        <v>2</v>
      </c>
      <c r="AI29" s="28">
        <v>3</v>
      </c>
      <c r="AJ29" s="28">
        <v>2</v>
      </c>
      <c r="AK29" s="27">
        <f t="shared" si="4"/>
        <v>3</v>
      </c>
      <c r="AL29" s="28">
        <v>4</v>
      </c>
      <c r="AM29" s="28">
        <v>4</v>
      </c>
      <c r="AN29" s="28">
        <v>4</v>
      </c>
      <c r="AO29" s="28">
        <v>4</v>
      </c>
      <c r="AP29" s="28">
        <v>4</v>
      </c>
      <c r="AQ29" s="28">
        <v>4</v>
      </c>
      <c r="AR29" s="28">
        <v>4</v>
      </c>
      <c r="AS29" s="28">
        <v>4</v>
      </c>
      <c r="AT29" s="27">
        <f t="shared" si="5"/>
        <v>4</v>
      </c>
      <c r="AU29" s="28">
        <v>3</v>
      </c>
      <c r="AV29" s="28">
        <v>4</v>
      </c>
      <c r="AW29" s="28">
        <v>4</v>
      </c>
      <c r="AX29" s="28">
        <v>3</v>
      </c>
      <c r="AY29" s="28">
        <v>4</v>
      </c>
      <c r="AZ29" s="28">
        <v>4</v>
      </c>
      <c r="BA29" s="28">
        <v>3</v>
      </c>
      <c r="BB29" s="28">
        <v>3</v>
      </c>
      <c r="BC29" s="28">
        <v>4</v>
      </c>
      <c r="BD29" s="27">
        <f t="shared" si="6"/>
        <v>3.5555555555555554</v>
      </c>
      <c r="BF29" s="30">
        <f t="shared" si="7"/>
        <v>22.430555555555557</v>
      </c>
      <c r="BG29" s="7">
        <f t="shared" si="8"/>
        <v>5</v>
      </c>
      <c r="BH29" s="7">
        <f t="shared" si="9"/>
        <v>2</v>
      </c>
      <c r="BI29" s="31">
        <f t="shared" si="10"/>
        <v>0.54708672086720866</v>
      </c>
      <c r="BJ29" s="7">
        <f t="shared" si="11"/>
        <v>0.60782424854947625</v>
      </c>
      <c r="BK29" s="7">
        <f t="shared" si="12"/>
        <v>10.941734417344174</v>
      </c>
      <c r="BL29" s="7" t="str">
        <f t="shared" si="13"/>
        <v>SR</v>
      </c>
    </row>
    <row r="30" spans="1:64" x14ac:dyDescent="0.2">
      <c r="A30" s="20">
        <v>83</v>
      </c>
      <c r="B30" s="7">
        <v>18</v>
      </c>
      <c r="C30" s="7" t="s">
        <v>111</v>
      </c>
      <c r="D30" s="20" t="s">
        <v>116</v>
      </c>
      <c r="E30" s="20" t="s">
        <v>134</v>
      </c>
      <c r="F30" s="28">
        <v>4</v>
      </c>
      <c r="G30" s="27">
        <f t="shared" si="14"/>
        <v>4</v>
      </c>
      <c r="H30" s="28">
        <v>4</v>
      </c>
      <c r="I30" s="28">
        <v>4</v>
      </c>
      <c r="J30" s="28">
        <v>4</v>
      </c>
      <c r="K30" s="28">
        <v>4</v>
      </c>
      <c r="L30" s="28">
        <v>4</v>
      </c>
      <c r="M30" s="28">
        <v>4</v>
      </c>
      <c r="N30" s="28">
        <v>4</v>
      </c>
      <c r="O30" s="28">
        <v>4</v>
      </c>
      <c r="P30" s="27">
        <f t="shared" si="1"/>
        <v>4</v>
      </c>
      <c r="Q30" s="28">
        <v>4</v>
      </c>
      <c r="R30" s="28">
        <v>4</v>
      </c>
      <c r="S30" s="28">
        <v>4</v>
      </c>
      <c r="T30" s="28">
        <v>4</v>
      </c>
      <c r="U30" s="28">
        <v>4</v>
      </c>
      <c r="V30" s="28">
        <v>4</v>
      </c>
      <c r="W30" s="28">
        <v>4</v>
      </c>
      <c r="X30" s="28">
        <v>4</v>
      </c>
      <c r="Y30" s="27">
        <f t="shared" si="2"/>
        <v>4</v>
      </c>
      <c r="Z30" s="28">
        <v>3</v>
      </c>
      <c r="AA30" s="28">
        <v>3</v>
      </c>
      <c r="AB30" s="28">
        <v>3</v>
      </c>
      <c r="AC30" s="27">
        <f t="shared" si="3"/>
        <v>3</v>
      </c>
      <c r="AD30" s="28">
        <v>4</v>
      </c>
      <c r="AE30" s="28">
        <v>5</v>
      </c>
      <c r="AF30" s="28">
        <v>5</v>
      </c>
      <c r="AG30" s="28">
        <v>5</v>
      </c>
      <c r="AH30" s="28">
        <v>5</v>
      </c>
      <c r="AI30" s="28">
        <v>5</v>
      </c>
      <c r="AJ30" s="28">
        <v>5</v>
      </c>
      <c r="AK30" s="27">
        <f t="shared" si="4"/>
        <v>4.8571428571428568</v>
      </c>
      <c r="AL30" s="28">
        <v>3</v>
      </c>
      <c r="AM30" s="28">
        <v>4</v>
      </c>
      <c r="AN30" s="28">
        <v>3</v>
      </c>
      <c r="AO30" s="28">
        <v>3</v>
      </c>
      <c r="AP30" s="28">
        <v>4</v>
      </c>
      <c r="AQ30" s="28">
        <v>3</v>
      </c>
      <c r="AR30" s="28">
        <v>4</v>
      </c>
      <c r="AS30" s="28">
        <v>3</v>
      </c>
      <c r="AT30" s="27">
        <f t="shared" si="5"/>
        <v>3.375</v>
      </c>
      <c r="AU30" s="28">
        <v>3</v>
      </c>
      <c r="AV30" s="28">
        <v>4</v>
      </c>
      <c r="AW30" s="28">
        <v>4</v>
      </c>
      <c r="AX30" s="28">
        <v>4</v>
      </c>
      <c r="AY30" s="28">
        <v>3</v>
      </c>
      <c r="AZ30" s="28">
        <v>3</v>
      </c>
      <c r="BA30" s="28">
        <v>3</v>
      </c>
      <c r="BB30" s="28">
        <v>3</v>
      </c>
      <c r="BC30" s="28">
        <v>3</v>
      </c>
      <c r="BD30" s="27">
        <f t="shared" si="6"/>
        <v>3.3333333333333335</v>
      </c>
      <c r="BF30" s="30">
        <f t="shared" si="7"/>
        <v>23.56547619047619</v>
      </c>
      <c r="BG30" s="7">
        <f t="shared" si="8"/>
        <v>5</v>
      </c>
      <c r="BH30" s="7">
        <f t="shared" si="9"/>
        <v>3</v>
      </c>
      <c r="BI30" s="31">
        <f t="shared" si="10"/>
        <v>0.57476771196283394</v>
      </c>
      <c r="BJ30" s="7">
        <f t="shared" si="11"/>
        <v>0.65672645796554086</v>
      </c>
      <c r="BK30" s="7">
        <f t="shared" si="12"/>
        <v>11.495354239256679</v>
      </c>
      <c r="BL30" s="7" t="str">
        <f t="shared" si="13"/>
        <v>SR</v>
      </c>
    </row>
    <row r="31" spans="1:64" x14ac:dyDescent="0.2">
      <c r="A31" s="20">
        <v>84</v>
      </c>
      <c r="B31" s="7">
        <v>22</v>
      </c>
      <c r="C31" s="7" t="s">
        <v>104</v>
      </c>
      <c r="D31" s="20" t="s">
        <v>116</v>
      </c>
      <c r="E31" s="20" t="s">
        <v>134</v>
      </c>
      <c r="F31" s="28">
        <v>4</v>
      </c>
      <c r="G31" s="27">
        <f t="shared" si="14"/>
        <v>4</v>
      </c>
      <c r="H31" s="28">
        <v>3</v>
      </c>
      <c r="I31" s="28">
        <v>4</v>
      </c>
      <c r="J31" s="28">
        <v>3</v>
      </c>
      <c r="K31" s="28">
        <v>2</v>
      </c>
      <c r="L31" s="28">
        <v>2</v>
      </c>
      <c r="M31" s="28">
        <v>4</v>
      </c>
      <c r="N31" s="28">
        <v>4</v>
      </c>
      <c r="O31" s="28">
        <v>2</v>
      </c>
      <c r="P31" s="27">
        <f t="shared" si="1"/>
        <v>3</v>
      </c>
      <c r="Q31" s="28">
        <v>4</v>
      </c>
      <c r="R31" s="28">
        <v>4</v>
      </c>
      <c r="S31" s="28">
        <v>5</v>
      </c>
      <c r="T31" s="28">
        <v>3</v>
      </c>
      <c r="U31" s="28">
        <v>4</v>
      </c>
      <c r="V31" s="28">
        <v>5</v>
      </c>
      <c r="W31" s="28">
        <v>3</v>
      </c>
      <c r="X31" s="28">
        <v>3</v>
      </c>
      <c r="Y31" s="27">
        <f t="shared" si="2"/>
        <v>3.875</v>
      </c>
      <c r="Z31" s="28">
        <v>2</v>
      </c>
      <c r="AA31" s="28">
        <v>3</v>
      </c>
      <c r="AB31" s="28">
        <v>3</v>
      </c>
      <c r="AC31" s="27">
        <f t="shared" si="3"/>
        <v>2.6666666666666665</v>
      </c>
      <c r="AD31" s="28">
        <v>4</v>
      </c>
      <c r="AE31" s="28">
        <v>3</v>
      </c>
      <c r="AF31" s="28">
        <v>4</v>
      </c>
      <c r="AG31" s="28">
        <v>4</v>
      </c>
      <c r="AH31" s="28">
        <v>3</v>
      </c>
      <c r="AI31" s="28">
        <v>3</v>
      </c>
      <c r="AJ31" s="28">
        <v>3</v>
      </c>
      <c r="AK31" s="27">
        <f t="shared" si="4"/>
        <v>3.4285714285714284</v>
      </c>
      <c r="AL31" s="28">
        <v>3</v>
      </c>
      <c r="AM31" s="28">
        <v>3</v>
      </c>
      <c r="AN31" s="28">
        <v>3</v>
      </c>
      <c r="AO31" s="28">
        <v>3</v>
      </c>
      <c r="AP31" s="28">
        <v>3</v>
      </c>
      <c r="AQ31" s="28">
        <v>3</v>
      </c>
      <c r="AR31" s="28">
        <v>3</v>
      </c>
      <c r="AS31" s="28">
        <v>2</v>
      </c>
      <c r="AT31" s="27">
        <f t="shared" si="5"/>
        <v>2.875</v>
      </c>
      <c r="AU31" s="28">
        <v>2</v>
      </c>
      <c r="AV31" s="28">
        <v>5</v>
      </c>
      <c r="AW31" s="28">
        <v>4</v>
      </c>
      <c r="AX31" s="28">
        <v>4</v>
      </c>
      <c r="AY31" s="28">
        <v>4</v>
      </c>
      <c r="AZ31" s="28">
        <v>4</v>
      </c>
      <c r="BA31" s="28">
        <v>4</v>
      </c>
      <c r="BB31" s="28">
        <v>3</v>
      </c>
      <c r="BC31" s="28">
        <v>3</v>
      </c>
      <c r="BD31" s="27">
        <f t="shared" si="6"/>
        <v>3.6666666666666665</v>
      </c>
      <c r="BF31" s="30">
        <f t="shared" si="7"/>
        <v>20.845238095238098</v>
      </c>
      <c r="BG31" s="7">
        <f t="shared" si="8"/>
        <v>5</v>
      </c>
      <c r="BH31" s="7">
        <f t="shared" si="9"/>
        <v>2</v>
      </c>
      <c r="BI31" s="31">
        <f t="shared" si="10"/>
        <v>0.50842044134727071</v>
      </c>
      <c r="BJ31" s="7">
        <f t="shared" si="11"/>
        <v>0.80530744723155012</v>
      </c>
      <c r="BK31" s="7">
        <f t="shared" si="12"/>
        <v>10.168408826945413</v>
      </c>
      <c r="BL31" s="7" t="str">
        <f t="shared" si="13"/>
        <v>SR</v>
      </c>
    </row>
    <row r="32" spans="1:64" x14ac:dyDescent="0.2">
      <c r="A32" s="20">
        <v>85</v>
      </c>
      <c r="B32" s="7">
        <v>19</v>
      </c>
      <c r="C32" s="7" t="s">
        <v>104</v>
      </c>
      <c r="D32" s="20" t="s">
        <v>116</v>
      </c>
      <c r="E32" s="20" t="s">
        <v>135</v>
      </c>
      <c r="F32" s="28">
        <v>3</v>
      </c>
      <c r="G32" s="27">
        <f t="shared" si="14"/>
        <v>3</v>
      </c>
      <c r="H32" s="28">
        <v>5</v>
      </c>
      <c r="I32" s="28">
        <v>5</v>
      </c>
      <c r="J32" s="28">
        <v>5</v>
      </c>
      <c r="K32" s="28">
        <v>3</v>
      </c>
      <c r="L32" s="28">
        <v>4</v>
      </c>
      <c r="M32" s="28">
        <v>3</v>
      </c>
      <c r="N32" s="28">
        <v>5</v>
      </c>
      <c r="O32" s="28">
        <v>4</v>
      </c>
      <c r="P32" s="27">
        <f t="shared" si="1"/>
        <v>4.25</v>
      </c>
      <c r="Q32" s="28">
        <v>5</v>
      </c>
      <c r="R32" s="28">
        <v>5</v>
      </c>
      <c r="S32" s="28">
        <v>5</v>
      </c>
      <c r="T32" s="28">
        <v>5</v>
      </c>
      <c r="U32" s="28">
        <v>5</v>
      </c>
      <c r="V32" s="28">
        <v>5</v>
      </c>
      <c r="W32" s="28">
        <v>5</v>
      </c>
      <c r="X32" s="28">
        <v>5</v>
      </c>
      <c r="Y32" s="27">
        <f t="shared" si="2"/>
        <v>5</v>
      </c>
      <c r="Z32" s="28">
        <v>3</v>
      </c>
      <c r="AA32" s="28">
        <v>3</v>
      </c>
      <c r="AB32" s="28">
        <v>3</v>
      </c>
      <c r="AC32" s="27">
        <f t="shared" si="3"/>
        <v>3</v>
      </c>
      <c r="AD32" s="28">
        <v>5</v>
      </c>
      <c r="AE32" s="28">
        <v>3</v>
      </c>
      <c r="AF32" s="28">
        <v>3</v>
      </c>
      <c r="AG32" s="28">
        <v>3</v>
      </c>
      <c r="AH32" s="28">
        <v>3</v>
      </c>
      <c r="AI32" s="28">
        <v>3</v>
      </c>
      <c r="AJ32" s="28">
        <v>3</v>
      </c>
      <c r="AK32" s="27">
        <f t="shared" si="4"/>
        <v>3.2857142857142856</v>
      </c>
      <c r="AL32" s="28">
        <v>3</v>
      </c>
      <c r="AM32" s="28">
        <v>3</v>
      </c>
      <c r="AN32" s="28">
        <v>3</v>
      </c>
      <c r="AO32" s="28">
        <v>4</v>
      </c>
      <c r="AP32" s="28">
        <v>5</v>
      </c>
      <c r="AQ32" s="28">
        <v>4</v>
      </c>
      <c r="AR32" s="28">
        <v>5</v>
      </c>
      <c r="AS32" s="28">
        <v>4</v>
      </c>
      <c r="AT32" s="27">
        <f t="shared" si="5"/>
        <v>3.875</v>
      </c>
      <c r="AU32" s="28">
        <v>4</v>
      </c>
      <c r="AV32" s="28">
        <v>5</v>
      </c>
      <c r="AW32" s="28">
        <v>5</v>
      </c>
      <c r="AX32" s="28">
        <v>3</v>
      </c>
      <c r="AY32" s="28">
        <v>5</v>
      </c>
      <c r="AZ32" s="28">
        <v>3</v>
      </c>
      <c r="BA32" s="28">
        <v>5</v>
      </c>
      <c r="BB32" s="28">
        <v>5</v>
      </c>
      <c r="BC32" s="28">
        <v>4</v>
      </c>
      <c r="BD32" s="27">
        <f t="shared" si="6"/>
        <v>4.333333333333333</v>
      </c>
      <c r="BF32" s="30">
        <f t="shared" si="7"/>
        <v>23.744047619047617</v>
      </c>
      <c r="BG32" s="7">
        <f t="shared" si="8"/>
        <v>5</v>
      </c>
      <c r="BH32" s="7">
        <f t="shared" si="9"/>
        <v>3</v>
      </c>
      <c r="BI32" s="31">
        <f t="shared" si="10"/>
        <v>0.57912311265969796</v>
      </c>
      <c r="BJ32" s="7">
        <f t="shared" si="11"/>
        <v>0.92504499633430159</v>
      </c>
      <c r="BK32" s="7">
        <f t="shared" si="12"/>
        <v>11.58246225319396</v>
      </c>
      <c r="BL32" s="7" t="str">
        <f t="shared" si="13"/>
        <v>SR</v>
      </c>
    </row>
    <row r="33" spans="1:64" x14ac:dyDescent="0.2">
      <c r="A33" s="20">
        <v>86</v>
      </c>
      <c r="B33" s="7">
        <v>21</v>
      </c>
      <c r="C33" s="7" t="s">
        <v>111</v>
      </c>
      <c r="D33" s="20" t="s">
        <v>116</v>
      </c>
      <c r="E33" s="20" t="s">
        <v>135</v>
      </c>
      <c r="F33" s="28">
        <v>4</v>
      </c>
      <c r="G33" s="27">
        <f t="shared" si="14"/>
        <v>4</v>
      </c>
      <c r="H33" s="28">
        <v>4</v>
      </c>
      <c r="I33" s="28">
        <v>4</v>
      </c>
      <c r="J33" s="28">
        <v>4</v>
      </c>
      <c r="K33" s="28">
        <v>4</v>
      </c>
      <c r="L33" s="28">
        <v>4</v>
      </c>
      <c r="M33" s="28">
        <v>4</v>
      </c>
      <c r="N33" s="28">
        <v>4</v>
      </c>
      <c r="O33" s="28">
        <v>4</v>
      </c>
      <c r="P33" s="27">
        <f t="shared" si="1"/>
        <v>4</v>
      </c>
      <c r="Q33" s="28">
        <v>3</v>
      </c>
      <c r="R33" s="28">
        <v>3</v>
      </c>
      <c r="S33" s="28">
        <v>3</v>
      </c>
      <c r="T33" s="28">
        <v>3</v>
      </c>
      <c r="U33" s="28">
        <v>3</v>
      </c>
      <c r="V33" s="28">
        <v>3</v>
      </c>
      <c r="W33" s="28">
        <v>3</v>
      </c>
      <c r="X33" s="28">
        <v>3</v>
      </c>
      <c r="Y33" s="27">
        <f t="shared" si="2"/>
        <v>3</v>
      </c>
      <c r="Z33" s="28">
        <v>1</v>
      </c>
      <c r="AA33" s="28">
        <v>3</v>
      </c>
      <c r="AB33" s="28">
        <v>3</v>
      </c>
      <c r="AC33" s="27">
        <f t="shared" si="3"/>
        <v>2.3333333333333335</v>
      </c>
      <c r="AD33" s="28">
        <v>4</v>
      </c>
      <c r="AE33" s="28">
        <v>2</v>
      </c>
      <c r="AF33" s="28">
        <v>2</v>
      </c>
      <c r="AG33" s="28">
        <v>2</v>
      </c>
      <c r="AH33" s="28">
        <v>2</v>
      </c>
      <c r="AI33" s="28">
        <v>2</v>
      </c>
      <c r="AJ33" s="28">
        <v>2</v>
      </c>
      <c r="AK33" s="27">
        <f t="shared" si="4"/>
        <v>2.2857142857142856</v>
      </c>
      <c r="AL33" s="28">
        <v>3</v>
      </c>
      <c r="AM33" s="28">
        <v>3</v>
      </c>
      <c r="AN33" s="28">
        <v>3</v>
      </c>
      <c r="AO33" s="28">
        <v>3</v>
      </c>
      <c r="AP33" s="28">
        <v>3</v>
      </c>
      <c r="AQ33" s="28">
        <v>3</v>
      </c>
      <c r="AR33" s="28">
        <v>3</v>
      </c>
      <c r="AS33" s="28">
        <v>3</v>
      </c>
      <c r="AT33" s="27">
        <f t="shared" si="5"/>
        <v>3</v>
      </c>
      <c r="AU33" s="28">
        <v>3</v>
      </c>
      <c r="AV33" s="28">
        <v>3</v>
      </c>
      <c r="AW33" s="28">
        <v>3</v>
      </c>
      <c r="AX33" s="28">
        <v>3</v>
      </c>
      <c r="AY33" s="28">
        <v>3</v>
      </c>
      <c r="AZ33" s="28">
        <v>3</v>
      </c>
      <c r="BA33" s="28">
        <v>3</v>
      </c>
      <c r="BB33" s="28">
        <v>3</v>
      </c>
      <c r="BC33" s="28">
        <v>3</v>
      </c>
      <c r="BD33" s="27">
        <f t="shared" si="6"/>
        <v>3</v>
      </c>
      <c r="BF33" s="30">
        <f t="shared" si="7"/>
        <v>19.285714285714285</v>
      </c>
      <c r="BG33" s="7">
        <f t="shared" si="8"/>
        <v>4</v>
      </c>
      <c r="BH33" s="7">
        <f t="shared" si="9"/>
        <v>1</v>
      </c>
      <c r="BI33" s="31">
        <f t="shared" si="10"/>
        <v>0.47038327526132401</v>
      </c>
      <c r="BJ33" s="7">
        <f t="shared" si="11"/>
        <v>0.68044258697182192</v>
      </c>
      <c r="BK33" s="7">
        <f t="shared" si="12"/>
        <v>9.407665505226479</v>
      </c>
      <c r="BL33" s="7" t="str">
        <f t="shared" si="13"/>
        <v>SR</v>
      </c>
    </row>
    <row r="34" spans="1:64" x14ac:dyDescent="0.2">
      <c r="A34" s="20">
        <v>87</v>
      </c>
      <c r="B34" s="7">
        <v>19</v>
      </c>
      <c r="C34" s="7" t="s">
        <v>111</v>
      </c>
      <c r="D34" s="20" t="s">
        <v>116</v>
      </c>
      <c r="E34" s="20" t="s">
        <v>142</v>
      </c>
      <c r="F34" s="28">
        <v>4</v>
      </c>
      <c r="G34" s="27">
        <f t="shared" si="14"/>
        <v>4</v>
      </c>
      <c r="H34" s="28">
        <v>4</v>
      </c>
      <c r="I34" s="28">
        <v>5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7">
        <f t="shared" si="1"/>
        <v>4.125</v>
      </c>
      <c r="Q34" s="28">
        <v>5</v>
      </c>
      <c r="R34" s="28">
        <v>5</v>
      </c>
      <c r="S34" s="28">
        <v>4</v>
      </c>
      <c r="T34" s="28">
        <v>3</v>
      </c>
      <c r="U34" s="28">
        <v>4</v>
      </c>
      <c r="V34" s="28">
        <v>4</v>
      </c>
      <c r="W34" s="28">
        <v>5</v>
      </c>
      <c r="X34" s="28">
        <v>3</v>
      </c>
      <c r="Y34" s="27">
        <f t="shared" si="2"/>
        <v>4.125</v>
      </c>
      <c r="Z34" s="28">
        <v>2</v>
      </c>
      <c r="AA34" s="28">
        <v>3</v>
      </c>
      <c r="AB34" s="28">
        <v>3</v>
      </c>
      <c r="AC34" s="27">
        <f t="shared" si="3"/>
        <v>2.6666666666666665</v>
      </c>
      <c r="AD34" s="28">
        <v>5</v>
      </c>
      <c r="AE34" s="28">
        <v>2</v>
      </c>
      <c r="AF34" s="28">
        <v>2</v>
      </c>
      <c r="AG34" s="28">
        <v>5</v>
      </c>
      <c r="AH34" s="28">
        <v>4</v>
      </c>
      <c r="AI34" s="28">
        <v>3</v>
      </c>
      <c r="AJ34" s="28">
        <v>4</v>
      </c>
      <c r="AK34" s="27">
        <f t="shared" si="4"/>
        <v>3.5714285714285716</v>
      </c>
      <c r="AL34" s="28">
        <v>2</v>
      </c>
      <c r="AM34" s="28">
        <v>3</v>
      </c>
      <c r="AN34" s="28">
        <v>3</v>
      </c>
      <c r="AO34" s="28">
        <v>4</v>
      </c>
      <c r="AP34" s="28">
        <v>4</v>
      </c>
      <c r="AQ34" s="28">
        <v>4</v>
      </c>
      <c r="AR34" s="28">
        <v>4</v>
      </c>
      <c r="AS34" s="28">
        <v>4</v>
      </c>
      <c r="AT34" s="27">
        <f t="shared" si="5"/>
        <v>3.5</v>
      </c>
      <c r="AU34" s="28">
        <v>4</v>
      </c>
      <c r="AV34" s="28">
        <v>5</v>
      </c>
      <c r="AW34" s="28">
        <v>4</v>
      </c>
      <c r="AX34" s="28">
        <v>3</v>
      </c>
      <c r="AY34" s="28">
        <v>4</v>
      </c>
      <c r="AZ34" s="28">
        <v>2</v>
      </c>
      <c r="BA34" s="28">
        <v>2</v>
      </c>
      <c r="BB34" s="28">
        <v>3</v>
      </c>
      <c r="BC34" s="28">
        <v>4</v>
      </c>
      <c r="BD34" s="27">
        <f t="shared" si="6"/>
        <v>3.4444444444444446</v>
      </c>
      <c r="BF34" s="30">
        <f t="shared" si="7"/>
        <v>22.765873015873012</v>
      </c>
      <c r="BG34" s="7">
        <f t="shared" si="8"/>
        <v>5</v>
      </c>
      <c r="BH34" s="7">
        <f t="shared" si="9"/>
        <v>2</v>
      </c>
      <c r="BI34" s="31">
        <f t="shared" si="10"/>
        <v>0.55526519550909781</v>
      </c>
      <c r="BJ34" s="7">
        <f t="shared" si="11"/>
        <v>0.90919661119103801</v>
      </c>
      <c r="BK34" s="7">
        <f t="shared" si="12"/>
        <v>11.105303910181956</v>
      </c>
      <c r="BL34" s="7" t="str">
        <f t="shared" si="13"/>
        <v>SR</v>
      </c>
    </row>
    <row r="35" spans="1:64" x14ac:dyDescent="0.2">
      <c r="A35" s="20">
        <v>88</v>
      </c>
      <c r="B35" s="7">
        <v>19</v>
      </c>
      <c r="C35" s="7" t="s">
        <v>111</v>
      </c>
      <c r="D35" s="20" t="s">
        <v>116</v>
      </c>
      <c r="E35" s="20" t="s">
        <v>134</v>
      </c>
      <c r="F35" s="28">
        <v>4</v>
      </c>
      <c r="G35" s="27">
        <f t="shared" si="14"/>
        <v>4</v>
      </c>
      <c r="H35" s="28">
        <v>4</v>
      </c>
      <c r="I35" s="28">
        <v>2</v>
      </c>
      <c r="J35" s="28">
        <v>4</v>
      </c>
      <c r="K35" s="28">
        <v>2</v>
      </c>
      <c r="L35" s="28">
        <v>4</v>
      </c>
      <c r="M35" s="28">
        <v>5</v>
      </c>
      <c r="N35" s="28">
        <v>5</v>
      </c>
      <c r="O35" s="28">
        <v>5</v>
      </c>
      <c r="P35" s="27">
        <f t="shared" si="1"/>
        <v>3.875</v>
      </c>
      <c r="Q35" s="28">
        <v>5</v>
      </c>
      <c r="R35" s="28">
        <v>5</v>
      </c>
      <c r="S35" s="28">
        <v>5</v>
      </c>
      <c r="T35" s="28">
        <v>5</v>
      </c>
      <c r="U35" s="28">
        <v>5</v>
      </c>
      <c r="V35" s="28">
        <v>5</v>
      </c>
      <c r="W35" s="28">
        <v>5</v>
      </c>
      <c r="X35" s="28">
        <v>5</v>
      </c>
      <c r="Y35" s="27">
        <f t="shared" si="2"/>
        <v>5</v>
      </c>
      <c r="Z35" s="28">
        <v>3</v>
      </c>
      <c r="AA35" s="28">
        <v>3</v>
      </c>
      <c r="AB35" s="28">
        <v>3</v>
      </c>
      <c r="AC35" s="27">
        <f t="shared" si="3"/>
        <v>3</v>
      </c>
      <c r="AD35" s="28">
        <v>5</v>
      </c>
      <c r="AE35" s="28">
        <v>5</v>
      </c>
      <c r="AF35" s="28">
        <v>5</v>
      </c>
      <c r="AG35" s="28">
        <v>5</v>
      </c>
      <c r="AH35" s="28">
        <v>5</v>
      </c>
      <c r="AI35" s="28">
        <v>5</v>
      </c>
      <c r="AJ35" s="28">
        <v>5</v>
      </c>
      <c r="AK35" s="27">
        <f t="shared" si="4"/>
        <v>5</v>
      </c>
      <c r="AL35" s="28">
        <v>4</v>
      </c>
      <c r="AM35" s="28">
        <v>3</v>
      </c>
      <c r="AN35" s="28">
        <v>4</v>
      </c>
      <c r="AO35" s="28">
        <v>4</v>
      </c>
      <c r="AP35" s="28">
        <v>5</v>
      </c>
      <c r="AQ35" s="28">
        <v>4</v>
      </c>
      <c r="AR35" s="28">
        <v>4</v>
      </c>
      <c r="AS35" s="28">
        <v>3</v>
      </c>
      <c r="AT35" s="27">
        <f t="shared" si="5"/>
        <v>3.875</v>
      </c>
      <c r="AU35" s="28">
        <v>5</v>
      </c>
      <c r="AV35" s="28">
        <v>5</v>
      </c>
      <c r="AW35" s="28">
        <v>5</v>
      </c>
      <c r="AX35" s="28">
        <v>1</v>
      </c>
      <c r="AY35" s="28">
        <v>5</v>
      </c>
      <c r="AZ35" s="28">
        <v>1</v>
      </c>
      <c r="BA35" s="28">
        <v>5</v>
      </c>
      <c r="BB35" s="28">
        <v>5</v>
      </c>
      <c r="BC35" s="28">
        <v>2</v>
      </c>
      <c r="BD35" s="27">
        <f t="shared" si="6"/>
        <v>3.7777777777777777</v>
      </c>
      <c r="BF35" s="30">
        <f t="shared" si="7"/>
        <v>25.527777777777779</v>
      </c>
      <c r="BG35" s="7">
        <f t="shared" si="8"/>
        <v>5</v>
      </c>
      <c r="BH35" s="7">
        <f t="shared" si="9"/>
        <v>1</v>
      </c>
      <c r="BI35" s="31">
        <f t="shared" si="10"/>
        <v>0.62262872628726285</v>
      </c>
      <c r="BJ35" s="7">
        <f t="shared" si="11"/>
        <v>1.1668428337747547</v>
      </c>
      <c r="BK35" s="7">
        <f t="shared" si="12"/>
        <v>12.452574525745257</v>
      </c>
      <c r="BL35" s="7" t="str">
        <f t="shared" si="13"/>
        <v>SR</v>
      </c>
    </row>
    <row r="36" spans="1:64" x14ac:dyDescent="0.2">
      <c r="A36" s="20">
        <v>89</v>
      </c>
      <c r="B36" s="7">
        <v>20</v>
      </c>
      <c r="C36" s="7" t="s">
        <v>111</v>
      </c>
      <c r="D36" s="20" t="s">
        <v>116</v>
      </c>
      <c r="E36" s="20" t="s">
        <v>135</v>
      </c>
      <c r="F36" s="28">
        <v>4</v>
      </c>
      <c r="G36" s="27">
        <f t="shared" si="14"/>
        <v>4</v>
      </c>
      <c r="H36" s="28">
        <v>4</v>
      </c>
      <c r="I36" s="28">
        <v>4</v>
      </c>
      <c r="J36" s="28">
        <v>5</v>
      </c>
      <c r="K36" s="28">
        <v>4</v>
      </c>
      <c r="L36" s="28">
        <v>4</v>
      </c>
      <c r="M36" s="28">
        <v>4</v>
      </c>
      <c r="N36" s="28">
        <v>5</v>
      </c>
      <c r="O36" s="28">
        <v>5</v>
      </c>
      <c r="P36" s="27">
        <f t="shared" si="1"/>
        <v>4.375</v>
      </c>
      <c r="Q36" s="28">
        <v>4</v>
      </c>
      <c r="R36" s="28">
        <v>2</v>
      </c>
      <c r="S36" s="28">
        <v>4</v>
      </c>
      <c r="T36" s="28">
        <v>3</v>
      </c>
      <c r="U36" s="28">
        <v>5</v>
      </c>
      <c r="V36" s="28">
        <v>5</v>
      </c>
      <c r="W36" s="28">
        <v>4</v>
      </c>
      <c r="X36" s="28">
        <v>5</v>
      </c>
      <c r="Y36" s="27">
        <f t="shared" si="2"/>
        <v>4</v>
      </c>
      <c r="Z36" s="28">
        <v>3</v>
      </c>
      <c r="AA36" s="28">
        <v>3</v>
      </c>
      <c r="AB36" s="28">
        <v>3</v>
      </c>
      <c r="AC36" s="27">
        <f t="shared" si="3"/>
        <v>3</v>
      </c>
      <c r="AD36" s="28">
        <v>2</v>
      </c>
      <c r="AE36" s="28">
        <v>4</v>
      </c>
      <c r="AF36" s="28">
        <v>4</v>
      </c>
      <c r="AG36" s="28">
        <v>4</v>
      </c>
      <c r="AH36" s="28">
        <v>4</v>
      </c>
      <c r="AI36" s="28">
        <v>4</v>
      </c>
      <c r="AJ36" s="28">
        <v>4</v>
      </c>
      <c r="AK36" s="27">
        <f t="shared" si="4"/>
        <v>3.7142857142857144</v>
      </c>
      <c r="AL36" s="28">
        <v>3</v>
      </c>
      <c r="AM36" s="28">
        <v>3</v>
      </c>
      <c r="AN36" s="28">
        <v>4</v>
      </c>
      <c r="AO36" s="28">
        <v>4</v>
      </c>
      <c r="AP36" s="28">
        <v>5</v>
      </c>
      <c r="AQ36" s="28">
        <v>5</v>
      </c>
      <c r="AR36" s="28">
        <v>5</v>
      </c>
      <c r="AS36" s="28">
        <v>2</v>
      </c>
      <c r="AT36" s="27">
        <f t="shared" si="5"/>
        <v>3.875</v>
      </c>
      <c r="AU36" s="28">
        <v>4</v>
      </c>
      <c r="AV36" s="28">
        <v>4</v>
      </c>
      <c r="AW36" s="28">
        <v>5</v>
      </c>
      <c r="AX36" s="28">
        <v>4</v>
      </c>
      <c r="AY36" s="28">
        <v>4</v>
      </c>
      <c r="AZ36" s="28">
        <v>2</v>
      </c>
      <c r="BA36" s="28">
        <v>4</v>
      </c>
      <c r="BB36" s="28">
        <v>4</v>
      </c>
      <c r="BC36" s="28">
        <v>4</v>
      </c>
      <c r="BD36" s="27">
        <f t="shared" si="6"/>
        <v>3.8888888888888888</v>
      </c>
      <c r="BF36" s="30">
        <f t="shared" si="7"/>
        <v>23.853174603174605</v>
      </c>
      <c r="BG36" s="7">
        <f t="shared" si="8"/>
        <v>5</v>
      </c>
      <c r="BH36" s="7">
        <f t="shared" si="9"/>
        <v>2</v>
      </c>
      <c r="BI36" s="31">
        <f t="shared" si="10"/>
        <v>0.58178474641889277</v>
      </c>
      <c r="BJ36" s="7">
        <f t="shared" si="11"/>
        <v>0.85774669156585925</v>
      </c>
      <c r="BK36" s="7">
        <f t="shared" si="12"/>
        <v>11.635694928377855</v>
      </c>
      <c r="BL36" s="7" t="str">
        <f t="shared" si="13"/>
        <v>SR</v>
      </c>
    </row>
    <row r="37" spans="1:64" x14ac:dyDescent="0.2">
      <c r="A37" s="20">
        <v>90</v>
      </c>
      <c r="B37" s="7">
        <v>22</v>
      </c>
      <c r="C37" s="7" t="s">
        <v>104</v>
      </c>
      <c r="D37" s="20" t="s">
        <v>116</v>
      </c>
      <c r="E37" s="20" t="s">
        <v>136</v>
      </c>
      <c r="F37" s="28">
        <v>4</v>
      </c>
      <c r="G37" s="27">
        <f t="shared" si="14"/>
        <v>4</v>
      </c>
      <c r="H37" s="28">
        <v>3</v>
      </c>
      <c r="I37" s="28">
        <v>4</v>
      </c>
      <c r="J37" s="28">
        <v>3</v>
      </c>
      <c r="K37" s="28">
        <v>3</v>
      </c>
      <c r="L37" s="28">
        <v>3</v>
      </c>
      <c r="M37" s="28">
        <v>4</v>
      </c>
      <c r="N37" s="28">
        <v>4</v>
      </c>
      <c r="O37" s="28">
        <v>3</v>
      </c>
      <c r="P37" s="27">
        <f t="shared" si="1"/>
        <v>3.375</v>
      </c>
      <c r="Q37" s="28">
        <v>5</v>
      </c>
      <c r="R37" s="28">
        <v>5</v>
      </c>
      <c r="S37" s="28">
        <v>5</v>
      </c>
      <c r="T37" s="28">
        <v>5</v>
      </c>
      <c r="U37" s="28">
        <v>5</v>
      </c>
      <c r="V37" s="28">
        <v>5</v>
      </c>
      <c r="W37" s="28">
        <v>5</v>
      </c>
      <c r="X37" s="28">
        <v>5</v>
      </c>
      <c r="Y37" s="27">
        <f t="shared" si="2"/>
        <v>5</v>
      </c>
      <c r="Z37" s="28">
        <v>3</v>
      </c>
      <c r="AA37" s="28">
        <v>3</v>
      </c>
      <c r="AB37" s="28">
        <v>3</v>
      </c>
      <c r="AC37" s="27">
        <f t="shared" si="3"/>
        <v>3</v>
      </c>
      <c r="AD37" s="28">
        <v>4</v>
      </c>
      <c r="AE37" s="28">
        <v>5</v>
      </c>
      <c r="AF37" s="28">
        <v>5</v>
      </c>
      <c r="AG37" s="28">
        <v>5</v>
      </c>
      <c r="AH37" s="28">
        <v>5</v>
      </c>
      <c r="AI37" s="28">
        <v>5</v>
      </c>
      <c r="AJ37" s="28">
        <v>5</v>
      </c>
      <c r="AK37" s="27">
        <f t="shared" si="4"/>
        <v>4.8571428571428568</v>
      </c>
      <c r="AL37" s="28">
        <v>3</v>
      </c>
      <c r="AM37" s="28">
        <v>3</v>
      </c>
      <c r="AN37" s="28">
        <v>3</v>
      </c>
      <c r="AO37" s="28">
        <v>3</v>
      </c>
      <c r="AP37" s="28">
        <v>3</v>
      </c>
      <c r="AQ37" s="28">
        <v>3</v>
      </c>
      <c r="AR37" s="28">
        <v>3</v>
      </c>
      <c r="AS37" s="28">
        <v>3</v>
      </c>
      <c r="AT37" s="27">
        <f t="shared" si="5"/>
        <v>3</v>
      </c>
      <c r="AU37" s="28">
        <v>3</v>
      </c>
      <c r="AV37" s="28">
        <v>5</v>
      </c>
      <c r="AW37" s="28">
        <v>4</v>
      </c>
      <c r="AX37" s="28">
        <v>4</v>
      </c>
      <c r="AY37" s="28">
        <v>4</v>
      </c>
      <c r="AZ37" s="28">
        <v>3</v>
      </c>
      <c r="BA37" s="28">
        <v>3</v>
      </c>
      <c r="BB37" s="28">
        <v>3</v>
      </c>
      <c r="BC37" s="28">
        <v>4</v>
      </c>
      <c r="BD37" s="27">
        <f t="shared" si="6"/>
        <v>3.6666666666666665</v>
      </c>
      <c r="BF37" s="30">
        <f t="shared" si="7"/>
        <v>23.898809523809526</v>
      </c>
      <c r="BG37" s="7">
        <f t="shared" si="8"/>
        <v>5</v>
      </c>
      <c r="BH37" s="7">
        <f t="shared" si="9"/>
        <v>3</v>
      </c>
      <c r="BI37" s="31">
        <f t="shared" si="10"/>
        <v>0.58289779326364699</v>
      </c>
      <c r="BJ37" s="7">
        <f t="shared" si="11"/>
        <v>0.89484074433202954</v>
      </c>
      <c r="BK37" s="7">
        <f t="shared" si="12"/>
        <v>11.657955865272941</v>
      </c>
      <c r="BL37" s="7" t="str">
        <f t="shared" si="13"/>
        <v>SR</v>
      </c>
    </row>
    <row r="38" spans="1:64" x14ac:dyDescent="0.2">
      <c r="A38" s="20">
        <v>91</v>
      </c>
      <c r="B38" s="7">
        <v>20</v>
      </c>
      <c r="C38" s="7" t="s">
        <v>111</v>
      </c>
      <c r="D38" s="20" t="s">
        <v>116</v>
      </c>
      <c r="E38" s="20"/>
      <c r="F38" s="28">
        <v>4</v>
      </c>
      <c r="G38" s="27">
        <f t="shared" si="14"/>
        <v>4</v>
      </c>
      <c r="H38" s="28">
        <v>4</v>
      </c>
      <c r="I38" s="28">
        <v>4</v>
      </c>
      <c r="J38" s="28">
        <v>4</v>
      </c>
      <c r="K38" s="28">
        <v>3</v>
      </c>
      <c r="L38" s="28">
        <v>3</v>
      </c>
      <c r="M38" s="28">
        <v>4</v>
      </c>
      <c r="N38" s="28">
        <v>5</v>
      </c>
      <c r="O38" s="28">
        <v>4</v>
      </c>
      <c r="P38" s="27">
        <f t="shared" si="1"/>
        <v>3.875</v>
      </c>
      <c r="Q38" s="28">
        <v>4</v>
      </c>
      <c r="R38" s="28">
        <v>4</v>
      </c>
      <c r="S38" s="28">
        <v>4</v>
      </c>
      <c r="T38" s="28">
        <v>4</v>
      </c>
      <c r="U38" s="28">
        <v>4</v>
      </c>
      <c r="V38" s="28">
        <v>4</v>
      </c>
      <c r="W38" s="28">
        <v>4</v>
      </c>
      <c r="X38" s="28">
        <v>4</v>
      </c>
      <c r="Y38" s="27">
        <f t="shared" si="2"/>
        <v>4</v>
      </c>
      <c r="Z38" s="28">
        <v>3</v>
      </c>
      <c r="AA38" s="28">
        <v>3</v>
      </c>
      <c r="AB38" s="28">
        <v>3</v>
      </c>
      <c r="AC38" s="27">
        <f t="shared" si="3"/>
        <v>3</v>
      </c>
      <c r="AD38" s="28">
        <v>4</v>
      </c>
      <c r="AE38" s="28">
        <v>4</v>
      </c>
      <c r="AF38" s="28">
        <v>4</v>
      </c>
      <c r="AG38" s="28">
        <v>4</v>
      </c>
      <c r="AH38" s="28">
        <v>4</v>
      </c>
      <c r="AI38" s="28">
        <v>4</v>
      </c>
      <c r="AJ38" s="28">
        <v>4</v>
      </c>
      <c r="AK38" s="27">
        <f t="shared" si="4"/>
        <v>4</v>
      </c>
      <c r="AL38" s="28">
        <v>3</v>
      </c>
      <c r="AM38" s="28">
        <v>3</v>
      </c>
      <c r="AN38" s="28">
        <v>3</v>
      </c>
      <c r="AO38" s="28">
        <v>4</v>
      </c>
      <c r="AP38" s="28">
        <v>4</v>
      </c>
      <c r="AQ38" s="28">
        <v>4</v>
      </c>
      <c r="AR38" s="28">
        <v>4</v>
      </c>
      <c r="AS38" s="28">
        <v>4</v>
      </c>
      <c r="AT38" s="27">
        <f t="shared" si="5"/>
        <v>3.625</v>
      </c>
      <c r="AU38" s="28">
        <v>4</v>
      </c>
      <c r="AV38" s="28">
        <v>4</v>
      </c>
      <c r="AW38" s="28">
        <v>4</v>
      </c>
      <c r="AX38" s="28">
        <v>2</v>
      </c>
      <c r="AY38" s="28">
        <v>4</v>
      </c>
      <c r="AZ38" s="28">
        <v>3</v>
      </c>
      <c r="BA38" s="28">
        <v>4</v>
      </c>
      <c r="BB38" s="28">
        <v>4</v>
      </c>
      <c r="BC38" s="28">
        <v>4</v>
      </c>
      <c r="BD38" s="27">
        <f t="shared" si="6"/>
        <v>3.6666666666666665</v>
      </c>
      <c r="BF38" s="30">
        <f t="shared" si="7"/>
        <v>23.166666666666668</v>
      </c>
      <c r="BG38" s="7">
        <f t="shared" si="8"/>
        <v>5</v>
      </c>
      <c r="BH38" s="7">
        <f t="shared" si="9"/>
        <v>2</v>
      </c>
      <c r="BI38" s="31">
        <f t="shared" si="10"/>
        <v>0.56504065040650409</v>
      </c>
      <c r="BJ38" s="7">
        <f t="shared" si="11"/>
        <v>0.52223296786709394</v>
      </c>
      <c r="BK38" s="7">
        <f t="shared" si="12"/>
        <v>11.300813008130081</v>
      </c>
      <c r="BL38" s="7" t="str">
        <f t="shared" si="13"/>
        <v>SR</v>
      </c>
    </row>
    <row r="39" spans="1:64" x14ac:dyDescent="0.2">
      <c r="A39" s="20">
        <v>92</v>
      </c>
      <c r="B39" s="7">
        <v>20</v>
      </c>
      <c r="C39" s="7" t="s">
        <v>111</v>
      </c>
      <c r="D39" s="20" t="s">
        <v>116</v>
      </c>
      <c r="E39" s="20" t="s">
        <v>134</v>
      </c>
      <c r="F39" s="28">
        <v>4</v>
      </c>
      <c r="G39" s="27">
        <f t="shared" si="14"/>
        <v>4</v>
      </c>
      <c r="H39" s="28">
        <v>5</v>
      </c>
      <c r="I39" s="28">
        <v>4</v>
      </c>
      <c r="J39" s="28">
        <v>5</v>
      </c>
      <c r="K39" s="28">
        <v>4</v>
      </c>
      <c r="L39" s="28">
        <v>4</v>
      </c>
      <c r="M39" s="28">
        <v>5</v>
      </c>
      <c r="N39" s="28">
        <v>5</v>
      </c>
      <c r="O39" s="28">
        <v>4</v>
      </c>
      <c r="P39" s="27">
        <f t="shared" si="1"/>
        <v>4.5</v>
      </c>
      <c r="Q39" s="28">
        <v>5</v>
      </c>
      <c r="R39" s="28">
        <v>5</v>
      </c>
      <c r="S39" s="28">
        <v>5</v>
      </c>
      <c r="T39" s="28">
        <v>5</v>
      </c>
      <c r="U39" s="28">
        <v>5</v>
      </c>
      <c r="V39" s="28">
        <v>5</v>
      </c>
      <c r="W39" s="28">
        <v>5</v>
      </c>
      <c r="X39" s="28">
        <v>4</v>
      </c>
      <c r="Y39" s="27">
        <f t="shared" si="2"/>
        <v>4.875</v>
      </c>
      <c r="Z39" s="28">
        <v>3</v>
      </c>
      <c r="AA39" s="28">
        <v>3</v>
      </c>
      <c r="AB39" s="28">
        <v>3</v>
      </c>
      <c r="AC39" s="27">
        <f t="shared" si="3"/>
        <v>3</v>
      </c>
      <c r="AD39" s="28">
        <v>4</v>
      </c>
      <c r="AE39" s="28">
        <v>4</v>
      </c>
      <c r="AF39" s="28">
        <v>4</v>
      </c>
      <c r="AG39" s="28">
        <v>4</v>
      </c>
      <c r="AH39" s="28">
        <v>4</v>
      </c>
      <c r="AI39" s="28">
        <v>4</v>
      </c>
      <c r="AJ39" s="28">
        <v>4</v>
      </c>
      <c r="AK39" s="27">
        <f t="shared" si="4"/>
        <v>4</v>
      </c>
      <c r="AL39" s="28">
        <v>3</v>
      </c>
      <c r="AM39" s="28">
        <v>3</v>
      </c>
      <c r="AN39" s="28">
        <v>3</v>
      </c>
      <c r="AO39" s="28">
        <v>4</v>
      </c>
      <c r="AP39" s="28">
        <v>4</v>
      </c>
      <c r="AQ39" s="28">
        <v>4</v>
      </c>
      <c r="AR39" s="28">
        <v>4</v>
      </c>
      <c r="AS39" s="28">
        <v>4</v>
      </c>
      <c r="AT39" s="27">
        <f t="shared" si="5"/>
        <v>3.625</v>
      </c>
      <c r="AU39" s="28">
        <v>4</v>
      </c>
      <c r="AV39" s="28">
        <v>5</v>
      </c>
      <c r="AW39" s="28">
        <v>5</v>
      </c>
      <c r="AX39" s="28">
        <v>4</v>
      </c>
      <c r="AY39" s="28">
        <v>5</v>
      </c>
      <c r="AZ39" s="28">
        <v>4</v>
      </c>
      <c r="BA39" s="28">
        <v>4</v>
      </c>
      <c r="BB39" s="28">
        <v>5</v>
      </c>
      <c r="BC39" s="28">
        <v>4</v>
      </c>
      <c r="BD39" s="27">
        <f t="shared" si="6"/>
        <v>4.4444444444444446</v>
      </c>
      <c r="BF39" s="30">
        <f t="shared" si="7"/>
        <v>25.444444444444443</v>
      </c>
      <c r="BG39" s="7">
        <f t="shared" si="8"/>
        <v>5</v>
      </c>
      <c r="BH39" s="7">
        <f t="shared" si="9"/>
        <v>3</v>
      </c>
      <c r="BI39" s="31">
        <f t="shared" si="10"/>
        <v>0.62059620596205956</v>
      </c>
      <c r="BJ39" s="7">
        <f t="shared" si="11"/>
        <v>0.6675029990193212</v>
      </c>
      <c r="BK39" s="7">
        <f t="shared" si="12"/>
        <v>12.41192411924119</v>
      </c>
      <c r="BL39" s="7" t="str">
        <f t="shared" si="13"/>
        <v>SR</v>
      </c>
    </row>
    <row r="40" spans="1:64" x14ac:dyDescent="0.2">
      <c r="A40" s="20">
        <v>93</v>
      </c>
      <c r="B40" s="7">
        <v>19</v>
      </c>
      <c r="C40" s="7" t="s">
        <v>111</v>
      </c>
      <c r="D40" s="20" t="s">
        <v>116</v>
      </c>
      <c r="E40" s="20" t="s">
        <v>134</v>
      </c>
      <c r="F40" s="28">
        <v>4</v>
      </c>
      <c r="G40" s="27">
        <f t="shared" si="14"/>
        <v>4</v>
      </c>
      <c r="H40" s="28">
        <v>5</v>
      </c>
      <c r="I40" s="28">
        <v>5</v>
      </c>
      <c r="J40" s="28">
        <v>5</v>
      </c>
      <c r="K40" s="28">
        <v>5</v>
      </c>
      <c r="L40" s="28">
        <v>5</v>
      </c>
      <c r="M40" s="28">
        <v>3</v>
      </c>
      <c r="N40" s="28">
        <v>5</v>
      </c>
      <c r="O40" s="28">
        <v>4</v>
      </c>
      <c r="P40" s="27">
        <f t="shared" si="1"/>
        <v>4.625</v>
      </c>
      <c r="Q40" s="28">
        <v>5</v>
      </c>
      <c r="R40" s="28">
        <v>5</v>
      </c>
      <c r="S40" s="28">
        <v>5</v>
      </c>
      <c r="T40" s="28">
        <v>4</v>
      </c>
      <c r="U40" s="28">
        <v>5</v>
      </c>
      <c r="V40" s="28">
        <v>5</v>
      </c>
      <c r="W40" s="28">
        <v>4</v>
      </c>
      <c r="X40" s="28">
        <v>4</v>
      </c>
      <c r="Y40" s="27">
        <f t="shared" si="2"/>
        <v>4.625</v>
      </c>
      <c r="Z40" s="28">
        <v>2</v>
      </c>
      <c r="AA40" s="28">
        <v>3</v>
      </c>
      <c r="AB40" s="28">
        <v>3</v>
      </c>
      <c r="AC40" s="27">
        <f t="shared" si="3"/>
        <v>2.6666666666666665</v>
      </c>
      <c r="AD40" s="28">
        <v>5</v>
      </c>
      <c r="AE40" s="28">
        <v>5</v>
      </c>
      <c r="AF40" s="28">
        <v>5</v>
      </c>
      <c r="AG40" s="28">
        <v>5</v>
      </c>
      <c r="AH40" s="28">
        <v>5</v>
      </c>
      <c r="AI40" s="28">
        <v>4</v>
      </c>
      <c r="AJ40" s="28">
        <v>5</v>
      </c>
      <c r="AK40" s="27">
        <f t="shared" si="4"/>
        <v>4.8571428571428568</v>
      </c>
      <c r="AL40" s="28">
        <v>4</v>
      </c>
      <c r="AM40" s="28">
        <v>4</v>
      </c>
      <c r="AN40" s="28">
        <v>4</v>
      </c>
      <c r="AO40" s="28">
        <v>4</v>
      </c>
      <c r="AP40" s="28">
        <v>4</v>
      </c>
      <c r="AQ40" s="28">
        <v>5</v>
      </c>
      <c r="AR40" s="28">
        <v>4</v>
      </c>
      <c r="AS40" s="28">
        <v>4</v>
      </c>
      <c r="AT40" s="27">
        <f t="shared" si="5"/>
        <v>4.125</v>
      </c>
      <c r="AU40" s="28">
        <v>5</v>
      </c>
      <c r="AV40" s="28">
        <v>5</v>
      </c>
      <c r="AW40" s="28">
        <v>5</v>
      </c>
      <c r="AX40" s="28">
        <v>5</v>
      </c>
      <c r="AY40" s="28">
        <v>5</v>
      </c>
      <c r="AZ40" s="28">
        <v>5</v>
      </c>
      <c r="BA40" s="28">
        <v>5</v>
      </c>
      <c r="BB40" s="28">
        <v>5</v>
      </c>
      <c r="BC40" s="28">
        <v>5</v>
      </c>
      <c r="BD40" s="27">
        <f t="shared" si="6"/>
        <v>5</v>
      </c>
      <c r="BF40" s="30">
        <f t="shared" si="7"/>
        <v>27.232142857142858</v>
      </c>
      <c r="BG40" s="7">
        <f t="shared" si="8"/>
        <v>5</v>
      </c>
      <c r="BH40" s="7">
        <f t="shared" si="9"/>
        <v>2</v>
      </c>
      <c r="BI40" s="31">
        <f t="shared" si="10"/>
        <v>0.66419860627177707</v>
      </c>
      <c r="BJ40" s="7">
        <f t="shared" si="11"/>
        <v>0.73135745086122728</v>
      </c>
      <c r="BK40" s="7">
        <f t="shared" si="12"/>
        <v>13.283972125435543</v>
      </c>
      <c r="BL40" s="7" t="str">
        <f t="shared" si="13"/>
        <v>SR</v>
      </c>
    </row>
    <row r="41" spans="1:64" x14ac:dyDescent="0.2">
      <c r="A41" s="20">
        <v>94</v>
      </c>
      <c r="B41" s="7">
        <v>20</v>
      </c>
      <c r="C41" s="7" t="s">
        <v>111</v>
      </c>
      <c r="D41" s="20" t="s">
        <v>116</v>
      </c>
      <c r="E41" s="20" t="s">
        <v>134</v>
      </c>
      <c r="F41" s="28">
        <v>4</v>
      </c>
      <c r="G41" s="27">
        <f t="shared" si="14"/>
        <v>4</v>
      </c>
      <c r="H41" s="28">
        <v>5</v>
      </c>
      <c r="I41" s="28">
        <v>5</v>
      </c>
      <c r="J41" s="28">
        <v>5</v>
      </c>
      <c r="K41" s="28">
        <v>4</v>
      </c>
      <c r="L41" s="28">
        <v>4</v>
      </c>
      <c r="M41" s="28">
        <v>5</v>
      </c>
      <c r="N41" s="28">
        <v>5</v>
      </c>
      <c r="O41" s="28">
        <v>4</v>
      </c>
      <c r="P41" s="27">
        <f t="shared" si="1"/>
        <v>4.625</v>
      </c>
      <c r="Q41" s="28">
        <v>4</v>
      </c>
      <c r="R41" s="28">
        <v>5</v>
      </c>
      <c r="S41" s="28">
        <v>5</v>
      </c>
      <c r="T41" s="28">
        <v>3</v>
      </c>
      <c r="U41" s="28">
        <v>5</v>
      </c>
      <c r="V41" s="28">
        <v>5</v>
      </c>
      <c r="W41" s="28">
        <v>5</v>
      </c>
      <c r="X41" s="28">
        <v>4</v>
      </c>
      <c r="Y41" s="27">
        <f t="shared" si="2"/>
        <v>4.5</v>
      </c>
      <c r="Z41" s="28">
        <v>3</v>
      </c>
      <c r="AA41" s="28">
        <v>3</v>
      </c>
      <c r="AB41" s="28">
        <v>3</v>
      </c>
      <c r="AC41" s="27">
        <f t="shared" si="3"/>
        <v>3</v>
      </c>
      <c r="AD41" s="28">
        <v>5</v>
      </c>
      <c r="AE41" s="28">
        <v>5</v>
      </c>
      <c r="AF41" s="28">
        <v>5</v>
      </c>
      <c r="AG41" s="28">
        <v>5</v>
      </c>
      <c r="AH41" s="28">
        <v>5</v>
      </c>
      <c r="AI41" s="28">
        <v>5</v>
      </c>
      <c r="AJ41" s="28">
        <v>5</v>
      </c>
      <c r="AK41" s="27">
        <f t="shared" si="4"/>
        <v>5</v>
      </c>
      <c r="AL41" s="28">
        <v>4</v>
      </c>
      <c r="AM41" s="28">
        <v>4</v>
      </c>
      <c r="AN41" s="28">
        <v>4</v>
      </c>
      <c r="AO41" s="28">
        <v>4</v>
      </c>
      <c r="AP41" s="28">
        <v>4</v>
      </c>
      <c r="AQ41" s="28">
        <v>4</v>
      </c>
      <c r="AR41" s="28">
        <v>4</v>
      </c>
      <c r="AS41" s="28">
        <v>4</v>
      </c>
      <c r="AT41" s="27">
        <f t="shared" si="5"/>
        <v>4</v>
      </c>
      <c r="AU41" s="28">
        <v>4</v>
      </c>
      <c r="AV41" s="28">
        <v>5</v>
      </c>
      <c r="AW41" s="28">
        <v>5</v>
      </c>
      <c r="AX41" s="28">
        <v>3</v>
      </c>
      <c r="AY41" s="28">
        <v>3</v>
      </c>
      <c r="AZ41" s="28">
        <v>4</v>
      </c>
      <c r="BA41" s="28">
        <v>4</v>
      </c>
      <c r="BB41" s="28">
        <v>3</v>
      </c>
      <c r="BC41" s="28">
        <v>4</v>
      </c>
      <c r="BD41" s="27">
        <f t="shared" si="6"/>
        <v>3.8888888888888888</v>
      </c>
      <c r="BF41" s="30">
        <f t="shared" si="7"/>
        <v>26.013888888888889</v>
      </c>
      <c r="BG41" s="7">
        <f t="shared" si="8"/>
        <v>5</v>
      </c>
      <c r="BH41" s="7">
        <f t="shared" si="9"/>
        <v>3</v>
      </c>
      <c r="BI41" s="31">
        <f t="shared" si="10"/>
        <v>0.63448509485094851</v>
      </c>
      <c r="BJ41" s="7">
        <f t="shared" si="11"/>
        <v>0.72700840862788185</v>
      </c>
      <c r="BK41" s="7">
        <f t="shared" si="12"/>
        <v>12.689701897018971</v>
      </c>
      <c r="BL41" s="7" t="str">
        <f t="shared" si="13"/>
        <v>SR</v>
      </c>
    </row>
    <row r="42" spans="1:64" x14ac:dyDescent="0.2">
      <c r="A42" s="20">
        <v>95</v>
      </c>
      <c r="B42" s="7">
        <v>21</v>
      </c>
      <c r="C42" s="7" t="s">
        <v>111</v>
      </c>
      <c r="D42" s="20" t="s">
        <v>116</v>
      </c>
      <c r="E42" s="20" t="s">
        <v>135</v>
      </c>
      <c r="F42" s="28">
        <v>4</v>
      </c>
      <c r="G42" s="27">
        <f t="shared" si="14"/>
        <v>4</v>
      </c>
      <c r="H42" s="28">
        <v>5</v>
      </c>
      <c r="I42" s="28">
        <v>5</v>
      </c>
      <c r="J42" s="28">
        <v>5</v>
      </c>
      <c r="K42" s="28">
        <v>4</v>
      </c>
      <c r="L42" s="28">
        <v>4</v>
      </c>
      <c r="M42" s="28">
        <v>4</v>
      </c>
      <c r="N42" s="28">
        <v>4</v>
      </c>
      <c r="O42" s="28">
        <v>4</v>
      </c>
      <c r="P42" s="27">
        <f t="shared" si="1"/>
        <v>4.375</v>
      </c>
      <c r="Q42" s="28">
        <v>5</v>
      </c>
      <c r="R42" s="28">
        <v>5</v>
      </c>
      <c r="S42" s="28">
        <v>5</v>
      </c>
      <c r="T42" s="28">
        <v>1</v>
      </c>
      <c r="U42" s="28">
        <v>4</v>
      </c>
      <c r="V42" s="28">
        <v>5</v>
      </c>
      <c r="W42" s="28">
        <v>5</v>
      </c>
      <c r="X42" s="28">
        <v>5</v>
      </c>
      <c r="Y42" s="27">
        <f t="shared" si="2"/>
        <v>4.375</v>
      </c>
      <c r="Z42" s="28">
        <v>3</v>
      </c>
      <c r="AA42" s="28">
        <v>3</v>
      </c>
      <c r="AB42" s="28">
        <v>3</v>
      </c>
      <c r="AC42" s="27">
        <f t="shared" si="3"/>
        <v>3</v>
      </c>
      <c r="AD42" s="28">
        <v>5</v>
      </c>
      <c r="AE42" s="28">
        <v>5</v>
      </c>
      <c r="AF42" s="28">
        <v>5</v>
      </c>
      <c r="AG42" s="28">
        <v>5</v>
      </c>
      <c r="AH42" s="28">
        <v>5</v>
      </c>
      <c r="AI42" s="28">
        <v>5</v>
      </c>
      <c r="AJ42" s="28">
        <v>5</v>
      </c>
      <c r="AK42" s="27">
        <f t="shared" si="4"/>
        <v>5</v>
      </c>
      <c r="AL42" s="28">
        <v>3</v>
      </c>
      <c r="AM42" s="28">
        <v>3</v>
      </c>
      <c r="AN42" s="28">
        <v>3</v>
      </c>
      <c r="AO42" s="28">
        <v>4</v>
      </c>
      <c r="AP42" s="28">
        <v>3</v>
      </c>
      <c r="AQ42" s="28">
        <v>3</v>
      </c>
      <c r="AR42" s="28">
        <v>4</v>
      </c>
      <c r="AS42" s="28">
        <v>3</v>
      </c>
      <c r="AT42" s="27">
        <f t="shared" si="5"/>
        <v>3.25</v>
      </c>
      <c r="AU42" s="28">
        <v>4</v>
      </c>
      <c r="AV42" s="28">
        <v>4</v>
      </c>
      <c r="AW42" s="28">
        <v>4</v>
      </c>
      <c r="AX42" s="28">
        <v>3</v>
      </c>
      <c r="AY42" s="28">
        <v>4</v>
      </c>
      <c r="AZ42" s="28">
        <v>3</v>
      </c>
      <c r="BA42" s="28">
        <v>4</v>
      </c>
      <c r="BB42" s="28">
        <v>3</v>
      </c>
      <c r="BC42" s="28">
        <v>4</v>
      </c>
      <c r="BD42" s="27">
        <f t="shared" si="6"/>
        <v>3.6666666666666665</v>
      </c>
      <c r="BF42" s="30">
        <f t="shared" si="7"/>
        <v>24.666666666666668</v>
      </c>
      <c r="BG42" s="7">
        <f t="shared" si="8"/>
        <v>5</v>
      </c>
      <c r="BH42" s="7">
        <f t="shared" si="9"/>
        <v>1</v>
      </c>
      <c r="BI42" s="31">
        <f t="shared" si="10"/>
        <v>0.60162601626016265</v>
      </c>
      <c r="BJ42" s="7">
        <f t="shared" si="11"/>
        <v>0.9273276524793459</v>
      </c>
      <c r="BK42" s="7">
        <f t="shared" si="12"/>
        <v>12.032520325203254</v>
      </c>
      <c r="BL42" s="7" t="str">
        <f t="shared" si="13"/>
        <v>SR</v>
      </c>
    </row>
    <row r="43" spans="1:64" x14ac:dyDescent="0.2">
      <c r="A43" s="20">
        <v>96</v>
      </c>
      <c r="B43" s="7">
        <v>21</v>
      </c>
      <c r="C43" s="7" t="s">
        <v>104</v>
      </c>
      <c r="D43" s="20" t="s">
        <v>116</v>
      </c>
      <c r="E43" s="20" t="s">
        <v>134</v>
      </c>
      <c r="F43" s="28">
        <v>4</v>
      </c>
      <c r="G43" s="27">
        <f t="shared" si="14"/>
        <v>4</v>
      </c>
      <c r="H43" s="28">
        <v>5</v>
      </c>
      <c r="I43" s="28">
        <v>4</v>
      </c>
      <c r="J43" s="28">
        <v>3</v>
      </c>
      <c r="K43" s="28">
        <v>4</v>
      </c>
      <c r="L43" s="28">
        <v>4</v>
      </c>
      <c r="M43" s="28">
        <v>2</v>
      </c>
      <c r="N43" s="28">
        <v>4</v>
      </c>
      <c r="O43" s="28">
        <v>4</v>
      </c>
      <c r="P43" s="27">
        <f t="shared" si="1"/>
        <v>3.75</v>
      </c>
      <c r="Q43" s="28">
        <v>5</v>
      </c>
      <c r="R43" s="28">
        <v>5</v>
      </c>
      <c r="S43" s="28">
        <v>5</v>
      </c>
      <c r="T43" s="28">
        <v>5</v>
      </c>
      <c r="U43" s="28">
        <v>5</v>
      </c>
      <c r="V43" s="28">
        <v>5</v>
      </c>
      <c r="W43" s="28">
        <v>5</v>
      </c>
      <c r="X43" s="28">
        <v>5</v>
      </c>
      <c r="Y43" s="27">
        <f t="shared" si="2"/>
        <v>5</v>
      </c>
      <c r="Z43" s="28">
        <v>3</v>
      </c>
      <c r="AA43" s="28">
        <v>3</v>
      </c>
      <c r="AB43" s="28">
        <v>3</v>
      </c>
      <c r="AC43" s="27">
        <f t="shared" si="3"/>
        <v>3</v>
      </c>
      <c r="AD43" s="28">
        <v>5</v>
      </c>
      <c r="AE43" s="28">
        <v>5</v>
      </c>
      <c r="AF43" s="28">
        <v>3</v>
      </c>
      <c r="AG43" s="28">
        <v>5</v>
      </c>
      <c r="AH43" s="28">
        <v>5</v>
      </c>
      <c r="AI43" s="28">
        <v>5</v>
      </c>
      <c r="AJ43" s="28">
        <v>5</v>
      </c>
      <c r="AK43" s="27">
        <f t="shared" si="4"/>
        <v>4.7142857142857144</v>
      </c>
      <c r="AL43" s="28">
        <v>2</v>
      </c>
      <c r="AM43" s="28">
        <v>4</v>
      </c>
      <c r="AN43" s="28">
        <v>4</v>
      </c>
      <c r="AO43" s="28">
        <v>4</v>
      </c>
      <c r="AP43" s="28">
        <v>4</v>
      </c>
      <c r="AQ43" s="28">
        <v>4</v>
      </c>
      <c r="AR43" s="28">
        <v>4</v>
      </c>
      <c r="AS43" s="28">
        <v>4</v>
      </c>
      <c r="AT43" s="27">
        <f t="shared" si="5"/>
        <v>3.75</v>
      </c>
      <c r="AU43" s="28">
        <v>4</v>
      </c>
      <c r="AV43" s="28">
        <v>5</v>
      </c>
      <c r="AW43" s="28">
        <v>4</v>
      </c>
      <c r="AX43" s="28">
        <v>4</v>
      </c>
      <c r="AY43" s="28">
        <v>4</v>
      </c>
      <c r="AZ43" s="28">
        <v>4</v>
      </c>
      <c r="BA43" s="28">
        <v>4</v>
      </c>
      <c r="BB43" s="28">
        <v>2</v>
      </c>
      <c r="BC43" s="28">
        <v>4</v>
      </c>
      <c r="BD43" s="27">
        <f t="shared" si="6"/>
        <v>3.8888888888888888</v>
      </c>
      <c r="BF43" s="30">
        <f t="shared" si="7"/>
        <v>25.103174603174605</v>
      </c>
      <c r="BG43" s="7">
        <f t="shared" si="8"/>
        <v>5</v>
      </c>
      <c r="BH43" s="7">
        <f t="shared" si="9"/>
        <v>2</v>
      </c>
      <c r="BI43" s="31">
        <f t="shared" si="10"/>
        <v>0.61227255129694158</v>
      </c>
      <c r="BJ43" s="7">
        <f t="shared" si="11"/>
        <v>0.86846320003194377</v>
      </c>
      <c r="BK43" s="7">
        <f t="shared" si="12"/>
        <v>12.245451025938831</v>
      </c>
      <c r="BL43" s="7" t="str">
        <f t="shared" si="13"/>
        <v>SR</v>
      </c>
    </row>
    <row r="44" spans="1:64" x14ac:dyDescent="0.2">
      <c r="A44" s="20">
        <v>97</v>
      </c>
      <c r="B44" s="7">
        <v>20</v>
      </c>
      <c r="C44" s="7" t="s">
        <v>111</v>
      </c>
      <c r="D44" s="20" t="s">
        <v>116</v>
      </c>
      <c r="E44" s="20" t="s">
        <v>134</v>
      </c>
      <c r="F44" s="28">
        <v>4</v>
      </c>
      <c r="G44" s="27">
        <f t="shared" si="14"/>
        <v>4</v>
      </c>
      <c r="H44" s="28">
        <v>4</v>
      </c>
      <c r="I44" s="28">
        <v>4</v>
      </c>
      <c r="J44" s="28">
        <v>4</v>
      </c>
      <c r="K44" s="28">
        <v>4</v>
      </c>
      <c r="L44" s="28">
        <v>4</v>
      </c>
      <c r="M44" s="28">
        <v>4</v>
      </c>
      <c r="N44" s="28">
        <v>4</v>
      </c>
      <c r="O44" s="28">
        <v>4</v>
      </c>
      <c r="P44" s="27">
        <f t="shared" si="1"/>
        <v>4</v>
      </c>
      <c r="Q44" s="28">
        <v>4</v>
      </c>
      <c r="R44" s="28">
        <v>4</v>
      </c>
      <c r="S44" s="28">
        <v>4</v>
      </c>
      <c r="T44" s="28">
        <v>4</v>
      </c>
      <c r="U44" s="28">
        <v>4</v>
      </c>
      <c r="V44" s="28">
        <v>4</v>
      </c>
      <c r="W44" s="28">
        <v>4</v>
      </c>
      <c r="X44" s="28">
        <v>4</v>
      </c>
      <c r="Y44" s="27">
        <f t="shared" si="2"/>
        <v>4</v>
      </c>
      <c r="Z44" s="28">
        <v>3</v>
      </c>
      <c r="AA44" s="28">
        <v>3</v>
      </c>
      <c r="AB44" s="28">
        <v>3</v>
      </c>
      <c r="AC44" s="27">
        <f t="shared" si="3"/>
        <v>3</v>
      </c>
      <c r="AD44" s="28">
        <v>4</v>
      </c>
      <c r="AE44" s="28">
        <v>2</v>
      </c>
      <c r="AF44" s="28">
        <v>2</v>
      </c>
      <c r="AG44" s="28">
        <v>2</v>
      </c>
      <c r="AH44" s="28">
        <v>2</v>
      </c>
      <c r="AI44" s="28">
        <v>2</v>
      </c>
      <c r="AJ44" s="28">
        <v>2</v>
      </c>
      <c r="AK44" s="27">
        <f t="shared" si="4"/>
        <v>2.2857142857142856</v>
      </c>
      <c r="AL44" s="28">
        <v>4</v>
      </c>
      <c r="AM44" s="28">
        <v>4</v>
      </c>
      <c r="AN44" s="28">
        <v>4</v>
      </c>
      <c r="AO44" s="28">
        <v>4</v>
      </c>
      <c r="AP44" s="28">
        <v>4</v>
      </c>
      <c r="AQ44" s="28">
        <v>4</v>
      </c>
      <c r="AR44" s="28">
        <v>4</v>
      </c>
      <c r="AS44" s="28">
        <v>4</v>
      </c>
      <c r="AT44" s="27">
        <f t="shared" si="5"/>
        <v>4</v>
      </c>
      <c r="AU44" s="28">
        <v>4</v>
      </c>
      <c r="AV44" s="28">
        <v>4</v>
      </c>
      <c r="AW44" s="28">
        <v>4</v>
      </c>
      <c r="AX44" s="28">
        <v>4</v>
      </c>
      <c r="AY44" s="28">
        <v>4</v>
      </c>
      <c r="AZ44" s="28">
        <v>4</v>
      </c>
      <c r="BA44" s="28">
        <v>4</v>
      </c>
      <c r="BB44" s="28">
        <v>4</v>
      </c>
      <c r="BC44" s="28">
        <v>4</v>
      </c>
      <c r="BD44" s="27">
        <f t="shared" si="6"/>
        <v>4</v>
      </c>
      <c r="BF44" s="30">
        <f t="shared" si="7"/>
        <v>22.285714285714285</v>
      </c>
      <c r="BG44" s="7">
        <f t="shared" si="8"/>
        <v>4</v>
      </c>
      <c r="BH44" s="7">
        <f t="shared" si="9"/>
        <v>2</v>
      </c>
      <c r="BI44" s="31">
        <f t="shared" si="10"/>
        <v>0.54355400696864109</v>
      </c>
      <c r="BJ44" s="7">
        <f t="shared" si="11"/>
        <v>0.71343198754027404</v>
      </c>
      <c r="BK44" s="7">
        <f t="shared" si="12"/>
        <v>10.871080139372822</v>
      </c>
      <c r="BL44" s="7" t="str">
        <f t="shared" si="13"/>
        <v>SR</v>
      </c>
    </row>
    <row r="45" spans="1:64" x14ac:dyDescent="0.2">
      <c r="A45" s="20">
        <v>98</v>
      </c>
      <c r="B45" s="7">
        <v>21</v>
      </c>
      <c r="C45" s="7" t="s">
        <v>104</v>
      </c>
      <c r="D45" s="20" t="s">
        <v>116</v>
      </c>
      <c r="E45" s="20" t="s">
        <v>134</v>
      </c>
      <c r="F45" s="28">
        <v>4</v>
      </c>
      <c r="G45" s="27">
        <f t="shared" si="14"/>
        <v>4</v>
      </c>
      <c r="H45" s="28">
        <v>5</v>
      </c>
      <c r="I45" s="28">
        <v>5</v>
      </c>
      <c r="J45" s="28">
        <v>5</v>
      </c>
      <c r="K45" s="28">
        <v>5</v>
      </c>
      <c r="L45" s="28">
        <v>3</v>
      </c>
      <c r="M45" s="28">
        <v>2</v>
      </c>
      <c r="N45" s="28">
        <v>5</v>
      </c>
      <c r="O45" s="28">
        <v>5</v>
      </c>
      <c r="P45" s="27">
        <f t="shared" si="1"/>
        <v>4.375</v>
      </c>
      <c r="Q45" s="28">
        <v>4</v>
      </c>
      <c r="R45" s="28">
        <v>4</v>
      </c>
      <c r="S45" s="28">
        <v>5</v>
      </c>
      <c r="T45" s="28">
        <v>4</v>
      </c>
      <c r="U45" s="28">
        <v>5</v>
      </c>
      <c r="V45" s="28">
        <v>5</v>
      </c>
      <c r="W45" s="28">
        <v>5</v>
      </c>
      <c r="X45" s="28">
        <v>5</v>
      </c>
      <c r="Y45" s="27">
        <f t="shared" si="2"/>
        <v>4.625</v>
      </c>
      <c r="Z45" s="28">
        <v>3</v>
      </c>
      <c r="AA45" s="28">
        <v>3</v>
      </c>
      <c r="AB45" s="28">
        <v>3</v>
      </c>
      <c r="AC45" s="27">
        <f t="shared" si="3"/>
        <v>3</v>
      </c>
      <c r="AD45" s="28">
        <v>5</v>
      </c>
      <c r="AE45" s="28">
        <v>5</v>
      </c>
      <c r="AF45" s="28">
        <v>5</v>
      </c>
      <c r="AG45" s="28">
        <v>5</v>
      </c>
      <c r="AH45" s="28">
        <v>5</v>
      </c>
      <c r="AI45" s="28">
        <v>5</v>
      </c>
      <c r="AJ45" s="28">
        <v>5</v>
      </c>
      <c r="AK45" s="27">
        <f t="shared" si="4"/>
        <v>5</v>
      </c>
      <c r="AL45" s="28">
        <v>5</v>
      </c>
      <c r="AM45" s="28">
        <v>5</v>
      </c>
      <c r="AN45" s="28">
        <v>5</v>
      </c>
      <c r="AO45" s="28">
        <v>5</v>
      </c>
      <c r="AP45" s="28">
        <v>5</v>
      </c>
      <c r="AQ45" s="28">
        <v>5</v>
      </c>
      <c r="AR45" s="28">
        <v>5</v>
      </c>
      <c r="AS45" s="28">
        <v>5</v>
      </c>
      <c r="AT45" s="27">
        <f t="shared" si="5"/>
        <v>5</v>
      </c>
      <c r="AU45" s="28">
        <v>4</v>
      </c>
      <c r="AV45" s="28">
        <v>4</v>
      </c>
      <c r="AW45" s="28">
        <v>5</v>
      </c>
      <c r="AX45" s="28">
        <v>4</v>
      </c>
      <c r="AY45" s="28">
        <v>4</v>
      </c>
      <c r="AZ45" s="28">
        <v>2</v>
      </c>
      <c r="BA45" s="28">
        <v>5</v>
      </c>
      <c r="BB45" s="28">
        <v>5</v>
      </c>
      <c r="BC45" s="28">
        <v>5</v>
      </c>
      <c r="BD45" s="27">
        <f t="shared" si="6"/>
        <v>4.2222222222222223</v>
      </c>
      <c r="BF45" s="30">
        <f t="shared" si="7"/>
        <v>27.222222222222221</v>
      </c>
      <c r="BG45" s="7">
        <f t="shared" si="8"/>
        <v>5</v>
      </c>
      <c r="BH45" s="7">
        <f t="shared" si="9"/>
        <v>2</v>
      </c>
      <c r="BI45" s="31">
        <f t="shared" si="10"/>
        <v>0.66395663956639561</v>
      </c>
      <c r="BJ45" s="7">
        <f t="shared" si="11"/>
        <v>0.84907610528040389</v>
      </c>
      <c r="BK45" s="7">
        <f t="shared" si="12"/>
        <v>13.279132791327914</v>
      </c>
      <c r="BL45" s="7" t="str">
        <f t="shared" si="13"/>
        <v>SR</v>
      </c>
    </row>
    <row r="46" spans="1:64" x14ac:dyDescent="0.2">
      <c r="A46" s="20">
        <v>99</v>
      </c>
      <c r="B46" s="7">
        <v>21</v>
      </c>
      <c r="C46" s="7" t="s">
        <v>111</v>
      </c>
      <c r="D46" s="20" t="s">
        <v>116</v>
      </c>
      <c r="E46" s="20" t="s">
        <v>134</v>
      </c>
      <c r="F46" s="28">
        <v>5</v>
      </c>
      <c r="G46" s="27">
        <f t="shared" si="14"/>
        <v>5</v>
      </c>
      <c r="H46" s="28">
        <v>5</v>
      </c>
      <c r="I46" s="28">
        <v>5</v>
      </c>
      <c r="J46" s="28">
        <v>4</v>
      </c>
      <c r="K46" s="28">
        <v>4</v>
      </c>
      <c r="L46" s="28">
        <v>4</v>
      </c>
      <c r="M46" s="28">
        <v>4</v>
      </c>
      <c r="N46" s="28">
        <v>4</v>
      </c>
      <c r="O46" s="28">
        <v>4</v>
      </c>
      <c r="P46" s="27">
        <f t="shared" si="1"/>
        <v>4.25</v>
      </c>
      <c r="Q46" s="28">
        <v>5</v>
      </c>
      <c r="R46" s="28">
        <v>5</v>
      </c>
      <c r="S46" s="28">
        <v>5</v>
      </c>
      <c r="T46" s="28">
        <v>4</v>
      </c>
      <c r="U46" s="28">
        <v>5</v>
      </c>
      <c r="V46" s="28">
        <v>5</v>
      </c>
      <c r="W46" s="28">
        <v>5</v>
      </c>
      <c r="X46" s="28">
        <v>5</v>
      </c>
      <c r="Y46" s="27">
        <f t="shared" si="2"/>
        <v>4.875</v>
      </c>
      <c r="Z46" s="28">
        <v>3</v>
      </c>
      <c r="AA46" s="28">
        <v>3</v>
      </c>
      <c r="AB46" s="28">
        <v>3</v>
      </c>
      <c r="AC46" s="27">
        <f t="shared" si="3"/>
        <v>3</v>
      </c>
      <c r="AD46" s="28">
        <v>5</v>
      </c>
      <c r="AE46" s="28">
        <v>4</v>
      </c>
      <c r="AF46" s="28">
        <v>4</v>
      </c>
      <c r="AG46" s="28">
        <v>4</v>
      </c>
      <c r="AH46" s="28">
        <v>4</v>
      </c>
      <c r="AI46" s="28">
        <v>4</v>
      </c>
      <c r="AJ46" s="28">
        <v>4</v>
      </c>
      <c r="AK46" s="27">
        <f t="shared" si="4"/>
        <v>4.1428571428571432</v>
      </c>
      <c r="AL46" s="28">
        <v>5</v>
      </c>
      <c r="AM46" s="28">
        <v>5</v>
      </c>
      <c r="AN46" s="28">
        <v>5</v>
      </c>
      <c r="AO46" s="28">
        <v>5</v>
      </c>
      <c r="AP46" s="28">
        <v>5</v>
      </c>
      <c r="AQ46" s="28">
        <v>5</v>
      </c>
      <c r="AR46" s="28">
        <v>5</v>
      </c>
      <c r="AS46" s="28">
        <v>5</v>
      </c>
      <c r="AT46" s="27">
        <f t="shared" si="5"/>
        <v>5</v>
      </c>
      <c r="AU46" s="28">
        <v>4</v>
      </c>
      <c r="AV46" s="28">
        <v>5</v>
      </c>
      <c r="AW46" s="28">
        <v>5</v>
      </c>
      <c r="AX46" s="28">
        <v>4</v>
      </c>
      <c r="AY46" s="28">
        <v>5</v>
      </c>
      <c r="AZ46" s="28">
        <v>4</v>
      </c>
      <c r="BA46" s="28">
        <v>5</v>
      </c>
      <c r="BB46" s="28">
        <v>4</v>
      </c>
      <c r="BC46" s="28">
        <v>5</v>
      </c>
      <c r="BD46" s="27">
        <f t="shared" si="6"/>
        <v>4.5555555555555554</v>
      </c>
      <c r="BF46" s="30">
        <f t="shared" si="7"/>
        <v>27.823412698412696</v>
      </c>
      <c r="BG46" s="7">
        <f t="shared" si="8"/>
        <v>5</v>
      </c>
      <c r="BH46" s="7">
        <f t="shared" si="9"/>
        <v>3</v>
      </c>
      <c r="BI46" s="31">
        <f t="shared" si="10"/>
        <v>0.67861982191250481</v>
      </c>
      <c r="BJ46" s="7">
        <f t="shared" si="11"/>
        <v>0.62834727339512431</v>
      </c>
      <c r="BK46" s="7">
        <f t="shared" si="12"/>
        <v>13.572396438250095</v>
      </c>
      <c r="BL46" s="7" t="str">
        <f t="shared" si="13"/>
        <v>SR</v>
      </c>
    </row>
    <row r="47" spans="1:64" x14ac:dyDescent="0.2">
      <c r="A47" s="20">
        <v>100</v>
      </c>
      <c r="B47" s="7">
        <v>21</v>
      </c>
      <c r="C47" s="7" t="s">
        <v>111</v>
      </c>
      <c r="D47" s="20" t="s">
        <v>116</v>
      </c>
      <c r="E47" s="20" t="s">
        <v>144</v>
      </c>
      <c r="F47" s="28">
        <v>5</v>
      </c>
      <c r="G47" s="27">
        <f t="shared" si="14"/>
        <v>5</v>
      </c>
      <c r="H47" s="28">
        <v>5</v>
      </c>
      <c r="I47" s="28">
        <v>5</v>
      </c>
      <c r="J47" s="28">
        <v>5</v>
      </c>
      <c r="K47" s="28">
        <v>5</v>
      </c>
      <c r="L47" s="28">
        <v>5</v>
      </c>
      <c r="M47" s="28">
        <v>5</v>
      </c>
      <c r="N47" s="28">
        <v>5</v>
      </c>
      <c r="O47" s="28">
        <v>5</v>
      </c>
      <c r="P47" s="27">
        <f t="shared" si="1"/>
        <v>5</v>
      </c>
      <c r="Q47" s="28">
        <v>5</v>
      </c>
      <c r="R47" s="28">
        <v>5</v>
      </c>
      <c r="S47" s="28">
        <v>5</v>
      </c>
      <c r="T47" s="28">
        <v>5</v>
      </c>
      <c r="U47" s="28">
        <v>5</v>
      </c>
      <c r="V47" s="28">
        <v>5</v>
      </c>
      <c r="W47" s="28">
        <v>5</v>
      </c>
      <c r="X47" s="28">
        <v>5</v>
      </c>
      <c r="Y47" s="27">
        <f t="shared" si="2"/>
        <v>5</v>
      </c>
      <c r="Z47" s="28">
        <v>3</v>
      </c>
      <c r="AA47" s="28">
        <v>3</v>
      </c>
      <c r="AB47" s="28">
        <v>3</v>
      </c>
      <c r="AC47" s="27">
        <f t="shared" si="3"/>
        <v>3</v>
      </c>
      <c r="AD47" s="28">
        <v>5</v>
      </c>
      <c r="AE47" s="28">
        <v>3</v>
      </c>
      <c r="AF47" s="28">
        <v>3</v>
      </c>
      <c r="AG47" s="28">
        <v>3</v>
      </c>
      <c r="AH47" s="28">
        <v>3</v>
      </c>
      <c r="AI47" s="28">
        <v>3</v>
      </c>
      <c r="AJ47" s="28">
        <v>2</v>
      </c>
      <c r="AK47" s="27">
        <f t="shared" si="4"/>
        <v>3.1428571428571428</v>
      </c>
      <c r="AL47" s="28">
        <v>5</v>
      </c>
      <c r="AM47" s="28">
        <v>5</v>
      </c>
      <c r="AN47" s="28">
        <v>5</v>
      </c>
      <c r="AO47" s="28">
        <v>5</v>
      </c>
      <c r="AP47" s="28">
        <v>5</v>
      </c>
      <c r="AQ47" s="28">
        <v>5</v>
      </c>
      <c r="AR47" s="28">
        <v>5</v>
      </c>
      <c r="AS47" s="28">
        <v>5</v>
      </c>
      <c r="AT47" s="27">
        <f t="shared" si="5"/>
        <v>5</v>
      </c>
      <c r="AU47" s="28">
        <v>5</v>
      </c>
      <c r="AV47" s="28">
        <v>5</v>
      </c>
      <c r="AW47" s="28">
        <v>5</v>
      </c>
      <c r="AX47" s="28">
        <v>5</v>
      </c>
      <c r="AY47" s="28">
        <v>5</v>
      </c>
      <c r="AZ47" s="28">
        <v>5</v>
      </c>
      <c r="BA47" s="28">
        <v>5</v>
      </c>
      <c r="BB47" s="28">
        <v>5</v>
      </c>
      <c r="BC47" s="28">
        <v>5</v>
      </c>
      <c r="BD47" s="27">
        <f t="shared" si="6"/>
        <v>5</v>
      </c>
      <c r="BF47" s="30">
        <f t="shared" si="7"/>
        <v>28.142857142857142</v>
      </c>
      <c r="BG47" s="7">
        <f t="shared" si="8"/>
        <v>5</v>
      </c>
      <c r="BH47" s="7">
        <f t="shared" si="9"/>
        <v>2</v>
      </c>
      <c r="BI47" s="31">
        <f t="shared" si="10"/>
        <v>0.68641114982578399</v>
      </c>
      <c r="BJ47" s="7">
        <f t="shared" si="11"/>
        <v>0.87331837804386925</v>
      </c>
      <c r="BK47" s="7">
        <f t="shared" si="12"/>
        <v>13.728222996515679</v>
      </c>
      <c r="BL47" s="7" t="str">
        <f t="shared" si="13"/>
        <v>SR</v>
      </c>
    </row>
    <row r="48" spans="1:64" x14ac:dyDescent="0.2">
      <c r="A48" s="20">
        <v>101</v>
      </c>
      <c r="B48" s="7">
        <v>20</v>
      </c>
      <c r="C48" s="7" t="s">
        <v>111</v>
      </c>
      <c r="D48" s="20" t="s">
        <v>116</v>
      </c>
      <c r="E48" s="20" t="s">
        <v>134</v>
      </c>
      <c r="F48" s="28">
        <v>4</v>
      </c>
      <c r="G48" s="27">
        <f t="shared" si="14"/>
        <v>4</v>
      </c>
      <c r="H48" s="28">
        <v>5</v>
      </c>
      <c r="I48" s="28">
        <v>5</v>
      </c>
      <c r="J48" s="28">
        <v>5</v>
      </c>
      <c r="K48" s="28">
        <v>4</v>
      </c>
      <c r="L48" s="28">
        <v>4</v>
      </c>
      <c r="M48" s="28">
        <v>5</v>
      </c>
      <c r="N48" s="28">
        <v>5</v>
      </c>
      <c r="O48" s="28">
        <v>4</v>
      </c>
      <c r="P48" s="27">
        <f t="shared" si="1"/>
        <v>4.625</v>
      </c>
      <c r="Q48" s="28">
        <v>5</v>
      </c>
      <c r="R48" s="28">
        <v>5</v>
      </c>
      <c r="S48" s="28">
        <v>5</v>
      </c>
      <c r="T48" s="28">
        <v>1</v>
      </c>
      <c r="U48" s="28">
        <v>5</v>
      </c>
      <c r="V48" s="28">
        <v>5</v>
      </c>
      <c r="W48" s="28">
        <v>5</v>
      </c>
      <c r="X48" s="28">
        <v>5</v>
      </c>
      <c r="Y48" s="27">
        <f t="shared" si="2"/>
        <v>4.5</v>
      </c>
      <c r="Z48" s="28">
        <v>3</v>
      </c>
      <c r="AA48" s="28">
        <v>3</v>
      </c>
      <c r="AB48" s="28">
        <v>3</v>
      </c>
      <c r="AC48" s="27">
        <f t="shared" si="3"/>
        <v>3</v>
      </c>
      <c r="AD48" s="28">
        <v>5</v>
      </c>
      <c r="AE48" s="28">
        <v>4</v>
      </c>
      <c r="AF48" s="28">
        <v>5</v>
      </c>
      <c r="AG48" s="28">
        <v>5</v>
      </c>
      <c r="AH48" s="28">
        <v>5</v>
      </c>
      <c r="AI48" s="28">
        <v>5</v>
      </c>
      <c r="AJ48" s="28">
        <v>5</v>
      </c>
      <c r="AK48" s="27">
        <f t="shared" si="4"/>
        <v>4.8571428571428568</v>
      </c>
      <c r="AL48" s="28">
        <v>4</v>
      </c>
      <c r="AM48" s="28">
        <v>4</v>
      </c>
      <c r="AN48" s="28">
        <v>4</v>
      </c>
      <c r="AO48" s="28">
        <v>4</v>
      </c>
      <c r="AP48" s="28">
        <v>4</v>
      </c>
      <c r="AQ48" s="28">
        <v>4</v>
      </c>
      <c r="AR48" s="28">
        <v>4</v>
      </c>
      <c r="AS48" s="28">
        <v>4</v>
      </c>
      <c r="AT48" s="27">
        <f t="shared" si="5"/>
        <v>4</v>
      </c>
      <c r="AU48" s="28">
        <v>4</v>
      </c>
      <c r="AV48" s="28">
        <v>5</v>
      </c>
      <c r="AW48" s="28">
        <v>5</v>
      </c>
      <c r="AX48" s="28">
        <v>5</v>
      </c>
      <c r="AY48" s="28">
        <v>5</v>
      </c>
      <c r="AZ48" s="28">
        <v>5</v>
      </c>
      <c r="BA48" s="28">
        <v>5</v>
      </c>
      <c r="BB48" s="28">
        <v>5</v>
      </c>
      <c r="BC48" s="28">
        <v>5</v>
      </c>
      <c r="BD48" s="27">
        <f t="shared" si="6"/>
        <v>4.8888888888888893</v>
      </c>
      <c r="BF48" s="30">
        <f t="shared" si="7"/>
        <v>26.871031746031747</v>
      </c>
      <c r="BG48" s="7">
        <f t="shared" si="8"/>
        <v>5</v>
      </c>
      <c r="BH48" s="7">
        <f t="shared" si="9"/>
        <v>1</v>
      </c>
      <c r="BI48" s="31">
        <f t="shared" si="10"/>
        <v>0.65539101819589629</v>
      </c>
      <c r="BJ48" s="7">
        <f t="shared" si="11"/>
        <v>0.81994172948222332</v>
      </c>
      <c r="BK48" s="7">
        <f t="shared" si="12"/>
        <v>13.107820363917927</v>
      </c>
      <c r="BL48" s="7" t="str">
        <f t="shared" si="13"/>
        <v>SR</v>
      </c>
    </row>
    <row r="49" spans="1:64" x14ac:dyDescent="0.2">
      <c r="A49" s="20">
        <v>102</v>
      </c>
      <c r="B49" s="7">
        <v>22</v>
      </c>
      <c r="C49" s="7" t="s">
        <v>111</v>
      </c>
      <c r="D49" s="20" t="s">
        <v>116</v>
      </c>
      <c r="E49" s="20" t="s">
        <v>134</v>
      </c>
      <c r="F49" s="28">
        <v>4</v>
      </c>
      <c r="G49" s="27">
        <f t="shared" si="14"/>
        <v>4</v>
      </c>
      <c r="H49" s="28">
        <v>5</v>
      </c>
      <c r="I49" s="28">
        <v>4</v>
      </c>
      <c r="J49" s="28">
        <v>4</v>
      </c>
      <c r="K49" s="28">
        <v>2</v>
      </c>
      <c r="L49" s="28">
        <v>2</v>
      </c>
      <c r="M49" s="28">
        <v>4</v>
      </c>
      <c r="N49" s="28">
        <v>4</v>
      </c>
      <c r="O49" s="28">
        <v>4</v>
      </c>
      <c r="P49" s="27">
        <f t="shared" si="1"/>
        <v>3.625</v>
      </c>
      <c r="Q49" s="28">
        <v>5</v>
      </c>
      <c r="R49" s="28">
        <v>5</v>
      </c>
      <c r="S49" s="28">
        <v>5</v>
      </c>
      <c r="T49" s="28">
        <v>5</v>
      </c>
      <c r="U49" s="28">
        <v>5</v>
      </c>
      <c r="V49" s="28">
        <v>5</v>
      </c>
      <c r="W49" s="28">
        <v>5</v>
      </c>
      <c r="X49" s="28">
        <v>5</v>
      </c>
      <c r="Y49" s="27">
        <f t="shared" si="2"/>
        <v>5</v>
      </c>
      <c r="Z49" s="28">
        <v>3</v>
      </c>
      <c r="AA49" s="28">
        <v>3</v>
      </c>
      <c r="AB49" s="28">
        <v>3</v>
      </c>
      <c r="AC49" s="27">
        <f t="shared" si="3"/>
        <v>3</v>
      </c>
      <c r="AD49" s="28">
        <v>5</v>
      </c>
      <c r="AE49" s="28">
        <v>5</v>
      </c>
      <c r="AF49" s="28">
        <v>5</v>
      </c>
      <c r="AG49" s="28">
        <v>5</v>
      </c>
      <c r="AH49" s="28">
        <v>5</v>
      </c>
      <c r="AI49" s="28">
        <v>5</v>
      </c>
      <c r="AJ49" s="28">
        <v>5</v>
      </c>
      <c r="AK49" s="27">
        <f t="shared" si="4"/>
        <v>5</v>
      </c>
      <c r="AL49" s="28">
        <v>5</v>
      </c>
      <c r="AM49" s="28">
        <v>5</v>
      </c>
      <c r="AN49" s="28">
        <v>4</v>
      </c>
      <c r="AO49" s="28">
        <v>4</v>
      </c>
      <c r="AP49" s="28">
        <v>4</v>
      </c>
      <c r="AQ49" s="28">
        <v>4</v>
      </c>
      <c r="AR49" s="28">
        <v>4</v>
      </c>
      <c r="AS49" s="28">
        <v>4</v>
      </c>
      <c r="AT49" s="27">
        <f t="shared" si="5"/>
        <v>4.25</v>
      </c>
      <c r="AU49" s="28">
        <v>4</v>
      </c>
      <c r="AV49" s="28">
        <v>4</v>
      </c>
      <c r="AW49" s="28">
        <v>4</v>
      </c>
      <c r="AX49" s="28">
        <v>4</v>
      </c>
      <c r="AY49" s="28">
        <v>4</v>
      </c>
      <c r="AZ49" s="28">
        <v>4</v>
      </c>
      <c r="BA49" s="28">
        <v>5</v>
      </c>
      <c r="BB49" s="28">
        <v>5</v>
      </c>
      <c r="BC49" s="28">
        <v>5</v>
      </c>
      <c r="BD49" s="27">
        <f t="shared" si="6"/>
        <v>4.333333333333333</v>
      </c>
      <c r="BF49" s="30">
        <f t="shared" si="7"/>
        <v>26.208333333333332</v>
      </c>
      <c r="BG49" s="7">
        <f t="shared" si="8"/>
        <v>5</v>
      </c>
      <c r="BH49" s="7">
        <f t="shared" si="9"/>
        <v>2</v>
      </c>
      <c r="BI49" s="31">
        <f t="shared" si="10"/>
        <v>0.6392276422764227</v>
      </c>
      <c r="BJ49" s="7">
        <f t="shared" si="11"/>
        <v>0.80036989334517106</v>
      </c>
      <c r="BK49" s="7">
        <f t="shared" si="12"/>
        <v>12.784552845528454</v>
      </c>
      <c r="BL49" s="7" t="str">
        <f t="shared" si="13"/>
        <v>SR</v>
      </c>
    </row>
    <row r="50" spans="1:64" x14ac:dyDescent="0.2">
      <c r="A50" s="20">
        <v>103</v>
      </c>
      <c r="B50" s="7">
        <v>20</v>
      </c>
      <c r="C50" s="7" t="s">
        <v>111</v>
      </c>
      <c r="D50" s="20" t="s">
        <v>116</v>
      </c>
      <c r="E50" s="20" t="s">
        <v>145</v>
      </c>
      <c r="F50" s="28">
        <v>5</v>
      </c>
      <c r="G50" s="27">
        <f t="shared" si="14"/>
        <v>5</v>
      </c>
      <c r="H50" s="28">
        <v>5</v>
      </c>
      <c r="I50" s="28">
        <v>5</v>
      </c>
      <c r="J50" s="28">
        <v>5</v>
      </c>
      <c r="K50" s="28">
        <v>3</v>
      </c>
      <c r="L50" s="28">
        <v>3</v>
      </c>
      <c r="M50" s="28">
        <v>5</v>
      </c>
      <c r="N50" s="28">
        <v>5</v>
      </c>
      <c r="O50" s="28">
        <v>5</v>
      </c>
      <c r="P50" s="27">
        <f t="shared" si="1"/>
        <v>4.5</v>
      </c>
      <c r="Q50" s="28">
        <v>3</v>
      </c>
      <c r="R50" s="28">
        <v>5</v>
      </c>
      <c r="S50" s="28">
        <v>2</v>
      </c>
      <c r="T50" s="28">
        <v>5</v>
      </c>
      <c r="U50" s="28">
        <v>2</v>
      </c>
      <c r="V50" s="28">
        <v>5</v>
      </c>
      <c r="W50" s="28">
        <v>5</v>
      </c>
      <c r="X50" s="28">
        <v>5</v>
      </c>
      <c r="Y50" s="27">
        <f t="shared" si="2"/>
        <v>4</v>
      </c>
      <c r="Z50" s="28">
        <v>3</v>
      </c>
      <c r="AA50" s="28">
        <v>3</v>
      </c>
      <c r="AB50" s="28">
        <v>3</v>
      </c>
      <c r="AC50" s="27">
        <f t="shared" si="3"/>
        <v>3</v>
      </c>
      <c r="AD50" s="28">
        <v>5</v>
      </c>
      <c r="AE50" s="28">
        <v>4</v>
      </c>
      <c r="AF50" s="28">
        <v>5</v>
      </c>
      <c r="AG50" s="28">
        <v>5</v>
      </c>
      <c r="AH50" s="28">
        <v>4</v>
      </c>
      <c r="AI50" s="28">
        <v>5</v>
      </c>
      <c r="AJ50" s="28">
        <v>5</v>
      </c>
      <c r="AK50" s="27">
        <f t="shared" si="4"/>
        <v>4.7142857142857144</v>
      </c>
      <c r="AL50" s="28">
        <v>5</v>
      </c>
      <c r="AM50" s="28">
        <v>5</v>
      </c>
      <c r="AN50" s="28">
        <v>2</v>
      </c>
      <c r="AO50" s="28">
        <v>3</v>
      </c>
      <c r="AP50" s="28">
        <v>5</v>
      </c>
      <c r="AQ50" s="28">
        <v>5</v>
      </c>
      <c r="AR50" s="28">
        <v>5</v>
      </c>
      <c r="AS50" s="28">
        <v>2</v>
      </c>
      <c r="AT50" s="27">
        <f t="shared" si="5"/>
        <v>4</v>
      </c>
      <c r="AU50" s="28">
        <v>5</v>
      </c>
      <c r="AV50" s="28">
        <v>5</v>
      </c>
      <c r="AW50" s="28">
        <v>5</v>
      </c>
      <c r="AX50" s="28">
        <v>4</v>
      </c>
      <c r="AY50" s="28">
        <v>5</v>
      </c>
      <c r="AZ50" s="28">
        <v>3</v>
      </c>
      <c r="BA50" s="28">
        <v>5</v>
      </c>
      <c r="BB50" s="28">
        <v>5</v>
      </c>
      <c r="BC50" s="28">
        <v>4</v>
      </c>
      <c r="BD50" s="27">
        <f t="shared" si="6"/>
        <v>4.5555555555555554</v>
      </c>
      <c r="BF50" s="30">
        <f t="shared" si="7"/>
        <v>26.769841269841272</v>
      </c>
      <c r="BG50" s="7">
        <f t="shared" si="8"/>
        <v>5</v>
      </c>
      <c r="BH50" s="7">
        <f t="shared" si="9"/>
        <v>2</v>
      </c>
      <c r="BI50" s="31">
        <f t="shared" si="10"/>
        <v>0.65292295780100662</v>
      </c>
      <c r="BJ50" s="7">
        <f t="shared" si="11"/>
        <v>1.0645150957155765</v>
      </c>
      <c r="BK50" s="7">
        <f t="shared" si="12"/>
        <v>13.058459156020131</v>
      </c>
      <c r="BL50" s="7" t="str">
        <f t="shared" si="13"/>
        <v>SR</v>
      </c>
    </row>
    <row r="51" spans="1:64" x14ac:dyDescent="0.2">
      <c r="A51" s="20">
        <v>104</v>
      </c>
      <c r="B51" s="7">
        <v>21</v>
      </c>
      <c r="C51" s="7" t="s">
        <v>104</v>
      </c>
      <c r="D51" s="20" t="s">
        <v>116</v>
      </c>
      <c r="E51" s="20"/>
      <c r="F51" s="28">
        <v>3</v>
      </c>
      <c r="G51" s="27">
        <f t="shared" si="14"/>
        <v>3</v>
      </c>
      <c r="H51" s="28">
        <v>4</v>
      </c>
      <c r="I51" s="28">
        <v>4</v>
      </c>
      <c r="J51" s="28">
        <v>4</v>
      </c>
      <c r="K51" s="28">
        <v>4</v>
      </c>
      <c r="L51" s="28">
        <v>4</v>
      </c>
      <c r="M51" s="28">
        <v>2</v>
      </c>
      <c r="N51" s="28">
        <v>5</v>
      </c>
      <c r="O51" s="28">
        <v>4</v>
      </c>
      <c r="P51" s="27">
        <f t="shared" si="1"/>
        <v>3.875</v>
      </c>
      <c r="Q51" s="28">
        <v>5</v>
      </c>
      <c r="R51" s="28">
        <v>4</v>
      </c>
      <c r="S51" s="28">
        <v>4</v>
      </c>
      <c r="T51" s="28">
        <v>4</v>
      </c>
      <c r="U51" s="28">
        <v>5</v>
      </c>
      <c r="V51" s="28">
        <v>5</v>
      </c>
      <c r="W51" s="28">
        <v>5</v>
      </c>
      <c r="X51" s="28">
        <v>5</v>
      </c>
      <c r="Y51" s="27">
        <f t="shared" si="2"/>
        <v>4.625</v>
      </c>
      <c r="Z51" s="28">
        <v>3</v>
      </c>
      <c r="AA51" s="28">
        <v>3</v>
      </c>
      <c r="AB51" s="28">
        <v>3</v>
      </c>
      <c r="AC51" s="27">
        <f t="shared" si="3"/>
        <v>3</v>
      </c>
      <c r="AD51" s="28">
        <v>5</v>
      </c>
      <c r="AE51" s="28">
        <v>1</v>
      </c>
      <c r="AF51" s="28">
        <v>1</v>
      </c>
      <c r="AG51" s="28">
        <v>1</v>
      </c>
      <c r="AH51" s="28">
        <v>1</v>
      </c>
      <c r="AI51" s="28">
        <v>2</v>
      </c>
      <c r="AJ51" s="28">
        <v>2</v>
      </c>
      <c r="AK51" s="27">
        <f t="shared" si="4"/>
        <v>1.8571428571428572</v>
      </c>
      <c r="AL51" s="28">
        <v>4</v>
      </c>
      <c r="AM51" s="28">
        <v>4</v>
      </c>
      <c r="AN51" s="28">
        <v>5</v>
      </c>
      <c r="AO51" s="28">
        <v>5</v>
      </c>
      <c r="AP51" s="28">
        <v>5</v>
      </c>
      <c r="AQ51" s="28">
        <v>5</v>
      </c>
      <c r="AR51" s="28">
        <v>5</v>
      </c>
      <c r="AS51" s="28">
        <v>3</v>
      </c>
      <c r="AT51" s="27">
        <f t="shared" si="5"/>
        <v>4.5</v>
      </c>
      <c r="AU51" s="28">
        <v>3</v>
      </c>
      <c r="AV51" s="28">
        <v>3</v>
      </c>
      <c r="AW51" s="28">
        <v>3</v>
      </c>
      <c r="AX51" s="28">
        <v>4</v>
      </c>
      <c r="AY51" s="28">
        <v>4</v>
      </c>
      <c r="AZ51" s="28">
        <v>3</v>
      </c>
      <c r="BA51" s="28">
        <v>3</v>
      </c>
      <c r="BB51" s="28">
        <v>4</v>
      </c>
      <c r="BC51" s="28">
        <v>4</v>
      </c>
      <c r="BD51" s="27">
        <f t="shared" si="6"/>
        <v>3.4444444444444446</v>
      </c>
      <c r="BF51" s="30">
        <f t="shared" si="7"/>
        <v>21.301587301587304</v>
      </c>
      <c r="BG51" s="7">
        <f t="shared" si="8"/>
        <v>5</v>
      </c>
      <c r="BH51" s="7">
        <f t="shared" si="9"/>
        <v>1</v>
      </c>
      <c r="BI51" s="31">
        <f t="shared" si="10"/>
        <v>0.51955090979481233</v>
      </c>
      <c r="BJ51" s="7">
        <f t="shared" si="11"/>
        <v>1.2217202719251981</v>
      </c>
      <c r="BK51" s="7">
        <f t="shared" si="12"/>
        <v>10.391018195896248</v>
      </c>
      <c r="BL51" s="7" t="str">
        <f t="shared" si="13"/>
        <v>SR</v>
      </c>
    </row>
    <row r="52" spans="1:64" x14ac:dyDescent="0.2">
      <c r="A52" s="20">
        <v>105</v>
      </c>
      <c r="B52" s="7">
        <v>20</v>
      </c>
      <c r="C52" s="7" t="s">
        <v>111</v>
      </c>
      <c r="D52" s="20" t="s">
        <v>116</v>
      </c>
      <c r="E52" s="20" t="s">
        <v>147</v>
      </c>
      <c r="F52" s="28">
        <v>4</v>
      </c>
      <c r="G52" s="27">
        <f t="shared" si="14"/>
        <v>4</v>
      </c>
      <c r="H52" s="28">
        <v>5</v>
      </c>
      <c r="I52" s="28">
        <v>4</v>
      </c>
      <c r="J52" s="28">
        <v>4</v>
      </c>
      <c r="K52" s="28">
        <v>3</v>
      </c>
      <c r="L52" s="28">
        <v>3</v>
      </c>
      <c r="M52" s="28">
        <v>4</v>
      </c>
      <c r="N52" s="28">
        <v>5</v>
      </c>
      <c r="O52" s="28">
        <v>5</v>
      </c>
      <c r="P52" s="27">
        <f t="shared" si="1"/>
        <v>4.125</v>
      </c>
      <c r="Q52" s="28">
        <v>5</v>
      </c>
      <c r="R52" s="28">
        <v>5</v>
      </c>
      <c r="S52" s="28">
        <v>5</v>
      </c>
      <c r="T52" s="28">
        <v>5</v>
      </c>
      <c r="U52" s="28">
        <v>3</v>
      </c>
      <c r="V52" s="28">
        <v>5</v>
      </c>
      <c r="W52" s="28">
        <v>5</v>
      </c>
      <c r="X52" s="28">
        <v>5</v>
      </c>
      <c r="Y52" s="27">
        <f t="shared" si="2"/>
        <v>4.75</v>
      </c>
      <c r="Z52" s="28">
        <v>3</v>
      </c>
      <c r="AA52" s="28">
        <v>3</v>
      </c>
      <c r="AB52" s="28">
        <v>3</v>
      </c>
      <c r="AC52" s="27">
        <f t="shared" si="3"/>
        <v>3</v>
      </c>
      <c r="AD52" s="28">
        <v>4</v>
      </c>
      <c r="AE52" s="28">
        <v>5</v>
      </c>
      <c r="AF52" s="28">
        <v>5</v>
      </c>
      <c r="AG52" s="28">
        <v>4</v>
      </c>
      <c r="AH52" s="28">
        <v>4</v>
      </c>
      <c r="AI52" s="28">
        <v>4</v>
      </c>
      <c r="AJ52" s="28">
        <v>4</v>
      </c>
      <c r="AK52" s="27">
        <f t="shared" si="4"/>
        <v>4.2857142857142856</v>
      </c>
      <c r="AL52" s="28">
        <v>2</v>
      </c>
      <c r="AM52" s="28">
        <v>2</v>
      </c>
      <c r="AN52" s="28">
        <v>4</v>
      </c>
      <c r="AO52" s="28">
        <v>4</v>
      </c>
      <c r="AP52" s="28">
        <v>4</v>
      </c>
      <c r="AQ52" s="28">
        <v>4</v>
      </c>
      <c r="AR52" s="28">
        <v>4</v>
      </c>
      <c r="AS52" s="28">
        <v>4</v>
      </c>
      <c r="AT52" s="27">
        <f t="shared" si="5"/>
        <v>3.5</v>
      </c>
      <c r="AU52" s="28">
        <v>4</v>
      </c>
      <c r="AV52" s="28">
        <v>4</v>
      </c>
      <c r="AW52" s="28">
        <v>4</v>
      </c>
      <c r="AX52" s="28">
        <v>4</v>
      </c>
      <c r="AY52" s="28">
        <v>4</v>
      </c>
      <c r="AZ52" s="28">
        <v>3</v>
      </c>
      <c r="BA52" s="28">
        <v>4</v>
      </c>
      <c r="BB52" s="28">
        <v>3</v>
      </c>
      <c r="BC52" s="28">
        <v>4</v>
      </c>
      <c r="BD52" s="27">
        <f t="shared" si="6"/>
        <v>3.7777777777777777</v>
      </c>
      <c r="BF52" s="30">
        <f t="shared" si="7"/>
        <v>24.438492063492063</v>
      </c>
      <c r="BG52" s="7">
        <f t="shared" si="8"/>
        <v>5</v>
      </c>
      <c r="BH52" s="7">
        <f t="shared" si="9"/>
        <v>2</v>
      </c>
      <c r="BI52" s="31">
        <f t="shared" si="10"/>
        <v>0.59606078203639179</v>
      </c>
      <c r="BJ52" s="7">
        <f t="shared" si="11"/>
        <v>0.80694658478592896</v>
      </c>
      <c r="BK52" s="7">
        <f t="shared" si="12"/>
        <v>11.921215640727835</v>
      </c>
      <c r="BL52" s="7" t="str">
        <f t="shared" si="13"/>
        <v>SR</v>
      </c>
    </row>
    <row r="53" spans="1:64" x14ac:dyDescent="0.2">
      <c r="A53" s="20">
        <v>106</v>
      </c>
      <c r="B53" s="7">
        <v>21</v>
      </c>
      <c r="C53" s="7" t="s">
        <v>104</v>
      </c>
      <c r="D53" s="20" t="s">
        <v>116</v>
      </c>
      <c r="E53" s="20" t="s">
        <v>148</v>
      </c>
      <c r="F53" s="28">
        <v>4</v>
      </c>
      <c r="G53" s="27">
        <f t="shared" si="14"/>
        <v>4</v>
      </c>
      <c r="H53" s="28">
        <v>5</v>
      </c>
      <c r="I53" s="28">
        <v>5</v>
      </c>
      <c r="J53" s="28">
        <v>5</v>
      </c>
      <c r="K53" s="28">
        <v>5</v>
      </c>
      <c r="L53" s="28">
        <v>5</v>
      </c>
      <c r="M53" s="28">
        <v>5</v>
      </c>
      <c r="N53" s="28">
        <v>5</v>
      </c>
      <c r="O53" s="28">
        <v>5</v>
      </c>
      <c r="P53" s="27">
        <f t="shared" si="1"/>
        <v>5</v>
      </c>
      <c r="Q53" s="28">
        <v>5</v>
      </c>
      <c r="R53" s="28">
        <v>5</v>
      </c>
      <c r="S53" s="28">
        <v>5</v>
      </c>
      <c r="T53" s="28">
        <v>5</v>
      </c>
      <c r="U53" s="28">
        <v>5</v>
      </c>
      <c r="V53" s="28">
        <v>5</v>
      </c>
      <c r="W53" s="28">
        <v>5</v>
      </c>
      <c r="X53" s="28">
        <v>5</v>
      </c>
      <c r="Y53" s="27">
        <f t="shared" si="2"/>
        <v>5</v>
      </c>
      <c r="Z53" s="28">
        <v>3</v>
      </c>
      <c r="AA53" s="28">
        <v>3</v>
      </c>
      <c r="AB53" s="28">
        <v>3</v>
      </c>
      <c r="AC53" s="27">
        <f t="shared" si="3"/>
        <v>3</v>
      </c>
      <c r="AD53" s="28">
        <v>5</v>
      </c>
      <c r="AE53" s="28">
        <v>1</v>
      </c>
      <c r="AF53" s="28">
        <v>1</v>
      </c>
      <c r="AG53" s="28">
        <v>1</v>
      </c>
      <c r="AH53" s="28">
        <v>1</v>
      </c>
      <c r="AI53" s="28">
        <v>1</v>
      </c>
      <c r="AJ53" s="28">
        <v>1</v>
      </c>
      <c r="AK53" s="27">
        <f t="shared" si="4"/>
        <v>1.5714285714285714</v>
      </c>
      <c r="AL53" s="28">
        <v>5</v>
      </c>
      <c r="AM53" s="28">
        <v>4</v>
      </c>
      <c r="AN53" s="28">
        <v>4</v>
      </c>
      <c r="AO53" s="28">
        <v>4</v>
      </c>
      <c r="AP53" s="28">
        <v>4</v>
      </c>
      <c r="AQ53" s="28">
        <v>4</v>
      </c>
      <c r="AR53" s="28">
        <v>4</v>
      </c>
      <c r="AS53" s="28">
        <v>4</v>
      </c>
      <c r="AT53" s="27">
        <f t="shared" si="5"/>
        <v>4.125</v>
      </c>
      <c r="AU53" s="28">
        <v>4</v>
      </c>
      <c r="AV53" s="28">
        <v>4</v>
      </c>
      <c r="AW53" s="28">
        <v>4</v>
      </c>
      <c r="AX53" s="28">
        <v>4</v>
      </c>
      <c r="AY53" s="28">
        <v>4</v>
      </c>
      <c r="AZ53" s="28">
        <v>4</v>
      </c>
      <c r="BA53" s="28">
        <v>4</v>
      </c>
      <c r="BB53" s="28">
        <v>4</v>
      </c>
      <c r="BC53" s="28">
        <v>4</v>
      </c>
      <c r="BD53" s="27">
        <f t="shared" si="6"/>
        <v>4</v>
      </c>
      <c r="BF53" s="30">
        <f t="shared" si="7"/>
        <v>23.696428571428569</v>
      </c>
      <c r="BG53" s="7">
        <f t="shared" si="8"/>
        <v>5</v>
      </c>
      <c r="BH53" s="7">
        <f t="shared" si="9"/>
        <v>1</v>
      </c>
      <c r="BI53" s="31">
        <f t="shared" si="10"/>
        <v>0.57796167247386754</v>
      </c>
      <c r="BJ53" s="7">
        <f t="shared" si="11"/>
        <v>1.3188742076011972</v>
      </c>
      <c r="BK53" s="7">
        <f t="shared" si="12"/>
        <v>11.55923344947735</v>
      </c>
      <c r="BL53" s="7" t="str">
        <f t="shared" si="13"/>
        <v>SR</v>
      </c>
    </row>
    <row r="54" spans="1:64" x14ac:dyDescent="0.2">
      <c r="A54" s="20">
        <v>107</v>
      </c>
      <c r="B54" s="7">
        <v>19</v>
      </c>
      <c r="C54" s="7" t="s">
        <v>104</v>
      </c>
      <c r="D54" s="20" t="s">
        <v>116</v>
      </c>
      <c r="E54" s="20" t="s">
        <v>134</v>
      </c>
      <c r="F54" s="28">
        <v>4</v>
      </c>
      <c r="G54" s="27">
        <f t="shared" si="14"/>
        <v>4</v>
      </c>
      <c r="H54" s="28">
        <v>4</v>
      </c>
      <c r="I54" s="28">
        <v>4</v>
      </c>
      <c r="J54" s="28">
        <v>4</v>
      </c>
      <c r="K54" s="28">
        <v>4</v>
      </c>
      <c r="L54" s="28">
        <v>4</v>
      </c>
      <c r="M54" s="28">
        <v>4</v>
      </c>
      <c r="N54" s="28">
        <v>4</v>
      </c>
      <c r="O54" s="28">
        <v>4</v>
      </c>
      <c r="P54" s="27">
        <f t="shared" si="1"/>
        <v>4</v>
      </c>
      <c r="Q54" s="28">
        <v>4</v>
      </c>
      <c r="R54" s="28">
        <v>4</v>
      </c>
      <c r="S54" s="28">
        <v>4</v>
      </c>
      <c r="T54" s="28">
        <v>2</v>
      </c>
      <c r="U54" s="28">
        <v>4</v>
      </c>
      <c r="V54" s="28">
        <v>4</v>
      </c>
      <c r="W54" s="28">
        <v>4</v>
      </c>
      <c r="X54" s="28">
        <v>4</v>
      </c>
      <c r="Y54" s="27">
        <f t="shared" si="2"/>
        <v>3.75</v>
      </c>
      <c r="Z54" s="28">
        <v>3</v>
      </c>
      <c r="AA54" s="28">
        <v>3</v>
      </c>
      <c r="AB54" s="28">
        <v>3</v>
      </c>
      <c r="AC54" s="27">
        <f t="shared" si="3"/>
        <v>3</v>
      </c>
      <c r="AD54" s="28">
        <v>4</v>
      </c>
      <c r="AE54" s="28">
        <v>4</v>
      </c>
      <c r="AF54" s="28">
        <v>4</v>
      </c>
      <c r="AG54" s="28">
        <v>4</v>
      </c>
      <c r="AH54" s="28">
        <v>4</v>
      </c>
      <c r="AI54" s="28">
        <v>4</v>
      </c>
      <c r="AJ54" s="28">
        <v>4</v>
      </c>
      <c r="AK54" s="27">
        <f t="shared" si="4"/>
        <v>4</v>
      </c>
      <c r="AL54" s="28">
        <v>4</v>
      </c>
      <c r="AM54" s="28">
        <v>4</v>
      </c>
      <c r="AN54" s="28">
        <v>4</v>
      </c>
      <c r="AO54" s="28">
        <v>4</v>
      </c>
      <c r="AP54" s="28">
        <v>4</v>
      </c>
      <c r="AQ54" s="28">
        <v>4</v>
      </c>
      <c r="AR54" s="28">
        <v>4</v>
      </c>
      <c r="AS54" s="28">
        <v>4</v>
      </c>
      <c r="AT54" s="27">
        <f t="shared" si="5"/>
        <v>4</v>
      </c>
      <c r="AU54" s="28">
        <v>4</v>
      </c>
      <c r="AV54" s="28">
        <v>4</v>
      </c>
      <c r="AW54" s="28">
        <v>5</v>
      </c>
      <c r="AX54" s="28">
        <v>3</v>
      </c>
      <c r="AY54" s="28">
        <v>4</v>
      </c>
      <c r="AZ54" s="28">
        <v>4</v>
      </c>
      <c r="BA54" s="28">
        <v>4</v>
      </c>
      <c r="BB54" s="28">
        <v>4</v>
      </c>
      <c r="BC54" s="28">
        <v>4</v>
      </c>
      <c r="BD54" s="27">
        <f t="shared" si="6"/>
        <v>4</v>
      </c>
      <c r="BF54" s="30">
        <f t="shared" si="7"/>
        <v>23.75</v>
      </c>
      <c r="BG54" s="7">
        <f t="shared" si="8"/>
        <v>5</v>
      </c>
      <c r="BH54" s="7">
        <f t="shared" si="9"/>
        <v>2</v>
      </c>
      <c r="BI54" s="31">
        <f t="shared" si="10"/>
        <v>0.57926829268292679</v>
      </c>
      <c r="BJ54" s="7">
        <f t="shared" si="11"/>
        <v>0.44281914471486328</v>
      </c>
      <c r="BK54" s="7">
        <f t="shared" si="12"/>
        <v>11.585365853658535</v>
      </c>
      <c r="BL54" s="7" t="str">
        <f t="shared" si="13"/>
        <v>SR</v>
      </c>
    </row>
    <row r="55" spans="1:64" x14ac:dyDescent="0.2">
      <c r="A55" s="20">
        <v>108</v>
      </c>
      <c r="B55" s="7">
        <v>20</v>
      </c>
      <c r="C55" s="7" t="s">
        <v>111</v>
      </c>
      <c r="D55" s="20" t="s">
        <v>116</v>
      </c>
      <c r="E55" s="20" t="s">
        <v>149</v>
      </c>
      <c r="F55" s="28">
        <v>4</v>
      </c>
      <c r="G55" s="27">
        <f t="shared" si="14"/>
        <v>4</v>
      </c>
      <c r="H55" s="28">
        <v>5</v>
      </c>
      <c r="I55" s="28">
        <v>5</v>
      </c>
      <c r="J55" s="28">
        <v>1</v>
      </c>
      <c r="K55" s="28">
        <v>3</v>
      </c>
      <c r="L55" s="28">
        <v>3</v>
      </c>
      <c r="M55" s="28">
        <v>4</v>
      </c>
      <c r="N55" s="28">
        <v>4</v>
      </c>
      <c r="O55" s="28">
        <v>4</v>
      </c>
      <c r="P55" s="27">
        <f t="shared" si="1"/>
        <v>3.625</v>
      </c>
      <c r="Q55" s="28">
        <v>5</v>
      </c>
      <c r="R55" s="28">
        <v>5</v>
      </c>
      <c r="S55" s="28">
        <v>5</v>
      </c>
      <c r="T55" s="28">
        <v>4</v>
      </c>
      <c r="U55" s="28">
        <v>4</v>
      </c>
      <c r="V55" s="28">
        <v>4</v>
      </c>
      <c r="W55" s="28">
        <v>4</v>
      </c>
      <c r="X55" s="28">
        <v>4</v>
      </c>
      <c r="Y55" s="27">
        <f t="shared" si="2"/>
        <v>4.375</v>
      </c>
      <c r="Z55" s="28">
        <v>3</v>
      </c>
      <c r="AA55" s="28">
        <v>3</v>
      </c>
      <c r="AB55" s="28">
        <v>3</v>
      </c>
      <c r="AC55" s="27">
        <f t="shared" si="3"/>
        <v>3</v>
      </c>
      <c r="AD55" s="28">
        <v>5</v>
      </c>
      <c r="AE55" s="28">
        <v>5</v>
      </c>
      <c r="AF55" s="28">
        <v>5</v>
      </c>
      <c r="AG55" s="28">
        <v>5</v>
      </c>
      <c r="AH55" s="28">
        <v>5</v>
      </c>
      <c r="AI55" s="28">
        <v>5</v>
      </c>
      <c r="AJ55" s="28">
        <v>5</v>
      </c>
      <c r="AK55" s="27">
        <f t="shared" si="4"/>
        <v>5</v>
      </c>
      <c r="AL55" s="28">
        <v>3</v>
      </c>
      <c r="AM55" s="28">
        <v>3</v>
      </c>
      <c r="AN55" s="28">
        <v>4</v>
      </c>
      <c r="AO55" s="28">
        <v>3</v>
      </c>
      <c r="AP55" s="28">
        <v>3</v>
      </c>
      <c r="AQ55" s="28">
        <v>4</v>
      </c>
      <c r="AR55" s="28">
        <v>5</v>
      </c>
      <c r="AS55" s="28">
        <v>3</v>
      </c>
      <c r="AT55" s="27">
        <f t="shared" si="5"/>
        <v>3.5</v>
      </c>
      <c r="AU55" s="28">
        <v>3</v>
      </c>
      <c r="AV55" s="28">
        <v>3</v>
      </c>
      <c r="AW55" s="28">
        <v>4</v>
      </c>
      <c r="AX55" s="28">
        <v>3</v>
      </c>
      <c r="AY55" s="28">
        <v>4</v>
      </c>
      <c r="AZ55" s="28">
        <v>4</v>
      </c>
      <c r="BA55" s="28">
        <v>3</v>
      </c>
      <c r="BB55" s="28">
        <v>4</v>
      </c>
      <c r="BC55" s="28">
        <v>3</v>
      </c>
      <c r="BD55" s="27">
        <f t="shared" si="6"/>
        <v>3.4444444444444446</v>
      </c>
      <c r="BF55" s="30">
        <f t="shared" si="7"/>
        <v>23.944444444444443</v>
      </c>
      <c r="BG55" s="7">
        <f t="shared" si="8"/>
        <v>5</v>
      </c>
      <c r="BH55" s="7">
        <f t="shared" si="9"/>
        <v>1</v>
      </c>
      <c r="BI55" s="31">
        <f t="shared" si="10"/>
        <v>0.5840108401084011</v>
      </c>
      <c r="BJ55" s="7">
        <f t="shared" si="11"/>
        <v>0.92046270191881074</v>
      </c>
      <c r="BK55" s="7">
        <f t="shared" si="12"/>
        <v>11.680216802168022</v>
      </c>
      <c r="BL55" s="7" t="str">
        <f t="shared" si="13"/>
        <v>SR</v>
      </c>
    </row>
    <row r="56" spans="1:64" x14ac:dyDescent="0.2">
      <c r="A56" s="20">
        <v>109</v>
      </c>
      <c r="B56" s="7">
        <v>19</v>
      </c>
      <c r="C56" s="7" t="s">
        <v>104</v>
      </c>
      <c r="D56" s="20" t="s">
        <v>116</v>
      </c>
      <c r="E56" s="20" t="s">
        <v>150</v>
      </c>
      <c r="F56" s="28">
        <v>4</v>
      </c>
      <c r="G56" s="27">
        <f t="shared" si="14"/>
        <v>4</v>
      </c>
      <c r="H56" s="28">
        <v>5</v>
      </c>
      <c r="I56" s="28">
        <v>5</v>
      </c>
      <c r="J56" s="28">
        <v>4</v>
      </c>
      <c r="K56" s="28">
        <v>4</v>
      </c>
      <c r="L56" s="28">
        <v>3</v>
      </c>
      <c r="M56" s="28">
        <v>5</v>
      </c>
      <c r="N56" s="28">
        <v>5</v>
      </c>
      <c r="O56" s="28">
        <v>4</v>
      </c>
      <c r="P56" s="27">
        <f t="shared" si="1"/>
        <v>4.375</v>
      </c>
      <c r="Q56" s="28">
        <v>4</v>
      </c>
      <c r="R56" s="28">
        <v>4</v>
      </c>
      <c r="S56" s="28">
        <v>5</v>
      </c>
      <c r="T56" s="28">
        <v>3</v>
      </c>
      <c r="U56" s="28">
        <v>4</v>
      </c>
      <c r="V56" s="28">
        <v>4</v>
      </c>
      <c r="W56" s="28">
        <v>4</v>
      </c>
      <c r="X56" s="28">
        <v>3</v>
      </c>
      <c r="Y56" s="27">
        <f t="shared" si="2"/>
        <v>3.875</v>
      </c>
      <c r="Z56" s="28">
        <v>3</v>
      </c>
      <c r="AA56" s="28">
        <v>3</v>
      </c>
      <c r="AB56" s="28">
        <v>3</v>
      </c>
      <c r="AC56" s="27">
        <f t="shared" si="3"/>
        <v>3</v>
      </c>
      <c r="AD56" s="28">
        <v>3</v>
      </c>
      <c r="AE56" s="28">
        <v>4</v>
      </c>
      <c r="AF56" s="28">
        <v>4</v>
      </c>
      <c r="AG56" s="28">
        <v>4</v>
      </c>
      <c r="AH56" s="28">
        <v>4</v>
      </c>
      <c r="AI56" s="28">
        <v>3</v>
      </c>
      <c r="AJ56" s="28">
        <v>3</v>
      </c>
      <c r="AK56" s="27">
        <f t="shared" si="4"/>
        <v>3.5714285714285716</v>
      </c>
      <c r="AL56" s="28">
        <v>3</v>
      </c>
      <c r="AM56" s="28">
        <v>3</v>
      </c>
      <c r="AN56" s="28">
        <v>3</v>
      </c>
      <c r="AO56" s="28">
        <v>3</v>
      </c>
      <c r="AP56" s="28">
        <v>3</v>
      </c>
      <c r="AQ56" s="28">
        <v>4</v>
      </c>
      <c r="AR56" s="28">
        <v>4</v>
      </c>
      <c r="AS56" s="28">
        <v>3</v>
      </c>
      <c r="AT56" s="27">
        <f t="shared" si="5"/>
        <v>3.25</v>
      </c>
      <c r="AU56" s="28">
        <v>3</v>
      </c>
      <c r="AV56" s="28">
        <v>4</v>
      </c>
      <c r="AW56" s="28">
        <v>5</v>
      </c>
      <c r="AX56" s="28">
        <v>3</v>
      </c>
      <c r="AY56" s="28">
        <v>3</v>
      </c>
      <c r="AZ56" s="28">
        <v>3</v>
      </c>
      <c r="BA56" s="28">
        <v>3</v>
      </c>
      <c r="BB56" s="28">
        <v>3</v>
      </c>
      <c r="BC56" s="28">
        <v>3</v>
      </c>
      <c r="BD56" s="27">
        <f t="shared" si="6"/>
        <v>3.3333333333333335</v>
      </c>
      <c r="BF56" s="30">
        <f t="shared" si="7"/>
        <v>22.404761904761902</v>
      </c>
      <c r="BG56" s="7">
        <f t="shared" si="8"/>
        <v>5</v>
      </c>
      <c r="BH56" s="7">
        <f t="shared" si="9"/>
        <v>3</v>
      </c>
      <c r="BI56" s="31">
        <f t="shared" si="10"/>
        <v>0.54645760743321714</v>
      </c>
      <c r="BJ56" s="7">
        <f t="shared" si="11"/>
        <v>0.71823132540043688</v>
      </c>
      <c r="BK56" s="7">
        <f t="shared" si="12"/>
        <v>10.929152148664343</v>
      </c>
      <c r="BL56" s="7" t="str">
        <f t="shared" si="13"/>
        <v>SR</v>
      </c>
    </row>
    <row r="57" spans="1:64" x14ac:dyDescent="0.2">
      <c r="A57" s="20">
        <v>110</v>
      </c>
      <c r="B57" s="7">
        <v>21</v>
      </c>
      <c r="C57" s="7" t="s">
        <v>111</v>
      </c>
      <c r="D57" s="20" t="s">
        <v>116</v>
      </c>
      <c r="E57" s="20" t="s">
        <v>152</v>
      </c>
      <c r="F57" s="28">
        <v>4</v>
      </c>
      <c r="G57" s="27">
        <f t="shared" si="14"/>
        <v>4</v>
      </c>
      <c r="H57" s="28">
        <v>5</v>
      </c>
      <c r="I57" s="28">
        <v>4</v>
      </c>
      <c r="J57" s="28">
        <v>4</v>
      </c>
      <c r="K57" s="28">
        <v>4</v>
      </c>
      <c r="L57" s="28">
        <v>5</v>
      </c>
      <c r="M57" s="28">
        <v>5</v>
      </c>
      <c r="N57" s="28">
        <v>5</v>
      </c>
      <c r="O57" s="28">
        <v>4</v>
      </c>
      <c r="P57" s="27">
        <f t="shared" si="1"/>
        <v>4.5</v>
      </c>
      <c r="Q57" s="28">
        <v>4</v>
      </c>
      <c r="R57" s="28">
        <v>4</v>
      </c>
      <c r="S57" s="28">
        <v>2</v>
      </c>
      <c r="T57" s="28">
        <v>5</v>
      </c>
      <c r="U57" s="28">
        <v>5</v>
      </c>
      <c r="V57" s="28">
        <v>5</v>
      </c>
      <c r="W57" s="28">
        <v>5</v>
      </c>
      <c r="X57" s="28">
        <v>4</v>
      </c>
      <c r="Y57" s="27">
        <f t="shared" si="2"/>
        <v>4.25</v>
      </c>
      <c r="Z57" s="28">
        <v>3</v>
      </c>
      <c r="AA57" s="28">
        <v>3</v>
      </c>
      <c r="AB57" s="28">
        <v>1</v>
      </c>
      <c r="AC57" s="27">
        <f t="shared" si="3"/>
        <v>2.3333333333333335</v>
      </c>
      <c r="AD57" s="28">
        <v>4</v>
      </c>
      <c r="AE57" s="28">
        <v>3</v>
      </c>
      <c r="AF57" s="28">
        <v>3</v>
      </c>
      <c r="AG57" s="28">
        <v>3</v>
      </c>
      <c r="AH57" s="28">
        <v>3</v>
      </c>
      <c r="AI57" s="28">
        <v>3</v>
      </c>
      <c r="AJ57" s="28">
        <v>3</v>
      </c>
      <c r="AK57" s="27">
        <f t="shared" si="4"/>
        <v>3.1428571428571428</v>
      </c>
      <c r="AL57" s="28">
        <v>4</v>
      </c>
      <c r="AM57" s="28">
        <v>4</v>
      </c>
      <c r="AN57" s="28">
        <v>5</v>
      </c>
      <c r="AO57" s="28">
        <v>4</v>
      </c>
      <c r="AP57" s="28">
        <v>5</v>
      </c>
      <c r="AQ57" s="28">
        <v>5</v>
      </c>
      <c r="AR57" s="28">
        <v>5</v>
      </c>
      <c r="AS57" s="28">
        <v>5</v>
      </c>
      <c r="AT57" s="27">
        <f t="shared" si="5"/>
        <v>4.625</v>
      </c>
      <c r="AU57" s="28">
        <v>4</v>
      </c>
      <c r="AV57" s="28">
        <v>5</v>
      </c>
      <c r="AW57" s="28">
        <v>5</v>
      </c>
      <c r="AX57" s="28">
        <v>4</v>
      </c>
      <c r="AY57" s="28">
        <v>4</v>
      </c>
      <c r="AZ57" s="28">
        <v>4</v>
      </c>
      <c r="BA57" s="28">
        <v>4</v>
      </c>
      <c r="BB57" s="28">
        <v>3</v>
      </c>
      <c r="BC57" s="28">
        <v>3</v>
      </c>
      <c r="BD57" s="27">
        <f t="shared" si="6"/>
        <v>4</v>
      </c>
      <c r="BF57" s="30">
        <f>SUM(G57,P57,Y57,AK57,AT57,BD57)</f>
        <v>24.517857142857142</v>
      </c>
      <c r="BG57" s="7">
        <f t="shared" si="8"/>
        <v>5</v>
      </c>
      <c r="BH57" s="7">
        <f t="shared" si="9"/>
        <v>1</v>
      </c>
      <c r="BI57" s="31">
        <f t="shared" si="10"/>
        <v>0.59799651567944245</v>
      </c>
      <c r="BJ57" s="7">
        <f t="shared" si="11"/>
        <v>0.94006432239105753</v>
      </c>
      <c r="BK57" s="7">
        <f t="shared" si="12"/>
        <v>11.959930313588849</v>
      </c>
      <c r="BL57" s="7" t="str">
        <f t="shared" si="13"/>
        <v>SR</v>
      </c>
    </row>
    <row r="58" spans="1:64" x14ac:dyDescent="0.2">
      <c r="A58" s="20">
        <v>111</v>
      </c>
      <c r="B58" s="7">
        <v>20</v>
      </c>
      <c r="C58" s="7" t="s">
        <v>104</v>
      </c>
      <c r="D58" s="20" t="s">
        <v>116</v>
      </c>
      <c r="E58" s="20" t="s">
        <v>153</v>
      </c>
      <c r="F58" s="28">
        <v>4</v>
      </c>
      <c r="G58" s="27">
        <f t="shared" si="14"/>
        <v>4</v>
      </c>
      <c r="H58" s="28">
        <v>5</v>
      </c>
      <c r="I58" s="28">
        <v>3</v>
      </c>
      <c r="J58" s="28">
        <v>4</v>
      </c>
      <c r="K58" s="28">
        <v>3</v>
      </c>
      <c r="L58" s="28">
        <v>3</v>
      </c>
      <c r="M58" s="28">
        <v>4</v>
      </c>
      <c r="N58" s="28">
        <v>4</v>
      </c>
      <c r="O58" s="28">
        <v>3</v>
      </c>
      <c r="P58" s="27">
        <f t="shared" si="1"/>
        <v>3.625</v>
      </c>
      <c r="Q58" s="28">
        <v>5</v>
      </c>
      <c r="R58" s="28">
        <v>5</v>
      </c>
      <c r="S58" s="28">
        <v>5</v>
      </c>
      <c r="T58" s="28">
        <v>2</v>
      </c>
      <c r="U58" s="28">
        <v>1</v>
      </c>
      <c r="V58" s="28">
        <v>2</v>
      </c>
      <c r="W58" s="28">
        <v>5</v>
      </c>
      <c r="X58" s="28">
        <v>4</v>
      </c>
      <c r="Y58" s="27">
        <f t="shared" si="2"/>
        <v>3.625</v>
      </c>
      <c r="Z58" s="28">
        <v>3</v>
      </c>
      <c r="AA58" s="28">
        <v>3</v>
      </c>
      <c r="AB58" s="28">
        <v>3</v>
      </c>
      <c r="AC58" s="27">
        <f t="shared" si="3"/>
        <v>3</v>
      </c>
      <c r="AD58" s="28">
        <v>3</v>
      </c>
      <c r="AE58" s="28">
        <v>3</v>
      </c>
      <c r="AF58" s="28">
        <v>4</v>
      </c>
      <c r="AG58" s="28">
        <v>4</v>
      </c>
      <c r="AH58" s="28">
        <v>3</v>
      </c>
      <c r="AI58" s="28">
        <v>3</v>
      </c>
      <c r="AJ58" s="28">
        <v>3</v>
      </c>
      <c r="AK58" s="27">
        <f t="shared" si="4"/>
        <v>3.2857142857142856</v>
      </c>
      <c r="AL58" s="28">
        <v>3</v>
      </c>
      <c r="AM58" s="28">
        <v>3</v>
      </c>
      <c r="AN58" s="28">
        <v>4</v>
      </c>
      <c r="AO58" s="28">
        <v>3</v>
      </c>
      <c r="AP58" s="28">
        <v>4</v>
      </c>
      <c r="AQ58" s="28">
        <v>5</v>
      </c>
      <c r="AR58" s="28">
        <v>5</v>
      </c>
      <c r="AS58" s="28">
        <v>3</v>
      </c>
      <c r="AT58" s="27">
        <f t="shared" si="5"/>
        <v>3.75</v>
      </c>
      <c r="AU58" s="28">
        <v>3</v>
      </c>
      <c r="AV58" s="28">
        <v>4</v>
      </c>
      <c r="AW58" s="28">
        <v>4</v>
      </c>
      <c r="AX58" s="28">
        <v>4</v>
      </c>
      <c r="AY58" s="28">
        <v>2</v>
      </c>
      <c r="AZ58" s="28">
        <v>3</v>
      </c>
      <c r="BA58" s="28">
        <v>4</v>
      </c>
      <c r="BB58" s="28">
        <v>2</v>
      </c>
      <c r="BC58" s="28">
        <v>5</v>
      </c>
      <c r="BD58" s="27">
        <f t="shared" si="6"/>
        <v>3.4444444444444446</v>
      </c>
      <c r="BF58" s="30">
        <f t="shared" ref="BF58:BF63" si="15">SUM(G58,P58,Y58,AK58,AT58,BD58)</f>
        <v>21.730158730158728</v>
      </c>
      <c r="BG58" s="7">
        <f t="shared" si="8"/>
        <v>5</v>
      </c>
      <c r="BH58" s="7">
        <f t="shared" si="9"/>
        <v>1</v>
      </c>
      <c r="BI58" s="31">
        <f t="shared" si="10"/>
        <v>0.530003871467286</v>
      </c>
      <c r="BJ58" s="7">
        <f t="shared" si="11"/>
        <v>0.97619661486137521</v>
      </c>
      <c r="BK58" s="7">
        <f t="shared" si="12"/>
        <v>10.600077429345721</v>
      </c>
      <c r="BL58" s="7" t="str">
        <f t="shared" si="13"/>
        <v>SR</v>
      </c>
    </row>
    <row r="59" spans="1:64" x14ac:dyDescent="0.2">
      <c r="A59" s="20">
        <v>112</v>
      </c>
      <c r="B59" s="7">
        <v>20</v>
      </c>
      <c r="C59" s="7" t="s">
        <v>111</v>
      </c>
      <c r="D59" s="20" t="s">
        <v>116</v>
      </c>
      <c r="E59" s="20" t="s">
        <v>155</v>
      </c>
      <c r="F59" s="28">
        <v>5</v>
      </c>
      <c r="G59" s="27">
        <f t="shared" si="14"/>
        <v>5</v>
      </c>
      <c r="H59" s="28">
        <v>5</v>
      </c>
      <c r="I59" s="28">
        <v>5</v>
      </c>
      <c r="J59" s="28">
        <v>5</v>
      </c>
      <c r="K59" s="28">
        <v>5</v>
      </c>
      <c r="L59" s="28">
        <v>5</v>
      </c>
      <c r="M59" s="28">
        <v>5</v>
      </c>
      <c r="N59" s="28">
        <v>5</v>
      </c>
      <c r="O59" s="28">
        <v>5</v>
      </c>
      <c r="P59" s="27">
        <f t="shared" si="1"/>
        <v>5</v>
      </c>
      <c r="Q59" s="28">
        <v>3</v>
      </c>
      <c r="R59" s="28">
        <v>3</v>
      </c>
      <c r="S59" s="28">
        <v>3</v>
      </c>
      <c r="T59" s="28">
        <v>3</v>
      </c>
      <c r="U59" s="28">
        <v>3</v>
      </c>
      <c r="V59" s="28">
        <v>3</v>
      </c>
      <c r="W59" s="28">
        <v>3</v>
      </c>
      <c r="X59" s="28">
        <v>3</v>
      </c>
      <c r="Y59" s="27">
        <f t="shared" si="2"/>
        <v>3</v>
      </c>
      <c r="Z59" s="28">
        <v>3</v>
      </c>
      <c r="AA59" s="28">
        <v>3</v>
      </c>
      <c r="AB59" s="28">
        <v>3</v>
      </c>
      <c r="AC59" s="27">
        <f t="shared" si="3"/>
        <v>3</v>
      </c>
      <c r="AD59" s="28">
        <v>5</v>
      </c>
      <c r="AE59" s="28">
        <v>5</v>
      </c>
      <c r="AF59" s="28">
        <v>5</v>
      </c>
      <c r="AG59" s="28">
        <v>5</v>
      </c>
      <c r="AH59" s="28">
        <v>5</v>
      </c>
      <c r="AI59" s="28">
        <v>5</v>
      </c>
      <c r="AJ59" s="28">
        <v>5</v>
      </c>
      <c r="AK59" s="27">
        <f t="shared" si="4"/>
        <v>5</v>
      </c>
      <c r="AL59" s="28">
        <v>1</v>
      </c>
      <c r="AM59" s="28">
        <v>1</v>
      </c>
      <c r="AN59" s="28">
        <v>1</v>
      </c>
      <c r="AO59" s="28">
        <v>5</v>
      </c>
      <c r="AP59" s="28">
        <v>5</v>
      </c>
      <c r="AQ59" s="28">
        <v>5</v>
      </c>
      <c r="AR59" s="28">
        <v>5</v>
      </c>
      <c r="AS59" s="28">
        <v>5</v>
      </c>
      <c r="AT59" s="27">
        <f t="shared" si="5"/>
        <v>3.5</v>
      </c>
      <c r="AU59" s="28">
        <v>3</v>
      </c>
      <c r="AV59" s="28">
        <v>3</v>
      </c>
      <c r="AW59" s="28">
        <v>3</v>
      </c>
      <c r="AX59" s="28">
        <v>3</v>
      </c>
      <c r="AY59" s="28">
        <v>5</v>
      </c>
      <c r="AZ59" s="28">
        <v>5</v>
      </c>
      <c r="BA59" s="28">
        <v>5</v>
      </c>
      <c r="BB59" s="28">
        <v>5</v>
      </c>
      <c r="BC59" s="28">
        <v>5</v>
      </c>
      <c r="BD59" s="27">
        <f t="shared" si="6"/>
        <v>4.1111111111111107</v>
      </c>
      <c r="BF59" s="30">
        <f t="shared" si="15"/>
        <v>25.611111111111111</v>
      </c>
      <c r="BG59" s="7">
        <f t="shared" si="8"/>
        <v>5</v>
      </c>
      <c r="BH59" s="7">
        <f t="shared" si="9"/>
        <v>1</v>
      </c>
      <c r="BI59" s="31">
        <f t="shared" si="10"/>
        <v>0.62466124661246614</v>
      </c>
      <c r="BJ59" s="7">
        <f t="shared" si="11"/>
        <v>1.2566945467902477</v>
      </c>
      <c r="BK59" s="7">
        <f t="shared" si="12"/>
        <v>12.493224932249323</v>
      </c>
      <c r="BL59" s="7" t="str">
        <f t="shared" si="13"/>
        <v>SR</v>
      </c>
    </row>
    <row r="60" spans="1:64" x14ac:dyDescent="0.2">
      <c r="A60" s="20">
        <v>113</v>
      </c>
      <c r="B60" s="7">
        <v>22</v>
      </c>
      <c r="C60" s="7" t="s">
        <v>111</v>
      </c>
      <c r="D60" s="20" t="s">
        <v>116</v>
      </c>
      <c r="E60" s="20" t="s">
        <v>153</v>
      </c>
      <c r="F60" s="28">
        <v>5</v>
      </c>
      <c r="G60" s="27">
        <f t="shared" si="14"/>
        <v>5</v>
      </c>
      <c r="H60" s="28">
        <v>5</v>
      </c>
      <c r="I60" s="28">
        <v>5</v>
      </c>
      <c r="J60" s="28">
        <v>5</v>
      </c>
      <c r="K60" s="28">
        <v>5</v>
      </c>
      <c r="L60" s="28">
        <v>5</v>
      </c>
      <c r="M60" s="28">
        <v>5</v>
      </c>
      <c r="N60" s="28">
        <v>5</v>
      </c>
      <c r="O60" s="28">
        <v>4</v>
      </c>
      <c r="P60" s="27">
        <f t="shared" si="1"/>
        <v>4.875</v>
      </c>
      <c r="Q60" s="28">
        <v>3</v>
      </c>
      <c r="R60" s="28">
        <v>4</v>
      </c>
      <c r="S60" s="28">
        <v>5</v>
      </c>
      <c r="T60" s="28">
        <v>2</v>
      </c>
      <c r="U60" s="28">
        <v>5</v>
      </c>
      <c r="V60" s="28">
        <v>5</v>
      </c>
      <c r="W60" s="28">
        <v>4</v>
      </c>
      <c r="X60" s="28">
        <v>3</v>
      </c>
      <c r="Y60" s="27">
        <f t="shared" si="2"/>
        <v>3.875</v>
      </c>
      <c r="Z60" s="28">
        <v>1</v>
      </c>
      <c r="AA60" s="28">
        <v>3</v>
      </c>
      <c r="AB60" s="28">
        <v>3</v>
      </c>
      <c r="AC60" s="27">
        <f t="shared" si="3"/>
        <v>2.3333333333333335</v>
      </c>
      <c r="AD60" s="28">
        <v>5</v>
      </c>
      <c r="AE60" s="28">
        <v>5</v>
      </c>
      <c r="AF60" s="28">
        <v>5</v>
      </c>
      <c r="AG60" s="28">
        <v>5</v>
      </c>
      <c r="AH60" s="28">
        <v>5</v>
      </c>
      <c r="AI60" s="28">
        <v>5</v>
      </c>
      <c r="AJ60" s="28">
        <v>5</v>
      </c>
      <c r="AK60" s="27">
        <f t="shared" si="4"/>
        <v>5</v>
      </c>
      <c r="AL60" s="28">
        <v>4</v>
      </c>
      <c r="AM60" s="28">
        <v>3</v>
      </c>
      <c r="AN60" s="28">
        <v>5</v>
      </c>
      <c r="AO60" s="28">
        <v>5</v>
      </c>
      <c r="AP60" s="28">
        <v>5</v>
      </c>
      <c r="AQ60" s="28">
        <v>5</v>
      </c>
      <c r="AR60" s="28">
        <v>5</v>
      </c>
      <c r="AS60" s="28">
        <v>5</v>
      </c>
      <c r="AT60" s="27">
        <f t="shared" si="5"/>
        <v>4.625</v>
      </c>
      <c r="AU60" s="28">
        <v>4</v>
      </c>
      <c r="AV60" s="28">
        <v>5</v>
      </c>
      <c r="AW60" s="28">
        <v>5</v>
      </c>
      <c r="AX60" s="28">
        <v>2</v>
      </c>
      <c r="AY60" s="28">
        <v>3</v>
      </c>
      <c r="AZ60" s="28">
        <v>5</v>
      </c>
      <c r="BA60" s="28">
        <v>5</v>
      </c>
      <c r="BB60" s="28">
        <v>3</v>
      </c>
      <c r="BC60" s="28">
        <v>5</v>
      </c>
      <c r="BD60" s="27">
        <f t="shared" si="6"/>
        <v>4.1111111111111107</v>
      </c>
      <c r="BF60" s="30">
        <f t="shared" si="15"/>
        <v>27.486111111111111</v>
      </c>
      <c r="BG60" s="7">
        <f t="shared" si="8"/>
        <v>5</v>
      </c>
      <c r="BH60" s="7">
        <f t="shared" si="9"/>
        <v>1</v>
      </c>
      <c r="BI60" s="31">
        <f t="shared" si="10"/>
        <v>0.67039295392953924</v>
      </c>
      <c r="BJ60" s="7">
        <f t="shared" si="11"/>
        <v>1.0552897060221724</v>
      </c>
      <c r="BK60" s="7">
        <f t="shared" si="12"/>
        <v>13.407859078590784</v>
      </c>
      <c r="BL60" s="7" t="str">
        <f t="shared" si="13"/>
        <v>SR</v>
      </c>
    </row>
    <row r="61" spans="1:64" x14ac:dyDescent="0.2">
      <c r="A61" s="20">
        <v>114</v>
      </c>
      <c r="B61" s="7">
        <v>20</v>
      </c>
      <c r="C61" s="7" t="s">
        <v>111</v>
      </c>
      <c r="D61" s="20" t="s">
        <v>116</v>
      </c>
      <c r="E61" s="20" t="s">
        <v>157</v>
      </c>
      <c r="F61" s="28">
        <v>3</v>
      </c>
      <c r="G61" s="27">
        <f t="shared" si="14"/>
        <v>3</v>
      </c>
      <c r="H61" s="28">
        <v>3</v>
      </c>
      <c r="I61" s="28">
        <v>3</v>
      </c>
      <c r="J61" s="28">
        <v>5</v>
      </c>
      <c r="K61" s="28">
        <v>4</v>
      </c>
      <c r="L61" s="28">
        <v>3</v>
      </c>
      <c r="M61" s="28">
        <v>4</v>
      </c>
      <c r="N61" s="28">
        <v>3</v>
      </c>
      <c r="O61" s="28">
        <v>3</v>
      </c>
      <c r="P61" s="27">
        <f t="shared" si="1"/>
        <v>3.5</v>
      </c>
      <c r="Q61" s="28">
        <v>4</v>
      </c>
      <c r="R61" s="28">
        <v>4</v>
      </c>
      <c r="S61" s="28">
        <v>5</v>
      </c>
      <c r="T61" s="28">
        <v>4</v>
      </c>
      <c r="U61" s="28">
        <v>4</v>
      </c>
      <c r="V61" s="28">
        <v>4</v>
      </c>
      <c r="W61" s="28">
        <v>4</v>
      </c>
      <c r="X61" s="28">
        <v>5</v>
      </c>
      <c r="Y61" s="27">
        <f t="shared" si="2"/>
        <v>4.25</v>
      </c>
      <c r="Z61" s="28">
        <v>3</v>
      </c>
      <c r="AA61" s="28">
        <v>2</v>
      </c>
      <c r="AB61" s="28">
        <v>2</v>
      </c>
      <c r="AC61" s="27">
        <f t="shared" si="3"/>
        <v>2.3333333333333335</v>
      </c>
      <c r="AD61" s="28">
        <v>2</v>
      </c>
      <c r="AE61" s="28">
        <v>3</v>
      </c>
      <c r="AF61" s="28">
        <v>3</v>
      </c>
      <c r="AG61" s="28">
        <v>3</v>
      </c>
      <c r="AH61" s="28">
        <v>3</v>
      </c>
      <c r="AI61" s="28">
        <v>3</v>
      </c>
      <c r="AJ61" s="28">
        <v>3</v>
      </c>
      <c r="AK61" s="27">
        <f t="shared" si="4"/>
        <v>2.8571428571428572</v>
      </c>
      <c r="AL61" s="28">
        <v>3</v>
      </c>
      <c r="AM61" s="28">
        <v>3</v>
      </c>
      <c r="AN61" s="28">
        <v>3</v>
      </c>
      <c r="AO61" s="28">
        <v>3</v>
      </c>
      <c r="AP61" s="28">
        <v>3</v>
      </c>
      <c r="AQ61" s="28">
        <v>3</v>
      </c>
      <c r="AR61" s="28">
        <v>3</v>
      </c>
      <c r="AS61" s="28">
        <v>3</v>
      </c>
      <c r="AT61" s="27">
        <f t="shared" si="5"/>
        <v>3</v>
      </c>
      <c r="AU61" s="28">
        <v>3</v>
      </c>
      <c r="AV61" s="28">
        <v>4</v>
      </c>
      <c r="AW61" s="28">
        <v>3</v>
      </c>
      <c r="AX61" s="28">
        <v>4</v>
      </c>
      <c r="AY61" s="28">
        <v>3</v>
      </c>
      <c r="AZ61" s="28">
        <v>3</v>
      </c>
      <c r="BA61" s="28">
        <v>4</v>
      </c>
      <c r="BB61" s="28">
        <v>2</v>
      </c>
      <c r="BC61" s="28">
        <v>5</v>
      </c>
      <c r="BD61" s="27">
        <f t="shared" si="6"/>
        <v>3.4444444444444446</v>
      </c>
      <c r="BF61" s="30">
        <f t="shared" si="15"/>
        <v>20.051587301587304</v>
      </c>
      <c r="BG61" s="7">
        <f t="shared" si="8"/>
        <v>5</v>
      </c>
      <c r="BH61" s="7">
        <f t="shared" si="9"/>
        <v>2</v>
      </c>
      <c r="BI61" s="31">
        <f t="shared" si="10"/>
        <v>0.48906310491676352</v>
      </c>
      <c r="BJ61" s="7">
        <f t="shared" si="11"/>
        <v>0.77589203930677053</v>
      </c>
      <c r="BK61" s="7">
        <f t="shared" si="12"/>
        <v>9.7812620983352705</v>
      </c>
      <c r="BL61" s="7" t="str">
        <f t="shared" si="13"/>
        <v>SR</v>
      </c>
    </row>
    <row r="62" spans="1:64" x14ac:dyDescent="0.2">
      <c r="A62" s="20">
        <v>115</v>
      </c>
      <c r="B62" s="7">
        <v>24</v>
      </c>
      <c r="C62" s="7" t="s">
        <v>111</v>
      </c>
      <c r="D62" s="20" t="s">
        <v>116</v>
      </c>
      <c r="E62" s="20" t="s">
        <v>158</v>
      </c>
      <c r="F62" s="28">
        <v>3</v>
      </c>
      <c r="G62" s="27">
        <f t="shared" si="14"/>
        <v>3</v>
      </c>
      <c r="H62" s="28">
        <v>4</v>
      </c>
      <c r="I62" s="28">
        <v>4</v>
      </c>
      <c r="J62" s="28">
        <v>4</v>
      </c>
      <c r="K62" s="28">
        <v>4</v>
      </c>
      <c r="L62" s="28">
        <v>3</v>
      </c>
      <c r="M62" s="28">
        <v>4</v>
      </c>
      <c r="N62" s="28">
        <v>5</v>
      </c>
      <c r="O62" s="28">
        <v>4</v>
      </c>
      <c r="P62" s="27">
        <f t="shared" si="1"/>
        <v>4</v>
      </c>
      <c r="Q62" s="28">
        <v>4</v>
      </c>
      <c r="R62" s="28">
        <v>4</v>
      </c>
      <c r="S62" s="28">
        <v>4</v>
      </c>
      <c r="T62" s="28">
        <v>4</v>
      </c>
      <c r="U62" s="28">
        <v>4</v>
      </c>
      <c r="V62" s="28">
        <v>4</v>
      </c>
      <c r="W62" s="28">
        <v>4</v>
      </c>
      <c r="X62" s="28">
        <v>4</v>
      </c>
      <c r="Y62" s="27">
        <f t="shared" si="2"/>
        <v>4</v>
      </c>
      <c r="Z62" s="28">
        <v>1</v>
      </c>
      <c r="AA62" s="28">
        <v>3</v>
      </c>
      <c r="AB62" s="28">
        <v>1</v>
      </c>
      <c r="AC62" s="27">
        <f t="shared" si="3"/>
        <v>1.6666666666666667</v>
      </c>
      <c r="AD62" s="28">
        <v>2</v>
      </c>
      <c r="AE62" s="28">
        <v>2</v>
      </c>
      <c r="AF62" s="28">
        <v>4</v>
      </c>
      <c r="AG62" s="28">
        <v>4</v>
      </c>
      <c r="AH62" s="28">
        <v>4</v>
      </c>
      <c r="AI62" s="28">
        <v>3</v>
      </c>
      <c r="AJ62" s="28">
        <v>3</v>
      </c>
      <c r="AK62" s="27">
        <f t="shared" si="4"/>
        <v>3.1428571428571428</v>
      </c>
      <c r="AL62" s="28">
        <v>5</v>
      </c>
      <c r="AM62" s="28">
        <v>4</v>
      </c>
      <c r="AN62" s="28">
        <v>2</v>
      </c>
      <c r="AO62" s="28">
        <v>2</v>
      </c>
      <c r="AP62" s="28">
        <v>4</v>
      </c>
      <c r="AQ62" s="28">
        <v>4</v>
      </c>
      <c r="AR62" s="28">
        <v>4</v>
      </c>
      <c r="AS62" s="28">
        <v>4</v>
      </c>
      <c r="AT62" s="27">
        <f t="shared" si="5"/>
        <v>3.625</v>
      </c>
      <c r="AU62" s="28">
        <v>2</v>
      </c>
      <c r="AV62" s="28">
        <v>4</v>
      </c>
      <c r="AW62" s="28">
        <v>4</v>
      </c>
      <c r="AX62" s="28">
        <v>4</v>
      </c>
      <c r="AY62" s="28">
        <v>2</v>
      </c>
      <c r="AZ62" s="28">
        <v>3</v>
      </c>
      <c r="BA62" s="28">
        <v>4</v>
      </c>
      <c r="BB62" s="28">
        <v>2</v>
      </c>
      <c r="BC62" s="28">
        <v>3</v>
      </c>
      <c r="BD62" s="27">
        <f t="shared" si="6"/>
        <v>3.1111111111111112</v>
      </c>
      <c r="BF62" s="30">
        <f t="shared" si="15"/>
        <v>20.878968253968253</v>
      </c>
      <c r="BG62" s="7">
        <f t="shared" si="8"/>
        <v>5</v>
      </c>
      <c r="BH62" s="7">
        <f t="shared" si="9"/>
        <v>1</v>
      </c>
      <c r="BI62" s="31">
        <f t="shared" si="10"/>
        <v>0.50924312814556716</v>
      </c>
      <c r="BJ62" s="7">
        <f t="shared" si="11"/>
        <v>0.97402849088570376</v>
      </c>
      <c r="BK62" s="7">
        <f t="shared" si="12"/>
        <v>10.184862562911343</v>
      </c>
      <c r="BL62" s="7" t="str">
        <f t="shared" si="13"/>
        <v>SR</v>
      </c>
    </row>
    <row r="63" spans="1:64" x14ac:dyDescent="0.2">
      <c r="A63" s="20">
        <v>116</v>
      </c>
      <c r="B63" s="7">
        <v>21</v>
      </c>
      <c r="C63" s="7" t="s">
        <v>111</v>
      </c>
      <c r="D63" s="20" t="s">
        <v>116</v>
      </c>
      <c r="E63" s="20" t="s">
        <v>147</v>
      </c>
      <c r="F63" s="28">
        <v>4</v>
      </c>
      <c r="G63" s="27">
        <f t="shared" si="14"/>
        <v>4</v>
      </c>
      <c r="H63" s="28">
        <v>5</v>
      </c>
      <c r="I63" s="28">
        <v>5</v>
      </c>
      <c r="J63" s="28">
        <v>5</v>
      </c>
      <c r="K63" s="28">
        <v>4</v>
      </c>
      <c r="L63" s="28">
        <v>5</v>
      </c>
      <c r="M63" s="28">
        <v>5</v>
      </c>
      <c r="N63" s="28">
        <v>5</v>
      </c>
      <c r="O63" s="28">
        <v>4</v>
      </c>
      <c r="P63" s="27">
        <f>AVERAGE(H63:O63)</f>
        <v>4.75</v>
      </c>
      <c r="Q63" s="28">
        <v>4</v>
      </c>
      <c r="R63" s="28">
        <v>4</v>
      </c>
      <c r="S63" s="28">
        <v>4</v>
      </c>
      <c r="T63" s="28">
        <v>4</v>
      </c>
      <c r="U63" s="28">
        <v>3</v>
      </c>
      <c r="V63" s="28">
        <v>4</v>
      </c>
      <c r="W63" s="28">
        <v>4</v>
      </c>
      <c r="X63" s="28">
        <v>3</v>
      </c>
      <c r="Y63" s="27">
        <f t="shared" si="2"/>
        <v>3.75</v>
      </c>
      <c r="Z63" s="28">
        <v>3</v>
      </c>
      <c r="AA63" s="28">
        <v>3</v>
      </c>
      <c r="AB63" s="28">
        <v>3</v>
      </c>
      <c r="AC63" s="27">
        <f t="shared" si="3"/>
        <v>3</v>
      </c>
      <c r="AD63" s="28">
        <v>4</v>
      </c>
      <c r="AE63" s="28">
        <v>4</v>
      </c>
      <c r="AF63" s="28">
        <v>4</v>
      </c>
      <c r="AG63" s="28">
        <v>4</v>
      </c>
      <c r="AH63" s="28">
        <v>3</v>
      </c>
      <c r="AI63" s="28">
        <v>4</v>
      </c>
      <c r="AJ63" s="28">
        <v>3</v>
      </c>
      <c r="AK63" s="27">
        <f t="shared" si="4"/>
        <v>3.7142857142857144</v>
      </c>
      <c r="AL63" s="28">
        <v>4</v>
      </c>
      <c r="AM63" s="28">
        <v>4</v>
      </c>
      <c r="AN63" s="28">
        <v>4</v>
      </c>
      <c r="AO63" s="28">
        <v>4</v>
      </c>
      <c r="AP63" s="28">
        <v>4</v>
      </c>
      <c r="AQ63" s="28">
        <v>4</v>
      </c>
      <c r="AR63" s="28">
        <v>4</v>
      </c>
      <c r="AS63" s="28">
        <v>4</v>
      </c>
      <c r="AT63" s="27">
        <f t="shared" si="5"/>
        <v>4</v>
      </c>
      <c r="AU63" s="28">
        <v>3</v>
      </c>
      <c r="AV63" s="28">
        <v>4</v>
      </c>
      <c r="AW63" s="28">
        <v>3</v>
      </c>
      <c r="AX63" s="28">
        <v>3</v>
      </c>
      <c r="AY63" s="28">
        <v>4</v>
      </c>
      <c r="AZ63" s="28">
        <v>3</v>
      </c>
      <c r="BA63" s="28">
        <v>3</v>
      </c>
      <c r="BB63" s="28">
        <v>3</v>
      </c>
      <c r="BC63" s="28">
        <v>3</v>
      </c>
      <c r="BD63" s="27">
        <f t="shared" si="6"/>
        <v>3.2222222222222223</v>
      </c>
      <c r="BF63" s="30">
        <f t="shared" si="15"/>
        <v>23.436507936507937</v>
      </c>
      <c r="BG63" s="7">
        <f t="shared" si="8"/>
        <v>5</v>
      </c>
      <c r="BH63" s="7">
        <f t="shared" si="9"/>
        <v>3</v>
      </c>
      <c r="BI63" s="31">
        <f t="shared" si="10"/>
        <v>0.57162214479287654</v>
      </c>
      <c r="BJ63" s="7">
        <f t="shared" si="11"/>
        <v>0.65672645796554086</v>
      </c>
      <c r="BK63" s="7">
        <f t="shared" si="12"/>
        <v>11.43244289585753</v>
      </c>
      <c r="BL63" s="7" t="str">
        <f t="shared" si="13"/>
        <v>SR</v>
      </c>
    </row>
    <row r="65" spans="1:61" x14ac:dyDescent="0.2">
      <c r="A65" s="38" t="s">
        <v>207</v>
      </c>
      <c r="B65" s="38"/>
      <c r="C65" s="38"/>
      <c r="D65" s="19"/>
      <c r="E65" s="19"/>
      <c r="F65" s="19"/>
      <c r="G65" s="39">
        <f>SUM(G9:G63)</f>
        <v>225</v>
      </c>
      <c r="H65" s="19"/>
      <c r="I65" s="19"/>
      <c r="J65" s="19"/>
      <c r="K65" s="19"/>
      <c r="L65" s="19"/>
      <c r="M65" s="19"/>
      <c r="N65" s="19"/>
      <c r="O65" s="19"/>
      <c r="P65" s="39">
        <f>SUM(P9:P63)</f>
        <v>227.375</v>
      </c>
      <c r="Q65" s="19"/>
      <c r="R65" s="19"/>
      <c r="S65" s="19"/>
      <c r="T65" s="19"/>
      <c r="U65" s="19"/>
      <c r="V65" s="19"/>
      <c r="W65" s="19"/>
      <c r="X65" s="19"/>
      <c r="Y65" s="39">
        <f>SUM(Y9:Y63)</f>
        <v>235.25</v>
      </c>
      <c r="Z65" s="19"/>
      <c r="AA65" s="19"/>
      <c r="AB65" s="19"/>
      <c r="AC65" s="39">
        <f>SUM(AC9:AC63)</f>
        <v>155.66666666666669</v>
      </c>
      <c r="AD65" s="19"/>
      <c r="AE65" s="19"/>
      <c r="AF65" s="19"/>
      <c r="AG65" s="19"/>
      <c r="AH65" s="19"/>
      <c r="AI65" s="19"/>
      <c r="AJ65" s="19"/>
      <c r="AK65" s="39">
        <f>SUM(AK9:AK63)</f>
        <v>206.85714285714289</v>
      </c>
      <c r="AL65" s="19"/>
      <c r="AM65" s="19"/>
      <c r="AN65" s="19"/>
      <c r="AO65" s="19"/>
      <c r="AP65" s="19"/>
      <c r="AQ65" s="19"/>
      <c r="AR65" s="19"/>
      <c r="AS65" s="19"/>
      <c r="AT65" s="39">
        <f>SUM(AT9:AT63)</f>
        <v>212</v>
      </c>
      <c r="AU65" s="19"/>
      <c r="AV65" s="19"/>
      <c r="AW65" s="19"/>
      <c r="AX65" s="19"/>
      <c r="AY65" s="19"/>
      <c r="AZ65" s="19"/>
      <c r="BA65" s="19"/>
      <c r="BB65" s="19"/>
      <c r="BC65" s="19"/>
      <c r="BD65" s="39">
        <f>SUM(BD9:BD63)</f>
        <v>215.66666666666669</v>
      </c>
    </row>
    <row r="66" spans="1:61" x14ac:dyDescent="0.2">
      <c r="A66" s="38" t="s">
        <v>208</v>
      </c>
      <c r="B66" s="38"/>
      <c r="C66" s="38"/>
      <c r="D66" s="19"/>
      <c r="E66" s="19"/>
      <c r="F66" s="19"/>
      <c r="G66" s="39">
        <f>MAX(G9:G63)</f>
        <v>5</v>
      </c>
      <c r="H66" s="19"/>
      <c r="I66" s="19"/>
      <c r="J66" s="19"/>
      <c r="K66" s="19"/>
      <c r="L66" s="19"/>
      <c r="M66" s="19"/>
      <c r="N66" s="19"/>
      <c r="O66" s="19"/>
      <c r="P66" s="39">
        <f>MAX(P9:P63)</f>
        <v>5</v>
      </c>
      <c r="Q66" s="19"/>
      <c r="R66" s="19"/>
      <c r="S66" s="19"/>
      <c r="T66" s="19"/>
      <c r="U66" s="19"/>
      <c r="V66" s="19"/>
      <c r="W66" s="19"/>
      <c r="X66" s="19"/>
      <c r="Y66" s="39">
        <f>MAX(Y9:Y63)</f>
        <v>5</v>
      </c>
      <c r="Z66" s="19"/>
      <c r="AA66" s="19"/>
      <c r="AB66" s="19"/>
      <c r="AC66" s="39">
        <f>MAX(AC9:AC63)</f>
        <v>3</v>
      </c>
      <c r="AD66" s="19"/>
      <c r="AE66" s="19"/>
      <c r="AF66" s="19"/>
      <c r="AG66" s="19"/>
      <c r="AH66" s="19"/>
      <c r="AI66" s="19"/>
      <c r="AJ66" s="19"/>
      <c r="AK66" s="39">
        <f>MAX(AK9:AK63)</f>
        <v>5</v>
      </c>
      <c r="AL66" s="19"/>
      <c r="AM66" s="19"/>
      <c r="AN66" s="19"/>
      <c r="AO66" s="19"/>
      <c r="AP66" s="19"/>
      <c r="AQ66" s="19"/>
      <c r="AR66" s="19"/>
      <c r="AS66" s="19"/>
      <c r="AT66" s="39">
        <f>MAX(AT9:AT63)</f>
        <v>5</v>
      </c>
      <c r="AU66" s="19"/>
      <c r="AV66" s="19"/>
      <c r="AW66" s="19"/>
      <c r="AX66" s="19"/>
      <c r="AY66" s="19"/>
      <c r="AZ66" s="19"/>
      <c r="BA66" s="19"/>
      <c r="BB66" s="19"/>
      <c r="BC66" s="19"/>
      <c r="BD66" s="39">
        <f>MAX(BD9:BD63)</f>
        <v>5</v>
      </c>
      <c r="BF66" s="65" t="s">
        <v>284</v>
      </c>
      <c r="BG66" s="65" t="s">
        <v>285</v>
      </c>
      <c r="BH66" s="65" t="s">
        <v>286</v>
      </c>
      <c r="BI66" s="65" t="s">
        <v>287</v>
      </c>
    </row>
    <row r="67" spans="1:61" x14ac:dyDescent="0.2">
      <c r="A67" s="38" t="s">
        <v>209</v>
      </c>
      <c r="B67" s="38"/>
      <c r="C67" s="38"/>
      <c r="D67" s="19"/>
      <c r="E67" s="19"/>
      <c r="F67" s="19"/>
      <c r="G67" s="39">
        <f>MIN(G9:G63)</f>
        <v>3</v>
      </c>
      <c r="H67" s="19"/>
      <c r="I67" s="19"/>
      <c r="J67" s="19"/>
      <c r="K67" s="19"/>
      <c r="L67" s="19"/>
      <c r="M67" s="19"/>
      <c r="N67" s="19"/>
      <c r="O67" s="19"/>
      <c r="P67" s="39">
        <f>MIN(P9:P63)</f>
        <v>3</v>
      </c>
      <c r="Q67" s="19"/>
      <c r="R67" s="19"/>
      <c r="S67" s="19"/>
      <c r="T67" s="19"/>
      <c r="U67" s="19"/>
      <c r="V67" s="19"/>
      <c r="W67" s="19"/>
      <c r="X67" s="19"/>
      <c r="Y67" s="39">
        <f>MIN(Y9:Y63)</f>
        <v>3</v>
      </c>
      <c r="Z67" s="19"/>
      <c r="AA67" s="19"/>
      <c r="AB67" s="19"/>
      <c r="AC67" s="39">
        <f>MIN(AC9:AC63)</f>
        <v>1.6666666666666667</v>
      </c>
      <c r="AD67" s="19"/>
      <c r="AE67" s="19"/>
      <c r="AF67" s="19"/>
      <c r="AG67" s="19"/>
      <c r="AH67" s="19"/>
      <c r="AI67" s="19"/>
      <c r="AJ67" s="19"/>
      <c r="AK67" s="39">
        <f>MIN(AK9:AK63)</f>
        <v>1.5714285714285714</v>
      </c>
      <c r="AL67" s="19"/>
      <c r="AM67" s="19"/>
      <c r="AN67" s="19"/>
      <c r="AO67" s="19"/>
      <c r="AP67" s="19"/>
      <c r="AQ67" s="19"/>
      <c r="AR67" s="19"/>
      <c r="AS67" s="19"/>
      <c r="AT67" s="39">
        <f>MIN(AT9:AT63)</f>
        <v>2.875</v>
      </c>
      <c r="AU67" s="19"/>
      <c r="AV67" s="19"/>
      <c r="AW67" s="19"/>
      <c r="AX67" s="19"/>
      <c r="AY67" s="19"/>
      <c r="AZ67" s="19"/>
      <c r="BA67" s="19"/>
      <c r="BB67" s="19"/>
      <c r="BC67" s="19"/>
      <c r="BD67" s="39">
        <f>MIN(BD9:BD63)</f>
        <v>3</v>
      </c>
      <c r="BF67" s="65" t="s">
        <v>220</v>
      </c>
      <c r="BG67" s="65" t="s">
        <v>199</v>
      </c>
      <c r="BH67" s="65">
        <f>COUNTIF(BL3:BL63,"ST")</f>
        <v>0</v>
      </c>
      <c r="BI67" s="66">
        <f>BH67/61</f>
        <v>0</v>
      </c>
    </row>
    <row r="68" spans="1:61" x14ac:dyDescent="0.2">
      <c r="A68" s="38" t="s">
        <v>210</v>
      </c>
      <c r="B68" s="38"/>
      <c r="C68" s="38"/>
      <c r="D68" s="19"/>
      <c r="E68" s="19"/>
      <c r="F68" s="19"/>
      <c r="G68" s="39">
        <f>AVERAGE(G9:G63)</f>
        <v>4.0909090909090908</v>
      </c>
      <c r="H68" s="19"/>
      <c r="I68" s="19"/>
      <c r="J68" s="19"/>
      <c r="K68" s="19"/>
      <c r="L68" s="19"/>
      <c r="M68" s="19"/>
      <c r="N68" s="19"/>
      <c r="O68" s="19"/>
      <c r="P68" s="39">
        <f>AVERAGE(P9:P63)</f>
        <v>4.1340909090909088</v>
      </c>
      <c r="Q68" s="19"/>
      <c r="R68" s="19"/>
      <c r="S68" s="19"/>
      <c r="T68" s="19"/>
      <c r="U68" s="19"/>
      <c r="V68" s="19"/>
      <c r="W68" s="19"/>
      <c r="X68" s="19"/>
      <c r="Y68" s="39">
        <f>AVERAGE(Y9:Y63)</f>
        <v>4.2772727272727273</v>
      </c>
      <c r="Z68" s="19"/>
      <c r="AA68" s="19"/>
      <c r="AB68" s="19"/>
      <c r="AC68" s="39">
        <f>AVERAGE(AC9:AC63)</f>
        <v>2.8303030303030305</v>
      </c>
      <c r="AD68" s="19"/>
      <c r="AE68" s="19"/>
      <c r="AF68" s="19"/>
      <c r="AG68" s="19"/>
      <c r="AH68" s="19"/>
      <c r="AI68" s="19"/>
      <c r="AJ68" s="19"/>
      <c r="AK68" s="39">
        <f>AVERAGE(AK9:AK63)</f>
        <v>3.7610389610389618</v>
      </c>
      <c r="AL68" s="19"/>
      <c r="AM68" s="19"/>
      <c r="AN68" s="19"/>
      <c r="AO68" s="19"/>
      <c r="AP68" s="19"/>
      <c r="AQ68" s="19"/>
      <c r="AR68" s="19"/>
      <c r="AS68" s="19"/>
      <c r="AT68" s="39">
        <f>AVERAGE(AT9:AT63)</f>
        <v>3.8545454545454545</v>
      </c>
      <c r="AU68" s="19"/>
      <c r="AV68" s="19"/>
      <c r="AW68" s="19"/>
      <c r="AX68" s="19"/>
      <c r="AY68" s="19"/>
      <c r="AZ68" s="19"/>
      <c r="BA68" s="19"/>
      <c r="BB68" s="19"/>
      <c r="BC68" s="19"/>
      <c r="BD68" s="39">
        <f>AVERAGE(BD9:BD63)</f>
        <v>3.9212121212121214</v>
      </c>
      <c r="BF68" s="65" t="s">
        <v>224</v>
      </c>
      <c r="BG68" s="65" t="s">
        <v>197</v>
      </c>
      <c r="BH68" s="65">
        <f>COUNTIF(BL3:BL63,"T")</f>
        <v>0</v>
      </c>
      <c r="BI68" s="66">
        <f>BH68/61</f>
        <v>0</v>
      </c>
    </row>
    <row r="69" spans="1:61" x14ac:dyDescent="0.2">
      <c r="A69" s="38" t="s">
        <v>211</v>
      </c>
      <c r="B69" s="38"/>
      <c r="C69" s="38"/>
      <c r="D69" s="19"/>
      <c r="E69" s="19"/>
      <c r="F69" s="19"/>
      <c r="G69" s="39">
        <f>STDEV(G9:G63)</f>
        <v>0.55353166702304002</v>
      </c>
      <c r="H69" s="19"/>
      <c r="I69" s="19"/>
      <c r="J69" s="19"/>
      <c r="K69" s="19"/>
      <c r="L69" s="19"/>
      <c r="M69" s="19"/>
      <c r="N69" s="19"/>
      <c r="O69" s="19"/>
      <c r="P69" s="39">
        <f>STDEV(P9:P63)</f>
        <v>0.4846333961042395</v>
      </c>
      <c r="Q69" s="19"/>
      <c r="R69" s="19"/>
      <c r="S69" s="19"/>
      <c r="T69" s="19"/>
      <c r="U69" s="19"/>
      <c r="V69" s="19"/>
      <c r="W69" s="19"/>
      <c r="X69" s="19"/>
      <c r="Y69" s="39">
        <f>STDEV(Y9:Y63)</f>
        <v>0.55937450035716885</v>
      </c>
      <c r="Z69" s="19"/>
      <c r="AA69" s="19"/>
      <c r="AB69" s="19"/>
      <c r="AC69" s="39">
        <f>STDEV(AC9:AC63)</f>
        <v>0.33254677119436626</v>
      </c>
      <c r="AD69" s="19"/>
      <c r="AE69" s="19"/>
      <c r="AF69" s="19"/>
      <c r="AG69" s="19"/>
      <c r="AH69" s="19"/>
      <c r="AI69" s="19"/>
      <c r="AJ69" s="19"/>
      <c r="AK69" s="39">
        <f>STDEV(AK9:AK63)</f>
        <v>1.0526770198540969</v>
      </c>
      <c r="AL69" s="19"/>
      <c r="AM69" s="19"/>
      <c r="AN69" s="19"/>
      <c r="AO69" s="19"/>
      <c r="AP69" s="19"/>
      <c r="AQ69" s="19"/>
      <c r="AR69" s="19"/>
      <c r="AS69" s="19"/>
      <c r="AT69" s="39">
        <f>STDEV(AT9:AT63)</f>
        <v>0.59110088185118892</v>
      </c>
      <c r="AU69" s="19"/>
      <c r="AV69" s="19"/>
      <c r="AW69" s="19"/>
      <c r="AX69" s="19"/>
      <c r="AY69" s="19"/>
      <c r="AZ69" s="19"/>
      <c r="BA69" s="19"/>
      <c r="BB69" s="19"/>
      <c r="BC69" s="19"/>
      <c r="BD69" s="39">
        <f>STDEV(BD9:BD63)</f>
        <v>0.46930116998023996</v>
      </c>
      <c r="BF69" s="65" t="s">
        <v>225</v>
      </c>
      <c r="BG69" s="65" t="s">
        <v>288</v>
      </c>
      <c r="BH69" s="65">
        <f>COUNTIF(BL3:BL63,"S")</f>
        <v>0</v>
      </c>
      <c r="BI69" s="66">
        <f>BH69/61</f>
        <v>0</v>
      </c>
    </row>
    <row r="70" spans="1:61" x14ac:dyDescent="0.2">
      <c r="A70" s="38" t="s">
        <v>183</v>
      </c>
      <c r="B70" s="38"/>
      <c r="C70" s="38"/>
      <c r="D70" s="19"/>
      <c r="E70" s="19"/>
      <c r="F70" s="19"/>
      <c r="G70" s="39">
        <f>G68/5*100</f>
        <v>81.818181818181813</v>
      </c>
      <c r="H70" s="19"/>
      <c r="I70" s="19"/>
      <c r="J70" s="19"/>
      <c r="K70" s="19"/>
      <c r="L70" s="19"/>
      <c r="M70" s="19"/>
      <c r="N70" s="19"/>
      <c r="O70" s="19"/>
      <c r="P70" s="39">
        <f>P68/40*100</f>
        <v>10.335227272727272</v>
      </c>
      <c r="Q70" s="19"/>
      <c r="R70" s="19"/>
      <c r="S70" s="19"/>
      <c r="T70" s="19"/>
      <c r="U70" s="19"/>
      <c r="V70" s="19"/>
      <c r="W70" s="19"/>
      <c r="X70" s="19"/>
      <c r="Y70" s="39">
        <f>Y68/40*100</f>
        <v>10.693181818181818</v>
      </c>
      <c r="Z70" s="19"/>
      <c r="AA70" s="19"/>
      <c r="AB70" s="19"/>
      <c r="AC70" s="39">
        <f>AC68/9*100</f>
        <v>31.447811447811453</v>
      </c>
      <c r="AD70" s="19"/>
      <c r="AE70" s="19"/>
      <c r="AF70" s="19"/>
      <c r="AG70" s="19"/>
      <c r="AH70" s="19"/>
      <c r="AI70" s="19"/>
      <c r="AJ70" s="19"/>
      <c r="AK70" s="39">
        <f>AK68/35*100</f>
        <v>10.745825602968463</v>
      </c>
      <c r="AL70" s="19"/>
      <c r="AM70" s="19"/>
      <c r="AN70" s="19"/>
      <c r="AO70" s="19"/>
      <c r="AP70" s="19"/>
      <c r="AQ70" s="19"/>
      <c r="AR70" s="19"/>
      <c r="AS70" s="19"/>
      <c r="AT70" s="39">
        <f>AT68/40*100</f>
        <v>9.6363636363636367</v>
      </c>
      <c r="AU70" s="19"/>
      <c r="AV70" s="19"/>
      <c r="AW70" s="19"/>
      <c r="AX70" s="19"/>
      <c r="AY70" s="19"/>
      <c r="AZ70" s="19"/>
      <c r="BA70" s="19"/>
      <c r="BB70" s="19"/>
      <c r="BC70" s="19"/>
      <c r="BD70" s="39">
        <f>BD68/45*100</f>
        <v>8.7138047138047146</v>
      </c>
      <c r="BF70" s="65" t="s">
        <v>289</v>
      </c>
      <c r="BG70" s="65" t="s">
        <v>269</v>
      </c>
      <c r="BH70" s="65">
        <f>COUNTIF(BL3:BL63,"R")</f>
        <v>0</v>
      </c>
      <c r="BI70" s="66">
        <f>BH70/61</f>
        <v>0</v>
      </c>
    </row>
    <row r="71" spans="1:61" x14ac:dyDescent="0.2">
      <c r="A71" s="38" t="s">
        <v>212</v>
      </c>
      <c r="B71" s="38"/>
      <c r="C71" s="38"/>
      <c r="D71" s="19"/>
      <c r="E71" s="19"/>
      <c r="F71" s="19"/>
      <c r="G71" s="39" t="str">
        <f>IF(G70&gt;=84,"ST",IF(G70&gt;=68,"T",IF(G70&gt;=52,"s",IF(G70&gt;=36,"R","SR"))))</f>
        <v>T</v>
      </c>
      <c r="H71" s="19"/>
      <c r="I71" s="19"/>
      <c r="J71" s="19"/>
      <c r="K71" s="19"/>
      <c r="L71" s="19"/>
      <c r="M71" s="19"/>
      <c r="N71" s="19"/>
      <c r="O71" s="19"/>
      <c r="P71" s="39" t="str">
        <f>IF(P70&gt;=84,"ST",IF(P70&gt;=68,"T",IF(P70&gt;=52,"s",IF(P70&gt;=36,"R","SR"))))</f>
        <v>SR</v>
      </c>
      <c r="Q71" s="19"/>
      <c r="R71" s="19"/>
      <c r="S71" s="19"/>
      <c r="T71" s="19"/>
      <c r="U71" s="19"/>
      <c r="V71" s="19"/>
      <c r="W71" s="19"/>
      <c r="X71" s="19"/>
      <c r="Y71" s="39" t="str">
        <f>IF(Y70&gt;=84,"ST",IF(Y70&gt;=68,"T",IF(Y70&gt;=52,"s",IF(Y70&gt;=36,"R","SR"))))</f>
        <v>SR</v>
      </c>
      <c r="Z71" s="19"/>
      <c r="AA71" s="19"/>
      <c r="AB71" s="19"/>
      <c r="AC71" s="39">
        <f>IF(AC70&gt;=78,"T",IF(AC70&gt;=55,"S",IF(AC70&gt;=32,"R",)))</f>
        <v>0</v>
      </c>
      <c r="AD71" s="19"/>
      <c r="AE71" s="19"/>
      <c r="AF71" s="19"/>
      <c r="AG71" s="19"/>
      <c r="AH71" s="19"/>
      <c r="AI71" s="19"/>
      <c r="AJ71" s="19"/>
      <c r="AK71" s="39" t="str">
        <f>IF(AK70&gt;=84,"ST",IF(AK70&gt;=68,"T",IF(AK70&gt;=52,"s",IF(AK70&gt;=36,"R","SR"))))</f>
        <v>SR</v>
      </c>
      <c r="AL71" s="19"/>
      <c r="AM71" s="19"/>
      <c r="AN71" s="19"/>
      <c r="AO71" s="19"/>
      <c r="AP71" s="19"/>
      <c r="AQ71" s="19"/>
      <c r="AR71" s="19"/>
      <c r="AS71" s="19"/>
      <c r="AT71" s="39" t="str">
        <f>IF(AT70&gt;=84,"ST",IF(AT70&gt;=68,"T",IF(AT70&gt;=52,"s",IF(AT70&gt;=36,"R","SR"))))</f>
        <v>SR</v>
      </c>
      <c r="AU71" s="19"/>
      <c r="AV71" s="19"/>
      <c r="AW71" s="19"/>
      <c r="AX71" s="19"/>
      <c r="AY71" s="19"/>
      <c r="AZ71" s="19"/>
      <c r="BA71" s="19"/>
      <c r="BB71" s="19"/>
      <c r="BC71" s="19"/>
      <c r="BD71" s="39" t="str">
        <f>IF(BD70&gt;=84,"ST",IF(BD70&gt;=68,"T",IF(BD70&gt;=52,"s",IF(BD70&gt;=36,"R","SR"))))</f>
        <v>SR</v>
      </c>
      <c r="BF71" s="65" t="s">
        <v>290</v>
      </c>
      <c r="BG71" s="65" t="s">
        <v>291</v>
      </c>
      <c r="BH71" s="65">
        <f>COUNTIF(BL3:BL63,"SR")</f>
        <v>61</v>
      </c>
      <c r="BI71" s="66">
        <f>BH71/61</f>
        <v>1</v>
      </c>
    </row>
    <row r="72" spans="1:61" x14ac:dyDescent="0.2">
      <c r="BH72" s="55">
        <f>SUM(BH67:BH71)</f>
        <v>61</v>
      </c>
      <c r="BI72" s="67">
        <f>SUM(BI67:BI71)</f>
        <v>1</v>
      </c>
    </row>
    <row r="75" spans="1:61" x14ac:dyDescent="0.2">
      <c r="A75" s="95" t="s">
        <v>264</v>
      </c>
      <c r="B75" s="96"/>
      <c r="C75" s="20">
        <f>COUNTIF(C3:C63,"M")</f>
        <v>46</v>
      </c>
    </row>
    <row r="76" spans="1:61" x14ac:dyDescent="0.2">
      <c r="A76" s="95" t="s">
        <v>265</v>
      </c>
      <c r="B76" s="96"/>
      <c r="C76" s="20">
        <f>COUNTIF(C3:C63,"F")</f>
        <v>15</v>
      </c>
    </row>
    <row r="77" spans="1:61" x14ac:dyDescent="0.2">
      <c r="A77" s="95" t="s">
        <v>169</v>
      </c>
      <c r="B77" s="96"/>
      <c r="C77" s="20">
        <f>SUM(C75:C76)</f>
        <v>61</v>
      </c>
    </row>
    <row r="82" spans="1:2" x14ac:dyDescent="0.2">
      <c r="A82" s="93" t="s">
        <v>5</v>
      </c>
      <c r="B82" s="93"/>
    </row>
    <row r="83" spans="1:2" x14ac:dyDescent="0.2">
      <c r="A83" s="20">
        <v>18</v>
      </c>
      <c r="B83" s="20">
        <f>COUNTIF(B3:B63,18)</f>
        <v>1</v>
      </c>
    </row>
    <row r="84" spans="1:2" x14ac:dyDescent="0.2">
      <c r="A84" s="7">
        <v>19</v>
      </c>
      <c r="B84" s="7">
        <f>COUNTIF(B3:B63,19)</f>
        <v>14</v>
      </c>
    </row>
    <row r="85" spans="1:2" x14ac:dyDescent="0.2">
      <c r="A85" s="7">
        <v>20</v>
      </c>
      <c r="B85" s="7">
        <f>COUNTIF(B3:B63,20)</f>
        <v>28</v>
      </c>
    </row>
    <row r="86" spans="1:2" x14ac:dyDescent="0.2">
      <c r="A86" s="7">
        <v>21</v>
      </c>
      <c r="B86" s="7">
        <f>COUNTIF(B3:B63,21)</f>
        <v>13</v>
      </c>
    </row>
    <row r="87" spans="1:2" x14ac:dyDescent="0.2">
      <c r="A87" s="7">
        <v>22</v>
      </c>
      <c r="B87" s="7">
        <f>COUNTIF(B3:B63,22)</f>
        <v>4</v>
      </c>
    </row>
    <row r="88" spans="1:2" x14ac:dyDescent="0.2">
      <c r="A88" s="7">
        <v>23</v>
      </c>
      <c r="B88" s="7">
        <f>COUNTIF(B3:B63,23)</f>
        <v>0</v>
      </c>
    </row>
    <row r="89" spans="1:2" x14ac:dyDescent="0.2">
      <c r="A89" s="7">
        <v>24</v>
      </c>
      <c r="B89" s="7">
        <f>COUNTIF(B3:B63,24)</f>
        <v>1</v>
      </c>
    </row>
    <row r="90" spans="1:2" x14ac:dyDescent="0.2">
      <c r="A90" s="7">
        <v>25</v>
      </c>
      <c r="B90" s="7">
        <f>COUNTIF(B3:B63,25)</f>
        <v>0</v>
      </c>
    </row>
    <row r="91" spans="1:2" x14ac:dyDescent="0.2">
      <c r="B91" s="54">
        <f>SUM(B83:B90)</f>
        <v>61</v>
      </c>
    </row>
  </sheetData>
  <mergeCells count="10">
    <mergeCell ref="A82:B82"/>
    <mergeCell ref="A77:B77"/>
    <mergeCell ref="A75:B75"/>
    <mergeCell ref="A76:B76"/>
    <mergeCell ref="AU1:BB1"/>
    <mergeCell ref="H1:O1"/>
    <mergeCell ref="Q1:X1"/>
    <mergeCell ref="Z1:AB1"/>
    <mergeCell ref="AD1:AJ1"/>
    <mergeCell ref="AL1:AS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E8CE-8580-4BC3-92F1-6C563B48C6E9}">
  <dimension ref="A1:K116"/>
  <sheetViews>
    <sheetView zoomScale="85" zoomScaleNormal="85" workbookViewId="0">
      <selection activeCell="H13" sqref="H13"/>
    </sheetView>
  </sheetViews>
  <sheetFormatPr defaultRowHeight="12.75" x14ac:dyDescent="0.2"/>
  <cols>
    <col min="7" max="7" width="18.7109375" customWidth="1"/>
    <col min="8" max="8" width="43.28515625" customWidth="1"/>
    <col min="9" max="9" width="38.42578125" customWidth="1"/>
    <col min="11" max="12" width="12.140625" customWidth="1"/>
  </cols>
  <sheetData>
    <row r="1" spans="1:11" x14ac:dyDescent="0.2">
      <c r="A1">
        <v>201</v>
      </c>
      <c r="B1">
        <v>1</v>
      </c>
    </row>
    <row r="2" spans="1:11" x14ac:dyDescent="0.2">
      <c r="A2">
        <v>144</v>
      </c>
      <c r="B2">
        <v>1</v>
      </c>
      <c r="G2" s="99" t="s">
        <v>181</v>
      </c>
      <c r="H2" s="98" t="s">
        <v>254</v>
      </c>
      <c r="I2" s="98"/>
    </row>
    <row r="3" spans="1:11" x14ac:dyDescent="0.2">
      <c r="A3">
        <v>148</v>
      </c>
      <c r="B3">
        <v>1</v>
      </c>
      <c r="G3" s="99"/>
      <c r="H3" s="47" t="s">
        <v>255</v>
      </c>
      <c r="I3" s="47" t="s">
        <v>256</v>
      </c>
    </row>
    <row r="4" spans="1:11" x14ac:dyDescent="0.2">
      <c r="A4">
        <v>173</v>
      </c>
      <c r="B4">
        <v>1</v>
      </c>
      <c r="G4" s="47" t="s">
        <v>178</v>
      </c>
      <c r="H4" s="47">
        <v>61</v>
      </c>
      <c r="I4" s="47">
        <v>55</v>
      </c>
    </row>
    <row r="5" spans="1:11" x14ac:dyDescent="0.2">
      <c r="A5">
        <v>160</v>
      </c>
      <c r="B5">
        <v>1</v>
      </c>
      <c r="G5" s="51" t="s">
        <v>258</v>
      </c>
      <c r="H5" s="47">
        <v>78</v>
      </c>
      <c r="I5" s="47">
        <v>66</v>
      </c>
    </row>
    <row r="6" spans="1:11" x14ac:dyDescent="0.2">
      <c r="A6">
        <v>152</v>
      </c>
      <c r="B6">
        <v>1</v>
      </c>
      <c r="G6" s="47" t="s">
        <v>261</v>
      </c>
      <c r="H6" s="47">
        <v>123</v>
      </c>
      <c r="I6" s="47">
        <v>116</v>
      </c>
      <c r="J6" t="s">
        <v>263</v>
      </c>
      <c r="K6" t="s">
        <v>262</v>
      </c>
    </row>
    <row r="7" spans="1:11" x14ac:dyDescent="0.2">
      <c r="A7">
        <v>167</v>
      </c>
      <c r="B7">
        <v>1</v>
      </c>
      <c r="G7" s="47" t="s">
        <v>260</v>
      </c>
      <c r="H7" s="47">
        <v>201</v>
      </c>
      <c r="I7" s="47">
        <v>182</v>
      </c>
    </row>
    <row r="8" spans="1:11" x14ac:dyDescent="0.2">
      <c r="A8">
        <v>165</v>
      </c>
      <c r="B8">
        <v>1</v>
      </c>
      <c r="G8" s="51" t="s">
        <v>210</v>
      </c>
      <c r="H8" s="47">
        <v>163.75</v>
      </c>
      <c r="I8" s="47">
        <v>151.4</v>
      </c>
    </row>
    <row r="9" spans="1:11" x14ac:dyDescent="0.2">
      <c r="A9">
        <v>167</v>
      </c>
      <c r="B9">
        <v>1</v>
      </c>
      <c r="G9" s="52" t="s">
        <v>257</v>
      </c>
      <c r="H9" s="47">
        <v>15.77</v>
      </c>
      <c r="I9" s="47">
        <v>16.41</v>
      </c>
    </row>
    <row r="10" spans="1:11" x14ac:dyDescent="0.2">
      <c r="A10">
        <v>139</v>
      </c>
      <c r="B10">
        <v>1</v>
      </c>
      <c r="G10" s="47" t="s">
        <v>259</v>
      </c>
      <c r="H10" s="47">
        <v>248.92</v>
      </c>
      <c r="I10" s="47">
        <v>269.35000000000002</v>
      </c>
    </row>
    <row r="11" spans="1:11" x14ac:dyDescent="0.2">
      <c r="A11">
        <v>167</v>
      </c>
      <c r="B11">
        <v>1</v>
      </c>
    </row>
    <row r="12" spans="1:11" x14ac:dyDescent="0.2">
      <c r="A12">
        <v>173</v>
      </c>
      <c r="B12">
        <v>1</v>
      </c>
    </row>
    <row r="13" spans="1:11" x14ac:dyDescent="0.2">
      <c r="A13">
        <v>153</v>
      </c>
      <c r="B13">
        <v>1</v>
      </c>
    </row>
    <row r="14" spans="1:11" x14ac:dyDescent="0.2">
      <c r="A14">
        <v>152</v>
      </c>
      <c r="B14">
        <v>1</v>
      </c>
    </row>
    <row r="15" spans="1:11" x14ac:dyDescent="0.2">
      <c r="A15">
        <v>174</v>
      </c>
      <c r="B15">
        <v>1</v>
      </c>
    </row>
    <row r="16" spans="1:11" x14ac:dyDescent="0.2">
      <c r="A16">
        <v>150</v>
      </c>
      <c r="B16">
        <v>1</v>
      </c>
    </row>
    <row r="17" spans="1:2" x14ac:dyDescent="0.2">
      <c r="A17">
        <v>162</v>
      </c>
      <c r="B17">
        <v>1</v>
      </c>
    </row>
    <row r="18" spans="1:2" x14ac:dyDescent="0.2">
      <c r="A18">
        <v>165</v>
      </c>
      <c r="B18">
        <v>1</v>
      </c>
    </row>
    <row r="19" spans="1:2" x14ac:dyDescent="0.2">
      <c r="A19">
        <v>178</v>
      </c>
      <c r="B19">
        <v>1</v>
      </c>
    </row>
    <row r="20" spans="1:2" x14ac:dyDescent="0.2">
      <c r="A20">
        <v>178</v>
      </c>
      <c r="B20">
        <v>1</v>
      </c>
    </row>
    <row r="21" spans="1:2" x14ac:dyDescent="0.2">
      <c r="A21">
        <v>174</v>
      </c>
      <c r="B21">
        <v>1</v>
      </c>
    </row>
    <row r="22" spans="1:2" x14ac:dyDescent="0.2">
      <c r="A22">
        <v>175</v>
      </c>
      <c r="B22">
        <v>1</v>
      </c>
    </row>
    <row r="23" spans="1:2" x14ac:dyDescent="0.2">
      <c r="A23">
        <v>155</v>
      </c>
      <c r="B23">
        <v>1</v>
      </c>
    </row>
    <row r="24" spans="1:2" x14ac:dyDescent="0.2">
      <c r="A24">
        <v>151</v>
      </c>
      <c r="B24">
        <v>1</v>
      </c>
    </row>
    <row r="25" spans="1:2" x14ac:dyDescent="0.2">
      <c r="A25">
        <v>162</v>
      </c>
      <c r="B25">
        <v>1</v>
      </c>
    </row>
    <row r="26" spans="1:2" x14ac:dyDescent="0.2">
      <c r="A26">
        <v>123</v>
      </c>
      <c r="B26">
        <v>1</v>
      </c>
    </row>
    <row r="27" spans="1:2" x14ac:dyDescent="0.2">
      <c r="A27">
        <v>152</v>
      </c>
      <c r="B27">
        <v>1</v>
      </c>
    </row>
    <row r="28" spans="1:2" x14ac:dyDescent="0.2">
      <c r="A28">
        <v>159</v>
      </c>
      <c r="B28">
        <v>1</v>
      </c>
    </row>
    <row r="29" spans="1:2" x14ac:dyDescent="0.2">
      <c r="A29">
        <v>139</v>
      </c>
      <c r="B29">
        <v>1</v>
      </c>
    </row>
    <row r="30" spans="1:2" x14ac:dyDescent="0.2">
      <c r="A30">
        <v>170</v>
      </c>
      <c r="B30">
        <v>1</v>
      </c>
    </row>
    <row r="31" spans="1:2" x14ac:dyDescent="0.2">
      <c r="A31">
        <v>127</v>
      </c>
      <c r="B31">
        <v>1</v>
      </c>
    </row>
    <row r="32" spans="1:2" x14ac:dyDescent="0.2">
      <c r="A32">
        <v>154</v>
      </c>
      <c r="B32">
        <v>1</v>
      </c>
    </row>
    <row r="33" spans="1:2" x14ac:dyDescent="0.2">
      <c r="A33">
        <v>175</v>
      </c>
      <c r="B33">
        <v>1</v>
      </c>
    </row>
    <row r="34" spans="1:2" x14ac:dyDescent="0.2">
      <c r="A34">
        <v>163</v>
      </c>
      <c r="B34">
        <v>1</v>
      </c>
    </row>
    <row r="35" spans="1:2" x14ac:dyDescent="0.2">
      <c r="A35">
        <v>162</v>
      </c>
      <c r="B35">
        <v>1</v>
      </c>
    </row>
    <row r="36" spans="1:2" x14ac:dyDescent="0.2">
      <c r="A36">
        <v>157</v>
      </c>
      <c r="B36">
        <v>1</v>
      </c>
    </row>
    <row r="37" spans="1:2" x14ac:dyDescent="0.2">
      <c r="A37">
        <v>176</v>
      </c>
      <c r="B37">
        <v>1</v>
      </c>
    </row>
    <row r="38" spans="1:2" x14ac:dyDescent="0.2">
      <c r="A38">
        <v>190</v>
      </c>
      <c r="B38">
        <v>1</v>
      </c>
    </row>
    <row r="39" spans="1:2" x14ac:dyDescent="0.2">
      <c r="A39">
        <v>179</v>
      </c>
      <c r="B39">
        <v>1</v>
      </c>
    </row>
    <row r="40" spans="1:2" x14ac:dyDescent="0.2">
      <c r="A40">
        <v>168</v>
      </c>
      <c r="B40">
        <v>1</v>
      </c>
    </row>
    <row r="41" spans="1:2" x14ac:dyDescent="0.2">
      <c r="A41">
        <v>172</v>
      </c>
      <c r="B41">
        <v>1</v>
      </c>
    </row>
    <row r="42" spans="1:2" x14ac:dyDescent="0.2">
      <c r="A42">
        <v>152</v>
      </c>
      <c r="B42">
        <v>1</v>
      </c>
    </row>
    <row r="43" spans="1:2" x14ac:dyDescent="0.2">
      <c r="A43">
        <v>189</v>
      </c>
      <c r="B43">
        <v>1</v>
      </c>
    </row>
    <row r="44" spans="1:2" x14ac:dyDescent="0.2">
      <c r="A44">
        <v>188</v>
      </c>
      <c r="B44">
        <v>1</v>
      </c>
    </row>
    <row r="45" spans="1:2" x14ac:dyDescent="0.2">
      <c r="A45">
        <v>192</v>
      </c>
      <c r="B45">
        <v>1</v>
      </c>
    </row>
    <row r="46" spans="1:2" x14ac:dyDescent="0.2">
      <c r="A46">
        <v>187</v>
      </c>
      <c r="B46">
        <v>1</v>
      </c>
    </row>
    <row r="47" spans="1:2" x14ac:dyDescent="0.2">
      <c r="A47">
        <v>181</v>
      </c>
      <c r="B47">
        <v>1</v>
      </c>
    </row>
    <row r="48" spans="1:2" x14ac:dyDescent="0.2">
      <c r="A48">
        <v>179</v>
      </c>
      <c r="B48">
        <v>1</v>
      </c>
    </row>
    <row r="49" spans="1:2" x14ac:dyDescent="0.2">
      <c r="A49">
        <v>151</v>
      </c>
      <c r="B49">
        <v>1</v>
      </c>
    </row>
    <row r="50" spans="1:2" x14ac:dyDescent="0.2">
      <c r="A50">
        <v>167</v>
      </c>
      <c r="B50">
        <v>1</v>
      </c>
    </row>
    <row r="51" spans="1:2" x14ac:dyDescent="0.2">
      <c r="A51">
        <v>164</v>
      </c>
      <c r="B51">
        <v>1</v>
      </c>
    </row>
    <row r="52" spans="1:2" x14ac:dyDescent="0.2">
      <c r="A52">
        <v>162</v>
      </c>
      <c r="B52">
        <v>1</v>
      </c>
    </row>
    <row r="53" spans="1:2" x14ac:dyDescent="0.2">
      <c r="A53">
        <v>162</v>
      </c>
      <c r="B53">
        <v>1</v>
      </c>
    </row>
    <row r="54" spans="1:2" x14ac:dyDescent="0.2">
      <c r="A54">
        <v>151</v>
      </c>
      <c r="B54">
        <v>1</v>
      </c>
    </row>
    <row r="55" spans="1:2" x14ac:dyDescent="0.2">
      <c r="A55">
        <v>169</v>
      </c>
      <c r="B55">
        <v>1</v>
      </c>
    </row>
    <row r="56" spans="1:2" x14ac:dyDescent="0.2">
      <c r="A56">
        <v>146</v>
      </c>
      <c r="B56">
        <v>1</v>
      </c>
    </row>
    <row r="57" spans="1:2" x14ac:dyDescent="0.2">
      <c r="A57">
        <v>169</v>
      </c>
      <c r="B57">
        <v>1</v>
      </c>
    </row>
    <row r="58" spans="1:2" x14ac:dyDescent="0.2">
      <c r="A58">
        <v>184</v>
      </c>
      <c r="B58">
        <v>1</v>
      </c>
    </row>
    <row r="59" spans="1:2" x14ac:dyDescent="0.2">
      <c r="A59">
        <v>140</v>
      </c>
      <c r="B59">
        <v>1</v>
      </c>
    </row>
    <row r="60" spans="1:2" x14ac:dyDescent="0.2">
      <c r="A60">
        <v>146</v>
      </c>
      <c r="B60">
        <v>1</v>
      </c>
    </row>
    <row r="61" spans="1:2" x14ac:dyDescent="0.2">
      <c r="A61">
        <v>159</v>
      </c>
      <c r="B61">
        <v>1</v>
      </c>
    </row>
    <row r="62" spans="1:2" x14ac:dyDescent="0.2">
      <c r="A62">
        <v>151</v>
      </c>
      <c r="B62">
        <v>2</v>
      </c>
    </row>
    <row r="63" spans="1:2" x14ac:dyDescent="0.2">
      <c r="A63">
        <v>148</v>
      </c>
      <c r="B63">
        <v>2</v>
      </c>
    </row>
    <row r="64" spans="1:2" x14ac:dyDescent="0.2">
      <c r="A64">
        <v>165</v>
      </c>
      <c r="B64">
        <v>2</v>
      </c>
    </row>
    <row r="65" spans="1:2" x14ac:dyDescent="0.2">
      <c r="A65">
        <v>154</v>
      </c>
      <c r="B65">
        <v>2</v>
      </c>
    </row>
    <row r="66" spans="1:2" x14ac:dyDescent="0.2">
      <c r="A66">
        <v>124</v>
      </c>
      <c r="B66">
        <v>2</v>
      </c>
    </row>
    <row r="67" spans="1:2" x14ac:dyDescent="0.2">
      <c r="A67">
        <v>164</v>
      </c>
      <c r="B67">
        <v>2</v>
      </c>
    </row>
    <row r="68" spans="1:2" x14ac:dyDescent="0.2">
      <c r="A68">
        <v>121</v>
      </c>
      <c r="B68">
        <v>2</v>
      </c>
    </row>
    <row r="69" spans="1:2" x14ac:dyDescent="0.2">
      <c r="A69">
        <v>133</v>
      </c>
      <c r="B69">
        <v>2</v>
      </c>
    </row>
    <row r="70" spans="1:2" x14ac:dyDescent="0.2">
      <c r="A70">
        <v>138</v>
      </c>
      <c r="B70">
        <v>2</v>
      </c>
    </row>
    <row r="71" spans="1:2" x14ac:dyDescent="0.2">
      <c r="A71">
        <v>135</v>
      </c>
      <c r="B71">
        <v>2</v>
      </c>
    </row>
    <row r="72" spans="1:2" x14ac:dyDescent="0.2">
      <c r="A72">
        <v>162</v>
      </c>
      <c r="B72">
        <v>2</v>
      </c>
    </row>
    <row r="73" spans="1:2" x14ac:dyDescent="0.2">
      <c r="A73">
        <v>158</v>
      </c>
      <c r="B73">
        <v>2</v>
      </c>
    </row>
    <row r="74" spans="1:2" x14ac:dyDescent="0.2">
      <c r="A74">
        <v>156</v>
      </c>
      <c r="B74">
        <v>2</v>
      </c>
    </row>
    <row r="75" spans="1:2" x14ac:dyDescent="0.2">
      <c r="A75">
        <v>175</v>
      </c>
      <c r="B75">
        <v>2</v>
      </c>
    </row>
    <row r="76" spans="1:2" x14ac:dyDescent="0.2">
      <c r="A76">
        <v>151</v>
      </c>
      <c r="B76">
        <v>2</v>
      </c>
    </row>
    <row r="77" spans="1:2" x14ac:dyDescent="0.2">
      <c r="A77">
        <v>152</v>
      </c>
      <c r="B77">
        <v>2</v>
      </c>
    </row>
    <row r="78" spans="1:2" x14ac:dyDescent="0.2">
      <c r="A78">
        <v>151</v>
      </c>
      <c r="B78">
        <v>2</v>
      </c>
    </row>
    <row r="79" spans="1:2" x14ac:dyDescent="0.2">
      <c r="A79">
        <v>148</v>
      </c>
      <c r="B79">
        <v>2</v>
      </c>
    </row>
    <row r="80" spans="1:2" x14ac:dyDescent="0.2">
      <c r="A80">
        <v>116</v>
      </c>
      <c r="B80">
        <v>2</v>
      </c>
    </row>
    <row r="81" spans="1:2" x14ac:dyDescent="0.2">
      <c r="A81">
        <v>156</v>
      </c>
      <c r="B81">
        <v>2</v>
      </c>
    </row>
    <row r="82" spans="1:2" x14ac:dyDescent="0.2">
      <c r="A82">
        <v>160</v>
      </c>
      <c r="B82">
        <v>2</v>
      </c>
    </row>
    <row r="83" spans="1:2" x14ac:dyDescent="0.2">
      <c r="A83">
        <v>146</v>
      </c>
      <c r="B83">
        <v>2</v>
      </c>
    </row>
    <row r="84" spans="1:2" x14ac:dyDescent="0.2">
      <c r="A84">
        <v>132</v>
      </c>
      <c r="B84">
        <v>2</v>
      </c>
    </row>
    <row r="85" spans="1:2" x14ac:dyDescent="0.2">
      <c r="A85">
        <v>171</v>
      </c>
      <c r="B85">
        <v>2</v>
      </c>
    </row>
    <row r="86" spans="1:2" x14ac:dyDescent="0.2">
      <c r="A86">
        <v>125</v>
      </c>
      <c r="B86">
        <v>2</v>
      </c>
    </row>
    <row r="87" spans="1:2" x14ac:dyDescent="0.2">
      <c r="A87">
        <v>182</v>
      </c>
      <c r="B87">
        <v>2</v>
      </c>
    </row>
    <row r="88" spans="1:2" x14ac:dyDescent="0.2">
      <c r="A88">
        <v>168</v>
      </c>
      <c r="B88">
        <v>2</v>
      </c>
    </row>
    <row r="89" spans="1:2" x14ac:dyDescent="0.2">
      <c r="A89">
        <v>141</v>
      </c>
      <c r="B89">
        <v>2</v>
      </c>
    </row>
    <row r="90" spans="1:2" x14ac:dyDescent="0.2">
      <c r="A90">
        <v>162</v>
      </c>
      <c r="B90">
        <v>2</v>
      </c>
    </row>
    <row r="91" spans="1:2" x14ac:dyDescent="0.2">
      <c r="A91">
        <v>167</v>
      </c>
      <c r="B91">
        <v>2</v>
      </c>
    </row>
    <row r="92" spans="1:2" x14ac:dyDescent="0.2">
      <c r="A92">
        <v>165</v>
      </c>
      <c r="B92">
        <v>2</v>
      </c>
    </row>
    <row r="93" spans="1:2" x14ac:dyDescent="0.2">
      <c r="A93">
        <v>141</v>
      </c>
      <c r="B93">
        <v>2</v>
      </c>
    </row>
    <row r="94" spans="1:2" x14ac:dyDescent="0.2">
      <c r="A94">
        <v>140</v>
      </c>
      <c r="B94">
        <v>2</v>
      </c>
    </row>
    <row r="95" spans="1:2" x14ac:dyDescent="0.2">
      <c r="A95">
        <v>129</v>
      </c>
      <c r="B95">
        <v>2</v>
      </c>
    </row>
    <row r="96" spans="1:2" x14ac:dyDescent="0.2">
      <c r="A96">
        <v>176</v>
      </c>
      <c r="B96">
        <v>2</v>
      </c>
    </row>
    <row r="97" spans="1:2" x14ac:dyDescent="0.2">
      <c r="A97">
        <v>164</v>
      </c>
      <c r="B97">
        <v>2</v>
      </c>
    </row>
    <row r="98" spans="1:2" x14ac:dyDescent="0.2">
      <c r="A98">
        <v>150</v>
      </c>
      <c r="B98">
        <v>2</v>
      </c>
    </row>
    <row r="99" spans="1:2" x14ac:dyDescent="0.2">
      <c r="A99">
        <v>148</v>
      </c>
      <c r="B99">
        <v>2</v>
      </c>
    </row>
    <row r="100" spans="1:2" x14ac:dyDescent="0.2">
      <c r="A100">
        <v>136</v>
      </c>
      <c r="B100">
        <v>2</v>
      </c>
    </row>
    <row r="101" spans="1:2" x14ac:dyDescent="0.2">
      <c r="A101">
        <v>150</v>
      </c>
      <c r="B101">
        <v>2</v>
      </c>
    </row>
    <row r="102" spans="1:2" x14ac:dyDescent="0.2">
      <c r="A102">
        <v>150</v>
      </c>
      <c r="B102">
        <v>2</v>
      </c>
    </row>
    <row r="103" spans="1:2" x14ac:dyDescent="0.2">
      <c r="A103">
        <v>144</v>
      </c>
      <c r="B103">
        <v>2</v>
      </c>
    </row>
    <row r="104" spans="1:2" x14ac:dyDescent="0.2">
      <c r="A104">
        <v>154</v>
      </c>
      <c r="B104">
        <v>2</v>
      </c>
    </row>
    <row r="105" spans="1:2" x14ac:dyDescent="0.2">
      <c r="A105">
        <v>139</v>
      </c>
      <c r="B105">
        <v>2</v>
      </c>
    </row>
    <row r="106" spans="1:2" x14ac:dyDescent="0.2">
      <c r="A106">
        <v>156</v>
      </c>
      <c r="B106">
        <v>2</v>
      </c>
    </row>
    <row r="107" spans="1:2" x14ac:dyDescent="0.2">
      <c r="A107">
        <v>177</v>
      </c>
      <c r="B107">
        <v>2</v>
      </c>
    </row>
    <row r="108" spans="1:2" x14ac:dyDescent="0.2">
      <c r="A108">
        <v>179</v>
      </c>
      <c r="B108">
        <v>2</v>
      </c>
    </row>
    <row r="109" spans="1:2" x14ac:dyDescent="0.2">
      <c r="A109">
        <v>122</v>
      </c>
      <c r="B109">
        <v>2</v>
      </c>
    </row>
    <row r="110" spans="1:2" x14ac:dyDescent="0.2">
      <c r="A110">
        <v>171</v>
      </c>
      <c r="B110">
        <v>2</v>
      </c>
    </row>
    <row r="111" spans="1:2" x14ac:dyDescent="0.2">
      <c r="A111">
        <v>168</v>
      </c>
      <c r="B111">
        <v>2</v>
      </c>
    </row>
    <row r="112" spans="1:2" x14ac:dyDescent="0.2">
      <c r="A112">
        <v>165</v>
      </c>
      <c r="B112">
        <v>2</v>
      </c>
    </row>
    <row r="113" spans="1:2" x14ac:dyDescent="0.2">
      <c r="A113">
        <v>130</v>
      </c>
      <c r="B113">
        <v>2</v>
      </c>
    </row>
    <row r="114" spans="1:2" x14ac:dyDescent="0.2">
      <c r="A114">
        <v>154</v>
      </c>
      <c r="B114">
        <v>2</v>
      </c>
    </row>
    <row r="115" spans="1:2" x14ac:dyDescent="0.2">
      <c r="A115">
        <v>135</v>
      </c>
      <c r="B115">
        <v>2</v>
      </c>
    </row>
    <row r="116" spans="1:2" x14ac:dyDescent="0.2">
      <c r="A116">
        <v>172</v>
      </c>
      <c r="B116">
        <v>2</v>
      </c>
    </row>
  </sheetData>
  <mergeCells count="2">
    <mergeCell ref="H2:I2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Pengaruh Pengetahuan Cyber Secu</vt:lpstr>
      <vt:lpstr>RAPIHIN</vt:lpstr>
      <vt:lpstr>Total jml SS</vt:lpstr>
      <vt:lpstr>Total Semua</vt:lpstr>
      <vt:lpstr>Non-IT</vt:lpstr>
      <vt:lpstr>IT</vt:lpstr>
      <vt:lpstr>deskriptif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Adiva Fiqri Nugraha</dc:creator>
  <dc:description/>
  <cp:lastModifiedBy>Adiva Fiqri</cp:lastModifiedBy>
  <cp:revision>0</cp:revision>
  <dcterms:created xsi:type="dcterms:W3CDTF">2022-02-03T04:16:47Z</dcterms:created>
  <dcterms:modified xsi:type="dcterms:W3CDTF">2022-02-10T08:48:19Z</dcterms:modified>
</cp:coreProperties>
</file>