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kmeans-jihan\Data\"/>
    </mc:Choice>
  </mc:AlternateContent>
  <xr:revisionPtr revIDLastSave="0" documentId="13_ncr:1_{640AB472-22E3-4C74-9FC4-67649319E57A}" xr6:coauthVersionLast="43" xr6:coauthVersionMax="43" xr10:uidLastSave="{00000000-0000-0000-0000-000000000000}"/>
  <bookViews>
    <workbookView xWindow="-120" yWindow="-120" windowWidth="20730" windowHeight="11160" firstSheet="2" activeTab="6" xr2:uid="{8828DF31-9626-4501-B128-815543FD80D1}"/>
  </bookViews>
  <sheets>
    <sheet name="DATA MENTAH" sheetId="1" r:id="rId1"/>
    <sheet name="Data Import" sheetId="8" r:id="rId2"/>
    <sheet name="NORMALISASI DATA" sheetId="2" r:id="rId3"/>
    <sheet name="ITERASI PERTAMA" sheetId="3" r:id="rId4"/>
    <sheet name="ITERASI KEDUA" sheetId="4" r:id="rId5"/>
    <sheet name="ITERASI KETIGA" sheetId="5" r:id="rId6"/>
    <sheet name="HASIL AKHIR" sheetId="7" r:id="rId7"/>
    <sheet name="Sheet2" sheetId="9" r:id="rId8"/>
  </sheets>
  <definedNames>
    <definedName name="_xlnm._FilterDatabase" localSheetId="6" hidden="1">'HASIL AKHIR'!$A$4:$F$24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" i="8"/>
  <c r="M33" i="5" l="1"/>
  <c r="M34" i="5"/>
  <c r="L34" i="5"/>
  <c r="L33" i="5"/>
  <c r="K34" i="4"/>
  <c r="P64" i="5" l="1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63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30" i="5"/>
  <c r="S72" i="4"/>
  <c r="R72" i="4"/>
  <c r="Q72" i="4"/>
  <c r="S82" i="4"/>
  <c r="S66" i="4"/>
  <c r="S67" i="4"/>
  <c r="S68" i="4"/>
  <c r="S69" i="4"/>
  <c r="S70" i="4"/>
  <c r="S71" i="4"/>
  <c r="S73" i="4"/>
  <c r="S74" i="4"/>
  <c r="S75" i="4"/>
  <c r="S76" i="4"/>
  <c r="S77" i="4"/>
  <c r="S78" i="4"/>
  <c r="S79" i="4"/>
  <c r="S80" i="4"/>
  <c r="S81" i="4"/>
  <c r="S83" i="4"/>
  <c r="S84" i="4"/>
  <c r="S65" i="4"/>
  <c r="R66" i="4"/>
  <c r="R67" i="4"/>
  <c r="R68" i="4"/>
  <c r="R69" i="4"/>
  <c r="R70" i="4"/>
  <c r="R71" i="4"/>
  <c r="R73" i="4"/>
  <c r="R74" i="4"/>
  <c r="R75" i="4"/>
  <c r="R76" i="4"/>
  <c r="R77" i="4"/>
  <c r="R78" i="4"/>
  <c r="R79" i="4"/>
  <c r="R80" i="4"/>
  <c r="R81" i="4"/>
  <c r="R82" i="4"/>
  <c r="R83" i="4"/>
  <c r="R84" i="4"/>
  <c r="R65" i="4"/>
  <c r="Q66" i="4"/>
  <c r="Q67" i="4"/>
  <c r="Q68" i="4"/>
  <c r="Q69" i="4"/>
  <c r="Q70" i="4"/>
  <c r="Q71" i="4"/>
  <c r="Q73" i="4"/>
  <c r="Q74" i="4"/>
  <c r="Q75" i="4"/>
  <c r="Q76" i="4"/>
  <c r="Q77" i="4"/>
  <c r="Q78" i="4"/>
  <c r="Q79" i="4"/>
  <c r="Q80" i="4"/>
  <c r="Q81" i="4"/>
  <c r="Q82" i="4"/>
  <c r="Q83" i="4"/>
  <c r="Q84" i="4"/>
  <c r="Q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65" i="4"/>
  <c r="N34" i="4"/>
  <c r="C31" i="4"/>
  <c r="D31" i="4"/>
  <c r="E31" i="4"/>
  <c r="C32" i="4"/>
  <c r="D32" i="4"/>
  <c r="E32" i="4"/>
  <c r="C33" i="4"/>
  <c r="D33" i="4"/>
  <c r="E33" i="4"/>
  <c r="C34" i="4"/>
  <c r="D34" i="4"/>
  <c r="E34" i="4"/>
  <c r="C35" i="4"/>
  <c r="D35" i="4"/>
  <c r="E35" i="4"/>
  <c r="C36" i="4"/>
  <c r="D36" i="4"/>
  <c r="E36" i="4"/>
  <c r="C37" i="4"/>
  <c r="D37" i="4"/>
  <c r="E37" i="4"/>
  <c r="C38" i="4"/>
  <c r="D38" i="4"/>
  <c r="E38" i="4"/>
  <c r="C39" i="4"/>
  <c r="D39" i="4"/>
  <c r="E39" i="4"/>
  <c r="C40" i="4"/>
  <c r="D40" i="4"/>
  <c r="E40" i="4"/>
  <c r="C41" i="4"/>
  <c r="D41" i="4"/>
  <c r="E41" i="4"/>
  <c r="C42" i="4"/>
  <c r="D42" i="4"/>
  <c r="E42" i="4"/>
  <c r="C43" i="4"/>
  <c r="D43" i="4"/>
  <c r="E43" i="4"/>
  <c r="C44" i="4"/>
  <c r="D44" i="4"/>
  <c r="E44" i="4"/>
  <c r="C45" i="4"/>
  <c r="D45" i="4"/>
  <c r="E45" i="4"/>
  <c r="C46" i="4"/>
  <c r="D46" i="4"/>
  <c r="E46" i="4"/>
  <c r="C47" i="4"/>
  <c r="D47" i="4"/>
  <c r="E47" i="4"/>
  <c r="C48" i="4"/>
  <c r="D48" i="4"/>
  <c r="E48" i="4"/>
  <c r="C49" i="4"/>
  <c r="D49" i="4"/>
  <c r="E49" i="4"/>
  <c r="C50" i="4"/>
  <c r="D50" i="4"/>
  <c r="E50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31" i="4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36" i="3"/>
  <c r="G36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D4" i="3"/>
  <c r="E4" i="3"/>
  <c r="F4" i="3"/>
  <c r="C4" i="3"/>
  <c r="F27" i="2"/>
  <c r="O26" i="2" s="1"/>
  <c r="Q34" i="5" l="1"/>
  <c r="Q33" i="5"/>
  <c r="P34" i="5"/>
  <c r="P33" i="5"/>
  <c r="O34" i="4" l="1"/>
  <c r="P34" i="4"/>
  <c r="O35" i="4"/>
  <c r="O34" i="5"/>
  <c r="O33" i="5"/>
  <c r="L34" i="4"/>
  <c r="P35" i="4"/>
  <c r="N35" i="4"/>
  <c r="L35" i="4"/>
  <c r="K35" i="4"/>
  <c r="E55" i="5" l="1"/>
  <c r="F55" i="5"/>
  <c r="F76" i="5" s="1"/>
  <c r="M56" i="5"/>
  <c r="L56" i="5"/>
  <c r="L55" i="5"/>
  <c r="F56" i="5"/>
  <c r="M55" i="5"/>
  <c r="M54" i="5"/>
  <c r="L54" i="5"/>
  <c r="Q76" i="5" s="1"/>
  <c r="M56" i="4"/>
  <c r="E56" i="5"/>
  <c r="K34" i="5"/>
  <c r="F54" i="5" s="1"/>
  <c r="E70" i="5" s="1"/>
  <c r="K33" i="5"/>
  <c r="E54" i="5" s="1"/>
  <c r="M57" i="4"/>
  <c r="L56" i="4"/>
  <c r="F57" i="4"/>
  <c r="F56" i="4"/>
  <c r="E56" i="4"/>
  <c r="L57" i="4"/>
  <c r="E57" i="4"/>
  <c r="M55" i="4"/>
  <c r="L55" i="4"/>
  <c r="J35" i="4"/>
  <c r="F55" i="4" s="1"/>
  <c r="J34" i="4"/>
  <c r="E55" i="4" s="1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36" i="3"/>
  <c r="Q37" i="3"/>
  <c r="Q38" i="3"/>
  <c r="Q39" i="3"/>
  <c r="T39" i="3" s="1"/>
  <c r="Q40" i="3"/>
  <c r="T40" i="3" s="1"/>
  <c r="Q41" i="3"/>
  <c r="Q42" i="3"/>
  <c r="Q43" i="3"/>
  <c r="T43" i="3" s="1"/>
  <c r="Q44" i="3"/>
  <c r="T44" i="3" s="1"/>
  <c r="Q45" i="3"/>
  <c r="Q46" i="3"/>
  <c r="Q47" i="3"/>
  <c r="Q48" i="3"/>
  <c r="Q49" i="3"/>
  <c r="Q50" i="3"/>
  <c r="Q51" i="3"/>
  <c r="Q52" i="3"/>
  <c r="Q53" i="3"/>
  <c r="Q54" i="3"/>
  <c r="Q55" i="3"/>
  <c r="Q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36" i="3"/>
  <c r="F28" i="2"/>
  <c r="E28" i="2"/>
  <c r="C28" i="2"/>
  <c r="L29" i="2" s="1"/>
  <c r="E27" i="2"/>
  <c r="C27" i="2"/>
  <c r="D28" i="2"/>
  <c r="M11" i="2" s="1"/>
  <c r="D27" i="2"/>
  <c r="E27" i="1"/>
  <c r="F27" i="1"/>
  <c r="C27" i="1"/>
  <c r="D27" i="1"/>
  <c r="S63" i="5" l="1"/>
  <c r="S65" i="5"/>
  <c r="G71" i="5"/>
  <c r="G67" i="5"/>
  <c r="G76" i="5"/>
  <c r="Q64" i="5"/>
  <c r="Q80" i="5"/>
  <c r="E67" i="5"/>
  <c r="E71" i="5"/>
  <c r="E75" i="5"/>
  <c r="E79" i="5"/>
  <c r="E63" i="5"/>
  <c r="E64" i="5"/>
  <c r="E68" i="5"/>
  <c r="E72" i="5"/>
  <c r="E76" i="5"/>
  <c r="H76" i="5" s="1"/>
  <c r="E80" i="5"/>
  <c r="E65" i="5"/>
  <c r="E73" i="5"/>
  <c r="E81" i="5"/>
  <c r="E69" i="5"/>
  <c r="E77" i="5"/>
  <c r="R82" i="5"/>
  <c r="R66" i="5"/>
  <c r="R70" i="5"/>
  <c r="R74" i="5"/>
  <c r="R78" i="5"/>
  <c r="R81" i="5"/>
  <c r="R67" i="5"/>
  <c r="R71" i="5"/>
  <c r="R75" i="5"/>
  <c r="R79" i="5"/>
  <c r="R80" i="5"/>
  <c r="R64" i="5"/>
  <c r="R68" i="5"/>
  <c r="R72" i="5"/>
  <c r="R63" i="5"/>
  <c r="R73" i="5"/>
  <c r="R76" i="5"/>
  <c r="R65" i="5"/>
  <c r="R69" i="5"/>
  <c r="R77" i="5"/>
  <c r="Q65" i="5"/>
  <c r="Q69" i="5"/>
  <c r="Q73" i="5"/>
  <c r="Q77" i="5"/>
  <c r="Q81" i="5"/>
  <c r="Q66" i="5"/>
  <c r="Q70" i="5"/>
  <c r="Q74" i="5"/>
  <c r="Q78" i="5"/>
  <c r="Q82" i="5"/>
  <c r="Q67" i="5"/>
  <c r="Q71" i="5"/>
  <c r="Q75" i="5"/>
  <c r="Q79" i="5"/>
  <c r="Q63" i="5"/>
  <c r="E78" i="5"/>
  <c r="G64" i="5"/>
  <c r="G68" i="5"/>
  <c r="G72" i="5"/>
  <c r="G77" i="5"/>
  <c r="G81" i="5"/>
  <c r="G65" i="5"/>
  <c r="G69" i="5"/>
  <c r="G73" i="5"/>
  <c r="G78" i="5"/>
  <c r="G82" i="5"/>
  <c r="G66" i="5"/>
  <c r="G70" i="5"/>
  <c r="G79" i="5"/>
  <c r="G75" i="5"/>
  <c r="G63" i="5"/>
  <c r="Q72" i="5"/>
  <c r="E82" i="5"/>
  <c r="E66" i="5"/>
  <c r="F72" i="5"/>
  <c r="S82" i="5"/>
  <c r="S64" i="5"/>
  <c r="S72" i="5"/>
  <c r="S80" i="5"/>
  <c r="S68" i="5"/>
  <c r="S76" i="5"/>
  <c r="T76" i="5" s="1"/>
  <c r="E74" i="5"/>
  <c r="G80" i="5"/>
  <c r="G74" i="5"/>
  <c r="Q68" i="5"/>
  <c r="S79" i="5"/>
  <c r="S75" i="5"/>
  <c r="S71" i="5"/>
  <c r="S67" i="5"/>
  <c r="S78" i="5"/>
  <c r="S74" i="5"/>
  <c r="S70" i="5"/>
  <c r="S66" i="5"/>
  <c r="S81" i="5"/>
  <c r="S77" i="5"/>
  <c r="S73" i="5"/>
  <c r="S69" i="5"/>
  <c r="F66" i="4"/>
  <c r="F73" i="4"/>
  <c r="G68" i="4"/>
  <c r="G72" i="4"/>
  <c r="G76" i="4"/>
  <c r="G80" i="4"/>
  <c r="G84" i="4"/>
  <c r="G66" i="4"/>
  <c r="G74" i="4"/>
  <c r="G82" i="4"/>
  <c r="G67" i="4"/>
  <c r="G75" i="4"/>
  <c r="G83" i="4"/>
  <c r="G65" i="4"/>
  <c r="G69" i="4"/>
  <c r="G73" i="4"/>
  <c r="G77" i="4"/>
  <c r="G81" i="4"/>
  <c r="G70" i="4"/>
  <c r="G78" i="4"/>
  <c r="G71" i="4"/>
  <c r="G79" i="4"/>
  <c r="E69" i="4"/>
  <c r="E73" i="4"/>
  <c r="E77" i="4"/>
  <c r="E81" i="4"/>
  <c r="E66" i="4"/>
  <c r="E71" i="4"/>
  <c r="E79" i="4"/>
  <c r="E72" i="4"/>
  <c r="E80" i="4"/>
  <c r="E84" i="4"/>
  <c r="E70" i="4"/>
  <c r="E74" i="4"/>
  <c r="E78" i="4"/>
  <c r="E82" i="4"/>
  <c r="E65" i="4"/>
  <c r="E67" i="4"/>
  <c r="E75" i="4"/>
  <c r="E83" i="4"/>
  <c r="E68" i="4"/>
  <c r="E76" i="4"/>
  <c r="F77" i="4"/>
  <c r="F69" i="4"/>
  <c r="F76" i="4"/>
  <c r="F83" i="4"/>
  <c r="F79" i="4"/>
  <c r="F75" i="4"/>
  <c r="F71" i="4"/>
  <c r="F67" i="4"/>
  <c r="F65" i="4"/>
  <c r="F81" i="4"/>
  <c r="F84" i="4"/>
  <c r="F80" i="4"/>
  <c r="F72" i="4"/>
  <c r="F68" i="4"/>
  <c r="F82" i="4"/>
  <c r="F78" i="4"/>
  <c r="F74" i="4"/>
  <c r="F70" i="4"/>
  <c r="M15" i="2"/>
  <c r="L22" i="2"/>
  <c r="M19" i="2"/>
  <c r="L18" i="2"/>
  <c r="L26" i="2"/>
  <c r="M23" i="2"/>
  <c r="L14" i="2"/>
  <c r="L30" i="2"/>
  <c r="M27" i="2"/>
  <c r="L11" i="2"/>
  <c r="L15" i="2"/>
  <c r="L19" i="2"/>
  <c r="L23" i="2"/>
  <c r="L27" i="2"/>
  <c r="M12" i="2"/>
  <c r="M16" i="2"/>
  <c r="M20" i="2"/>
  <c r="M24" i="2"/>
  <c r="M28" i="2"/>
  <c r="L12" i="2"/>
  <c r="L16" i="2"/>
  <c r="L20" i="2"/>
  <c r="L24" i="2"/>
  <c r="L28" i="2"/>
  <c r="M13" i="2"/>
  <c r="M17" i="2"/>
  <c r="M21" i="2"/>
  <c r="M25" i="2"/>
  <c r="M29" i="2"/>
  <c r="O13" i="2"/>
  <c r="O17" i="2"/>
  <c r="O21" i="2"/>
  <c r="O25" i="2"/>
  <c r="O29" i="2"/>
  <c r="O27" i="2"/>
  <c r="O16" i="2"/>
  <c r="O24" i="2"/>
  <c r="O14" i="2"/>
  <c r="O18" i="2"/>
  <c r="O22" i="2"/>
  <c r="O30" i="2"/>
  <c r="O15" i="2"/>
  <c r="O19" i="2"/>
  <c r="O23" i="2"/>
  <c r="O11" i="2"/>
  <c r="O12" i="2"/>
  <c r="O20" i="2"/>
  <c r="O28" i="2"/>
  <c r="N13" i="2"/>
  <c r="N17" i="2"/>
  <c r="N21" i="2"/>
  <c r="N25" i="2"/>
  <c r="N29" i="2"/>
  <c r="N12" i="2"/>
  <c r="N24" i="2"/>
  <c r="N14" i="2"/>
  <c r="N18" i="2"/>
  <c r="N22" i="2"/>
  <c r="N26" i="2"/>
  <c r="N30" i="2"/>
  <c r="N15" i="2"/>
  <c r="N19" i="2"/>
  <c r="N23" i="2"/>
  <c r="N27" i="2"/>
  <c r="N11" i="2"/>
  <c r="N16" i="2"/>
  <c r="N20" i="2"/>
  <c r="N28" i="2"/>
  <c r="L13" i="2"/>
  <c r="L17" i="2"/>
  <c r="L21" i="2"/>
  <c r="L25" i="2"/>
  <c r="M14" i="2"/>
  <c r="M18" i="2"/>
  <c r="M22" i="2"/>
  <c r="M26" i="2"/>
  <c r="M30" i="2"/>
  <c r="T52" i="3"/>
  <c r="T48" i="3"/>
  <c r="T55" i="3"/>
  <c r="T51" i="3"/>
  <c r="F80" i="5"/>
  <c r="H80" i="5" s="1"/>
  <c r="F68" i="5"/>
  <c r="F65" i="5"/>
  <c r="F79" i="5"/>
  <c r="H79" i="5" s="1"/>
  <c r="F71" i="5"/>
  <c r="H71" i="5" s="1"/>
  <c r="F82" i="5"/>
  <c r="F78" i="5"/>
  <c r="F74" i="5"/>
  <c r="F70" i="5"/>
  <c r="F66" i="5"/>
  <c r="H66" i="5" s="1"/>
  <c r="F63" i="5"/>
  <c r="F75" i="5"/>
  <c r="F67" i="5"/>
  <c r="F64" i="5"/>
  <c r="H64" i="5" s="1"/>
  <c r="F81" i="5"/>
  <c r="H81" i="5" s="1"/>
  <c r="F77" i="5"/>
  <c r="F73" i="5"/>
  <c r="F69" i="5"/>
  <c r="H69" i="5" s="1"/>
  <c r="T73" i="4"/>
  <c r="T78" i="4"/>
  <c r="T36" i="3"/>
  <c r="T47" i="3"/>
  <c r="T38" i="3"/>
  <c r="T42" i="3"/>
  <c r="T46" i="3"/>
  <c r="T50" i="3"/>
  <c r="T54" i="3"/>
  <c r="T37" i="3"/>
  <c r="T41" i="3"/>
  <c r="T45" i="3"/>
  <c r="T49" i="3"/>
  <c r="T53" i="3"/>
  <c r="H40" i="3"/>
  <c r="H44" i="3"/>
  <c r="H48" i="3"/>
  <c r="H52" i="3"/>
  <c r="H36" i="3"/>
  <c r="H39" i="3"/>
  <c r="H43" i="3"/>
  <c r="H47" i="3"/>
  <c r="H55" i="3"/>
  <c r="H51" i="3"/>
  <c r="H38" i="3"/>
  <c r="H42" i="3"/>
  <c r="H46" i="3"/>
  <c r="H50" i="3"/>
  <c r="H54" i="3"/>
  <c r="H37" i="3"/>
  <c r="H41" i="3"/>
  <c r="H45" i="3"/>
  <c r="H49" i="3"/>
  <c r="H53" i="3"/>
  <c r="H67" i="5" l="1"/>
  <c r="H82" i="5"/>
  <c r="H68" i="5"/>
  <c r="H75" i="5"/>
  <c r="T64" i="5"/>
  <c r="H70" i="5"/>
  <c r="H72" i="5"/>
  <c r="H73" i="5"/>
  <c r="H74" i="5"/>
  <c r="H78" i="5"/>
  <c r="T63" i="5"/>
  <c r="T67" i="5"/>
  <c r="T70" i="5"/>
  <c r="T80" i="5"/>
  <c r="T81" i="5"/>
  <c r="T68" i="5"/>
  <c r="T78" i="5"/>
  <c r="T67" i="4"/>
  <c r="T66" i="4"/>
  <c r="T77" i="5"/>
  <c r="T73" i="5"/>
  <c r="T69" i="5"/>
  <c r="H77" i="5"/>
  <c r="T82" i="5"/>
  <c r="T75" i="5"/>
  <c r="T65" i="5"/>
  <c r="T79" i="5"/>
  <c r="T66" i="5"/>
  <c r="H63" i="5"/>
  <c r="H65" i="5"/>
  <c r="T72" i="5"/>
  <c r="T71" i="5"/>
  <c r="T74" i="5"/>
  <c r="T82" i="4"/>
  <c r="T83" i="4"/>
  <c r="H76" i="4"/>
  <c r="T69" i="4"/>
  <c r="T71" i="4"/>
  <c r="T68" i="4"/>
  <c r="H81" i="4"/>
  <c r="H75" i="4"/>
  <c r="H69" i="4"/>
  <c r="H66" i="4"/>
  <c r="H72" i="4"/>
  <c r="T70" i="4"/>
  <c r="H73" i="4"/>
  <c r="H82" i="4"/>
  <c r="H84" i="4"/>
  <c r="H65" i="4"/>
  <c r="H79" i="4"/>
  <c r="T81" i="4"/>
  <c r="T77" i="4"/>
  <c r="T75" i="4"/>
  <c r="T72" i="4"/>
  <c r="T65" i="4"/>
  <c r="T80" i="4"/>
  <c r="T84" i="4"/>
  <c r="T74" i="4"/>
  <c r="T76" i="4"/>
  <c r="H77" i="4"/>
  <c r="H78" i="4"/>
  <c r="H68" i="4"/>
  <c r="H70" i="4"/>
  <c r="H74" i="4"/>
  <c r="H83" i="4"/>
  <c r="H80" i="4"/>
  <c r="T79" i="4"/>
  <c r="H71" i="4"/>
  <c r="H67" i="4"/>
</calcChain>
</file>

<file path=xl/sharedStrings.xml><?xml version="1.0" encoding="utf-8"?>
<sst xmlns="http://schemas.openxmlformats.org/spreadsheetml/2006/main" count="1020" uniqueCount="116">
  <si>
    <t>Kecamatan</t>
  </si>
  <si>
    <t>Kalijambe</t>
  </si>
  <si>
    <t>Plupuh</t>
  </si>
  <si>
    <t>Masaran</t>
  </si>
  <si>
    <t>Kedawung</t>
  </si>
  <si>
    <t>Sambirejo</t>
  </si>
  <si>
    <t>Gondang</t>
  </si>
  <si>
    <t>Ngrampal</t>
  </si>
  <si>
    <t>Karangmalang</t>
  </si>
  <si>
    <t>Sragen</t>
  </si>
  <si>
    <t>Sidoharjo</t>
  </si>
  <si>
    <t>Tanon</t>
  </si>
  <si>
    <t>Gemolong</t>
  </si>
  <si>
    <t>Miri</t>
  </si>
  <si>
    <t>Sumberlawang</t>
  </si>
  <si>
    <t>Mondokan</t>
  </si>
  <si>
    <t>Sukodono</t>
  </si>
  <si>
    <t>Gesi</t>
  </si>
  <si>
    <t>Tangen</t>
  </si>
  <si>
    <t>Jenar</t>
  </si>
  <si>
    <t>Data Mentah</t>
  </si>
  <si>
    <t>No</t>
  </si>
  <si>
    <t>Luas Panen ( Ha )</t>
  </si>
  <si>
    <t>Sambung Macan</t>
  </si>
  <si>
    <t>Total</t>
  </si>
  <si>
    <t>MANGA</t>
  </si>
  <si>
    <t>PEPAYA</t>
  </si>
  <si>
    <t>Nilai Maximum</t>
  </si>
  <si>
    <t>Nilai Minimum</t>
  </si>
  <si>
    <t>new data = ((data - data min) * (newmax - newmin) / (data max - data min)) + newmin</t>
  </si>
  <si>
    <t>1. Menentukan Pusat Awal Cluster</t>
  </si>
  <si>
    <t>Cluster</t>
  </si>
  <si>
    <t xml:space="preserve">     Diambil data ke-16 sebagai pusat cluster ke-1</t>
  </si>
  <si>
    <t xml:space="preserve">     Diambil data ke-3 sebagai pusat cluster ke-3</t>
  </si>
  <si>
    <t>Desa</t>
  </si>
  <si>
    <t>Jarak Terdekat</t>
  </si>
  <si>
    <t>Posisi</t>
  </si>
  <si>
    <t>C1</t>
  </si>
  <si>
    <t>C2</t>
  </si>
  <si>
    <t>C3</t>
  </si>
  <si>
    <t>Pepaya</t>
  </si>
  <si>
    <t>3.  Pengelompokan Data</t>
  </si>
  <si>
    <t>(Kelompok Data Ke-1)</t>
  </si>
  <si>
    <t>*</t>
  </si>
  <si>
    <t>2. Melakukan Perhitungan Jarak Cluster</t>
  </si>
  <si>
    <t>iterasi ke 2</t>
  </si>
  <si>
    <t>Cluster Baru</t>
  </si>
  <si>
    <t xml:space="preserve">     Cluster baru yang ke-1</t>
  </si>
  <si>
    <t xml:space="preserve">     Cluster baru yang ke-2</t>
  </si>
  <si>
    <t xml:space="preserve">     Cluster baru yang ke-3</t>
  </si>
  <si>
    <t>(Kelompok Data Ke-2)</t>
  </si>
  <si>
    <t>CLUSTER BARU</t>
  </si>
  <si>
    <t xml:space="preserve">ITERASI KE - 3 </t>
  </si>
  <si>
    <t>(Kelompok Data Ke-3)</t>
  </si>
  <si>
    <t>Hasil Akhir</t>
  </si>
  <si>
    <t>Potensi</t>
  </si>
  <si>
    <t>SEDANG</t>
  </si>
  <si>
    <t>TINGGI</t>
  </si>
  <si>
    <t>KECIL</t>
  </si>
  <si>
    <t>Produksi ( Kwintal )</t>
  </si>
  <si>
    <t>data ke - 16</t>
  </si>
  <si>
    <t>data ke - 20</t>
  </si>
  <si>
    <t>data ke - 9</t>
  </si>
  <si>
    <t xml:space="preserve">     Diambil data ke-17 sebagai pusat cluster ke-2</t>
  </si>
  <si>
    <t>Produksi (Kwintal )</t>
  </si>
  <si>
    <t>,</t>
  </si>
  <si>
    <t>Mangga</t>
  </si>
  <si>
    <t>MANGGA</t>
  </si>
  <si>
    <t>id</t>
  </si>
  <si>
    <t>Nama</t>
  </si>
  <si>
    <t>Alamat</t>
  </si>
  <si>
    <t>LuasPanen</t>
  </si>
  <si>
    <t>Produksi</t>
  </si>
  <si>
    <t>Other</t>
  </si>
  <si>
    <t>Koordinat</t>
  </si>
  <si>
    <t>Kelompok</t>
  </si>
  <si>
    <t>-7.432519,110.7811837</t>
  </si>
  <si>
    <t>-7.4461975,110.8612953</t>
  </si>
  <si>
    <t>-7.4820965,110.9074658</t>
  </si>
  <si>
    <t>-7.5003971,110.9938493</t>
  </si>
  <si>
    <t>-7.495212,111.0769887</t>
  </si>
  <si>
    <t>-7.4308786,111.0686018</t>
  </si>
  <si>
    <t>-7.369187,111.0667234</t>
  </si>
  <si>
    <t>-7.3928042,110.9760989</t>
  </si>
  <si>
    <t>-7.4568665,110.9850802</t>
  </si>
  <si>
    <t>-7.3988571,110.9846828</t>
  </si>
  <si>
    <t>-7.419204,110.9272203</t>
  </si>
  <si>
    <t>-7.3825035,110.8879453</t>
  </si>
  <si>
    <t>-7.3944436,110.8033602</t>
  </si>
  <si>
    <t>-7.3339323,110.7441913</t>
  </si>
  <si>
    <t>-7.3162893,110.7945389</t>
  </si>
  <si>
    <t>-7.319217,110.8934952</t>
  </si>
  <si>
    <t>-7.3276994,110.9077389</t>
  </si>
  <si>
    <t>-7.3308435,110.9724852</t>
  </si>
  <si>
    <t>-7.2996346,111.0227382</t>
  </si>
  <si>
    <t>-7.3027824,111.0372809</t>
  </si>
  <si>
    <t>Kec. Kalijambe</t>
  </si>
  <si>
    <t>Kec. Plupuh</t>
  </si>
  <si>
    <t>Kec. Masaran</t>
  </si>
  <si>
    <t>Kec. Kedawung</t>
  </si>
  <si>
    <t>Kec. Sambirejo</t>
  </si>
  <si>
    <t>Kec. Gondang</t>
  </si>
  <si>
    <t>Kec. Sambung Macan</t>
  </si>
  <si>
    <t>Kec. Ngrampal</t>
  </si>
  <si>
    <t>Kec. Karangmalang</t>
  </si>
  <si>
    <t>Kec. Sragen</t>
  </si>
  <si>
    <t>Kec. Sidoharjo</t>
  </si>
  <si>
    <t>Kec. Tanon</t>
  </si>
  <si>
    <t>Kec. Gemolong</t>
  </si>
  <si>
    <t>Kec. Miri</t>
  </si>
  <si>
    <t>Kec. Sumberlawang</t>
  </si>
  <si>
    <t>Kec. Mondokan</t>
  </si>
  <si>
    <t>Kec. Sukodono</t>
  </si>
  <si>
    <t>Kec. Gesi</t>
  </si>
  <si>
    <t>Kec. Tangen</t>
  </si>
  <si>
    <t>Kec. Jenar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</si>
</sst>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  <xf numFmtId="0" fontId="6" fillId="0" borderId="0"/>
  </cellStyleXfs>
  <cellXfs count="106">
    <xf numFmtId="0" fontId="0" fillId="0" borderId="0" xfId="0"/>
    <xf numFmtId="1" fontId="3" fillId="2" borderId="5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3" applyFont="1" applyFill="1" applyBorder="1" applyAlignment="1">
      <alignment horizontal="left" vertical="center"/>
    </xf>
    <xf numFmtId="3" fontId="0" fillId="2" borderId="2" xfId="0" applyNumberFormat="1" applyFill="1" applyBorder="1" applyAlignment="1">
      <alignment horizontal="center" vertical="center"/>
    </xf>
    <xf numFmtId="0" fontId="6" fillId="0" borderId="0" xfId="4" applyNumberFormat="1" applyAlignment="1">
      <alignment horizontal="center" vertical="center"/>
    </xf>
    <xf numFmtId="3" fontId="6" fillId="0" borderId="0" xfId="4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2" fillId="0" borderId="0" xfId="2" applyBorder="1" applyAlignment="1">
      <alignment vertical="center" wrapText="1"/>
    </xf>
    <xf numFmtId="1" fontId="3" fillId="2" borderId="2" xfId="1" applyNumberFormat="1" applyFont="1" applyFill="1" applyBorder="1" applyAlignment="1">
      <alignment horizontal="center" vertical="center"/>
    </xf>
    <xf numFmtId="0" fontId="1" fillId="0" borderId="2" xfId="1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1" fontId="3" fillId="2" borderId="2" xfId="1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3" fontId="3" fillId="0" borderId="2" xfId="1" applyNumberFormat="1" applyFont="1" applyBorder="1" applyAlignment="1">
      <alignment horizontal="center" vertical="center"/>
    </xf>
    <xf numFmtId="3" fontId="3" fillId="0" borderId="2" xfId="1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3" fontId="3" fillId="0" borderId="3" xfId="1" applyNumberFormat="1" applyFont="1" applyBorder="1" applyAlignment="1">
      <alignment horizontal="center" vertical="center"/>
    </xf>
    <xf numFmtId="3" fontId="3" fillId="0" borderId="3" xfId="1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" fontId="3" fillId="2" borderId="3" xfId="1" applyNumberFormat="1" applyFont="1" applyFill="1" applyBorder="1" applyAlignment="1">
      <alignment horizontal="center" vertical="center"/>
    </xf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/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" fontId="8" fillId="2" borderId="2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2" fontId="1" fillId="0" borderId="2" xfId="1" applyNumberFormat="1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" fontId="3" fillId="2" borderId="3" xfId="1" applyNumberFormat="1" applyFont="1" applyFill="1" applyBorder="1" applyAlignment="1">
      <alignment horizontal="center" vertical="center"/>
    </xf>
    <xf numFmtId="1" fontId="3" fillId="2" borderId="2" xfId="1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" fontId="3" fillId="2" borderId="2" xfId="1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" fontId="3" fillId="2" borderId="2" xfId="1" applyNumberFormat="1" applyFont="1" applyFill="1" applyBorder="1" applyAlignment="1">
      <alignment horizontal="center" vertical="center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165" fontId="7" fillId="0" borderId="2" xfId="0" applyNumberFormat="1" applyFont="1" applyBorder="1" applyAlignment="1">
      <alignment horizontal="center" vertical="center"/>
    </xf>
    <xf numFmtId="0" fontId="0" fillId="0" borderId="0" xfId="0" applyBorder="1"/>
    <xf numFmtId="165" fontId="1" fillId="0" borderId="2" xfId="1" applyNumberFormat="1" applyFont="1" applyBorder="1" applyAlignment="1">
      <alignment horizontal="center" vertical="center"/>
    </xf>
    <xf numFmtId="165" fontId="1" fillId="0" borderId="4" xfId="1" applyNumberFormat="1" applyFont="1" applyBorder="1" applyAlignment="1">
      <alignment horizontal="center" vertical="center"/>
    </xf>
    <xf numFmtId="3" fontId="6" fillId="0" borderId="2" xfId="4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6" fillId="0" borderId="2" xfId="4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" fontId="3" fillId="3" borderId="2" xfId="1" applyNumberFormat="1" applyFont="1" applyFill="1" applyBorder="1" applyAlignment="1">
      <alignment horizontal="center" vertical="center"/>
    </xf>
    <xf numFmtId="1" fontId="3" fillId="2" borderId="2" xfId="1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7" xfId="2" applyBorder="1" applyAlignment="1">
      <alignment horizontal="center" vertical="center" wrapText="1"/>
    </xf>
    <xf numFmtId="0" fontId="2" fillId="0" borderId="0" xfId="2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1" fontId="3" fillId="3" borderId="3" xfId="1" applyNumberFormat="1" applyFont="1" applyFill="1" applyBorder="1" applyAlignment="1">
      <alignment horizontal="center" vertical="center"/>
    </xf>
    <xf numFmtId="1" fontId="3" fillId="3" borderId="4" xfId="1" applyNumberFormat="1" applyFont="1" applyFill="1" applyBorder="1" applyAlignment="1">
      <alignment horizontal="center" vertical="center"/>
    </xf>
    <xf numFmtId="1" fontId="3" fillId="2" borderId="3" xfId="1" applyNumberFormat="1" applyFont="1" applyFill="1" applyBorder="1" applyAlignment="1">
      <alignment horizontal="center" vertical="center"/>
    </xf>
    <xf numFmtId="1" fontId="3" fillId="2" borderId="4" xfId="1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1" fontId="3" fillId="2" borderId="8" xfId="1" applyNumberFormat="1" applyFont="1" applyFill="1" applyBorder="1" applyAlignment="1">
      <alignment horizontal="center" vertical="center"/>
    </xf>
    <xf numFmtId="1" fontId="3" fillId="3" borderId="8" xfId="1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1" fontId="3" fillId="2" borderId="9" xfId="1" applyNumberFormat="1" applyFont="1" applyFill="1" applyBorder="1" applyAlignment="1">
      <alignment horizontal="center" vertical="center"/>
    </xf>
    <xf numFmtId="1" fontId="3" fillId="2" borderId="10" xfId="1" applyNumberFormat="1" applyFont="1" applyFill="1" applyBorder="1" applyAlignment="1">
      <alignment horizontal="center" vertical="center"/>
    </xf>
    <xf numFmtId="1" fontId="3" fillId="2" borderId="5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1" fontId="3" fillId="2" borderId="2" xfId="1" applyNumberFormat="1" applyFont="1" applyFill="1" applyBorder="1" applyAlignment="1">
      <alignment vertical="center"/>
    </xf>
  </cellXfs>
  <cellStyles count="5">
    <cellStyle name="Comma [0]" xfId="1" builtinId="6"/>
    <cellStyle name="Explanatory Text" xfId="2" builtinId="53"/>
    <cellStyle name="Normal" xfId="0" builtinId="0"/>
    <cellStyle name="Normal 2" xfId="4" xr:uid="{6652E36B-854B-4D4B-8BE2-A780DC180089}"/>
    <cellStyle name="Normal 3" xfId="3" xr:uid="{B600151A-1040-4317-A2F6-9084192D86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950DD-A589-489E-925B-08141F76ABFF}">
  <dimension ref="A1:F27"/>
  <sheetViews>
    <sheetView topLeftCell="A25" workbookViewId="0">
      <selection activeCell="F7" sqref="F7:F26"/>
    </sheetView>
  </sheetViews>
  <sheetFormatPr defaultRowHeight="15" x14ac:dyDescent="0.25"/>
  <cols>
    <col min="2" max="2" width="20.140625" customWidth="1"/>
    <col min="3" max="3" width="16" bestFit="1" customWidth="1"/>
    <col min="4" max="4" width="18.28515625" customWidth="1"/>
    <col min="5" max="5" width="16" bestFit="1" customWidth="1"/>
    <col min="6" max="6" width="19.28515625" customWidth="1"/>
  </cols>
  <sheetData>
    <row r="1" spans="1:6" x14ac:dyDescent="0.25">
      <c r="A1" s="60" t="s">
        <v>20</v>
      </c>
      <c r="B1" s="60"/>
      <c r="C1" s="60"/>
      <c r="D1" s="60"/>
      <c r="E1" s="60"/>
      <c r="F1" s="60"/>
    </row>
    <row r="2" spans="1:6" x14ac:dyDescent="0.25">
      <c r="A2" s="61"/>
      <c r="B2" s="61"/>
      <c r="C2" s="61"/>
      <c r="D2" s="61"/>
      <c r="E2" s="61"/>
      <c r="F2" s="61"/>
    </row>
    <row r="4" spans="1:6" x14ac:dyDescent="0.25">
      <c r="A4" s="59" t="s">
        <v>21</v>
      </c>
      <c r="B4" s="59" t="s">
        <v>0</v>
      </c>
      <c r="C4" s="58" t="s">
        <v>67</v>
      </c>
      <c r="D4" s="58"/>
      <c r="E4" s="58" t="s">
        <v>26</v>
      </c>
      <c r="F4" s="58"/>
    </row>
    <row r="5" spans="1:6" x14ac:dyDescent="0.25">
      <c r="A5" s="59"/>
      <c r="B5" s="59"/>
      <c r="C5" s="59">
        <v>2020</v>
      </c>
      <c r="D5" s="59"/>
      <c r="E5" s="59">
        <v>2020</v>
      </c>
      <c r="F5" s="59"/>
    </row>
    <row r="6" spans="1:6" x14ac:dyDescent="0.25">
      <c r="A6" s="59"/>
      <c r="B6" s="59"/>
      <c r="C6" s="47" t="s">
        <v>22</v>
      </c>
      <c r="D6" s="47" t="s">
        <v>59</v>
      </c>
      <c r="E6" s="47" t="s">
        <v>22</v>
      </c>
      <c r="F6" s="47" t="s">
        <v>59</v>
      </c>
    </row>
    <row r="7" spans="1:6" ht="15.75" x14ac:dyDescent="0.25">
      <c r="A7" s="2">
        <v>1</v>
      </c>
      <c r="B7" s="3" t="s">
        <v>1</v>
      </c>
      <c r="C7" s="54">
        <v>17000</v>
      </c>
      <c r="D7" s="55">
        <v>9350</v>
      </c>
      <c r="E7" s="56">
        <v>635</v>
      </c>
      <c r="F7" s="16">
        <v>242</v>
      </c>
    </row>
    <row r="8" spans="1:6" ht="15.75" x14ac:dyDescent="0.25">
      <c r="A8" s="2">
        <v>2</v>
      </c>
      <c r="B8" s="3" t="s">
        <v>2</v>
      </c>
      <c r="C8" s="54">
        <v>2500</v>
      </c>
      <c r="D8" s="55">
        <v>1500</v>
      </c>
      <c r="E8" s="56">
        <v>425</v>
      </c>
      <c r="F8" s="16">
        <v>560</v>
      </c>
    </row>
    <row r="9" spans="1:6" ht="15.75" x14ac:dyDescent="0.25">
      <c r="A9" s="2">
        <v>3</v>
      </c>
      <c r="B9" s="3" t="s">
        <v>3</v>
      </c>
      <c r="C9" s="56">
        <v>0</v>
      </c>
      <c r="D9" s="16">
        <v>0</v>
      </c>
      <c r="E9" s="56">
        <v>380</v>
      </c>
      <c r="F9" s="16">
        <v>80</v>
      </c>
    </row>
    <row r="10" spans="1:6" ht="15.75" x14ac:dyDescent="0.25">
      <c r="A10" s="2">
        <v>4</v>
      </c>
      <c r="B10" s="3" t="s">
        <v>4</v>
      </c>
      <c r="C10" s="56">
        <v>512</v>
      </c>
      <c r="D10" s="16">
        <v>205</v>
      </c>
      <c r="E10" s="56">
        <v>943</v>
      </c>
      <c r="F10" s="16">
        <v>389</v>
      </c>
    </row>
    <row r="11" spans="1:6" ht="15.75" x14ac:dyDescent="0.25">
      <c r="A11" s="2">
        <v>5</v>
      </c>
      <c r="B11" s="3" t="s">
        <v>5</v>
      </c>
      <c r="C11" s="56">
        <v>546</v>
      </c>
      <c r="D11" s="16">
        <v>115</v>
      </c>
      <c r="E11" s="56">
        <v>90</v>
      </c>
      <c r="F11" s="16">
        <v>30</v>
      </c>
    </row>
    <row r="12" spans="1:6" ht="15.75" x14ac:dyDescent="0.25">
      <c r="A12" s="2">
        <v>6</v>
      </c>
      <c r="B12" s="3" t="s">
        <v>6</v>
      </c>
      <c r="C12" s="54">
        <v>8300</v>
      </c>
      <c r="D12" s="55">
        <v>2075</v>
      </c>
      <c r="E12" s="56">
        <v>308</v>
      </c>
      <c r="F12" s="16">
        <v>154</v>
      </c>
    </row>
    <row r="13" spans="1:6" ht="15.75" x14ac:dyDescent="0.25">
      <c r="A13" s="2">
        <v>7</v>
      </c>
      <c r="B13" s="3" t="s">
        <v>23</v>
      </c>
      <c r="C13" s="54">
        <v>1771</v>
      </c>
      <c r="D13" s="16">
        <v>858</v>
      </c>
      <c r="E13" s="54">
        <v>3777</v>
      </c>
      <c r="F13" s="55">
        <v>1872</v>
      </c>
    </row>
    <row r="14" spans="1:6" ht="15.75" x14ac:dyDescent="0.25">
      <c r="A14" s="2">
        <v>8</v>
      </c>
      <c r="B14" s="3" t="s">
        <v>7</v>
      </c>
      <c r="C14" s="54">
        <v>6091</v>
      </c>
      <c r="D14" s="55">
        <v>3009</v>
      </c>
      <c r="E14" s="54">
        <v>2062</v>
      </c>
      <c r="F14" s="55">
        <v>1107</v>
      </c>
    </row>
    <row r="15" spans="1:6" ht="15.75" x14ac:dyDescent="0.25">
      <c r="A15" s="2">
        <v>9</v>
      </c>
      <c r="B15" s="3" t="s">
        <v>8</v>
      </c>
      <c r="C15" s="56">
        <v>225</v>
      </c>
      <c r="D15" s="16">
        <v>117</v>
      </c>
      <c r="E15" s="56">
        <v>45</v>
      </c>
      <c r="F15" s="16">
        <v>20</v>
      </c>
    </row>
    <row r="16" spans="1:6" ht="15.75" x14ac:dyDescent="0.25">
      <c r="A16" s="2">
        <v>10</v>
      </c>
      <c r="B16" s="3" t="s">
        <v>9</v>
      </c>
      <c r="C16" s="54">
        <v>12000</v>
      </c>
      <c r="D16" s="55">
        <v>3266</v>
      </c>
      <c r="E16" s="56">
        <v>65</v>
      </c>
      <c r="F16" s="16">
        <v>21</v>
      </c>
    </row>
    <row r="17" spans="1:6" ht="15.75" x14ac:dyDescent="0.25">
      <c r="A17" s="2">
        <v>11</v>
      </c>
      <c r="B17" s="3" t="s">
        <v>10</v>
      </c>
      <c r="C17" s="54">
        <v>3106</v>
      </c>
      <c r="D17" s="55">
        <v>2329</v>
      </c>
      <c r="E17" s="56">
        <v>550</v>
      </c>
      <c r="F17" s="16">
        <v>434</v>
      </c>
    </row>
    <row r="18" spans="1:6" ht="15.75" x14ac:dyDescent="0.25">
      <c r="A18" s="2">
        <v>12</v>
      </c>
      <c r="B18" s="3" t="s">
        <v>11</v>
      </c>
      <c r="C18" s="54">
        <v>23249</v>
      </c>
      <c r="D18" s="55">
        <v>5823</v>
      </c>
      <c r="E18" s="54">
        <v>5948</v>
      </c>
      <c r="F18" s="55">
        <v>3419</v>
      </c>
    </row>
    <row r="19" spans="1:6" ht="15.75" x14ac:dyDescent="0.25">
      <c r="A19" s="2">
        <v>13</v>
      </c>
      <c r="B19" s="3" t="s">
        <v>12</v>
      </c>
      <c r="C19" s="56">
        <v>120</v>
      </c>
      <c r="D19" s="16">
        <v>78</v>
      </c>
      <c r="E19" s="56">
        <v>60</v>
      </c>
      <c r="F19" s="16">
        <v>15</v>
      </c>
    </row>
    <row r="20" spans="1:6" ht="15.75" x14ac:dyDescent="0.25">
      <c r="A20" s="2">
        <v>14</v>
      </c>
      <c r="B20" s="3" t="s">
        <v>13</v>
      </c>
      <c r="C20" s="56">
        <v>475</v>
      </c>
      <c r="D20" s="16">
        <v>369</v>
      </c>
      <c r="E20" s="54">
        <v>4100</v>
      </c>
      <c r="F20" s="55">
        <v>1727</v>
      </c>
    </row>
    <row r="21" spans="1:6" ht="15.75" x14ac:dyDescent="0.25">
      <c r="A21" s="2">
        <v>15</v>
      </c>
      <c r="B21" s="3" t="s">
        <v>14</v>
      </c>
      <c r="C21" s="54">
        <v>13008</v>
      </c>
      <c r="D21" s="55">
        <v>4585</v>
      </c>
      <c r="E21" s="54">
        <v>6135</v>
      </c>
      <c r="F21" s="55">
        <v>2484</v>
      </c>
    </row>
    <row r="22" spans="1:6" ht="15.75" x14ac:dyDescent="0.25">
      <c r="A22" s="2">
        <v>16</v>
      </c>
      <c r="B22" s="3" t="s">
        <v>15</v>
      </c>
      <c r="C22" s="54">
        <v>29750</v>
      </c>
      <c r="D22" s="55">
        <v>56348</v>
      </c>
      <c r="E22" s="54">
        <v>7250</v>
      </c>
      <c r="F22" s="55">
        <v>8270</v>
      </c>
    </row>
    <row r="23" spans="1:6" ht="15.75" x14ac:dyDescent="0.25">
      <c r="A23" s="2">
        <v>17</v>
      </c>
      <c r="B23" s="3" t="s">
        <v>16</v>
      </c>
      <c r="C23" s="54">
        <v>10300</v>
      </c>
      <c r="D23" s="55">
        <v>20810</v>
      </c>
      <c r="E23" s="56">
        <v>765</v>
      </c>
      <c r="F23" s="16">
        <v>187</v>
      </c>
    </row>
    <row r="24" spans="1:6" ht="15.75" x14ac:dyDescent="0.25">
      <c r="A24" s="2">
        <v>18</v>
      </c>
      <c r="B24" s="3" t="s">
        <v>17</v>
      </c>
      <c r="C24" s="54">
        <v>1890</v>
      </c>
      <c r="D24" s="16">
        <v>378</v>
      </c>
      <c r="E24" s="54">
        <v>1200</v>
      </c>
      <c r="F24" s="16">
        <v>136</v>
      </c>
    </row>
    <row r="25" spans="1:6" ht="15.75" x14ac:dyDescent="0.25">
      <c r="A25" s="2">
        <v>19</v>
      </c>
      <c r="B25" s="3" t="s">
        <v>18</v>
      </c>
      <c r="C25" s="54">
        <v>2607</v>
      </c>
      <c r="D25" s="55">
        <v>1470</v>
      </c>
      <c r="E25" s="56">
        <v>950</v>
      </c>
      <c r="F25" s="16">
        <v>346</v>
      </c>
    </row>
    <row r="26" spans="1:6" ht="15.75" x14ac:dyDescent="0.25">
      <c r="A26" s="2">
        <v>20</v>
      </c>
      <c r="B26" s="3" t="s">
        <v>19</v>
      </c>
      <c r="C26" s="54">
        <v>3623</v>
      </c>
      <c r="D26" s="55">
        <v>2466</v>
      </c>
      <c r="E26" s="54">
        <v>3211</v>
      </c>
      <c r="F26" s="55">
        <v>1798</v>
      </c>
    </row>
    <row r="27" spans="1:6" x14ac:dyDescent="0.25">
      <c r="A27" s="57" t="s">
        <v>24</v>
      </c>
      <c r="B27" s="57"/>
      <c r="C27" s="4">
        <f>SUM(C7:C26)</f>
        <v>137073</v>
      </c>
      <c r="D27" s="4">
        <f>SUM(D7:D26)</f>
        <v>115151</v>
      </c>
      <c r="E27" s="4">
        <f>SUM(E7:E26)</f>
        <v>38899</v>
      </c>
      <c r="F27" s="4">
        <f>SUM(F7:F26)</f>
        <v>23291</v>
      </c>
    </row>
  </sheetData>
  <mergeCells count="8">
    <mergeCell ref="A27:B27"/>
    <mergeCell ref="E4:F4"/>
    <mergeCell ref="E5:F5"/>
    <mergeCell ref="A1:F2"/>
    <mergeCell ref="A4:A6"/>
    <mergeCell ref="B4:B6"/>
    <mergeCell ref="C4:D4"/>
    <mergeCell ref="C5:D5"/>
  </mergeCells>
  <pageMargins left="0.7" right="0.7" top="0.75" bottom="0.75" header="0.3" footer="0.3"/>
  <pageSetup paperSize="130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49F46-2F79-4820-819A-B72BE1702B0C}">
  <dimension ref="A1:H41"/>
  <sheetViews>
    <sheetView topLeftCell="A21" workbookViewId="0">
      <selection activeCell="E24" sqref="E24"/>
    </sheetView>
  </sheetViews>
  <sheetFormatPr defaultRowHeight="15" x14ac:dyDescent="0.25"/>
  <cols>
    <col min="2" max="2" width="15.42578125" bestFit="1" customWidth="1"/>
    <col min="3" max="3" width="19.7109375" bestFit="1" customWidth="1"/>
    <col min="7" max="7" width="21.85546875" bestFit="1" customWidth="1"/>
    <col min="8" max="8" width="10" bestFit="1" customWidth="1"/>
  </cols>
  <sheetData>
    <row r="1" spans="1:8" x14ac:dyDescent="0.25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</row>
    <row r="2" spans="1:8" x14ac:dyDescent="0.25">
      <c r="B2" t="s">
        <v>1</v>
      </c>
      <c r="C2" t="str">
        <f>"Kec. "&amp;B2</f>
        <v>Kec. Kalijambe</v>
      </c>
      <c r="D2">
        <v>17000</v>
      </c>
      <c r="E2">
        <v>9350</v>
      </c>
      <c r="F2">
        <v>0</v>
      </c>
      <c r="G2" t="s">
        <v>76</v>
      </c>
      <c r="H2" t="s">
        <v>67</v>
      </c>
    </row>
    <row r="3" spans="1:8" x14ac:dyDescent="0.25">
      <c r="B3" t="s">
        <v>2</v>
      </c>
      <c r="C3" t="str">
        <f t="shared" ref="C3:C21" si="0">"Kec. "&amp;B3</f>
        <v>Kec. Plupuh</v>
      </c>
      <c r="D3">
        <v>2500</v>
      </c>
      <c r="E3">
        <v>1500</v>
      </c>
      <c r="F3">
        <v>0</v>
      </c>
      <c r="G3" t="s">
        <v>77</v>
      </c>
      <c r="H3" t="s">
        <v>67</v>
      </c>
    </row>
    <row r="4" spans="1:8" x14ac:dyDescent="0.25">
      <c r="B4" t="s">
        <v>3</v>
      </c>
      <c r="C4" t="str">
        <f t="shared" si="0"/>
        <v>Kec. Masaran</v>
      </c>
      <c r="D4">
        <v>0</v>
      </c>
      <c r="E4">
        <v>0</v>
      </c>
      <c r="F4">
        <v>0</v>
      </c>
      <c r="G4" t="s">
        <v>78</v>
      </c>
      <c r="H4" t="s">
        <v>67</v>
      </c>
    </row>
    <row r="5" spans="1:8" x14ac:dyDescent="0.25">
      <c r="B5" t="s">
        <v>4</v>
      </c>
      <c r="C5" t="str">
        <f t="shared" si="0"/>
        <v>Kec. Kedawung</v>
      </c>
      <c r="D5">
        <v>512</v>
      </c>
      <c r="E5">
        <v>205</v>
      </c>
      <c r="F5">
        <v>0</v>
      </c>
      <c r="G5" t="s">
        <v>79</v>
      </c>
      <c r="H5" t="s">
        <v>67</v>
      </c>
    </row>
    <row r="6" spans="1:8" x14ac:dyDescent="0.25">
      <c r="B6" t="s">
        <v>5</v>
      </c>
      <c r="C6" t="str">
        <f t="shared" si="0"/>
        <v>Kec. Sambirejo</v>
      </c>
      <c r="D6">
        <v>546</v>
      </c>
      <c r="E6">
        <v>115</v>
      </c>
      <c r="F6">
        <v>0</v>
      </c>
      <c r="G6" t="s">
        <v>80</v>
      </c>
      <c r="H6" t="s">
        <v>67</v>
      </c>
    </row>
    <row r="7" spans="1:8" x14ac:dyDescent="0.25">
      <c r="B7" t="s">
        <v>6</v>
      </c>
      <c r="C7" t="str">
        <f t="shared" si="0"/>
        <v>Kec. Gondang</v>
      </c>
      <c r="D7">
        <v>8300</v>
      </c>
      <c r="E7">
        <v>2075</v>
      </c>
      <c r="F7">
        <v>0</v>
      </c>
      <c r="G7" t="s">
        <v>81</v>
      </c>
      <c r="H7" t="s">
        <v>67</v>
      </c>
    </row>
    <row r="8" spans="1:8" x14ac:dyDescent="0.25">
      <c r="B8" t="s">
        <v>23</v>
      </c>
      <c r="C8" t="str">
        <f t="shared" si="0"/>
        <v>Kec. Sambung Macan</v>
      </c>
      <c r="D8">
        <v>1771</v>
      </c>
      <c r="E8">
        <v>858</v>
      </c>
      <c r="F8">
        <v>0</v>
      </c>
      <c r="G8" t="s">
        <v>82</v>
      </c>
      <c r="H8" t="s">
        <v>67</v>
      </c>
    </row>
    <row r="9" spans="1:8" x14ac:dyDescent="0.25">
      <c r="B9" t="s">
        <v>7</v>
      </c>
      <c r="C9" t="str">
        <f t="shared" si="0"/>
        <v>Kec. Ngrampal</v>
      </c>
      <c r="D9">
        <v>6091</v>
      </c>
      <c r="E9">
        <v>3009</v>
      </c>
      <c r="F9">
        <v>0</v>
      </c>
      <c r="G9" t="s">
        <v>83</v>
      </c>
      <c r="H9" t="s">
        <v>67</v>
      </c>
    </row>
    <row r="10" spans="1:8" x14ac:dyDescent="0.25">
      <c r="B10" t="s">
        <v>8</v>
      </c>
      <c r="C10" t="str">
        <f t="shared" si="0"/>
        <v>Kec. Karangmalang</v>
      </c>
      <c r="D10">
        <v>225</v>
      </c>
      <c r="E10">
        <v>117</v>
      </c>
      <c r="F10">
        <v>0</v>
      </c>
      <c r="G10" t="s">
        <v>84</v>
      </c>
      <c r="H10" t="s">
        <v>67</v>
      </c>
    </row>
    <row r="11" spans="1:8" x14ac:dyDescent="0.25">
      <c r="B11" t="s">
        <v>9</v>
      </c>
      <c r="C11" t="str">
        <f t="shared" si="0"/>
        <v>Kec. Sragen</v>
      </c>
      <c r="D11">
        <v>12000</v>
      </c>
      <c r="E11">
        <v>3266</v>
      </c>
      <c r="F11">
        <v>0</v>
      </c>
      <c r="G11" t="s">
        <v>85</v>
      </c>
      <c r="H11" t="s">
        <v>67</v>
      </c>
    </row>
    <row r="12" spans="1:8" x14ac:dyDescent="0.25">
      <c r="B12" t="s">
        <v>10</v>
      </c>
      <c r="C12" t="str">
        <f t="shared" si="0"/>
        <v>Kec. Sidoharjo</v>
      </c>
      <c r="D12">
        <v>3106</v>
      </c>
      <c r="E12">
        <v>2329</v>
      </c>
      <c r="F12">
        <v>0</v>
      </c>
      <c r="G12" t="s">
        <v>86</v>
      </c>
      <c r="H12" t="s">
        <v>67</v>
      </c>
    </row>
    <row r="13" spans="1:8" x14ac:dyDescent="0.25">
      <c r="B13" t="s">
        <v>11</v>
      </c>
      <c r="C13" t="str">
        <f t="shared" si="0"/>
        <v>Kec. Tanon</v>
      </c>
      <c r="D13">
        <v>23249</v>
      </c>
      <c r="E13">
        <v>5823</v>
      </c>
      <c r="F13">
        <v>0</v>
      </c>
      <c r="G13" t="s">
        <v>87</v>
      </c>
      <c r="H13" t="s">
        <v>67</v>
      </c>
    </row>
    <row r="14" spans="1:8" x14ac:dyDescent="0.25">
      <c r="B14" t="s">
        <v>12</v>
      </c>
      <c r="C14" t="str">
        <f t="shared" si="0"/>
        <v>Kec. Gemolong</v>
      </c>
      <c r="D14">
        <v>120</v>
      </c>
      <c r="E14">
        <v>78</v>
      </c>
      <c r="F14">
        <v>0</v>
      </c>
      <c r="G14" t="s">
        <v>88</v>
      </c>
      <c r="H14" t="s">
        <v>67</v>
      </c>
    </row>
    <row r="15" spans="1:8" x14ac:dyDescent="0.25">
      <c r="B15" t="s">
        <v>13</v>
      </c>
      <c r="C15" t="str">
        <f t="shared" si="0"/>
        <v>Kec. Miri</v>
      </c>
      <c r="D15">
        <v>475</v>
      </c>
      <c r="E15">
        <v>369</v>
      </c>
      <c r="F15">
        <v>0</v>
      </c>
      <c r="G15" t="s">
        <v>89</v>
      </c>
      <c r="H15" t="s">
        <v>67</v>
      </c>
    </row>
    <row r="16" spans="1:8" x14ac:dyDescent="0.25">
      <c r="B16" t="s">
        <v>14</v>
      </c>
      <c r="C16" t="str">
        <f t="shared" si="0"/>
        <v>Kec. Sumberlawang</v>
      </c>
      <c r="D16">
        <v>13008</v>
      </c>
      <c r="E16">
        <v>4585</v>
      </c>
      <c r="F16">
        <v>0</v>
      </c>
      <c r="G16" t="s">
        <v>90</v>
      </c>
      <c r="H16" t="s">
        <v>67</v>
      </c>
    </row>
    <row r="17" spans="2:8" x14ac:dyDescent="0.25">
      <c r="B17" t="s">
        <v>15</v>
      </c>
      <c r="C17" t="str">
        <f t="shared" si="0"/>
        <v>Kec. Mondokan</v>
      </c>
      <c r="D17">
        <v>29750</v>
      </c>
      <c r="E17">
        <v>56348</v>
      </c>
      <c r="F17">
        <v>0</v>
      </c>
      <c r="G17" t="s">
        <v>91</v>
      </c>
      <c r="H17" t="s">
        <v>67</v>
      </c>
    </row>
    <row r="18" spans="2:8" x14ac:dyDescent="0.25">
      <c r="B18" t="s">
        <v>16</v>
      </c>
      <c r="C18" t="str">
        <f t="shared" si="0"/>
        <v>Kec. Sukodono</v>
      </c>
      <c r="D18">
        <v>10300</v>
      </c>
      <c r="E18">
        <v>20810</v>
      </c>
      <c r="F18">
        <v>0</v>
      </c>
      <c r="G18" t="s">
        <v>92</v>
      </c>
      <c r="H18" t="s">
        <v>67</v>
      </c>
    </row>
    <row r="19" spans="2:8" x14ac:dyDescent="0.25">
      <c r="B19" t="s">
        <v>17</v>
      </c>
      <c r="C19" t="str">
        <f t="shared" si="0"/>
        <v>Kec. Gesi</v>
      </c>
      <c r="D19">
        <v>1890</v>
      </c>
      <c r="E19">
        <v>378</v>
      </c>
      <c r="F19">
        <v>0</v>
      </c>
      <c r="G19" t="s">
        <v>93</v>
      </c>
      <c r="H19" t="s">
        <v>67</v>
      </c>
    </row>
    <row r="20" spans="2:8" x14ac:dyDescent="0.25">
      <c r="B20" t="s">
        <v>18</v>
      </c>
      <c r="C20" t="str">
        <f t="shared" si="0"/>
        <v>Kec. Tangen</v>
      </c>
      <c r="D20">
        <v>2607</v>
      </c>
      <c r="E20">
        <v>1470</v>
      </c>
      <c r="F20">
        <v>0</v>
      </c>
      <c r="G20" t="s">
        <v>94</v>
      </c>
      <c r="H20" t="s">
        <v>67</v>
      </c>
    </row>
    <row r="21" spans="2:8" x14ac:dyDescent="0.25">
      <c r="B21" t="s">
        <v>19</v>
      </c>
      <c r="C21" t="str">
        <f t="shared" si="0"/>
        <v>Kec. Jenar</v>
      </c>
      <c r="D21">
        <v>3623</v>
      </c>
      <c r="E21">
        <v>2466</v>
      </c>
      <c r="F21">
        <v>0</v>
      </c>
      <c r="G21" t="s">
        <v>95</v>
      </c>
      <c r="H21" t="s">
        <v>67</v>
      </c>
    </row>
    <row r="22" spans="2:8" x14ac:dyDescent="0.25">
      <c r="B22" t="s">
        <v>1</v>
      </c>
      <c r="C22" t="s">
        <v>96</v>
      </c>
      <c r="D22">
        <v>635</v>
      </c>
      <c r="E22">
        <v>242</v>
      </c>
      <c r="F22">
        <v>0</v>
      </c>
      <c r="G22" t="s">
        <v>76</v>
      </c>
      <c r="H22" t="s">
        <v>26</v>
      </c>
    </row>
    <row r="23" spans="2:8" x14ac:dyDescent="0.25">
      <c r="B23" t="s">
        <v>2</v>
      </c>
      <c r="C23" t="s">
        <v>97</v>
      </c>
      <c r="D23">
        <v>425</v>
      </c>
      <c r="E23">
        <v>560</v>
      </c>
      <c r="F23">
        <v>0</v>
      </c>
      <c r="G23" t="s">
        <v>77</v>
      </c>
      <c r="H23" t="s">
        <v>26</v>
      </c>
    </row>
    <row r="24" spans="2:8" x14ac:dyDescent="0.25">
      <c r="B24" t="s">
        <v>3</v>
      </c>
      <c r="C24" t="s">
        <v>98</v>
      </c>
      <c r="D24">
        <v>380</v>
      </c>
      <c r="E24">
        <v>80</v>
      </c>
      <c r="F24">
        <v>0</v>
      </c>
      <c r="G24" t="s">
        <v>78</v>
      </c>
      <c r="H24" t="s">
        <v>26</v>
      </c>
    </row>
    <row r="25" spans="2:8" x14ac:dyDescent="0.25">
      <c r="B25" t="s">
        <v>4</v>
      </c>
      <c r="C25" t="s">
        <v>99</v>
      </c>
      <c r="D25">
        <v>943</v>
      </c>
      <c r="E25">
        <v>389</v>
      </c>
      <c r="F25">
        <v>0</v>
      </c>
      <c r="G25" t="s">
        <v>79</v>
      </c>
      <c r="H25" t="s">
        <v>26</v>
      </c>
    </row>
    <row r="26" spans="2:8" x14ac:dyDescent="0.25">
      <c r="B26" t="s">
        <v>5</v>
      </c>
      <c r="C26" t="s">
        <v>100</v>
      </c>
      <c r="D26">
        <v>90</v>
      </c>
      <c r="E26">
        <v>30</v>
      </c>
      <c r="F26">
        <v>0</v>
      </c>
      <c r="G26" t="s">
        <v>80</v>
      </c>
      <c r="H26" t="s">
        <v>26</v>
      </c>
    </row>
    <row r="27" spans="2:8" x14ac:dyDescent="0.25">
      <c r="B27" t="s">
        <v>6</v>
      </c>
      <c r="C27" t="s">
        <v>101</v>
      </c>
      <c r="D27">
        <v>308</v>
      </c>
      <c r="E27">
        <v>154</v>
      </c>
      <c r="F27">
        <v>0</v>
      </c>
      <c r="G27" t="s">
        <v>81</v>
      </c>
      <c r="H27" t="s">
        <v>26</v>
      </c>
    </row>
    <row r="28" spans="2:8" x14ac:dyDescent="0.25">
      <c r="B28" t="s">
        <v>23</v>
      </c>
      <c r="C28" t="s">
        <v>102</v>
      </c>
      <c r="D28">
        <v>3777</v>
      </c>
      <c r="E28">
        <v>1872</v>
      </c>
      <c r="F28">
        <v>0</v>
      </c>
      <c r="G28" t="s">
        <v>82</v>
      </c>
      <c r="H28" t="s">
        <v>26</v>
      </c>
    </row>
    <row r="29" spans="2:8" x14ac:dyDescent="0.25">
      <c r="B29" t="s">
        <v>7</v>
      </c>
      <c r="C29" t="s">
        <v>103</v>
      </c>
      <c r="D29">
        <v>2062</v>
      </c>
      <c r="E29">
        <v>1107</v>
      </c>
      <c r="F29">
        <v>0</v>
      </c>
      <c r="G29" t="s">
        <v>83</v>
      </c>
      <c r="H29" t="s">
        <v>26</v>
      </c>
    </row>
    <row r="30" spans="2:8" x14ac:dyDescent="0.25">
      <c r="B30" t="s">
        <v>8</v>
      </c>
      <c r="C30" t="s">
        <v>104</v>
      </c>
      <c r="D30">
        <v>45</v>
      </c>
      <c r="E30">
        <v>20</v>
      </c>
      <c r="F30">
        <v>0</v>
      </c>
      <c r="G30" t="s">
        <v>84</v>
      </c>
      <c r="H30" t="s">
        <v>26</v>
      </c>
    </row>
    <row r="31" spans="2:8" x14ac:dyDescent="0.25">
      <c r="B31" t="s">
        <v>9</v>
      </c>
      <c r="C31" t="s">
        <v>105</v>
      </c>
      <c r="D31">
        <v>65</v>
      </c>
      <c r="E31">
        <v>21</v>
      </c>
      <c r="F31">
        <v>0</v>
      </c>
      <c r="G31" t="s">
        <v>85</v>
      </c>
      <c r="H31" t="s">
        <v>26</v>
      </c>
    </row>
    <row r="32" spans="2:8" x14ac:dyDescent="0.25">
      <c r="B32" t="s">
        <v>10</v>
      </c>
      <c r="C32" t="s">
        <v>106</v>
      </c>
      <c r="D32">
        <v>550</v>
      </c>
      <c r="E32">
        <v>434</v>
      </c>
      <c r="F32">
        <v>0</v>
      </c>
      <c r="G32" t="s">
        <v>86</v>
      </c>
      <c r="H32" t="s">
        <v>26</v>
      </c>
    </row>
    <row r="33" spans="2:8" x14ac:dyDescent="0.25">
      <c r="B33" t="s">
        <v>11</v>
      </c>
      <c r="C33" t="s">
        <v>107</v>
      </c>
      <c r="D33">
        <v>5948</v>
      </c>
      <c r="E33">
        <v>3419</v>
      </c>
      <c r="F33">
        <v>0</v>
      </c>
      <c r="G33" t="s">
        <v>87</v>
      </c>
      <c r="H33" t="s">
        <v>26</v>
      </c>
    </row>
    <row r="34" spans="2:8" x14ac:dyDescent="0.25">
      <c r="B34" t="s">
        <v>12</v>
      </c>
      <c r="C34" t="s">
        <v>108</v>
      </c>
      <c r="D34">
        <v>60</v>
      </c>
      <c r="E34">
        <v>15</v>
      </c>
      <c r="F34">
        <v>0</v>
      </c>
      <c r="G34" t="s">
        <v>88</v>
      </c>
      <c r="H34" t="s">
        <v>26</v>
      </c>
    </row>
    <row r="35" spans="2:8" x14ac:dyDescent="0.25">
      <c r="B35" t="s">
        <v>13</v>
      </c>
      <c r="C35" t="s">
        <v>109</v>
      </c>
      <c r="D35">
        <v>4100</v>
      </c>
      <c r="E35">
        <v>1727</v>
      </c>
      <c r="F35">
        <v>0</v>
      </c>
      <c r="G35" t="s">
        <v>89</v>
      </c>
      <c r="H35" t="s">
        <v>26</v>
      </c>
    </row>
    <row r="36" spans="2:8" x14ac:dyDescent="0.25">
      <c r="B36" t="s">
        <v>14</v>
      </c>
      <c r="C36" t="s">
        <v>110</v>
      </c>
      <c r="D36">
        <v>6135</v>
      </c>
      <c r="E36">
        <v>2484</v>
      </c>
      <c r="F36">
        <v>0</v>
      </c>
      <c r="G36" t="s">
        <v>90</v>
      </c>
      <c r="H36" t="s">
        <v>26</v>
      </c>
    </row>
    <row r="37" spans="2:8" x14ac:dyDescent="0.25">
      <c r="B37" t="s">
        <v>15</v>
      </c>
      <c r="C37" t="s">
        <v>111</v>
      </c>
      <c r="D37">
        <v>7250</v>
      </c>
      <c r="E37">
        <v>8270</v>
      </c>
      <c r="F37">
        <v>0</v>
      </c>
      <c r="G37" t="s">
        <v>91</v>
      </c>
      <c r="H37" t="s">
        <v>26</v>
      </c>
    </row>
    <row r="38" spans="2:8" x14ac:dyDescent="0.25">
      <c r="B38" t="s">
        <v>16</v>
      </c>
      <c r="C38" t="s">
        <v>112</v>
      </c>
      <c r="D38">
        <v>765</v>
      </c>
      <c r="E38">
        <v>187</v>
      </c>
      <c r="F38">
        <v>0</v>
      </c>
      <c r="G38" t="s">
        <v>92</v>
      </c>
      <c r="H38" t="s">
        <v>26</v>
      </c>
    </row>
    <row r="39" spans="2:8" x14ac:dyDescent="0.25">
      <c r="B39" t="s">
        <v>17</v>
      </c>
      <c r="C39" t="s">
        <v>113</v>
      </c>
      <c r="D39">
        <v>1200</v>
      </c>
      <c r="E39">
        <v>136</v>
      </c>
      <c r="F39">
        <v>0</v>
      </c>
      <c r="G39" t="s">
        <v>93</v>
      </c>
      <c r="H39" t="s">
        <v>26</v>
      </c>
    </row>
    <row r="40" spans="2:8" x14ac:dyDescent="0.25">
      <c r="B40" t="s">
        <v>18</v>
      </c>
      <c r="C40" t="s">
        <v>114</v>
      </c>
      <c r="D40">
        <v>950</v>
      </c>
      <c r="E40">
        <v>346</v>
      </c>
      <c r="F40">
        <v>0</v>
      </c>
      <c r="G40" t="s">
        <v>94</v>
      </c>
      <c r="H40" t="s">
        <v>26</v>
      </c>
    </row>
    <row r="41" spans="2:8" x14ac:dyDescent="0.25">
      <c r="B41" t="s">
        <v>19</v>
      </c>
      <c r="C41" t="s">
        <v>115</v>
      </c>
      <c r="D41">
        <v>3211</v>
      </c>
      <c r="E41">
        <v>1798</v>
      </c>
      <c r="F41">
        <v>0</v>
      </c>
      <c r="G41" t="s">
        <v>95</v>
      </c>
      <c r="H41" t="s">
        <v>26</v>
      </c>
    </row>
  </sheetData>
  <pageMargins left="0.7" right="0.7" top="0.75" bottom="0.75" header="0.3" footer="0.3"/>
  <pageSetup paperSize="130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87AD6-4FDB-4F16-9615-0D7A0F60926F}">
  <dimension ref="A1:Q30"/>
  <sheetViews>
    <sheetView topLeftCell="E25" workbookViewId="0">
      <selection activeCell="N11" sqref="N11"/>
    </sheetView>
  </sheetViews>
  <sheetFormatPr defaultRowHeight="15" x14ac:dyDescent="0.25"/>
  <cols>
    <col min="2" max="2" width="15.42578125" bestFit="1" customWidth="1"/>
    <col min="3" max="3" width="16" bestFit="1" customWidth="1"/>
    <col min="4" max="4" width="21.42578125" customWidth="1"/>
    <col min="5" max="5" width="16" bestFit="1" customWidth="1"/>
    <col min="6" max="6" width="18.7109375" customWidth="1"/>
    <col min="10" max="10" width="7.7109375" customWidth="1"/>
    <col min="11" max="11" width="10.85546875" customWidth="1"/>
    <col min="12" max="12" width="18.5703125" customWidth="1"/>
    <col min="13" max="13" width="21.28515625" customWidth="1"/>
    <col min="14" max="14" width="22.140625" customWidth="1"/>
    <col min="15" max="15" width="20" customWidth="1"/>
    <col min="16" max="16" width="16" bestFit="1" customWidth="1"/>
    <col min="17" max="17" width="14.85546875" bestFit="1" customWidth="1"/>
  </cols>
  <sheetData>
    <row r="1" spans="1:17" x14ac:dyDescent="0.25">
      <c r="A1" s="60" t="s">
        <v>20</v>
      </c>
      <c r="B1" s="60"/>
      <c r="C1" s="60"/>
      <c r="D1" s="60"/>
      <c r="E1" s="60"/>
      <c r="F1" s="60"/>
    </row>
    <row r="2" spans="1:17" x14ac:dyDescent="0.25">
      <c r="A2" s="61"/>
      <c r="B2" s="61"/>
      <c r="C2" s="61"/>
      <c r="D2" s="61"/>
      <c r="E2" s="61"/>
      <c r="F2" s="61"/>
      <c r="L2" s="60" t="s">
        <v>20</v>
      </c>
      <c r="M2" s="60"/>
      <c r="N2" s="60"/>
      <c r="O2" s="60"/>
      <c r="P2" s="60"/>
      <c r="Q2" s="60"/>
    </row>
    <row r="3" spans="1:17" x14ac:dyDescent="0.25">
      <c r="L3" s="60"/>
      <c r="M3" s="60"/>
      <c r="N3" s="60"/>
      <c r="O3" s="60"/>
      <c r="P3" s="60"/>
      <c r="Q3" s="60"/>
    </row>
    <row r="4" spans="1:17" x14ac:dyDescent="0.25">
      <c r="A4" s="59" t="s">
        <v>21</v>
      </c>
      <c r="B4" s="59" t="s">
        <v>0</v>
      </c>
      <c r="C4" s="65" t="s">
        <v>67</v>
      </c>
      <c r="D4" s="66"/>
      <c r="E4" s="65" t="s">
        <v>26</v>
      </c>
      <c r="F4" s="66"/>
    </row>
    <row r="5" spans="1:17" ht="15" customHeight="1" x14ac:dyDescent="0.25">
      <c r="A5" s="59"/>
      <c r="B5" s="59"/>
      <c r="C5" s="67">
        <v>2020</v>
      </c>
      <c r="D5" s="68"/>
      <c r="E5" s="67">
        <v>2020</v>
      </c>
      <c r="F5" s="68"/>
      <c r="L5" s="62" t="s">
        <v>29</v>
      </c>
      <c r="M5" s="63"/>
      <c r="N5" s="63"/>
      <c r="O5" s="63"/>
      <c r="P5" s="63"/>
      <c r="Q5" s="63"/>
    </row>
    <row r="6" spans="1:17" x14ac:dyDescent="0.25">
      <c r="A6" s="59"/>
      <c r="B6" s="59"/>
      <c r="C6" s="1" t="s">
        <v>22</v>
      </c>
      <c r="D6" s="1" t="s">
        <v>59</v>
      </c>
      <c r="E6" s="1" t="s">
        <v>22</v>
      </c>
      <c r="F6" s="1" t="s">
        <v>64</v>
      </c>
      <c r="L6" s="62"/>
      <c r="M6" s="63"/>
      <c r="N6" s="63"/>
      <c r="O6" s="63"/>
      <c r="P6" s="63"/>
      <c r="Q6" s="63"/>
    </row>
    <row r="7" spans="1:17" ht="15.75" x14ac:dyDescent="0.25">
      <c r="A7" s="2">
        <v>1</v>
      </c>
      <c r="B7" s="3" t="s">
        <v>1</v>
      </c>
      <c r="C7" s="6">
        <v>17000</v>
      </c>
      <c r="D7" s="8">
        <v>9350</v>
      </c>
      <c r="E7" s="5">
        <v>635</v>
      </c>
      <c r="F7" s="7">
        <v>242</v>
      </c>
      <c r="J7" s="13"/>
      <c r="K7" s="13"/>
      <c r="L7" s="13"/>
      <c r="M7" s="13"/>
    </row>
    <row r="8" spans="1:17" ht="15.75" x14ac:dyDescent="0.25">
      <c r="A8" s="2">
        <v>2</v>
      </c>
      <c r="B8" s="3" t="s">
        <v>2</v>
      </c>
      <c r="C8" s="6">
        <v>2500</v>
      </c>
      <c r="D8" s="8">
        <v>1500</v>
      </c>
      <c r="E8" s="5">
        <v>425</v>
      </c>
      <c r="F8" s="7">
        <v>560</v>
      </c>
      <c r="J8" s="59" t="s">
        <v>21</v>
      </c>
      <c r="K8" s="59" t="s">
        <v>0</v>
      </c>
      <c r="L8" s="58" t="s">
        <v>67</v>
      </c>
      <c r="M8" s="58"/>
      <c r="N8" s="58" t="s">
        <v>26</v>
      </c>
      <c r="O8" s="58"/>
    </row>
    <row r="9" spans="1:17" ht="15.75" x14ac:dyDescent="0.25">
      <c r="A9" s="2">
        <v>3</v>
      </c>
      <c r="B9" s="3" t="s">
        <v>3</v>
      </c>
      <c r="C9" s="5">
        <v>0</v>
      </c>
      <c r="D9" s="7">
        <v>0</v>
      </c>
      <c r="E9" s="5">
        <v>380</v>
      </c>
      <c r="F9" s="7">
        <v>80</v>
      </c>
      <c r="J9" s="59"/>
      <c r="K9" s="59"/>
      <c r="L9" s="59">
        <v>2020</v>
      </c>
      <c r="M9" s="59"/>
      <c r="N9" s="59">
        <v>2020</v>
      </c>
      <c r="O9" s="59"/>
    </row>
    <row r="10" spans="1:17" ht="15.75" x14ac:dyDescent="0.25">
      <c r="A10" s="2">
        <v>4</v>
      </c>
      <c r="B10" s="3" t="s">
        <v>4</v>
      </c>
      <c r="C10" s="5">
        <v>512</v>
      </c>
      <c r="D10" s="7">
        <v>205</v>
      </c>
      <c r="E10" s="5">
        <v>943</v>
      </c>
      <c r="F10" s="7">
        <v>389</v>
      </c>
      <c r="J10" s="59"/>
      <c r="K10" s="59"/>
      <c r="L10" s="14" t="s">
        <v>22</v>
      </c>
      <c r="M10" s="14" t="s">
        <v>59</v>
      </c>
      <c r="N10" s="14" t="s">
        <v>22</v>
      </c>
      <c r="O10" s="14" t="s">
        <v>59</v>
      </c>
    </row>
    <row r="11" spans="1:17" ht="15.75" x14ac:dyDescent="0.25">
      <c r="A11" s="2">
        <v>5</v>
      </c>
      <c r="B11" s="3" t="s">
        <v>5</v>
      </c>
      <c r="C11" s="5">
        <v>546</v>
      </c>
      <c r="D11" s="7">
        <v>115</v>
      </c>
      <c r="E11" s="5">
        <v>90</v>
      </c>
      <c r="F11" s="7">
        <v>30</v>
      </c>
      <c r="J11" s="2">
        <v>1</v>
      </c>
      <c r="K11" s="3" t="s">
        <v>1</v>
      </c>
      <c r="L11" s="52">
        <f t="shared" ref="L11:L30" si="0">((((C7-$C$28)*(0-1))/($C$27-$C$28))+1)</f>
        <v>0.4285714285714286</v>
      </c>
      <c r="M11" s="53">
        <f t="shared" ref="M11:M30" si="1">((((D7-$D$28)*(0-1))/($D$27-$D$28))+1)</f>
        <v>0.83406687016398096</v>
      </c>
      <c r="N11" s="52">
        <f t="shared" ref="N11:N30" si="2">((((E7-$E$28)*(0-1))/($E$27-$E$28))+1)</f>
        <v>0.91811242192921583</v>
      </c>
      <c r="O11" s="53">
        <f t="shared" ref="O11:O30" si="3">((((F7-$F$28)*(0-1))/($F$27-$F$28))+1)</f>
        <v>0.97250151423379771</v>
      </c>
    </row>
    <row r="12" spans="1:17" ht="15.75" x14ac:dyDescent="0.25">
      <c r="A12" s="2">
        <v>6</v>
      </c>
      <c r="B12" s="3" t="s">
        <v>6</v>
      </c>
      <c r="C12" s="6">
        <v>8300</v>
      </c>
      <c r="D12" s="8">
        <v>2075</v>
      </c>
      <c r="E12" s="5">
        <v>308</v>
      </c>
      <c r="F12" s="7">
        <v>154</v>
      </c>
      <c r="J12" s="2">
        <v>2</v>
      </c>
      <c r="K12" s="3" t="s">
        <v>2</v>
      </c>
      <c r="L12" s="52">
        <f t="shared" si="0"/>
        <v>0.91596638655462181</v>
      </c>
      <c r="M12" s="53">
        <f t="shared" si="1"/>
        <v>0.97337971179101301</v>
      </c>
      <c r="N12" s="52">
        <f t="shared" si="2"/>
        <v>0.94725884802220683</v>
      </c>
      <c r="O12" s="53">
        <f t="shared" si="3"/>
        <v>0.93397940642035127</v>
      </c>
    </row>
    <row r="13" spans="1:17" ht="15.75" x14ac:dyDescent="0.25">
      <c r="A13" s="2">
        <v>7</v>
      </c>
      <c r="B13" s="3" t="s">
        <v>23</v>
      </c>
      <c r="C13" s="6">
        <v>1771</v>
      </c>
      <c r="D13" s="7">
        <v>858</v>
      </c>
      <c r="E13" s="6">
        <v>3777</v>
      </c>
      <c r="F13" s="8">
        <v>1872</v>
      </c>
      <c r="J13" s="2">
        <v>3</v>
      </c>
      <c r="K13" s="3" t="s">
        <v>3</v>
      </c>
      <c r="L13" s="52">
        <f t="shared" si="0"/>
        <v>1</v>
      </c>
      <c r="M13" s="53">
        <f t="shared" si="1"/>
        <v>1</v>
      </c>
      <c r="N13" s="52">
        <f t="shared" si="2"/>
        <v>0.95350451075641918</v>
      </c>
      <c r="O13" s="53">
        <f t="shared" si="3"/>
        <v>0.99212598425196852</v>
      </c>
    </row>
    <row r="14" spans="1:17" ht="15.75" x14ac:dyDescent="0.25">
      <c r="A14" s="2">
        <v>8</v>
      </c>
      <c r="B14" s="3" t="s">
        <v>7</v>
      </c>
      <c r="C14" s="6">
        <v>6091</v>
      </c>
      <c r="D14" s="8">
        <v>3009</v>
      </c>
      <c r="E14" s="6">
        <v>2062</v>
      </c>
      <c r="F14" s="8">
        <v>1107</v>
      </c>
      <c r="J14" s="2">
        <v>4</v>
      </c>
      <c r="K14" s="3" t="s">
        <v>4</v>
      </c>
      <c r="L14" s="52">
        <f t="shared" si="0"/>
        <v>0.98278991596638654</v>
      </c>
      <c r="M14" s="53">
        <f t="shared" si="1"/>
        <v>0.99636189394477181</v>
      </c>
      <c r="N14" s="52">
        <f t="shared" si="2"/>
        <v>0.87536433032616234</v>
      </c>
      <c r="O14" s="53">
        <f t="shared" si="3"/>
        <v>0.95469412477286497</v>
      </c>
    </row>
    <row r="15" spans="1:17" ht="15.75" x14ac:dyDescent="0.25">
      <c r="A15" s="2">
        <v>9</v>
      </c>
      <c r="B15" s="3" t="s">
        <v>8</v>
      </c>
      <c r="C15" s="5">
        <v>225</v>
      </c>
      <c r="D15" s="7">
        <v>117</v>
      </c>
      <c r="E15" s="5">
        <v>45</v>
      </c>
      <c r="F15" s="7">
        <v>20</v>
      </c>
      <c r="J15" s="2">
        <v>5</v>
      </c>
      <c r="K15" s="3" t="s">
        <v>5</v>
      </c>
      <c r="L15" s="52">
        <f t="shared" si="0"/>
        <v>0.98164705882352943</v>
      </c>
      <c r="M15" s="53">
        <f t="shared" si="1"/>
        <v>0.99795911123731096</v>
      </c>
      <c r="N15" s="52">
        <f t="shared" si="2"/>
        <v>0.99375433726578766</v>
      </c>
      <c r="O15" s="53">
        <f t="shared" si="3"/>
        <v>0.99818291944276194</v>
      </c>
    </row>
    <row r="16" spans="1:17" ht="15.75" x14ac:dyDescent="0.25">
      <c r="A16" s="2">
        <v>10</v>
      </c>
      <c r="B16" s="3" t="s">
        <v>9</v>
      </c>
      <c r="C16" s="6">
        <v>12000</v>
      </c>
      <c r="D16" s="8">
        <v>3266</v>
      </c>
      <c r="E16" s="5">
        <v>65</v>
      </c>
      <c r="F16" s="7">
        <v>21</v>
      </c>
      <c r="J16" s="2">
        <v>6</v>
      </c>
      <c r="K16" s="3" t="s">
        <v>6</v>
      </c>
      <c r="L16" s="52">
        <f t="shared" si="0"/>
        <v>0.72100840336134453</v>
      </c>
      <c r="M16" s="53">
        <f t="shared" si="1"/>
        <v>0.96317526797756803</v>
      </c>
      <c r="N16" s="52">
        <f t="shared" si="2"/>
        <v>0.96349757113115886</v>
      </c>
      <c r="O16" s="53">
        <f t="shared" si="3"/>
        <v>0.98316172016959413</v>
      </c>
    </row>
    <row r="17" spans="1:15" ht="15.75" x14ac:dyDescent="0.25">
      <c r="A17" s="2">
        <v>11</v>
      </c>
      <c r="B17" s="3" t="s">
        <v>10</v>
      </c>
      <c r="C17" s="6">
        <v>3106</v>
      </c>
      <c r="D17" s="8">
        <v>2329</v>
      </c>
      <c r="E17" s="5">
        <v>550</v>
      </c>
      <c r="F17" s="7">
        <v>434</v>
      </c>
      <c r="J17" s="2">
        <v>7</v>
      </c>
      <c r="K17" s="3" t="s">
        <v>23</v>
      </c>
      <c r="L17" s="52">
        <f t="shared" si="0"/>
        <v>0.94047058823529417</v>
      </c>
      <c r="M17" s="53">
        <f t="shared" si="1"/>
        <v>0.98477319514445938</v>
      </c>
      <c r="N17" s="52">
        <f t="shared" si="2"/>
        <v>0.48202637057598885</v>
      </c>
      <c r="O17" s="53">
        <f t="shared" si="3"/>
        <v>0.77504542701393098</v>
      </c>
    </row>
    <row r="18" spans="1:15" ht="15.75" x14ac:dyDescent="0.25">
      <c r="A18" s="2">
        <v>12</v>
      </c>
      <c r="B18" s="3" t="s">
        <v>11</v>
      </c>
      <c r="C18" s="6">
        <v>23249</v>
      </c>
      <c r="D18" s="8">
        <v>5823</v>
      </c>
      <c r="E18" s="6">
        <v>5948</v>
      </c>
      <c r="F18" s="8">
        <v>3419</v>
      </c>
      <c r="J18" s="2">
        <v>8</v>
      </c>
      <c r="K18" s="3" t="s">
        <v>7</v>
      </c>
      <c r="L18" s="52">
        <f t="shared" si="0"/>
        <v>0.79526050420168071</v>
      </c>
      <c r="M18" s="53">
        <f t="shared" si="1"/>
        <v>0.94659970185277209</v>
      </c>
      <c r="N18" s="52">
        <f t="shared" si="2"/>
        <v>0.72005551700208192</v>
      </c>
      <c r="O18" s="53">
        <f t="shared" si="3"/>
        <v>0.86771653543307092</v>
      </c>
    </row>
    <row r="19" spans="1:15" ht="15.75" x14ac:dyDescent="0.25">
      <c r="A19" s="2">
        <v>13</v>
      </c>
      <c r="B19" s="3" t="s">
        <v>12</v>
      </c>
      <c r="C19" s="5">
        <v>120</v>
      </c>
      <c r="D19" s="7">
        <v>78</v>
      </c>
      <c r="E19" s="5">
        <v>60</v>
      </c>
      <c r="F19" s="7">
        <v>15</v>
      </c>
      <c r="J19" s="2">
        <v>9</v>
      </c>
      <c r="K19" s="3" t="s">
        <v>8</v>
      </c>
      <c r="L19" s="52">
        <f t="shared" si="0"/>
        <v>0.99243697478991599</v>
      </c>
      <c r="M19" s="53">
        <f t="shared" si="1"/>
        <v>0.99792361751969905</v>
      </c>
      <c r="N19" s="52">
        <f t="shared" si="2"/>
        <v>1</v>
      </c>
      <c r="O19" s="53">
        <f t="shared" si="3"/>
        <v>0.99939430648092065</v>
      </c>
    </row>
    <row r="20" spans="1:15" ht="15.75" x14ac:dyDescent="0.25">
      <c r="A20" s="2">
        <v>14</v>
      </c>
      <c r="B20" s="3" t="s">
        <v>13</v>
      </c>
      <c r="C20" s="5">
        <v>475</v>
      </c>
      <c r="D20" s="7">
        <v>369</v>
      </c>
      <c r="E20" s="6">
        <v>4100</v>
      </c>
      <c r="F20" s="8">
        <v>1727</v>
      </c>
      <c r="J20" s="2">
        <v>10</v>
      </c>
      <c r="K20" s="3" t="s">
        <v>9</v>
      </c>
      <c r="L20" s="52">
        <f t="shared" si="0"/>
        <v>0.59663865546218486</v>
      </c>
      <c r="M20" s="53">
        <f t="shared" si="1"/>
        <v>0.94203875913963231</v>
      </c>
      <c r="N20" s="52">
        <f t="shared" si="2"/>
        <v>0.99722414989590558</v>
      </c>
      <c r="O20" s="53">
        <f t="shared" si="3"/>
        <v>0.99927316777710473</v>
      </c>
    </row>
    <row r="21" spans="1:15" ht="15.75" x14ac:dyDescent="0.25">
      <c r="A21" s="2">
        <v>15</v>
      </c>
      <c r="B21" s="3" t="s">
        <v>14</v>
      </c>
      <c r="C21" s="6">
        <v>13008</v>
      </c>
      <c r="D21" s="8">
        <v>4585</v>
      </c>
      <c r="E21" s="6">
        <v>6135</v>
      </c>
      <c r="F21" s="8">
        <v>2484</v>
      </c>
      <c r="J21" s="2">
        <v>11</v>
      </c>
      <c r="K21" s="3" t="s">
        <v>10</v>
      </c>
      <c r="L21" s="52">
        <f t="shared" si="0"/>
        <v>0.89559663865546213</v>
      </c>
      <c r="M21" s="53">
        <f t="shared" si="1"/>
        <v>0.95866756584084611</v>
      </c>
      <c r="N21" s="52">
        <f t="shared" si="2"/>
        <v>0.92990978487161691</v>
      </c>
      <c r="O21" s="53">
        <f t="shared" si="3"/>
        <v>0.94924288310115079</v>
      </c>
    </row>
    <row r="22" spans="1:15" ht="15.75" x14ac:dyDescent="0.25">
      <c r="A22" s="2">
        <v>16</v>
      </c>
      <c r="B22" s="3" t="s">
        <v>15</v>
      </c>
      <c r="C22" s="6">
        <v>29750</v>
      </c>
      <c r="D22" s="8">
        <v>56348</v>
      </c>
      <c r="E22" s="6">
        <v>7250</v>
      </c>
      <c r="F22" s="8">
        <v>8270</v>
      </c>
      <c r="J22" s="2">
        <v>12</v>
      </c>
      <c r="K22" s="3" t="s">
        <v>11</v>
      </c>
      <c r="L22" s="52">
        <f t="shared" si="0"/>
        <v>0.21852100840336131</v>
      </c>
      <c r="M22" s="53">
        <f t="shared" si="1"/>
        <v>0.89666004117271247</v>
      </c>
      <c r="N22" s="52">
        <f t="shared" si="2"/>
        <v>0.18070784177654409</v>
      </c>
      <c r="O22" s="53">
        <f t="shared" si="3"/>
        <v>0.58764385221078141</v>
      </c>
    </row>
    <row r="23" spans="1:15" ht="15.75" x14ac:dyDescent="0.25">
      <c r="A23" s="2">
        <v>17</v>
      </c>
      <c r="B23" s="3" t="s">
        <v>16</v>
      </c>
      <c r="C23" s="6">
        <v>10300</v>
      </c>
      <c r="D23" s="8">
        <v>20810</v>
      </c>
      <c r="E23" s="5">
        <v>765</v>
      </c>
      <c r="F23" s="7">
        <v>187</v>
      </c>
      <c r="J23" s="2">
        <v>13</v>
      </c>
      <c r="K23" s="3" t="s">
        <v>12</v>
      </c>
      <c r="L23" s="52">
        <f t="shared" si="0"/>
        <v>0.99596638655462189</v>
      </c>
      <c r="M23" s="53">
        <f t="shared" si="1"/>
        <v>0.99861574501313266</v>
      </c>
      <c r="N23" s="52">
        <f t="shared" si="2"/>
        <v>0.99791811242192918</v>
      </c>
      <c r="O23" s="53">
        <f t="shared" si="3"/>
        <v>1</v>
      </c>
    </row>
    <row r="24" spans="1:15" ht="15.75" x14ac:dyDescent="0.25">
      <c r="A24" s="2">
        <v>18</v>
      </c>
      <c r="B24" s="3" t="s">
        <v>17</v>
      </c>
      <c r="C24" s="6">
        <v>1890</v>
      </c>
      <c r="D24" s="7">
        <v>378</v>
      </c>
      <c r="E24" s="6">
        <v>1200</v>
      </c>
      <c r="F24" s="7">
        <v>136</v>
      </c>
      <c r="J24" s="2">
        <v>14</v>
      </c>
      <c r="K24" s="3" t="s">
        <v>13</v>
      </c>
      <c r="L24" s="52">
        <f t="shared" si="0"/>
        <v>0.98403361344537821</v>
      </c>
      <c r="M24" s="53">
        <f t="shared" si="1"/>
        <v>0.99345140910058916</v>
      </c>
      <c r="N24" s="52">
        <f t="shared" si="2"/>
        <v>0.43719639139486466</v>
      </c>
      <c r="O24" s="53">
        <f t="shared" si="3"/>
        <v>0.792610539067232</v>
      </c>
    </row>
    <row r="25" spans="1:15" ht="15.75" x14ac:dyDescent="0.25">
      <c r="A25" s="2">
        <v>19</v>
      </c>
      <c r="B25" s="3" t="s">
        <v>18</v>
      </c>
      <c r="C25" s="6">
        <v>2607</v>
      </c>
      <c r="D25" s="8">
        <v>1470</v>
      </c>
      <c r="E25" s="5">
        <v>950</v>
      </c>
      <c r="F25" s="7">
        <v>346</v>
      </c>
      <c r="J25" s="2">
        <v>15</v>
      </c>
      <c r="K25" s="3" t="s">
        <v>14</v>
      </c>
      <c r="L25" s="52">
        <f t="shared" si="0"/>
        <v>0.56275630252100839</v>
      </c>
      <c r="M25" s="53">
        <f t="shared" si="1"/>
        <v>0.91863065237452968</v>
      </c>
      <c r="N25" s="52">
        <f t="shared" si="2"/>
        <v>0.15475364330326158</v>
      </c>
      <c r="O25" s="53">
        <f t="shared" si="3"/>
        <v>0.70090854027861904</v>
      </c>
    </row>
    <row r="26" spans="1:15" ht="15.75" x14ac:dyDescent="0.25">
      <c r="A26" s="2">
        <v>20</v>
      </c>
      <c r="B26" s="3" t="s">
        <v>19</v>
      </c>
      <c r="C26" s="6">
        <v>3623</v>
      </c>
      <c r="D26" s="8">
        <v>2466</v>
      </c>
      <c r="E26" s="6">
        <v>3211</v>
      </c>
      <c r="F26" s="8">
        <v>1798</v>
      </c>
      <c r="J26" s="2">
        <v>16</v>
      </c>
      <c r="K26" s="3" t="s">
        <v>15</v>
      </c>
      <c r="L26" s="52">
        <f t="shared" si="0"/>
        <v>0</v>
      </c>
      <c r="M26" s="53">
        <f t="shared" si="1"/>
        <v>0</v>
      </c>
      <c r="N26" s="52">
        <f t="shared" si="2"/>
        <v>0</v>
      </c>
      <c r="O26" s="53">
        <f>((((F22-$F$28)*(0-1))/($F$27-$F$28))+1)</f>
        <v>0</v>
      </c>
    </row>
    <row r="27" spans="1:15" x14ac:dyDescent="0.25">
      <c r="A27" s="64" t="s">
        <v>27</v>
      </c>
      <c r="B27" s="64"/>
      <c r="C27" s="10">
        <f>MAX(C7:C26)</f>
        <v>29750</v>
      </c>
      <c r="D27" s="10">
        <f>MAX(D7:D26)</f>
        <v>56348</v>
      </c>
      <c r="E27" s="4">
        <f>MAX(E7:E26)</f>
        <v>7250</v>
      </c>
      <c r="F27" s="4">
        <f>MAX(F7:F26)</f>
        <v>8270</v>
      </c>
      <c r="J27" s="2">
        <v>17</v>
      </c>
      <c r="K27" s="3" t="s">
        <v>16</v>
      </c>
      <c r="L27" s="52">
        <f t="shared" si="0"/>
        <v>0.65378151260504203</v>
      </c>
      <c r="M27" s="53">
        <f t="shared" si="1"/>
        <v>0.63068786824732026</v>
      </c>
      <c r="N27" s="52">
        <f t="shared" si="2"/>
        <v>0.90006939625260241</v>
      </c>
      <c r="O27" s="53">
        <f t="shared" si="3"/>
        <v>0.97916414294367049</v>
      </c>
    </row>
    <row r="28" spans="1:15" x14ac:dyDescent="0.25">
      <c r="A28" s="69" t="s">
        <v>28</v>
      </c>
      <c r="B28" s="69"/>
      <c r="C28" s="10">
        <f>MIN(C7:C26)</f>
        <v>0</v>
      </c>
      <c r="D28" s="11">
        <f>MIN(D7:D26)</f>
        <v>0</v>
      </c>
      <c r="E28" s="12">
        <f>MIN(E7:E26)</f>
        <v>45</v>
      </c>
      <c r="F28" s="12">
        <f>MIN(F7:F26)</f>
        <v>15</v>
      </c>
      <c r="J28" s="2">
        <v>18</v>
      </c>
      <c r="K28" s="3" t="s">
        <v>17</v>
      </c>
      <c r="L28" s="52">
        <f t="shared" si="0"/>
        <v>0.93647058823529417</v>
      </c>
      <c r="M28" s="53">
        <f t="shared" si="1"/>
        <v>0.99329168737133522</v>
      </c>
      <c r="N28" s="52">
        <f t="shared" si="2"/>
        <v>0.83969465648854968</v>
      </c>
      <c r="O28" s="53">
        <f t="shared" si="3"/>
        <v>0.98534221683827983</v>
      </c>
    </row>
    <row r="29" spans="1:15" x14ac:dyDescent="0.25">
      <c r="J29" s="2">
        <v>19</v>
      </c>
      <c r="K29" s="3" t="s">
        <v>18</v>
      </c>
      <c r="L29" s="52">
        <f t="shared" si="0"/>
        <v>0.9123697478991597</v>
      </c>
      <c r="M29" s="53">
        <f t="shared" si="1"/>
        <v>0.97391211755519269</v>
      </c>
      <c r="N29" s="52">
        <f t="shared" si="2"/>
        <v>0.87439278278972932</v>
      </c>
      <c r="O29" s="53">
        <f t="shared" si="3"/>
        <v>0.95990308903694732</v>
      </c>
    </row>
    <row r="30" spans="1:15" x14ac:dyDescent="0.25">
      <c r="J30" s="2">
        <v>20</v>
      </c>
      <c r="K30" s="3" t="s">
        <v>19</v>
      </c>
      <c r="L30" s="52">
        <f t="shared" si="0"/>
        <v>0.878218487394958</v>
      </c>
      <c r="M30" s="53">
        <f t="shared" si="1"/>
        <v>0.95623624618442538</v>
      </c>
      <c r="N30" s="52">
        <f t="shared" si="2"/>
        <v>0.56058292852185976</v>
      </c>
      <c r="O30" s="53">
        <f t="shared" si="3"/>
        <v>0.78400969109630525</v>
      </c>
    </row>
  </sheetData>
  <mergeCells count="17">
    <mergeCell ref="A28:B28"/>
    <mergeCell ref="J8:J10"/>
    <mergeCell ref="K8:K10"/>
    <mergeCell ref="L8:M8"/>
    <mergeCell ref="L9:M9"/>
    <mergeCell ref="N8:O8"/>
    <mergeCell ref="N9:O9"/>
    <mergeCell ref="L2:Q3"/>
    <mergeCell ref="L5:Q6"/>
    <mergeCell ref="A27:B27"/>
    <mergeCell ref="A1:F2"/>
    <mergeCell ref="A4:A6"/>
    <mergeCell ref="B4:B6"/>
    <mergeCell ref="C4:D4"/>
    <mergeCell ref="E4:F4"/>
    <mergeCell ref="C5:D5"/>
    <mergeCell ref="E5:F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4D686-AE2B-4EAE-AFB4-69981322A2E7}">
  <dimension ref="A1:U80"/>
  <sheetViews>
    <sheetView topLeftCell="A46" workbookViewId="0">
      <selection activeCell="G36" sqref="G36"/>
    </sheetView>
  </sheetViews>
  <sheetFormatPr defaultRowHeight="15" x14ac:dyDescent="0.25"/>
  <cols>
    <col min="2" max="2" width="15.42578125" bestFit="1" customWidth="1"/>
    <col min="3" max="3" width="16" bestFit="1" customWidth="1"/>
    <col min="4" max="4" width="18.85546875" customWidth="1"/>
    <col min="5" max="5" width="16" bestFit="1" customWidth="1"/>
    <col min="6" max="6" width="18.28515625" customWidth="1"/>
    <col min="7" max="7" width="16" bestFit="1" customWidth="1"/>
    <col min="8" max="8" width="18.5703125" customWidth="1"/>
    <col min="14" max="14" width="15.42578125" bestFit="1" customWidth="1"/>
    <col min="15" max="15" width="16" bestFit="1" customWidth="1"/>
    <col min="16" max="16" width="20.85546875" customWidth="1"/>
    <col min="17" max="19" width="12" bestFit="1" customWidth="1"/>
    <col min="20" max="20" width="16.140625" customWidth="1"/>
    <col min="21" max="21" width="9.7109375" customWidth="1"/>
  </cols>
  <sheetData>
    <row r="1" spans="1:11" x14ac:dyDescent="0.25">
      <c r="A1" s="81" t="s">
        <v>21</v>
      </c>
      <c r="B1" s="81" t="s">
        <v>0</v>
      </c>
      <c r="C1" s="84" t="s">
        <v>67</v>
      </c>
      <c r="D1" s="84"/>
      <c r="E1" s="84" t="s">
        <v>26</v>
      </c>
      <c r="F1" s="84"/>
    </row>
    <row r="2" spans="1:11" x14ac:dyDescent="0.25">
      <c r="A2" s="82"/>
      <c r="B2" s="82"/>
      <c r="C2" s="84">
        <v>2020</v>
      </c>
      <c r="D2" s="84"/>
      <c r="E2" s="84">
        <v>2020</v>
      </c>
      <c r="F2" s="84"/>
    </row>
    <row r="3" spans="1:11" x14ac:dyDescent="0.25">
      <c r="A3" s="83"/>
      <c r="B3" s="83"/>
      <c r="C3" s="12" t="s">
        <v>22</v>
      </c>
      <c r="D3" s="12" t="s">
        <v>59</v>
      </c>
      <c r="E3" s="12" t="s">
        <v>22</v>
      </c>
      <c r="F3" s="12" t="s">
        <v>59</v>
      </c>
    </row>
    <row r="4" spans="1:11" x14ac:dyDescent="0.25">
      <c r="A4" s="12">
        <v>1</v>
      </c>
      <c r="B4" s="32" t="s">
        <v>1</v>
      </c>
      <c r="C4" s="17">
        <f>'NORMALISASI DATA'!L11</f>
        <v>0.4285714285714286</v>
      </c>
      <c r="D4" s="17">
        <f>'NORMALISASI DATA'!M11</f>
        <v>0.83406687016398096</v>
      </c>
      <c r="E4" s="17">
        <f>'NORMALISASI DATA'!N11</f>
        <v>0.91811242192921583</v>
      </c>
      <c r="F4" s="17">
        <f>'NORMALISASI DATA'!O11</f>
        <v>0.97250151423379771</v>
      </c>
      <c r="H4" s="49"/>
      <c r="I4" s="49"/>
      <c r="J4" s="49"/>
      <c r="K4" s="49"/>
    </row>
    <row r="5" spans="1:11" x14ac:dyDescent="0.25">
      <c r="A5" s="12">
        <v>2</v>
      </c>
      <c r="B5" s="32" t="s">
        <v>2</v>
      </c>
      <c r="C5" s="17">
        <f>'NORMALISASI DATA'!L12</f>
        <v>0.91596638655462181</v>
      </c>
      <c r="D5" s="17">
        <f>'NORMALISASI DATA'!M12</f>
        <v>0.97337971179101301</v>
      </c>
      <c r="E5" s="17">
        <f>'NORMALISASI DATA'!N12</f>
        <v>0.94725884802220683</v>
      </c>
      <c r="F5" s="17">
        <f>'NORMALISASI DATA'!O12</f>
        <v>0.93397940642035127</v>
      </c>
      <c r="H5" s="49"/>
      <c r="I5" s="49"/>
      <c r="J5" s="49"/>
      <c r="K5" s="49"/>
    </row>
    <row r="6" spans="1:11" x14ac:dyDescent="0.25">
      <c r="A6" s="12">
        <v>3</v>
      </c>
      <c r="B6" s="32" t="s">
        <v>3</v>
      </c>
      <c r="C6" s="17">
        <f>'NORMALISASI DATA'!L13</f>
        <v>1</v>
      </c>
      <c r="D6" s="17">
        <f>'NORMALISASI DATA'!M13</f>
        <v>1</v>
      </c>
      <c r="E6" s="17">
        <f>'NORMALISASI DATA'!N13</f>
        <v>0.95350451075641918</v>
      </c>
      <c r="F6" s="17">
        <f>'NORMALISASI DATA'!O13</f>
        <v>0.99212598425196852</v>
      </c>
      <c r="H6" s="49"/>
      <c r="I6" s="49"/>
      <c r="J6" s="49"/>
      <c r="K6" s="49"/>
    </row>
    <row r="7" spans="1:11" x14ac:dyDescent="0.25">
      <c r="A7" s="12">
        <v>4</v>
      </c>
      <c r="B7" s="32" t="s">
        <v>4</v>
      </c>
      <c r="C7" s="17">
        <f>'NORMALISASI DATA'!L14</f>
        <v>0.98278991596638654</v>
      </c>
      <c r="D7" s="17">
        <f>'NORMALISASI DATA'!M14</f>
        <v>0.99636189394477181</v>
      </c>
      <c r="E7" s="17">
        <f>'NORMALISASI DATA'!N14</f>
        <v>0.87536433032616234</v>
      </c>
      <c r="F7" s="17">
        <f>'NORMALISASI DATA'!O14</f>
        <v>0.95469412477286497</v>
      </c>
      <c r="H7" s="49"/>
      <c r="I7" s="49"/>
      <c r="J7" s="49"/>
      <c r="K7" s="49"/>
    </row>
    <row r="8" spans="1:11" x14ac:dyDescent="0.25">
      <c r="A8" s="12">
        <v>5</v>
      </c>
      <c r="B8" s="32" t="s">
        <v>5</v>
      </c>
      <c r="C8" s="17">
        <f>'NORMALISASI DATA'!L15</f>
        <v>0.98164705882352943</v>
      </c>
      <c r="D8" s="17">
        <f>'NORMALISASI DATA'!M15</f>
        <v>0.99795911123731096</v>
      </c>
      <c r="E8" s="17">
        <f>'NORMALISASI DATA'!N15</f>
        <v>0.99375433726578766</v>
      </c>
      <c r="F8" s="17">
        <f>'NORMALISASI DATA'!O15</f>
        <v>0.99818291944276194</v>
      </c>
      <c r="H8" s="49"/>
      <c r="I8" s="49"/>
      <c r="J8" s="49"/>
      <c r="K8" s="49"/>
    </row>
    <row r="9" spans="1:11" x14ac:dyDescent="0.25">
      <c r="A9" s="12">
        <v>6</v>
      </c>
      <c r="B9" s="32" t="s">
        <v>6</v>
      </c>
      <c r="C9" s="17">
        <f>'NORMALISASI DATA'!L16</f>
        <v>0.72100840336134453</v>
      </c>
      <c r="D9" s="17">
        <f>'NORMALISASI DATA'!M16</f>
        <v>0.96317526797756803</v>
      </c>
      <c r="E9" s="17">
        <f>'NORMALISASI DATA'!N16</f>
        <v>0.96349757113115886</v>
      </c>
      <c r="F9" s="17">
        <f>'NORMALISASI DATA'!O16</f>
        <v>0.98316172016959413</v>
      </c>
      <c r="H9" s="49"/>
      <c r="I9" s="49"/>
      <c r="J9" s="49"/>
      <c r="K9" s="49"/>
    </row>
    <row r="10" spans="1:11" x14ac:dyDescent="0.25">
      <c r="A10" s="12">
        <v>7</v>
      </c>
      <c r="B10" s="32" t="s">
        <v>23</v>
      </c>
      <c r="C10" s="17">
        <f>'NORMALISASI DATA'!L17</f>
        <v>0.94047058823529417</v>
      </c>
      <c r="D10" s="17">
        <f>'NORMALISASI DATA'!M17</f>
        <v>0.98477319514445938</v>
      </c>
      <c r="E10" s="17">
        <f>'NORMALISASI DATA'!N17</f>
        <v>0.48202637057598885</v>
      </c>
      <c r="F10" s="17">
        <f>'NORMALISASI DATA'!O17</f>
        <v>0.77504542701393098</v>
      </c>
      <c r="H10" s="49"/>
      <c r="I10" s="49"/>
      <c r="J10" s="49"/>
      <c r="K10" s="49"/>
    </row>
    <row r="11" spans="1:11" x14ac:dyDescent="0.25">
      <c r="A11" s="12">
        <v>8</v>
      </c>
      <c r="B11" s="32" t="s">
        <v>7</v>
      </c>
      <c r="C11" s="17">
        <f>'NORMALISASI DATA'!L18</f>
        <v>0.79526050420168071</v>
      </c>
      <c r="D11" s="17">
        <f>'NORMALISASI DATA'!M18</f>
        <v>0.94659970185277209</v>
      </c>
      <c r="E11" s="17">
        <f>'NORMALISASI DATA'!N18</f>
        <v>0.72005551700208192</v>
      </c>
      <c r="F11" s="17">
        <f>'NORMALISASI DATA'!O18</f>
        <v>0.86771653543307092</v>
      </c>
      <c r="H11" s="49"/>
      <c r="I11" s="49"/>
      <c r="J11" s="49"/>
      <c r="K11" s="49"/>
    </row>
    <row r="12" spans="1:11" x14ac:dyDescent="0.25">
      <c r="A12" s="12">
        <v>9</v>
      </c>
      <c r="B12" s="32" t="s">
        <v>8</v>
      </c>
      <c r="C12" s="17">
        <f>'NORMALISASI DATA'!L19</f>
        <v>0.99243697478991599</v>
      </c>
      <c r="D12" s="17">
        <f>'NORMALISASI DATA'!M19</f>
        <v>0.99792361751969905</v>
      </c>
      <c r="E12" s="17">
        <f>'NORMALISASI DATA'!N19</f>
        <v>1</v>
      </c>
      <c r="F12" s="17">
        <f>'NORMALISASI DATA'!O19</f>
        <v>0.99939430648092065</v>
      </c>
      <c r="H12" s="49"/>
      <c r="I12" s="49"/>
      <c r="J12" s="49"/>
      <c r="K12" s="49"/>
    </row>
    <row r="13" spans="1:11" x14ac:dyDescent="0.25">
      <c r="A13" s="12">
        <v>10</v>
      </c>
      <c r="B13" s="32" t="s">
        <v>9</v>
      </c>
      <c r="C13" s="17">
        <f>'NORMALISASI DATA'!L20</f>
        <v>0.59663865546218486</v>
      </c>
      <c r="D13" s="17">
        <f>'NORMALISASI DATA'!M20</f>
        <v>0.94203875913963231</v>
      </c>
      <c r="E13" s="17">
        <f>'NORMALISASI DATA'!N20</f>
        <v>0.99722414989590558</v>
      </c>
      <c r="F13" s="17">
        <f>'NORMALISASI DATA'!O20</f>
        <v>0.99927316777710473</v>
      </c>
      <c r="H13" s="49"/>
      <c r="I13" s="49"/>
      <c r="J13" s="49"/>
      <c r="K13" s="49"/>
    </row>
    <row r="14" spans="1:11" x14ac:dyDescent="0.25">
      <c r="A14" s="12">
        <v>11</v>
      </c>
      <c r="B14" s="32" t="s">
        <v>10</v>
      </c>
      <c r="C14" s="17">
        <f>'NORMALISASI DATA'!L21</f>
        <v>0.89559663865546213</v>
      </c>
      <c r="D14" s="17">
        <f>'NORMALISASI DATA'!M21</f>
        <v>0.95866756584084611</v>
      </c>
      <c r="E14" s="17">
        <f>'NORMALISASI DATA'!N21</f>
        <v>0.92990978487161691</v>
      </c>
      <c r="F14" s="17">
        <f>'NORMALISASI DATA'!O21</f>
        <v>0.94924288310115079</v>
      </c>
      <c r="H14" s="49"/>
      <c r="I14" s="49"/>
      <c r="J14" s="49"/>
      <c r="K14" s="49"/>
    </row>
    <row r="15" spans="1:11" x14ac:dyDescent="0.25">
      <c r="A15" s="12">
        <v>12</v>
      </c>
      <c r="B15" s="32" t="s">
        <v>11</v>
      </c>
      <c r="C15" s="17">
        <f>'NORMALISASI DATA'!L22</f>
        <v>0.21852100840336131</v>
      </c>
      <c r="D15" s="17">
        <f>'NORMALISASI DATA'!M22</f>
        <v>0.89666004117271247</v>
      </c>
      <c r="E15" s="17">
        <f>'NORMALISASI DATA'!N22</f>
        <v>0.18070784177654409</v>
      </c>
      <c r="F15" s="17">
        <f>'NORMALISASI DATA'!O22</f>
        <v>0.58764385221078141</v>
      </c>
      <c r="H15" s="49"/>
      <c r="I15" s="49"/>
      <c r="J15" s="49"/>
      <c r="K15" s="49"/>
    </row>
    <row r="16" spans="1:11" x14ac:dyDescent="0.25">
      <c r="A16" s="12">
        <v>13</v>
      </c>
      <c r="B16" s="32" t="s">
        <v>12</v>
      </c>
      <c r="C16" s="17">
        <f>'NORMALISASI DATA'!L23</f>
        <v>0.99596638655462189</v>
      </c>
      <c r="D16" s="17">
        <f>'NORMALISASI DATA'!M23</f>
        <v>0.99861574501313266</v>
      </c>
      <c r="E16" s="17">
        <f>'NORMALISASI DATA'!N23</f>
        <v>0.99791811242192918</v>
      </c>
      <c r="F16" s="17">
        <f>'NORMALISASI DATA'!O23</f>
        <v>1</v>
      </c>
      <c r="H16" s="49"/>
      <c r="I16" s="49"/>
      <c r="J16" s="49"/>
      <c r="K16" s="49"/>
    </row>
    <row r="17" spans="1:11" x14ac:dyDescent="0.25">
      <c r="A17" s="12">
        <v>14</v>
      </c>
      <c r="B17" s="32" t="s">
        <v>13</v>
      </c>
      <c r="C17" s="17">
        <f>'NORMALISASI DATA'!L24</f>
        <v>0.98403361344537821</v>
      </c>
      <c r="D17" s="17">
        <f>'NORMALISASI DATA'!M24</f>
        <v>0.99345140910058916</v>
      </c>
      <c r="E17" s="17">
        <f>'NORMALISASI DATA'!N24</f>
        <v>0.43719639139486466</v>
      </c>
      <c r="F17" s="17">
        <f>'NORMALISASI DATA'!O24</f>
        <v>0.792610539067232</v>
      </c>
      <c r="H17" s="49"/>
      <c r="I17" s="49"/>
      <c r="J17" s="49"/>
      <c r="K17" s="49"/>
    </row>
    <row r="18" spans="1:11" x14ac:dyDescent="0.25">
      <c r="A18" s="12">
        <v>15</v>
      </c>
      <c r="B18" s="32" t="s">
        <v>14</v>
      </c>
      <c r="C18" s="17">
        <f>'NORMALISASI DATA'!L25</f>
        <v>0.56275630252100839</v>
      </c>
      <c r="D18" s="17">
        <f>'NORMALISASI DATA'!M25</f>
        <v>0.91863065237452968</v>
      </c>
      <c r="E18" s="17">
        <f>'NORMALISASI DATA'!N25</f>
        <v>0.15475364330326158</v>
      </c>
      <c r="F18" s="17">
        <f>'NORMALISASI DATA'!O25</f>
        <v>0.70090854027861904</v>
      </c>
      <c r="H18" s="49"/>
      <c r="I18" s="49"/>
      <c r="J18" s="49"/>
      <c r="K18" s="49"/>
    </row>
    <row r="19" spans="1:11" x14ac:dyDescent="0.25">
      <c r="A19" s="12">
        <v>16</v>
      </c>
      <c r="B19" s="32" t="s">
        <v>15</v>
      </c>
      <c r="C19" s="17">
        <f>'NORMALISASI DATA'!L26</f>
        <v>0</v>
      </c>
      <c r="D19" s="17">
        <f>'NORMALISASI DATA'!M26</f>
        <v>0</v>
      </c>
      <c r="E19" s="17">
        <f>'NORMALISASI DATA'!N26</f>
        <v>0</v>
      </c>
      <c r="F19" s="17">
        <f>'NORMALISASI DATA'!O26</f>
        <v>0</v>
      </c>
      <c r="H19" s="49"/>
      <c r="I19" s="49"/>
      <c r="J19" s="49"/>
      <c r="K19" s="49"/>
    </row>
    <row r="20" spans="1:11" x14ac:dyDescent="0.25">
      <c r="A20" s="12">
        <v>17</v>
      </c>
      <c r="B20" s="32" t="s">
        <v>16</v>
      </c>
      <c r="C20" s="17">
        <f>'NORMALISASI DATA'!L27</f>
        <v>0.65378151260504203</v>
      </c>
      <c r="D20" s="17">
        <f>'NORMALISASI DATA'!M27</f>
        <v>0.63068786824732026</v>
      </c>
      <c r="E20" s="17">
        <f>'NORMALISASI DATA'!N27</f>
        <v>0.90006939625260241</v>
      </c>
      <c r="F20" s="17">
        <f>'NORMALISASI DATA'!O27</f>
        <v>0.97916414294367049</v>
      </c>
      <c r="H20" s="49"/>
      <c r="I20" s="49"/>
      <c r="J20" s="49"/>
      <c r="K20" s="49"/>
    </row>
    <row r="21" spans="1:11" x14ac:dyDescent="0.25">
      <c r="A21" s="12">
        <v>18</v>
      </c>
      <c r="B21" s="32" t="s">
        <v>17</v>
      </c>
      <c r="C21" s="17">
        <f>'NORMALISASI DATA'!L28</f>
        <v>0.93647058823529417</v>
      </c>
      <c r="D21" s="17">
        <f>'NORMALISASI DATA'!M28</f>
        <v>0.99329168737133522</v>
      </c>
      <c r="E21" s="17">
        <f>'NORMALISASI DATA'!N28</f>
        <v>0.83969465648854968</v>
      </c>
      <c r="F21" s="17">
        <f>'NORMALISASI DATA'!O28</f>
        <v>0.98534221683827983</v>
      </c>
      <c r="H21" s="49"/>
      <c r="I21" s="49"/>
      <c r="J21" s="49"/>
      <c r="K21" s="49"/>
    </row>
    <row r="22" spans="1:11" x14ac:dyDescent="0.25">
      <c r="A22" s="12">
        <v>19</v>
      </c>
      <c r="B22" s="32" t="s">
        <v>18</v>
      </c>
      <c r="C22" s="17">
        <f>'NORMALISASI DATA'!L29</f>
        <v>0.9123697478991597</v>
      </c>
      <c r="D22" s="17">
        <f>'NORMALISASI DATA'!M29</f>
        <v>0.97391211755519269</v>
      </c>
      <c r="E22" s="17">
        <f>'NORMALISASI DATA'!N29</f>
        <v>0.87439278278972932</v>
      </c>
      <c r="F22" s="17">
        <f>'NORMALISASI DATA'!O29</f>
        <v>0.95990308903694732</v>
      </c>
      <c r="H22" s="49"/>
      <c r="I22" s="49"/>
      <c r="J22" s="49"/>
      <c r="K22" s="49"/>
    </row>
    <row r="23" spans="1:11" x14ac:dyDescent="0.25">
      <c r="A23" s="12">
        <v>20</v>
      </c>
      <c r="B23" s="32" t="s">
        <v>19</v>
      </c>
      <c r="C23" s="17">
        <f>'NORMALISASI DATA'!L30</f>
        <v>0.878218487394958</v>
      </c>
      <c r="D23" s="17">
        <f>'NORMALISASI DATA'!M30</f>
        <v>0.95623624618442538</v>
      </c>
      <c r="E23" s="17">
        <f>'NORMALISASI DATA'!N30</f>
        <v>0.56058292852185976</v>
      </c>
      <c r="F23" s="17">
        <f>'NORMALISASI DATA'!O30</f>
        <v>0.78400969109630525</v>
      </c>
      <c r="H23" s="49"/>
      <c r="I23" s="49"/>
      <c r="J23" s="49"/>
      <c r="K23" s="49"/>
    </row>
    <row r="26" spans="1:11" x14ac:dyDescent="0.25">
      <c r="E26" s="77" t="s">
        <v>67</v>
      </c>
      <c r="F26" s="77"/>
      <c r="G26" s="77" t="s">
        <v>26</v>
      </c>
      <c r="H26" s="77"/>
    </row>
    <row r="27" spans="1:11" x14ac:dyDescent="0.25">
      <c r="A27" s="18" t="s">
        <v>30</v>
      </c>
      <c r="B27" s="18"/>
      <c r="C27" s="18"/>
      <c r="D27" s="19" t="s">
        <v>31</v>
      </c>
      <c r="E27" s="14" t="s">
        <v>22</v>
      </c>
      <c r="F27" s="14" t="s">
        <v>59</v>
      </c>
      <c r="G27" s="14" t="s">
        <v>22</v>
      </c>
      <c r="H27" s="14" t="s">
        <v>59</v>
      </c>
    </row>
    <row r="28" spans="1:11" x14ac:dyDescent="0.25">
      <c r="A28" s="78" t="s">
        <v>32</v>
      </c>
      <c r="B28" s="78"/>
      <c r="C28" s="79"/>
      <c r="D28" s="19">
        <v>1</v>
      </c>
      <c r="E28" s="17">
        <v>0</v>
      </c>
      <c r="F28" s="17">
        <v>0</v>
      </c>
      <c r="G28" s="17">
        <v>0</v>
      </c>
      <c r="H28" s="17">
        <v>0</v>
      </c>
      <c r="I28" t="s">
        <v>60</v>
      </c>
    </row>
    <row r="29" spans="1:11" x14ac:dyDescent="0.25">
      <c r="A29" s="78" t="s">
        <v>63</v>
      </c>
      <c r="B29" s="78"/>
      <c r="C29" s="79"/>
      <c r="D29" s="19">
        <v>2</v>
      </c>
      <c r="E29" s="17">
        <v>0.65378151260504203</v>
      </c>
      <c r="F29" s="17">
        <v>0.63068786824732004</v>
      </c>
      <c r="G29" s="17">
        <v>0.56058292899999995</v>
      </c>
      <c r="H29" s="17">
        <v>0.75355908800000004</v>
      </c>
      <c r="I29" t="s">
        <v>61</v>
      </c>
    </row>
    <row r="30" spans="1:11" x14ac:dyDescent="0.25">
      <c r="A30" s="78" t="s">
        <v>33</v>
      </c>
      <c r="B30" s="78"/>
      <c r="C30" s="79"/>
      <c r="D30" s="19">
        <v>3</v>
      </c>
      <c r="E30" s="17">
        <v>1</v>
      </c>
      <c r="F30" s="17">
        <v>1</v>
      </c>
      <c r="G30" s="17">
        <v>1</v>
      </c>
      <c r="H30" s="17">
        <v>0.99308914999999998</v>
      </c>
      <c r="I30" t="s">
        <v>62</v>
      </c>
    </row>
    <row r="32" spans="1:11" x14ac:dyDescent="0.25">
      <c r="A32" s="76" t="s">
        <v>44</v>
      </c>
      <c r="B32" s="76"/>
      <c r="C32" s="80"/>
    </row>
    <row r="33" spans="1:21" x14ac:dyDescent="0.25">
      <c r="A33" s="59" t="s">
        <v>21</v>
      </c>
      <c r="B33" s="59" t="s">
        <v>34</v>
      </c>
      <c r="C33" s="65" t="s">
        <v>66</v>
      </c>
      <c r="D33" s="72"/>
      <c r="E33" s="72"/>
      <c r="F33" s="72"/>
      <c r="G33" s="66"/>
      <c r="H33" s="73" t="s">
        <v>35</v>
      </c>
      <c r="I33" s="64" t="s">
        <v>36</v>
      </c>
      <c r="M33" s="59" t="s">
        <v>21</v>
      </c>
      <c r="N33" s="59" t="s">
        <v>34</v>
      </c>
      <c r="O33" s="65" t="s">
        <v>40</v>
      </c>
      <c r="P33" s="72"/>
      <c r="Q33" s="72"/>
      <c r="R33" s="72"/>
      <c r="S33" s="66"/>
      <c r="T33" s="73" t="s">
        <v>35</v>
      </c>
      <c r="U33" s="64" t="s">
        <v>36</v>
      </c>
    </row>
    <row r="34" spans="1:21" x14ac:dyDescent="0.25">
      <c r="A34" s="59"/>
      <c r="B34" s="59"/>
      <c r="C34" s="67">
        <v>2020</v>
      </c>
      <c r="D34" s="71"/>
      <c r="E34" s="71"/>
      <c r="F34" s="71"/>
      <c r="G34" s="68"/>
      <c r="H34" s="74"/>
      <c r="I34" s="64"/>
      <c r="M34" s="59"/>
      <c r="N34" s="59"/>
      <c r="O34" s="67">
        <v>2020</v>
      </c>
      <c r="P34" s="71"/>
      <c r="Q34" s="71"/>
      <c r="R34" s="71"/>
      <c r="S34" s="68"/>
      <c r="T34" s="74"/>
      <c r="U34" s="64"/>
    </row>
    <row r="35" spans="1:21" x14ac:dyDescent="0.25">
      <c r="A35" s="59"/>
      <c r="B35" s="59"/>
      <c r="C35" s="20" t="s">
        <v>22</v>
      </c>
      <c r="D35" s="20" t="s">
        <v>59</v>
      </c>
      <c r="E35" s="19" t="s">
        <v>37</v>
      </c>
      <c r="F35" s="19" t="s">
        <v>38</v>
      </c>
      <c r="G35" s="19" t="s">
        <v>39</v>
      </c>
      <c r="H35" s="75"/>
      <c r="I35" s="64"/>
      <c r="M35" s="59"/>
      <c r="N35" s="59"/>
      <c r="O35" s="20" t="s">
        <v>22</v>
      </c>
      <c r="P35" s="20" t="s">
        <v>59</v>
      </c>
      <c r="Q35" s="19" t="s">
        <v>37</v>
      </c>
      <c r="R35" s="19" t="s">
        <v>38</v>
      </c>
      <c r="S35" s="19" t="s">
        <v>39</v>
      </c>
      <c r="T35" s="75"/>
      <c r="U35" s="64"/>
    </row>
    <row r="36" spans="1:21" x14ac:dyDescent="0.25">
      <c r="A36" s="9">
        <v>1</v>
      </c>
      <c r="B36" s="3" t="s">
        <v>1</v>
      </c>
      <c r="C36" s="17">
        <v>0.4285714285714286</v>
      </c>
      <c r="D36" s="17">
        <v>0.83406687016398096</v>
      </c>
      <c r="E36" s="17">
        <f>SQRT(((C36-$E$28)^2)+((D36-$F$28)^2))</f>
        <v>0.93773184508839957</v>
      </c>
      <c r="F36" s="17">
        <f>SQRT(((C36-$E$29)^2)+((D36-$F$29)^2))</f>
        <v>0.30345114989244049</v>
      </c>
      <c r="G36" s="17">
        <f>SQRT(((C36-$E$30)^2)+((D36-$F$30)^2))</f>
        <v>0.59503312161767519</v>
      </c>
      <c r="H36" s="17">
        <f t="shared" ref="H36:H55" si="0">MIN(E36:G36)</f>
        <v>0.30345114989244049</v>
      </c>
      <c r="I36" s="16" t="s">
        <v>38</v>
      </c>
      <c r="M36" s="9">
        <v>1</v>
      </c>
      <c r="N36" s="3" t="s">
        <v>1</v>
      </c>
      <c r="O36" s="17">
        <f>E4</f>
        <v>0.91811242192921583</v>
      </c>
      <c r="P36" s="17">
        <f>F4</f>
        <v>0.97250151423379771</v>
      </c>
      <c r="Q36" s="17">
        <f t="shared" ref="Q36:Q55" si="1">SQRT(((O36-$G$28)^2)+((P36-$H$28)^2))</f>
        <v>1.3374190123098146</v>
      </c>
      <c r="R36" s="17">
        <f t="shared" ref="R36:R55" si="2">SQRT(((O36-$G$29)^2)+((P36-$H$29)^2))</f>
        <v>0.41924112908845684</v>
      </c>
      <c r="S36" s="17">
        <f t="shared" ref="S36:S55" si="3">SQRT(((O36-$G$30)^2)+((P36-$H$30)^2))</f>
        <v>8.4435929489409797E-2</v>
      </c>
      <c r="T36" s="17">
        <f>MIN(Q36:S36)</f>
        <v>8.4435929489409797E-2</v>
      </c>
      <c r="U36" s="16" t="s">
        <v>39</v>
      </c>
    </row>
    <row r="37" spans="1:21" x14ac:dyDescent="0.25">
      <c r="A37" s="9">
        <v>2</v>
      </c>
      <c r="B37" s="3" t="s">
        <v>2</v>
      </c>
      <c r="C37" s="17">
        <v>0.91596638655462181</v>
      </c>
      <c r="D37" s="17">
        <v>0.97337971179101301</v>
      </c>
      <c r="E37" s="17">
        <f t="shared" ref="E37:E55" si="4">SQRT(((C37-$E$28)^2)+((D37-$F$28)^2))</f>
        <v>1.3365861306419</v>
      </c>
      <c r="F37" s="17">
        <f t="shared" ref="F37:F55" si="5">SQRT(((C37-$E$29)^2)+((D37-$F$29)^2))</f>
        <v>0.43148419178381492</v>
      </c>
      <c r="G37" s="17">
        <f t="shared" ref="G37:G55" si="6">SQRT(((C37-$E$30)^2)+((D37-$F$30)^2))</f>
        <v>8.8149236712615819E-2</v>
      </c>
      <c r="H37" s="17">
        <f t="shared" si="0"/>
        <v>8.8149236712615819E-2</v>
      </c>
      <c r="I37" s="16" t="s">
        <v>39</v>
      </c>
      <c r="M37" s="9">
        <v>2</v>
      </c>
      <c r="N37" s="3" t="s">
        <v>2</v>
      </c>
      <c r="O37" s="17">
        <f t="shared" ref="O37:O55" si="7">E5</f>
        <v>0.94725884802220683</v>
      </c>
      <c r="P37" s="17">
        <f t="shared" ref="P37:P55" si="8">F5</f>
        <v>0.93397940642035127</v>
      </c>
      <c r="Q37" s="17">
        <f t="shared" si="1"/>
        <v>1.330269467729629</v>
      </c>
      <c r="R37" s="17">
        <f t="shared" si="2"/>
        <v>0.42669632954897702</v>
      </c>
      <c r="S37" s="17">
        <f t="shared" si="3"/>
        <v>7.9218627216056312E-2</v>
      </c>
      <c r="T37" s="17">
        <f t="shared" ref="T37:T55" si="9">MIN(Q37:S37)</f>
        <v>7.9218627216056312E-2</v>
      </c>
      <c r="U37" s="16" t="s">
        <v>39</v>
      </c>
    </row>
    <row r="38" spans="1:21" x14ac:dyDescent="0.25">
      <c r="A38" s="9">
        <v>3</v>
      </c>
      <c r="B38" s="3" t="s">
        <v>3</v>
      </c>
      <c r="C38" s="17">
        <v>1</v>
      </c>
      <c r="D38" s="17">
        <v>1</v>
      </c>
      <c r="E38" s="17">
        <f t="shared" si="4"/>
        <v>1.4142135623730951</v>
      </c>
      <c r="F38" s="17">
        <f t="shared" si="5"/>
        <v>0.50622000323353633</v>
      </c>
      <c r="G38" s="17">
        <f t="shared" si="6"/>
        <v>0</v>
      </c>
      <c r="H38" s="17">
        <f t="shared" si="0"/>
        <v>0</v>
      </c>
      <c r="I38" s="16" t="s">
        <v>39</v>
      </c>
      <c r="M38" s="9">
        <v>3</v>
      </c>
      <c r="N38" s="3" t="s">
        <v>3</v>
      </c>
      <c r="O38" s="17">
        <f t="shared" si="7"/>
        <v>0.95350451075641918</v>
      </c>
      <c r="P38" s="17">
        <f t="shared" si="8"/>
        <v>0.99212598425196852</v>
      </c>
      <c r="Q38" s="17">
        <f t="shared" si="1"/>
        <v>1.3760395418231177</v>
      </c>
      <c r="R38" s="17">
        <f t="shared" si="2"/>
        <v>0.45967546529836018</v>
      </c>
      <c r="S38" s="17">
        <f t="shared" si="3"/>
        <v>4.6505464283867981E-2</v>
      </c>
      <c r="T38" s="17">
        <f t="shared" si="9"/>
        <v>4.6505464283867981E-2</v>
      </c>
      <c r="U38" s="16" t="s">
        <v>39</v>
      </c>
    </row>
    <row r="39" spans="1:21" x14ac:dyDescent="0.25">
      <c r="A39" s="9">
        <v>4</v>
      </c>
      <c r="B39" s="3" t="s">
        <v>4</v>
      </c>
      <c r="C39" s="17">
        <v>0.98278991596638654</v>
      </c>
      <c r="D39" s="17">
        <v>0.99636189394477181</v>
      </c>
      <c r="E39" s="17">
        <f t="shared" si="4"/>
        <v>1.3995045704214151</v>
      </c>
      <c r="F39" s="17">
        <f t="shared" si="5"/>
        <v>0.49189838640939021</v>
      </c>
      <c r="G39" s="17">
        <f t="shared" si="6"/>
        <v>1.7590418076700875E-2</v>
      </c>
      <c r="H39" s="17">
        <f t="shared" si="0"/>
        <v>1.7590418076700875E-2</v>
      </c>
      <c r="I39" s="16" t="s">
        <v>39</v>
      </c>
      <c r="M39" s="9">
        <v>4</v>
      </c>
      <c r="N39" s="3" t="s">
        <v>4</v>
      </c>
      <c r="O39" s="17">
        <f t="shared" si="7"/>
        <v>0.87536433032616234</v>
      </c>
      <c r="P39" s="17">
        <f t="shared" si="8"/>
        <v>0.95469412477286497</v>
      </c>
      <c r="Q39" s="17">
        <f t="shared" si="1"/>
        <v>1.2952619745376599</v>
      </c>
      <c r="R39" s="17">
        <f t="shared" si="2"/>
        <v>0.37355405718380874</v>
      </c>
      <c r="S39" s="17">
        <f t="shared" si="3"/>
        <v>0.13041559767619174</v>
      </c>
      <c r="T39" s="17">
        <f t="shared" si="9"/>
        <v>0.13041559767619174</v>
      </c>
      <c r="U39" s="16" t="s">
        <v>39</v>
      </c>
    </row>
    <row r="40" spans="1:21" x14ac:dyDescent="0.25">
      <c r="A40" s="9">
        <v>5</v>
      </c>
      <c r="B40" s="3" t="s">
        <v>5</v>
      </c>
      <c r="C40" s="17">
        <v>0.98164705882352943</v>
      </c>
      <c r="D40" s="17">
        <v>0.99795911123731096</v>
      </c>
      <c r="E40" s="17">
        <f t="shared" si="4"/>
        <v>1.3998404679814231</v>
      </c>
      <c r="F40" s="17">
        <f t="shared" si="5"/>
        <v>0.49232507789524599</v>
      </c>
      <c r="G40" s="17">
        <f t="shared" si="6"/>
        <v>1.8466068254196923E-2</v>
      </c>
      <c r="H40" s="17">
        <f t="shared" si="0"/>
        <v>1.8466068254196923E-2</v>
      </c>
      <c r="I40" s="16" t="s">
        <v>39</v>
      </c>
      <c r="M40" s="9">
        <v>5</v>
      </c>
      <c r="N40" s="3" t="s">
        <v>5</v>
      </c>
      <c r="O40" s="17">
        <f t="shared" si="7"/>
        <v>0.99375433726578766</v>
      </c>
      <c r="P40" s="17">
        <f t="shared" si="8"/>
        <v>0.99818291944276194</v>
      </c>
      <c r="Q40" s="17">
        <f t="shared" si="1"/>
        <v>1.4085158229504702</v>
      </c>
      <c r="R40" s="17">
        <f t="shared" si="2"/>
        <v>0.49747189654160617</v>
      </c>
      <c r="S40" s="17">
        <f t="shared" si="3"/>
        <v>8.0594534632035895E-3</v>
      </c>
      <c r="T40" s="17">
        <f t="shared" si="9"/>
        <v>8.0594534632035895E-3</v>
      </c>
      <c r="U40" s="16" t="s">
        <v>39</v>
      </c>
    </row>
    <row r="41" spans="1:21" x14ac:dyDescent="0.25">
      <c r="A41" s="9">
        <v>6</v>
      </c>
      <c r="B41" s="3" t="s">
        <v>6</v>
      </c>
      <c r="C41" s="17">
        <v>0.72100840336134453</v>
      </c>
      <c r="D41" s="17">
        <v>0.96317526797756803</v>
      </c>
      <c r="E41" s="17">
        <f t="shared" si="4"/>
        <v>1.2031457578204461</v>
      </c>
      <c r="F41" s="17">
        <f t="shared" si="5"/>
        <v>0.33921575113803537</v>
      </c>
      <c r="G41" s="17">
        <f t="shared" si="6"/>
        <v>0.2814113925972262</v>
      </c>
      <c r="H41" s="17">
        <f t="shared" si="0"/>
        <v>0.2814113925972262</v>
      </c>
      <c r="I41" s="16" t="s">
        <v>39</v>
      </c>
      <c r="M41" s="9">
        <v>6</v>
      </c>
      <c r="N41" s="3" t="s">
        <v>6</v>
      </c>
      <c r="O41" s="17">
        <f t="shared" si="7"/>
        <v>0.96349757113115886</v>
      </c>
      <c r="P41" s="17">
        <f t="shared" si="8"/>
        <v>0.98316172016959413</v>
      </c>
      <c r="Q41" s="17">
        <f t="shared" si="1"/>
        <v>1.3765662125675169</v>
      </c>
      <c r="R41" s="17">
        <f t="shared" si="2"/>
        <v>0.46374300807978314</v>
      </c>
      <c r="S41" s="17">
        <f t="shared" si="3"/>
        <v>3.7828311836010327E-2</v>
      </c>
      <c r="T41" s="17">
        <f t="shared" si="9"/>
        <v>3.7828311836010327E-2</v>
      </c>
      <c r="U41" s="16" t="s">
        <v>39</v>
      </c>
    </row>
    <row r="42" spans="1:21" x14ac:dyDescent="0.25">
      <c r="A42" s="9">
        <v>7</v>
      </c>
      <c r="B42" s="3" t="s">
        <v>23</v>
      </c>
      <c r="C42" s="17">
        <v>0.94047058823529417</v>
      </c>
      <c r="D42" s="17">
        <v>0.98477319514445938</v>
      </c>
      <c r="E42" s="17">
        <f t="shared" si="4"/>
        <v>1.3617133226970601</v>
      </c>
      <c r="F42" s="17">
        <f t="shared" si="5"/>
        <v>0.45559526425280417</v>
      </c>
      <c r="G42" s="17">
        <f t="shared" si="6"/>
        <v>6.1445963668581294E-2</v>
      </c>
      <c r="H42" s="17">
        <f t="shared" si="0"/>
        <v>6.1445963668581294E-2</v>
      </c>
      <c r="I42" s="16" t="s">
        <v>39</v>
      </c>
      <c r="M42" s="9">
        <v>7</v>
      </c>
      <c r="N42" s="3" t="s">
        <v>23</v>
      </c>
      <c r="O42" s="17">
        <f t="shared" si="7"/>
        <v>0.48202637057598885</v>
      </c>
      <c r="P42" s="17">
        <f t="shared" si="8"/>
        <v>0.77504542701393098</v>
      </c>
      <c r="Q42" s="17">
        <f t="shared" si="1"/>
        <v>0.91271289892598051</v>
      </c>
      <c r="R42" s="17">
        <f t="shared" si="2"/>
        <v>8.1441977110373737E-2</v>
      </c>
      <c r="S42" s="17">
        <f t="shared" si="3"/>
        <v>0.56199621521172938</v>
      </c>
      <c r="T42" s="17">
        <f t="shared" si="9"/>
        <v>8.1441977110373737E-2</v>
      </c>
      <c r="U42" s="16" t="s">
        <v>38</v>
      </c>
    </row>
    <row r="43" spans="1:21" x14ac:dyDescent="0.25">
      <c r="A43" s="9">
        <v>8</v>
      </c>
      <c r="B43" s="3" t="s">
        <v>7</v>
      </c>
      <c r="C43" s="17">
        <v>0.79526050420168071</v>
      </c>
      <c r="D43" s="17">
        <v>0.94659970185277209</v>
      </c>
      <c r="E43" s="17">
        <f t="shared" si="4"/>
        <v>1.2363212628968525</v>
      </c>
      <c r="F43" s="17">
        <f t="shared" si="5"/>
        <v>0.34614533316969703</v>
      </c>
      <c r="G43" s="17">
        <f t="shared" si="6"/>
        <v>0.21158887726429013</v>
      </c>
      <c r="H43" s="17">
        <f t="shared" si="0"/>
        <v>0.21158887726429013</v>
      </c>
      <c r="I43" s="16" t="s">
        <v>39</v>
      </c>
      <c r="M43" s="9">
        <v>8</v>
      </c>
      <c r="N43" s="3" t="s">
        <v>7</v>
      </c>
      <c r="O43" s="17">
        <f t="shared" si="7"/>
        <v>0.72005551700208192</v>
      </c>
      <c r="P43" s="17">
        <f t="shared" si="8"/>
        <v>0.86771653543307092</v>
      </c>
      <c r="Q43" s="17">
        <f t="shared" si="1"/>
        <v>1.1275690371011025</v>
      </c>
      <c r="R43" s="17">
        <f t="shared" si="2"/>
        <v>0.19612095535285393</v>
      </c>
      <c r="S43" s="17">
        <f t="shared" si="3"/>
        <v>0.30673637874291892</v>
      </c>
      <c r="T43" s="17">
        <f t="shared" si="9"/>
        <v>0.19612095535285393</v>
      </c>
      <c r="U43" s="16" t="s">
        <v>38</v>
      </c>
    </row>
    <row r="44" spans="1:21" x14ac:dyDescent="0.25">
      <c r="A44" s="9">
        <v>9</v>
      </c>
      <c r="B44" s="3" t="s">
        <v>8</v>
      </c>
      <c r="C44" s="17">
        <v>0.99243697478991599</v>
      </c>
      <c r="D44" s="17">
        <v>0.99792361751969905</v>
      </c>
      <c r="E44" s="17">
        <f t="shared" si="4"/>
        <v>1.4074028191437458</v>
      </c>
      <c r="F44" s="17">
        <f t="shared" si="5"/>
        <v>0.4995494145840792</v>
      </c>
      <c r="G44" s="17">
        <f t="shared" si="6"/>
        <v>7.8428766745924916E-3</v>
      </c>
      <c r="H44" s="17">
        <f t="shared" si="0"/>
        <v>7.8428766745924916E-3</v>
      </c>
      <c r="I44" s="16" t="s">
        <v>39</v>
      </c>
      <c r="M44" s="9">
        <v>9</v>
      </c>
      <c r="N44" s="3" t="s">
        <v>8</v>
      </c>
      <c r="O44" s="17">
        <f t="shared" si="7"/>
        <v>1</v>
      </c>
      <c r="P44" s="17">
        <f t="shared" si="8"/>
        <v>0.99939430648092065</v>
      </c>
      <c r="Q44" s="17">
        <f t="shared" si="1"/>
        <v>1.4137853372511968</v>
      </c>
      <c r="R44" s="17">
        <f t="shared" si="2"/>
        <v>0.50350999685386688</v>
      </c>
      <c r="S44" s="17">
        <f t="shared" si="3"/>
        <v>6.3051564809206706E-3</v>
      </c>
      <c r="T44" s="17">
        <f t="shared" si="9"/>
        <v>6.3051564809206706E-3</v>
      </c>
      <c r="U44" s="16" t="s">
        <v>39</v>
      </c>
    </row>
    <row r="45" spans="1:21" x14ac:dyDescent="0.25">
      <c r="A45" s="9">
        <v>10</v>
      </c>
      <c r="B45" s="3" t="s">
        <v>9</v>
      </c>
      <c r="C45" s="17">
        <v>0.59663865546218486</v>
      </c>
      <c r="D45" s="17">
        <v>0.94203875913963231</v>
      </c>
      <c r="E45" s="17">
        <f t="shared" si="4"/>
        <v>1.1150850680163653</v>
      </c>
      <c r="F45" s="17">
        <f t="shared" si="5"/>
        <v>0.31655123342341523</v>
      </c>
      <c r="G45" s="17">
        <f t="shared" si="6"/>
        <v>0.40750445360686249</v>
      </c>
      <c r="H45" s="17">
        <f t="shared" si="0"/>
        <v>0.31655123342341523</v>
      </c>
      <c r="I45" s="16" t="s">
        <v>38</v>
      </c>
      <c r="M45" s="9">
        <v>10</v>
      </c>
      <c r="N45" s="3" t="s">
        <v>9</v>
      </c>
      <c r="O45" s="17">
        <f t="shared" si="7"/>
        <v>0.99722414989590558</v>
      </c>
      <c r="P45" s="17">
        <f t="shared" si="8"/>
        <v>0.99927316777710473</v>
      </c>
      <c r="Q45" s="17">
        <f t="shared" si="1"/>
        <v>1.4117375354416632</v>
      </c>
      <c r="R45" s="17">
        <f t="shared" si="2"/>
        <v>0.5010299040837547</v>
      </c>
      <c r="S45" s="17">
        <f t="shared" si="3"/>
        <v>6.7784526012909961E-3</v>
      </c>
      <c r="T45" s="17">
        <f t="shared" si="9"/>
        <v>6.7784526012909961E-3</v>
      </c>
      <c r="U45" s="16" t="s">
        <v>39</v>
      </c>
    </row>
    <row r="46" spans="1:21" x14ac:dyDescent="0.25">
      <c r="A46" s="9">
        <v>11</v>
      </c>
      <c r="B46" s="3" t="s">
        <v>10</v>
      </c>
      <c r="C46" s="17">
        <v>0.89559663865546213</v>
      </c>
      <c r="D46" s="17">
        <v>0.95866756584084611</v>
      </c>
      <c r="E46" s="17">
        <f t="shared" si="4"/>
        <v>1.3119210498220446</v>
      </c>
      <c r="F46" s="17">
        <f t="shared" si="5"/>
        <v>0.4074864871628523</v>
      </c>
      <c r="G46" s="17">
        <f t="shared" si="6"/>
        <v>0.11228727431707894</v>
      </c>
      <c r="H46" s="17">
        <f t="shared" si="0"/>
        <v>0.11228727431707894</v>
      </c>
      <c r="I46" s="16" t="s">
        <v>39</v>
      </c>
      <c r="M46" s="9">
        <v>11</v>
      </c>
      <c r="N46" s="3" t="s">
        <v>10</v>
      </c>
      <c r="O46" s="17">
        <f t="shared" si="7"/>
        <v>0.92990978487161691</v>
      </c>
      <c r="P46" s="17">
        <f t="shared" si="8"/>
        <v>0.94924288310115079</v>
      </c>
      <c r="Q46" s="17">
        <f t="shared" si="1"/>
        <v>1.3288319152993586</v>
      </c>
      <c r="R46" s="17">
        <f t="shared" si="2"/>
        <v>0.41796468048532914</v>
      </c>
      <c r="S46" s="17">
        <f t="shared" si="3"/>
        <v>8.2674865453220669E-2</v>
      </c>
      <c r="T46" s="17">
        <f t="shared" si="9"/>
        <v>8.2674865453220669E-2</v>
      </c>
      <c r="U46" s="16" t="s">
        <v>39</v>
      </c>
    </row>
    <row r="47" spans="1:21" x14ac:dyDescent="0.25">
      <c r="A47" s="9">
        <v>12</v>
      </c>
      <c r="B47" s="3" t="s">
        <v>11</v>
      </c>
      <c r="C47" s="17">
        <v>0.21852100840336131</v>
      </c>
      <c r="D47" s="17">
        <v>0.89666004117271247</v>
      </c>
      <c r="E47" s="17">
        <f t="shared" si="4"/>
        <v>0.92290338635713776</v>
      </c>
      <c r="F47" s="17">
        <f t="shared" si="5"/>
        <v>0.51009107352369554</v>
      </c>
      <c r="G47" s="17">
        <f t="shared" si="6"/>
        <v>0.7882820316341892</v>
      </c>
      <c r="H47" s="17">
        <f t="shared" si="0"/>
        <v>0.51009107352369554</v>
      </c>
      <c r="I47" s="16" t="s">
        <v>38</v>
      </c>
      <c r="M47" s="9">
        <v>12</v>
      </c>
      <c r="N47" s="3" t="s">
        <v>11</v>
      </c>
      <c r="O47" s="17">
        <f t="shared" si="7"/>
        <v>0.18070784177654409</v>
      </c>
      <c r="P47" s="17">
        <f t="shared" si="8"/>
        <v>0.58764385221078141</v>
      </c>
      <c r="Q47" s="17">
        <f t="shared" si="1"/>
        <v>0.61480128588078209</v>
      </c>
      <c r="R47" s="17">
        <f t="shared" si="2"/>
        <v>0.41452737829969716</v>
      </c>
      <c r="S47" s="17">
        <f t="shared" si="3"/>
        <v>0.91412555484782099</v>
      </c>
      <c r="T47" s="17">
        <f t="shared" si="9"/>
        <v>0.41452737829969716</v>
      </c>
      <c r="U47" s="16" t="s">
        <v>38</v>
      </c>
    </row>
    <row r="48" spans="1:21" x14ac:dyDescent="0.25">
      <c r="A48" s="9">
        <v>13</v>
      </c>
      <c r="B48" s="3" t="s">
        <v>12</v>
      </c>
      <c r="C48" s="17">
        <v>0.99596638655462189</v>
      </c>
      <c r="D48" s="17">
        <v>0.99861574501313266</v>
      </c>
      <c r="E48" s="17">
        <f t="shared" si="4"/>
        <v>1.4103837950482856</v>
      </c>
      <c r="F48" s="17">
        <f t="shared" si="5"/>
        <v>0.50245538156267056</v>
      </c>
      <c r="G48" s="17">
        <f t="shared" si="6"/>
        <v>4.2645280272736166E-3</v>
      </c>
      <c r="H48" s="17">
        <f t="shared" si="0"/>
        <v>4.2645280272736166E-3</v>
      </c>
      <c r="I48" s="16" t="s">
        <v>39</v>
      </c>
      <c r="M48" s="9">
        <v>13</v>
      </c>
      <c r="N48" s="3" t="s">
        <v>12</v>
      </c>
      <c r="O48" s="17">
        <f t="shared" si="7"/>
        <v>0.99791811242192918</v>
      </c>
      <c r="P48" s="17">
        <f t="shared" si="8"/>
        <v>1</v>
      </c>
      <c r="Q48" s="17">
        <f t="shared" si="1"/>
        <v>1.4127422125425948</v>
      </c>
      <c r="R48" s="17">
        <f t="shared" si="2"/>
        <v>0.50199122080578684</v>
      </c>
      <c r="S48" s="17">
        <f t="shared" si="3"/>
        <v>7.2176245129700334E-3</v>
      </c>
      <c r="T48" s="17">
        <f t="shared" si="9"/>
        <v>7.2176245129700334E-3</v>
      </c>
      <c r="U48" s="16" t="s">
        <v>39</v>
      </c>
    </row>
    <row r="49" spans="1:21" x14ac:dyDescent="0.25">
      <c r="A49" s="9">
        <v>14</v>
      </c>
      <c r="B49" s="3" t="s">
        <v>13</v>
      </c>
      <c r="C49" s="17">
        <v>0.98403361344537821</v>
      </c>
      <c r="D49" s="17">
        <v>0.99345140910058916</v>
      </c>
      <c r="E49" s="17">
        <f t="shared" si="4"/>
        <v>1.3983089267519944</v>
      </c>
      <c r="F49" s="17">
        <f t="shared" si="5"/>
        <v>0.49057500617322225</v>
      </c>
      <c r="G49" s="17">
        <f t="shared" si="6"/>
        <v>1.7257159163067776E-2</v>
      </c>
      <c r="H49" s="17">
        <f t="shared" si="0"/>
        <v>1.7257159163067776E-2</v>
      </c>
      <c r="I49" s="16" t="s">
        <v>39</v>
      </c>
      <c r="M49" s="9">
        <v>14</v>
      </c>
      <c r="N49" s="3" t="s">
        <v>13</v>
      </c>
      <c r="O49" s="17">
        <f t="shared" si="7"/>
        <v>0.43719639139486466</v>
      </c>
      <c r="P49" s="17">
        <f t="shared" si="8"/>
        <v>0.792610539067232</v>
      </c>
      <c r="Q49" s="17">
        <f t="shared" si="1"/>
        <v>0.90519177597299227</v>
      </c>
      <c r="R49" s="17">
        <f t="shared" si="2"/>
        <v>0.12941890701377398</v>
      </c>
      <c r="S49" s="17">
        <f t="shared" si="3"/>
        <v>0.59744420266707288</v>
      </c>
      <c r="T49" s="17">
        <f t="shared" si="9"/>
        <v>0.12941890701377398</v>
      </c>
      <c r="U49" s="16" t="s">
        <v>38</v>
      </c>
    </row>
    <row r="50" spans="1:21" x14ac:dyDescent="0.25">
      <c r="A50" s="9">
        <v>15</v>
      </c>
      <c r="B50" s="3" t="s">
        <v>14</v>
      </c>
      <c r="C50" s="17">
        <v>0.56275630252100839</v>
      </c>
      <c r="D50" s="17">
        <v>0.91863065237452968</v>
      </c>
      <c r="E50" s="17">
        <f t="shared" si="4"/>
        <v>1.0773007618623365</v>
      </c>
      <c r="F50" s="17">
        <f t="shared" si="5"/>
        <v>0.30198780737270059</v>
      </c>
      <c r="G50" s="17">
        <f t="shared" si="6"/>
        <v>0.4447505162651243</v>
      </c>
      <c r="H50" s="17">
        <f t="shared" si="0"/>
        <v>0.30198780737270059</v>
      </c>
      <c r="I50" s="16" t="s">
        <v>38</v>
      </c>
      <c r="M50" s="9">
        <v>15</v>
      </c>
      <c r="N50" s="3" t="s">
        <v>14</v>
      </c>
      <c r="O50" s="17">
        <f t="shared" si="7"/>
        <v>0.15475364330326158</v>
      </c>
      <c r="P50" s="17">
        <f t="shared" si="8"/>
        <v>0.70090854027861904</v>
      </c>
      <c r="Q50" s="17">
        <f t="shared" si="1"/>
        <v>0.71778929495440214</v>
      </c>
      <c r="R50" s="17">
        <f t="shared" si="2"/>
        <v>0.40923036214885905</v>
      </c>
      <c r="S50" s="17">
        <f t="shared" si="3"/>
        <v>0.8943214814630519</v>
      </c>
      <c r="T50" s="17">
        <f t="shared" si="9"/>
        <v>0.40923036214885905</v>
      </c>
      <c r="U50" s="16" t="s">
        <v>38</v>
      </c>
    </row>
    <row r="51" spans="1:21" x14ac:dyDescent="0.25">
      <c r="A51" s="9">
        <v>16</v>
      </c>
      <c r="B51" s="3" t="s">
        <v>15</v>
      </c>
      <c r="C51" s="17">
        <v>0</v>
      </c>
      <c r="D51" s="17">
        <v>0</v>
      </c>
      <c r="E51" s="17">
        <f t="shared" si="4"/>
        <v>0</v>
      </c>
      <c r="F51" s="17">
        <f t="shared" si="5"/>
        <v>0.90840379423386686</v>
      </c>
      <c r="G51" s="17">
        <f t="shared" si="6"/>
        <v>1.4142135623730951</v>
      </c>
      <c r="H51" s="17">
        <f t="shared" si="0"/>
        <v>0</v>
      </c>
      <c r="I51" s="16" t="s">
        <v>37</v>
      </c>
      <c r="M51" s="9">
        <v>16</v>
      </c>
      <c r="N51" s="3" t="s">
        <v>15</v>
      </c>
      <c r="O51" s="17">
        <f t="shared" si="7"/>
        <v>0</v>
      </c>
      <c r="P51" s="17">
        <f t="shared" si="8"/>
        <v>0</v>
      </c>
      <c r="Q51" s="17">
        <f t="shared" si="1"/>
        <v>0</v>
      </c>
      <c r="R51" s="17">
        <f t="shared" si="2"/>
        <v>0.93920419472743566</v>
      </c>
      <c r="S51" s="17">
        <f t="shared" si="3"/>
        <v>1.4093353255516312</v>
      </c>
      <c r="T51" s="17">
        <f t="shared" si="9"/>
        <v>0</v>
      </c>
      <c r="U51" s="16" t="s">
        <v>37</v>
      </c>
    </row>
    <row r="52" spans="1:21" x14ac:dyDescent="0.25">
      <c r="A52" s="9">
        <v>17</v>
      </c>
      <c r="B52" s="3" t="s">
        <v>16</v>
      </c>
      <c r="C52" s="17">
        <v>0.65378151260504203</v>
      </c>
      <c r="D52" s="17">
        <v>0.63068786824732026</v>
      </c>
      <c r="E52" s="17">
        <f t="shared" si="4"/>
        <v>0.90840379423386708</v>
      </c>
      <c r="F52" s="17">
        <f t="shared" si="5"/>
        <v>2.2204460492503131E-16</v>
      </c>
      <c r="G52" s="17">
        <f t="shared" si="6"/>
        <v>0.50622000323353611</v>
      </c>
      <c r="H52" s="17">
        <f t="shared" si="0"/>
        <v>2.2204460492503131E-16</v>
      </c>
      <c r="I52" s="16" t="s">
        <v>38</v>
      </c>
      <c r="M52" s="9">
        <v>17</v>
      </c>
      <c r="N52" s="3" t="s">
        <v>16</v>
      </c>
      <c r="O52" s="17">
        <f t="shared" si="7"/>
        <v>0.90006939625260241</v>
      </c>
      <c r="P52" s="17">
        <f t="shared" si="8"/>
        <v>0.97916414294367049</v>
      </c>
      <c r="Q52" s="17">
        <f t="shared" si="1"/>
        <v>1.329995239426494</v>
      </c>
      <c r="R52" s="17">
        <f t="shared" si="2"/>
        <v>0.40761342257559291</v>
      </c>
      <c r="S52" s="17">
        <f t="shared" si="3"/>
        <v>0.10089614158548492</v>
      </c>
      <c r="T52" s="17">
        <f t="shared" si="9"/>
        <v>0.10089614158548492</v>
      </c>
      <c r="U52" s="16" t="s">
        <v>39</v>
      </c>
    </row>
    <row r="53" spans="1:21" x14ac:dyDescent="0.25">
      <c r="A53" s="9">
        <v>18</v>
      </c>
      <c r="B53" s="3" t="s">
        <v>17</v>
      </c>
      <c r="C53" s="17">
        <v>0.93647058823529417</v>
      </c>
      <c r="D53" s="17">
        <v>0.99329168737133522</v>
      </c>
      <c r="E53" s="17">
        <f t="shared" si="4"/>
        <v>1.3651393843966089</v>
      </c>
      <c r="F53" s="17">
        <f t="shared" si="5"/>
        <v>0.45977673182100892</v>
      </c>
      <c r="G53" s="17">
        <f t="shared" si="6"/>
        <v>6.3882608098710617E-2</v>
      </c>
      <c r="H53" s="17">
        <f t="shared" si="0"/>
        <v>6.3882608098710617E-2</v>
      </c>
      <c r="I53" s="16" t="s">
        <v>39</v>
      </c>
      <c r="M53" s="9">
        <v>18</v>
      </c>
      <c r="N53" s="3" t="s">
        <v>17</v>
      </c>
      <c r="O53" s="17">
        <f t="shared" si="7"/>
        <v>0.83969465648854968</v>
      </c>
      <c r="P53" s="17">
        <f t="shared" si="8"/>
        <v>0.98534221683827983</v>
      </c>
      <c r="Q53" s="17">
        <f t="shared" si="1"/>
        <v>1.2945989341951425</v>
      </c>
      <c r="R53" s="17">
        <f t="shared" si="2"/>
        <v>0.36280404523062454</v>
      </c>
      <c r="S53" s="17">
        <f t="shared" si="3"/>
        <v>0.16049242390759835</v>
      </c>
      <c r="T53" s="17">
        <f t="shared" si="9"/>
        <v>0.16049242390759835</v>
      </c>
      <c r="U53" s="16" t="s">
        <v>39</v>
      </c>
    </row>
    <row r="54" spans="1:21" x14ac:dyDescent="0.25">
      <c r="A54" s="9">
        <v>19</v>
      </c>
      <c r="B54" s="3" t="s">
        <v>18</v>
      </c>
      <c r="C54" s="17">
        <v>0.9123697478991597</v>
      </c>
      <c r="D54" s="17">
        <v>0.97391211755519269</v>
      </c>
      <c r="E54" s="17">
        <f t="shared" si="4"/>
        <v>1.3345124089353444</v>
      </c>
      <c r="F54" s="17">
        <f t="shared" si="5"/>
        <v>0.42973336005653395</v>
      </c>
      <c r="G54" s="17">
        <f t="shared" si="6"/>
        <v>9.1431059786655167E-2</v>
      </c>
      <c r="H54" s="17">
        <f t="shared" si="0"/>
        <v>9.1431059786655167E-2</v>
      </c>
      <c r="I54" s="16" t="s">
        <v>39</v>
      </c>
      <c r="M54" s="9">
        <v>19</v>
      </c>
      <c r="N54" s="3" t="s">
        <v>18</v>
      </c>
      <c r="O54" s="17">
        <f t="shared" si="7"/>
        <v>0.87439278278972932</v>
      </c>
      <c r="P54" s="17">
        <f t="shared" si="8"/>
        <v>0.95990308903694732</v>
      </c>
      <c r="Q54" s="17">
        <f t="shared" si="1"/>
        <v>1.2984516467460159</v>
      </c>
      <c r="R54" s="17">
        <f t="shared" si="2"/>
        <v>0.37557219159499422</v>
      </c>
      <c r="S54" s="17">
        <f t="shared" si="3"/>
        <v>0.12991723387430773</v>
      </c>
      <c r="T54" s="17">
        <f t="shared" si="9"/>
        <v>0.12991723387430773</v>
      </c>
      <c r="U54" s="16" t="s">
        <v>39</v>
      </c>
    </row>
    <row r="55" spans="1:21" x14ac:dyDescent="0.25">
      <c r="A55" s="9">
        <v>20</v>
      </c>
      <c r="B55" s="3" t="s">
        <v>19</v>
      </c>
      <c r="C55" s="17">
        <v>0.878218487394958</v>
      </c>
      <c r="D55" s="17">
        <v>0.95623624618442538</v>
      </c>
      <c r="E55" s="17">
        <f t="shared" si="4"/>
        <v>1.2983279516821506</v>
      </c>
      <c r="F55" s="17">
        <f t="shared" si="5"/>
        <v>0.39541585960900677</v>
      </c>
      <c r="G55" s="17">
        <f t="shared" si="6"/>
        <v>0.12940634822296093</v>
      </c>
      <c r="H55" s="17">
        <f t="shared" si="0"/>
        <v>0.12940634822296093</v>
      </c>
      <c r="I55" s="16" t="s">
        <v>39</v>
      </c>
      <c r="M55" s="9">
        <v>20</v>
      </c>
      <c r="N55" s="3" t="s">
        <v>19</v>
      </c>
      <c r="O55" s="17">
        <f t="shared" si="7"/>
        <v>0.56058292852185976</v>
      </c>
      <c r="P55" s="17">
        <f t="shared" si="8"/>
        <v>0.78400969109630525</v>
      </c>
      <c r="Q55" s="17">
        <f t="shared" si="1"/>
        <v>0.96380725017145852</v>
      </c>
      <c r="R55" s="17">
        <f t="shared" si="2"/>
        <v>3.045060309630521E-2</v>
      </c>
      <c r="S55" s="17">
        <f t="shared" si="3"/>
        <v>0.48662262878116014</v>
      </c>
      <c r="T55" s="17">
        <f t="shared" si="9"/>
        <v>3.045060309630521E-2</v>
      </c>
      <c r="U55" s="16" t="s">
        <v>38</v>
      </c>
    </row>
    <row r="57" spans="1:21" x14ac:dyDescent="0.25">
      <c r="A57" s="76" t="s">
        <v>41</v>
      </c>
      <c r="B57" s="76"/>
      <c r="C57" s="77" t="s">
        <v>42</v>
      </c>
      <c r="D57" s="77"/>
    </row>
    <row r="58" spans="1:21" x14ac:dyDescent="0.25">
      <c r="B58" s="70" t="s">
        <v>66</v>
      </c>
      <c r="C58" s="70"/>
      <c r="O58" t="s">
        <v>40</v>
      </c>
    </row>
    <row r="60" spans="1:21" x14ac:dyDescent="0.25">
      <c r="A60" s="14" t="s">
        <v>21</v>
      </c>
      <c r="B60" s="14" t="s">
        <v>37</v>
      </c>
      <c r="C60" s="14" t="s">
        <v>38</v>
      </c>
      <c r="D60" s="14" t="s">
        <v>39</v>
      </c>
      <c r="M60" s="14" t="s">
        <v>21</v>
      </c>
      <c r="N60" s="14" t="s">
        <v>37</v>
      </c>
      <c r="O60" s="14" t="s">
        <v>38</v>
      </c>
      <c r="P60" s="14" t="s">
        <v>39</v>
      </c>
    </row>
    <row r="61" spans="1:21" x14ac:dyDescent="0.25">
      <c r="A61" s="9">
        <v>1</v>
      </c>
      <c r="B61" s="21"/>
      <c r="C61" s="21" t="s">
        <v>43</v>
      </c>
      <c r="D61" s="22"/>
      <c r="M61" s="9">
        <v>1</v>
      </c>
      <c r="N61" s="21"/>
      <c r="O61" s="21"/>
      <c r="P61" s="22" t="s">
        <v>43</v>
      </c>
    </row>
    <row r="62" spans="1:21" x14ac:dyDescent="0.25">
      <c r="A62" s="9">
        <v>2</v>
      </c>
      <c r="B62" s="21"/>
      <c r="C62" s="21"/>
      <c r="D62" s="22" t="s">
        <v>43</v>
      </c>
      <c r="M62" s="9">
        <v>2</v>
      </c>
      <c r="N62" s="21"/>
      <c r="O62" s="21"/>
      <c r="P62" s="22" t="s">
        <v>43</v>
      </c>
    </row>
    <row r="63" spans="1:21" x14ac:dyDescent="0.25">
      <c r="A63" s="9">
        <v>3</v>
      </c>
      <c r="B63" s="21"/>
      <c r="C63" s="21"/>
      <c r="D63" s="22" t="s">
        <v>43</v>
      </c>
      <c r="M63" s="9">
        <v>3</v>
      </c>
      <c r="N63" s="21"/>
      <c r="O63" s="21"/>
      <c r="P63" s="22" t="s">
        <v>43</v>
      </c>
    </row>
    <row r="64" spans="1:21" x14ac:dyDescent="0.25">
      <c r="A64" s="9">
        <v>4</v>
      </c>
      <c r="B64" s="21"/>
      <c r="C64" s="21"/>
      <c r="D64" s="22" t="s">
        <v>43</v>
      </c>
      <c r="M64" s="9">
        <v>4</v>
      </c>
      <c r="N64" s="21"/>
      <c r="O64" s="21"/>
      <c r="P64" s="22" t="s">
        <v>43</v>
      </c>
    </row>
    <row r="65" spans="1:16" x14ac:dyDescent="0.25">
      <c r="A65" s="9">
        <v>5</v>
      </c>
      <c r="B65" s="21"/>
      <c r="C65" s="21"/>
      <c r="D65" s="22" t="s">
        <v>43</v>
      </c>
      <c r="M65" s="9">
        <v>5</v>
      </c>
      <c r="N65" s="21"/>
      <c r="O65" s="21"/>
      <c r="P65" s="22" t="s">
        <v>43</v>
      </c>
    </row>
    <row r="66" spans="1:16" x14ac:dyDescent="0.25">
      <c r="A66" s="9">
        <v>6</v>
      </c>
      <c r="B66" s="21"/>
      <c r="C66" s="21"/>
      <c r="D66" s="22" t="s">
        <v>43</v>
      </c>
      <c r="M66" s="9">
        <v>6</v>
      </c>
      <c r="N66" s="21"/>
      <c r="O66" s="21"/>
      <c r="P66" s="22" t="s">
        <v>43</v>
      </c>
    </row>
    <row r="67" spans="1:16" x14ac:dyDescent="0.25">
      <c r="A67" s="9">
        <v>7</v>
      </c>
      <c r="B67" s="21"/>
      <c r="C67" s="21"/>
      <c r="D67" s="22" t="s">
        <v>43</v>
      </c>
      <c r="M67" s="9">
        <v>7</v>
      </c>
      <c r="N67" s="21"/>
      <c r="O67" s="21" t="s">
        <v>43</v>
      </c>
      <c r="P67" s="22"/>
    </row>
    <row r="68" spans="1:16" x14ac:dyDescent="0.25">
      <c r="A68" s="9">
        <v>8</v>
      </c>
      <c r="B68" s="21"/>
      <c r="C68" s="21"/>
      <c r="D68" s="22" t="s">
        <v>43</v>
      </c>
      <c r="M68" s="9">
        <v>8</v>
      </c>
      <c r="N68" s="21"/>
      <c r="O68" s="21" t="s">
        <v>43</v>
      </c>
      <c r="P68" s="22"/>
    </row>
    <row r="69" spans="1:16" x14ac:dyDescent="0.25">
      <c r="A69" s="9">
        <v>9</v>
      </c>
      <c r="B69" s="21"/>
      <c r="C69" s="21"/>
      <c r="D69" s="23" t="s">
        <v>43</v>
      </c>
      <c r="M69" s="9">
        <v>9</v>
      </c>
      <c r="N69" s="21"/>
      <c r="O69" s="21"/>
      <c r="P69" s="23" t="s">
        <v>43</v>
      </c>
    </row>
    <row r="70" spans="1:16" x14ac:dyDescent="0.25">
      <c r="A70" s="9">
        <v>10</v>
      </c>
      <c r="B70" s="21"/>
      <c r="C70" s="21" t="s">
        <v>43</v>
      </c>
      <c r="D70" s="21"/>
      <c r="M70" s="9">
        <v>10</v>
      </c>
      <c r="N70" s="21"/>
      <c r="O70" s="21"/>
      <c r="P70" s="21" t="s">
        <v>43</v>
      </c>
    </row>
    <row r="71" spans="1:16" x14ac:dyDescent="0.25">
      <c r="A71" s="9">
        <v>11</v>
      </c>
      <c r="B71" s="21"/>
      <c r="C71" s="21"/>
      <c r="D71" s="22" t="s">
        <v>43</v>
      </c>
      <c r="M71" s="9">
        <v>11</v>
      </c>
      <c r="N71" s="21"/>
      <c r="O71" s="21"/>
      <c r="P71" s="22" t="s">
        <v>43</v>
      </c>
    </row>
    <row r="72" spans="1:16" x14ac:dyDescent="0.25">
      <c r="A72" s="9">
        <v>12</v>
      </c>
      <c r="B72" s="21"/>
      <c r="C72" s="21" t="s">
        <v>43</v>
      </c>
      <c r="D72" s="22"/>
      <c r="M72" s="9">
        <v>12</v>
      </c>
      <c r="N72" s="21"/>
      <c r="O72" s="21" t="s">
        <v>43</v>
      </c>
      <c r="P72" s="22"/>
    </row>
    <row r="73" spans="1:16" x14ac:dyDescent="0.25">
      <c r="A73" s="9">
        <v>13</v>
      </c>
      <c r="B73" s="21"/>
      <c r="C73" s="21"/>
      <c r="D73" s="22" t="s">
        <v>43</v>
      </c>
      <c r="M73" s="9">
        <v>13</v>
      </c>
      <c r="N73" s="21"/>
      <c r="O73" s="21"/>
      <c r="P73" s="22" t="s">
        <v>43</v>
      </c>
    </row>
    <row r="74" spans="1:16" x14ac:dyDescent="0.25">
      <c r="A74" s="9">
        <v>14</v>
      </c>
      <c r="B74" s="21"/>
      <c r="C74" s="21"/>
      <c r="D74" s="22" t="s">
        <v>43</v>
      </c>
      <c r="M74" s="9">
        <v>14</v>
      </c>
      <c r="N74" s="21"/>
      <c r="O74" s="21" t="s">
        <v>43</v>
      </c>
      <c r="P74" s="22"/>
    </row>
    <row r="75" spans="1:16" x14ac:dyDescent="0.25">
      <c r="A75" s="9">
        <v>15</v>
      </c>
      <c r="B75" s="21"/>
      <c r="C75" s="21" t="s">
        <v>43</v>
      </c>
      <c r="D75" s="22"/>
      <c r="M75" s="9">
        <v>15</v>
      </c>
      <c r="N75" s="21"/>
      <c r="O75" s="21" t="s">
        <v>43</v>
      </c>
      <c r="P75" s="22"/>
    </row>
    <row r="76" spans="1:16" x14ac:dyDescent="0.25">
      <c r="A76" s="9">
        <v>16</v>
      </c>
      <c r="B76" s="21" t="s">
        <v>43</v>
      </c>
      <c r="C76" s="21"/>
      <c r="D76" s="23"/>
      <c r="M76" s="9">
        <v>16</v>
      </c>
      <c r="N76" s="21" t="s">
        <v>43</v>
      </c>
      <c r="O76" s="21"/>
      <c r="P76" s="23"/>
    </row>
    <row r="77" spans="1:16" x14ac:dyDescent="0.25">
      <c r="A77" s="9">
        <v>17</v>
      </c>
      <c r="B77" s="21"/>
      <c r="C77" s="24" t="s">
        <v>43</v>
      </c>
      <c r="D77" s="22"/>
      <c r="M77" s="9">
        <v>17</v>
      </c>
      <c r="N77" s="21"/>
      <c r="O77" s="24"/>
      <c r="P77" s="22" t="s">
        <v>43</v>
      </c>
    </row>
    <row r="78" spans="1:16" x14ac:dyDescent="0.25">
      <c r="A78" s="9">
        <v>18</v>
      </c>
      <c r="B78" s="21"/>
      <c r="C78" s="21"/>
      <c r="D78" s="22" t="s">
        <v>43</v>
      </c>
      <c r="M78" s="9">
        <v>18</v>
      </c>
      <c r="N78" s="21"/>
      <c r="O78" s="21"/>
      <c r="P78" s="22" t="s">
        <v>43</v>
      </c>
    </row>
    <row r="79" spans="1:16" x14ac:dyDescent="0.25">
      <c r="A79" s="9">
        <v>19</v>
      </c>
      <c r="B79" s="21"/>
      <c r="C79" s="21"/>
      <c r="D79" s="22" t="s">
        <v>43</v>
      </c>
      <c r="M79" s="9">
        <v>19</v>
      </c>
      <c r="N79" s="21"/>
      <c r="O79" s="21"/>
      <c r="P79" s="22" t="s">
        <v>43</v>
      </c>
    </row>
    <row r="80" spans="1:16" x14ac:dyDescent="0.25">
      <c r="A80" s="9">
        <v>20</v>
      </c>
      <c r="B80" s="21"/>
      <c r="C80" s="21"/>
      <c r="D80" s="22" t="s">
        <v>43</v>
      </c>
      <c r="M80" s="9">
        <v>20</v>
      </c>
      <c r="N80" s="21"/>
      <c r="O80" s="21" t="s">
        <v>43</v>
      </c>
      <c r="P80" s="22"/>
    </row>
  </sheetData>
  <mergeCells count="27">
    <mergeCell ref="A1:A3"/>
    <mergeCell ref="E1:F1"/>
    <mergeCell ref="E2:F2"/>
    <mergeCell ref="C1:D1"/>
    <mergeCell ref="C2:D2"/>
    <mergeCell ref="B1:B3"/>
    <mergeCell ref="E26:F26"/>
    <mergeCell ref="G26:H26"/>
    <mergeCell ref="A33:A35"/>
    <mergeCell ref="B33:B35"/>
    <mergeCell ref="C33:G33"/>
    <mergeCell ref="H33:H35"/>
    <mergeCell ref="A29:C29"/>
    <mergeCell ref="A28:C28"/>
    <mergeCell ref="A30:C30"/>
    <mergeCell ref="A32:C32"/>
    <mergeCell ref="U33:U35"/>
    <mergeCell ref="O34:S34"/>
    <mergeCell ref="A57:B57"/>
    <mergeCell ref="M33:M35"/>
    <mergeCell ref="N33:N35"/>
    <mergeCell ref="C57:D57"/>
    <mergeCell ref="B58:C58"/>
    <mergeCell ref="I33:I35"/>
    <mergeCell ref="C34:G34"/>
    <mergeCell ref="O33:S33"/>
    <mergeCell ref="T33:T3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603B2-4693-4E98-815D-007A48A2C9B5}">
  <dimension ref="A1:U111"/>
  <sheetViews>
    <sheetView topLeftCell="A7" workbookViewId="0">
      <selection activeCell="C21" sqref="C21"/>
    </sheetView>
  </sheetViews>
  <sheetFormatPr defaultRowHeight="15" x14ac:dyDescent="0.25"/>
  <cols>
    <col min="1" max="1" width="10.5703125" bestFit="1" customWidth="1"/>
    <col min="2" max="2" width="15.42578125" bestFit="1" customWidth="1"/>
    <col min="3" max="3" width="16" bestFit="1" customWidth="1"/>
    <col min="4" max="4" width="22" customWidth="1"/>
    <col min="5" max="5" width="16" bestFit="1" customWidth="1"/>
    <col min="6" max="6" width="20.5703125" customWidth="1"/>
    <col min="7" max="7" width="17.42578125" customWidth="1"/>
    <col min="8" max="8" width="15.140625" customWidth="1"/>
    <col min="9" max="9" width="14.140625" customWidth="1"/>
    <col min="10" max="10" width="10.5703125" bestFit="1" customWidth="1"/>
    <col min="11" max="11" width="12.140625" bestFit="1" customWidth="1"/>
    <col min="12" max="12" width="16.140625" bestFit="1" customWidth="1"/>
    <col min="13" max="13" width="18.28515625" customWidth="1"/>
    <col min="14" max="14" width="17" customWidth="1"/>
    <col min="15" max="15" width="22.28515625" customWidth="1"/>
    <col min="16" max="16" width="20.42578125" customWidth="1"/>
    <col min="17" max="17" width="15.7109375" customWidth="1"/>
    <col min="18" max="18" width="15.140625" customWidth="1"/>
    <col min="19" max="19" width="16.140625" customWidth="1"/>
    <col min="20" max="20" width="15.85546875" customWidth="1"/>
  </cols>
  <sheetData>
    <row r="1" spans="1:11" x14ac:dyDescent="0.25">
      <c r="A1" s="98" t="s">
        <v>45</v>
      </c>
      <c r="B1" s="98"/>
      <c r="C1" s="98"/>
      <c r="D1" s="98"/>
    </row>
    <row r="3" spans="1:11" x14ac:dyDescent="0.25">
      <c r="B3" s="85" t="s">
        <v>67</v>
      </c>
      <c r="C3" s="85"/>
      <c r="I3" s="70" t="s">
        <v>26</v>
      </c>
      <c r="J3" s="70"/>
    </row>
    <row r="4" spans="1:11" x14ac:dyDescent="0.25">
      <c r="A4" s="42" t="s">
        <v>21</v>
      </c>
      <c r="B4" s="42" t="s">
        <v>37</v>
      </c>
      <c r="C4" s="42" t="s">
        <v>38</v>
      </c>
      <c r="D4" s="42" t="s">
        <v>39</v>
      </c>
      <c r="H4" s="42" t="s">
        <v>21</v>
      </c>
      <c r="I4" s="42" t="s">
        <v>37</v>
      </c>
      <c r="J4" s="42" t="s">
        <v>38</v>
      </c>
      <c r="K4" s="42" t="s">
        <v>39</v>
      </c>
    </row>
    <row r="5" spans="1:11" x14ac:dyDescent="0.25">
      <c r="A5" s="40">
        <v>1</v>
      </c>
      <c r="B5" s="21"/>
      <c r="C5" s="21" t="s">
        <v>43</v>
      </c>
      <c r="D5" s="22"/>
      <c r="H5" s="40">
        <v>1</v>
      </c>
      <c r="I5" s="21"/>
      <c r="J5" s="21"/>
      <c r="K5" s="22" t="s">
        <v>43</v>
      </c>
    </row>
    <row r="6" spans="1:11" x14ac:dyDescent="0.25">
      <c r="A6" s="40">
        <v>2</v>
      </c>
      <c r="B6" s="21"/>
      <c r="C6" s="21"/>
      <c r="D6" s="22" t="s">
        <v>43</v>
      </c>
      <c r="H6" s="40">
        <v>2</v>
      </c>
      <c r="I6" s="21"/>
      <c r="J6" s="21"/>
      <c r="K6" s="22" t="s">
        <v>43</v>
      </c>
    </row>
    <row r="7" spans="1:11" x14ac:dyDescent="0.25">
      <c r="A7" s="40">
        <v>3</v>
      </c>
      <c r="B7" s="21"/>
      <c r="C7" s="21"/>
      <c r="D7" s="22" t="s">
        <v>43</v>
      </c>
      <c r="H7" s="40">
        <v>3</v>
      </c>
      <c r="I7" s="21"/>
      <c r="J7" s="21"/>
      <c r="K7" s="22" t="s">
        <v>43</v>
      </c>
    </row>
    <row r="8" spans="1:11" x14ac:dyDescent="0.25">
      <c r="A8" s="40">
        <v>4</v>
      </c>
      <c r="B8" s="21"/>
      <c r="C8" s="21"/>
      <c r="D8" s="22" t="s">
        <v>43</v>
      </c>
      <c r="H8" s="40">
        <v>4</v>
      </c>
      <c r="I8" s="21"/>
      <c r="J8" s="21"/>
      <c r="K8" s="22" t="s">
        <v>43</v>
      </c>
    </row>
    <row r="9" spans="1:11" x14ac:dyDescent="0.25">
      <c r="A9" s="40">
        <v>5</v>
      </c>
      <c r="B9" s="21"/>
      <c r="C9" s="21"/>
      <c r="D9" s="22" t="s">
        <v>43</v>
      </c>
      <c r="H9" s="40">
        <v>5</v>
      </c>
      <c r="I9" s="21"/>
      <c r="J9" s="21"/>
      <c r="K9" s="22" t="s">
        <v>43</v>
      </c>
    </row>
    <row r="10" spans="1:11" x14ac:dyDescent="0.25">
      <c r="A10" s="40">
        <v>6</v>
      </c>
      <c r="B10" s="21"/>
      <c r="C10" s="21"/>
      <c r="D10" s="22" t="s">
        <v>43</v>
      </c>
      <c r="H10" s="40">
        <v>6</v>
      </c>
      <c r="I10" s="21"/>
      <c r="J10" s="21"/>
      <c r="K10" s="22" t="s">
        <v>43</v>
      </c>
    </row>
    <row r="11" spans="1:11" x14ac:dyDescent="0.25">
      <c r="A11" s="40">
        <v>7</v>
      </c>
      <c r="B11" s="21"/>
      <c r="C11" s="21"/>
      <c r="D11" s="22" t="s">
        <v>43</v>
      </c>
      <c r="H11" s="40">
        <v>7</v>
      </c>
      <c r="I11" s="21"/>
      <c r="J11" s="21" t="s">
        <v>43</v>
      </c>
      <c r="K11" s="22"/>
    </row>
    <row r="12" spans="1:11" x14ac:dyDescent="0.25">
      <c r="A12" s="40">
        <v>8</v>
      </c>
      <c r="B12" s="21"/>
      <c r="C12" s="21"/>
      <c r="D12" s="22" t="s">
        <v>43</v>
      </c>
      <c r="H12" s="40">
        <v>8</v>
      </c>
      <c r="I12" s="21"/>
      <c r="J12" s="21" t="s">
        <v>43</v>
      </c>
      <c r="K12" s="22"/>
    </row>
    <row r="13" spans="1:11" x14ac:dyDescent="0.25">
      <c r="A13" s="40">
        <v>9</v>
      </c>
      <c r="B13" s="21"/>
      <c r="C13" s="21"/>
      <c r="D13" s="23" t="s">
        <v>43</v>
      </c>
      <c r="H13" s="40">
        <v>9</v>
      </c>
      <c r="I13" s="21"/>
      <c r="J13" s="21"/>
      <c r="K13" s="23" t="s">
        <v>43</v>
      </c>
    </row>
    <row r="14" spans="1:11" x14ac:dyDescent="0.25">
      <c r="A14" s="40">
        <v>10</v>
      </c>
      <c r="B14" s="21"/>
      <c r="C14" s="21" t="s">
        <v>43</v>
      </c>
      <c r="D14" s="21"/>
      <c r="H14" s="40">
        <v>10</v>
      </c>
      <c r="I14" s="21"/>
      <c r="J14" s="21"/>
      <c r="K14" s="21" t="s">
        <v>43</v>
      </c>
    </row>
    <row r="15" spans="1:11" x14ac:dyDescent="0.25">
      <c r="A15" s="40">
        <v>11</v>
      </c>
      <c r="B15" s="21"/>
      <c r="C15" s="21"/>
      <c r="D15" s="22" t="s">
        <v>43</v>
      </c>
      <c r="H15" s="40">
        <v>11</v>
      </c>
      <c r="I15" s="21"/>
      <c r="J15" s="21"/>
      <c r="K15" s="22" t="s">
        <v>43</v>
      </c>
    </row>
    <row r="16" spans="1:11" x14ac:dyDescent="0.25">
      <c r="A16" s="40">
        <v>12</v>
      </c>
      <c r="B16" s="21"/>
      <c r="C16" s="21" t="s">
        <v>43</v>
      </c>
      <c r="D16" s="22"/>
      <c r="H16" s="40">
        <v>12</v>
      </c>
      <c r="I16" s="21"/>
      <c r="J16" s="21" t="s">
        <v>43</v>
      </c>
      <c r="K16" s="22"/>
    </row>
    <row r="17" spans="1:16" x14ac:dyDescent="0.25">
      <c r="A17" s="40">
        <v>13</v>
      </c>
      <c r="B17" s="21"/>
      <c r="C17" s="21"/>
      <c r="D17" s="22" t="s">
        <v>43</v>
      </c>
      <c r="H17" s="40">
        <v>13</v>
      </c>
      <c r="I17" s="21"/>
      <c r="J17" s="21"/>
      <c r="K17" s="22" t="s">
        <v>43</v>
      </c>
    </row>
    <row r="18" spans="1:16" x14ac:dyDescent="0.25">
      <c r="A18" s="40">
        <v>14</v>
      </c>
      <c r="B18" s="21"/>
      <c r="C18" s="21"/>
      <c r="D18" s="22" t="s">
        <v>43</v>
      </c>
      <c r="H18" s="40">
        <v>14</v>
      </c>
      <c r="I18" s="21"/>
      <c r="J18" s="21" t="s">
        <v>43</v>
      </c>
      <c r="K18" s="22"/>
    </row>
    <row r="19" spans="1:16" x14ac:dyDescent="0.25">
      <c r="A19" s="40">
        <v>15</v>
      </c>
      <c r="B19" s="21"/>
      <c r="C19" s="21" t="s">
        <v>43</v>
      </c>
      <c r="D19" s="22"/>
      <c r="H19" s="40">
        <v>15</v>
      </c>
      <c r="I19" s="21"/>
      <c r="J19" s="21" t="s">
        <v>43</v>
      </c>
      <c r="K19" s="22"/>
    </row>
    <row r="20" spans="1:16" x14ac:dyDescent="0.25">
      <c r="A20" s="40">
        <v>16</v>
      </c>
      <c r="B20" s="21" t="s">
        <v>43</v>
      </c>
      <c r="C20" s="21"/>
      <c r="D20" s="23"/>
      <c r="H20" s="40">
        <v>16</v>
      </c>
      <c r="I20" s="21" t="s">
        <v>43</v>
      </c>
      <c r="J20" s="21"/>
      <c r="K20" s="23"/>
    </row>
    <row r="21" spans="1:16" x14ac:dyDescent="0.25">
      <c r="A21" s="40">
        <v>17</v>
      </c>
      <c r="B21" s="21"/>
      <c r="C21" s="24" t="s">
        <v>43</v>
      </c>
      <c r="D21" s="22"/>
      <c r="H21" s="40">
        <v>17</v>
      </c>
      <c r="I21" s="21"/>
      <c r="J21" s="24"/>
      <c r="K21" s="22" t="s">
        <v>43</v>
      </c>
    </row>
    <row r="22" spans="1:16" x14ac:dyDescent="0.25">
      <c r="A22" s="40">
        <v>18</v>
      </c>
      <c r="B22" s="21"/>
      <c r="C22" s="21"/>
      <c r="D22" s="22" t="s">
        <v>43</v>
      </c>
      <c r="H22" s="40">
        <v>18</v>
      </c>
      <c r="I22" s="21"/>
      <c r="J22" s="21"/>
      <c r="K22" s="22" t="s">
        <v>43</v>
      </c>
    </row>
    <row r="23" spans="1:16" x14ac:dyDescent="0.25">
      <c r="A23" s="40">
        <v>19</v>
      </c>
      <c r="B23" s="21"/>
      <c r="C23" s="21"/>
      <c r="D23" s="22" t="s">
        <v>43</v>
      </c>
      <c r="H23" s="40">
        <v>19</v>
      </c>
      <c r="I23" s="21"/>
      <c r="J23" s="21"/>
      <c r="K23" s="22" t="s">
        <v>43</v>
      </c>
    </row>
    <row r="24" spans="1:16" x14ac:dyDescent="0.25">
      <c r="A24" s="40">
        <v>20</v>
      </c>
      <c r="B24" s="21"/>
      <c r="C24" s="21"/>
      <c r="D24" s="22" t="s">
        <v>43</v>
      </c>
      <c r="H24" s="40">
        <v>20</v>
      </c>
      <c r="I24" s="21"/>
      <c r="J24" s="21" t="s">
        <v>43</v>
      </c>
      <c r="K24" s="22"/>
    </row>
    <row r="28" spans="1:16" x14ac:dyDescent="0.25">
      <c r="A28" s="81" t="s">
        <v>21</v>
      </c>
      <c r="B28" s="81" t="s">
        <v>0</v>
      </c>
      <c r="C28" s="84" t="s">
        <v>67</v>
      </c>
      <c r="D28" s="84"/>
      <c r="E28" s="84" t="s">
        <v>26</v>
      </c>
      <c r="F28" s="84"/>
      <c r="J28" s="86" t="s">
        <v>51</v>
      </c>
      <c r="K28" s="86"/>
      <c r="L28" s="86"/>
      <c r="M28" s="86"/>
      <c r="N28" s="86"/>
      <c r="O28" s="86"/>
      <c r="P28" s="86"/>
    </row>
    <row r="29" spans="1:16" x14ac:dyDescent="0.25">
      <c r="A29" s="82"/>
      <c r="B29" s="82"/>
      <c r="C29" s="84">
        <v>2020</v>
      </c>
      <c r="D29" s="84"/>
      <c r="E29" s="84">
        <v>2020</v>
      </c>
      <c r="F29" s="84"/>
      <c r="J29" s="86"/>
      <c r="K29" s="86"/>
      <c r="L29" s="86"/>
      <c r="M29" s="86"/>
      <c r="N29" s="86"/>
      <c r="O29" s="86"/>
      <c r="P29" s="86"/>
    </row>
    <row r="30" spans="1:16" x14ac:dyDescent="0.25">
      <c r="A30" s="83"/>
      <c r="B30" s="83"/>
      <c r="C30" s="43" t="s">
        <v>22</v>
      </c>
      <c r="D30" s="43" t="s">
        <v>59</v>
      </c>
      <c r="E30" s="43" t="s">
        <v>22</v>
      </c>
      <c r="F30" s="43" t="s">
        <v>59</v>
      </c>
      <c r="J30" s="94" t="s">
        <v>66</v>
      </c>
      <c r="K30" s="94"/>
      <c r="L30" s="94"/>
      <c r="N30" s="94" t="s">
        <v>40</v>
      </c>
      <c r="O30" s="94"/>
      <c r="P30" s="94"/>
    </row>
    <row r="31" spans="1:16" x14ac:dyDescent="0.25">
      <c r="A31" s="12">
        <v>1</v>
      </c>
      <c r="B31" s="32" t="s">
        <v>1</v>
      </c>
      <c r="C31" s="17">
        <f>'ITERASI PERTAMA'!C4</f>
        <v>0.4285714285714286</v>
      </c>
      <c r="D31" s="17">
        <f>'ITERASI PERTAMA'!D4</f>
        <v>0.83406687016398096</v>
      </c>
      <c r="E31" s="17">
        <f>'ITERASI PERTAMA'!E4</f>
        <v>0.91811242192921583</v>
      </c>
      <c r="F31" s="17">
        <f>'ITERASI PERTAMA'!F4</f>
        <v>0.97250151423379771</v>
      </c>
      <c r="J31" s="88" t="s">
        <v>46</v>
      </c>
      <c r="K31" s="89"/>
      <c r="L31" s="90"/>
      <c r="N31" s="88" t="s">
        <v>46</v>
      </c>
      <c r="O31" s="89"/>
      <c r="P31" s="90"/>
    </row>
    <row r="32" spans="1:16" x14ac:dyDescent="0.25">
      <c r="A32" s="12">
        <v>2</v>
      </c>
      <c r="B32" s="32" t="s">
        <v>2</v>
      </c>
      <c r="C32" s="17">
        <f>'ITERASI PERTAMA'!C5</f>
        <v>0.91596638655462181</v>
      </c>
      <c r="D32" s="17">
        <f>'ITERASI PERTAMA'!D5</f>
        <v>0.97337971179101301</v>
      </c>
      <c r="E32" s="17">
        <f>'ITERASI PERTAMA'!E5</f>
        <v>0.94725884802220683</v>
      </c>
      <c r="F32" s="17">
        <f>'ITERASI PERTAMA'!F5</f>
        <v>0.93397940642035127</v>
      </c>
      <c r="J32" s="91"/>
      <c r="K32" s="92"/>
      <c r="L32" s="93"/>
      <c r="N32" s="91"/>
      <c r="O32" s="92"/>
      <c r="P32" s="93"/>
    </row>
    <row r="33" spans="1:16" x14ac:dyDescent="0.25">
      <c r="A33" s="12">
        <v>3</v>
      </c>
      <c r="B33" s="32" t="s">
        <v>3</v>
      </c>
      <c r="C33" s="17">
        <f>'ITERASI PERTAMA'!C6</f>
        <v>1</v>
      </c>
      <c r="D33" s="17">
        <f>'ITERASI PERTAMA'!D6</f>
        <v>1</v>
      </c>
      <c r="E33" s="17">
        <f>'ITERASI PERTAMA'!E6</f>
        <v>0.95350451075641918</v>
      </c>
      <c r="F33" s="17">
        <f>'ITERASI PERTAMA'!F6</f>
        <v>0.99212598425196852</v>
      </c>
      <c r="J33" s="19" t="s">
        <v>37</v>
      </c>
      <c r="K33" s="19" t="s">
        <v>38</v>
      </c>
      <c r="L33" s="19" t="s">
        <v>39</v>
      </c>
      <c r="N33" s="19" t="s">
        <v>37</v>
      </c>
      <c r="O33" s="19" t="s">
        <v>38</v>
      </c>
      <c r="P33" s="19" t="s">
        <v>39</v>
      </c>
    </row>
    <row r="34" spans="1:16" x14ac:dyDescent="0.25">
      <c r="A34" s="12">
        <v>4</v>
      </c>
      <c r="B34" s="32" t="s">
        <v>4</v>
      </c>
      <c r="C34" s="17">
        <f>'ITERASI PERTAMA'!C7</f>
        <v>0.98278991596638654</v>
      </c>
      <c r="D34" s="17">
        <f>'ITERASI PERTAMA'!D7</f>
        <v>0.99636189394477181</v>
      </c>
      <c r="E34" s="17">
        <f>'ITERASI PERTAMA'!E7</f>
        <v>0.87536433032616234</v>
      </c>
      <c r="F34" s="17">
        <f>'ITERASI PERTAMA'!F7</f>
        <v>0.95469412477286497</v>
      </c>
      <c r="J34" s="17">
        <f>(C46/1)</f>
        <v>0</v>
      </c>
      <c r="K34" s="17">
        <f>((C31+C40+C42+C45+C47)/5)</f>
        <v>0.49205378151260498</v>
      </c>
      <c r="L34" s="17">
        <f>((C32+C33+C34+C35+C36+C37+C38+C39+C41+C43+C44+C48+C49+C50)/14)</f>
        <v>0.92373109243697482</v>
      </c>
      <c r="M34" s="48"/>
      <c r="N34" s="17">
        <f>((E46)/1)</f>
        <v>0</v>
      </c>
      <c r="O34" s="17">
        <f>((E37+E38+E42+E44+E45+E50)/6)</f>
        <v>0.42255378209576683</v>
      </c>
      <c r="P34" s="17">
        <f>((E31+E32+E33+E34+E35+E36+E39+E40+E41+E47+E48+E49)/13)</f>
        <v>0.86098329151764252</v>
      </c>
    </row>
    <row r="35" spans="1:16" x14ac:dyDescent="0.25">
      <c r="A35" s="12">
        <v>5</v>
      </c>
      <c r="B35" s="32" t="s">
        <v>5</v>
      </c>
      <c r="C35" s="17">
        <f>'ITERASI PERTAMA'!C8</f>
        <v>0.98164705882352943</v>
      </c>
      <c r="D35" s="17">
        <f>'ITERASI PERTAMA'!D8</f>
        <v>0.99795911123731096</v>
      </c>
      <c r="E35" s="17">
        <f>'ITERASI PERTAMA'!E8</f>
        <v>0.99375433726578766</v>
      </c>
      <c r="F35" s="17">
        <f>'ITERASI PERTAMA'!F8</f>
        <v>0.99818291944276194</v>
      </c>
      <c r="J35" s="50">
        <f>(D46/1)</f>
        <v>0</v>
      </c>
      <c r="K35" s="17">
        <f>((D31+D40+D42+D45+D47)/5)</f>
        <v>0.8444168382196352</v>
      </c>
      <c r="L35" s="50">
        <f>((D32+D33+D34+D35++D36+D37+D38+D39+D41+D43+D44+D48+D49+D50)/14)</f>
        <v>0.98102480503807976</v>
      </c>
      <c r="M35" s="48"/>
      <c r="N35" s="50">
        <f>((F46)/1)</f>
        <v>0</v>
      </c>
      <c r="O35" s="17">
        <f>((F37+F38+F42+F44+F45+F50)/6)</f>
        <v>0.75132243084998984</v>
      </c>
      <c r="P35" s="17">
        <f>((F31+F32+F33+F34+F35+F36+F39+F40+F41+F47+F48+F49)/13)</f>
        <v>0.90053580580533932</v>
      </c>
    </row>
    <row r="36" spans="1:16" x14ac:dyDescent="0.25">
      <c r="A36" s="12">
        <v>6</v>
      </c>
      <c r="B36" s="32" t="s">
        <v>6</v>
      </c>
      <c r="C36" s="17">
        <f>'ITERASI PERTAMA'!C9</f>
        <v>0.72100840336134453</v>
      </c>
      <c r="D36" s="17">
        <f>'ITERASI PERTAMA'!D9</f>
        <v>0.96317526797756803</v>
      </c>
      <c r="E36" s="17">
        <f>'ITERASI PERTAMA'!E9</f>
        <v>0.96349757113115886</v>
      </c>
      <c r="F36" s="17">
        <f>'ITERASI PERTAMA'!F9</f>
        <v>0.98316172016959413</v>
      </c>
    </row>
    <row r="37" spans="1:16" x14ac:dyDescent="0.25">
      <c r="A37" s="12">
        <v>7</v>
      </c>
      <c r="B37" s="32" t="s">
        <v>23</v>
      </c>
      <c r="C37" s="17">
        <f>'ITERASI PERTAMA'!C10</f>
        <v>0.94047058823529417</v>
      </c>
      <c r="D37" s="17">
        <f>'ITERASI PERTAMA'!D10</f>
        <v>0.98477319514445938</v>
      </c>
      <c r="E37" s="17">
        <f>'ITERASI PERTAMA'!E10</f>
        <v>0.48202637057598885</v>
      </c>
      <c r="F37" s="17">
        <f>'ITERASI PERTAMA'!F10</f>
        <v>0.77504542701393098</v>
      </c>
    </row>
    <row r="38" spans="1:16" x14ac:dyDescent="0.25">
      <c r="A38" s="12">
        <v>8</v>
      </c>
      <c r="B38" s="32" t="s">
        <v>7</v>
      </c>
      <c r="C38" s="17">
        <f>'ITERASI PERTAMA'!C11</f>
        <v>0.79526050420168071</v>
      </c>
      <c r="D38" s="17">
        <f>'ITERASI PERTAMA'!D11</f>
        <v>0.94659970185277209</v>
      </c>
      <c r="E38" s="17">
        <f>'ITERASI PERTAMA'!E11</f>
        <v>0.72005551700208192</v>
      </c>
      <c r="F38" s="17">
        <f>'ITERASI PERTAMA'!F11</f>
        <v>0.86771653543307092</v>
      </c>
    </row>
    <row r="39" spans="1:16" x14ac:dyDescent="0.25">
      <c r="A39" s="12">
        <v>9</v>
      </c>
      <c r="B39" s="32" t="s">
        <v>8</v>
      </c>
      <c r="C39" s="17">
        <f>'ITERASI PERTAMA'!C12</f>
        <v>0.99243697478991599</v>
      </c>
      <c r="D39" s="17">
        <f>'ITERASI PERTAMA'!D12</f>
        <v>0.99792361751969905</v>
      </c>
      <c r="E39" s="17">
        <f>'ITERASI PERTAMA'!E12</f>
        <v>1</v>
      </c>
      <c r="F39" s="17">
        <f>'ITERASI PERTAMA'!F12</f>
        <v>0.99939430648092065</v>
      </c>
    </row>
    <row r="40" spans="1:16" x14ac:dyDescent="0.25">
      <c r="A40" s="12">
        <v>10</v>
      </c>
      <c r="B40" s="32" t="s">
        <v>9</v>
      </c>
      <c r="C40" s="17">
        <f>'ITERASI PERTAMA'!C13</f>
        <v>0.59663865546218486</v>
      </c>
      <c r="D40" s="17">
        <f>'ITERASI PERTAMA'!D13</f>
        <v>0.94203875913963231</v>
      </c>
      <c r="E40" s="17">
        <f>'ITERASI PERTAMA'!E13</f>
        <v>0.99722414989590558</v>
      </c>
      <c r="F40" s="17">
        <f>'ITERASI PERTAMA'!F13</f>
        <v>0.99927316777710473</v>
      </c>
    </row>
    <row r="41" spans="1:16" x14ac:dyDescent="0.25">
      <c r="A41" s="12">
        <v>11</v>
      </c>
      <c r="B41" s="32" t="s">
        <v>10</v>
      </c>
      <c r="C41" s="17">
        <f>'ITERASI PERTAMA'!C14</f>
        <v>0.89559663865546213</v>
      </c>
      <c r="D41" s="17">
        <f>'ITERASI PERTAMA'!D14</f>
        <v>0.95866756584084611</v>
      </c>
      <c r="E41" s="17">
        <f>'ITERASI PERTAMA'!E14</f>
        <v>0.92990978487161691</v>
      </c>
      <c r="F41" s="17">
        <f>'ITERASI PERTAMA'!F14</f>
        <v>0.94924288310115079</v>
      </c>
    </row>
    <row r="42" spans="1:16" x14ac:dyDescent="0.25">
      <c r="A42" s="12">
        <v>12</v>
      </c>
      <c r="B42" s="32" t="s">
        <v>11</v>
      </c>
      <c r="C42" s="17">
        <f>'ITERASI PERTAMA'!C15</f>
        <v>0.21852100840336131</v>
      </c>
      <c r="D42" s="17">
        <f>'ITERASI PERTAMA'!D15</f>
        <v>0.89666004117271247</v>
      </c>
      <c r="E42" s="17">
        <f>'ITERASI PERTAMA'!E15</f>
        <v>0.18070784177654409</v>
      </c>
      <c r="F42" s="17">
        <f>'ITERASI PERTAMA'!F15</f>
        <v>0.58764385221078141</v>
      </c>
    </row>
    <row r="43" spans="1:16" x14ac:dyDescent="0.25">
      <c r="A43" s="12">
        <v>13</v>
      </c>
      <c r="B43" s="32" t="s">
        <v>12</v>
      </c>
      <c r="C43" s="17">
        <f>'ITERASI PERTAMA'!C16</f>
        <v>0.99596638655462189</v>
      </c>
      <c r="D43" s="17">
        <f>'ITERASI PERTAMA'!D16</f>
        <v>0.99861574501313266</v>
      </c>
      <c r="E43" s="17">
        <f>'ITERASI PERTAMA'!E16</f>
        <v>0.99791811242192918</v>
      </c>
      <c r="F43" s="17">
        <f>'ITERASI PERTAMA'!F16</f>
        <v>1</v>
      </c>
    </row>
    <row r="44" spans="1:16" x14ac:dyDescent="0.25">
      <c r="A44" s="12">
        <v>14</v>
      </c>
      <c r="B44" s="32" t="s">
        <v>13</v>
      </c>
      <c r="C44" s="17">
        <f>'ITERASI PERTAMA'!C17</f>
        <v>0.98403361344537821</v>
      </c>
      <c r="D44" s="17">
        <f>'ITERASI PERTAMA'!D17</f>
        <v>0.99345140910058916</v>
      </c>
      <c r="E44" s="17">
        <f>'ITERASI PERTAMA'!E17</f>
        <v>0.43719639139486466</v>
      </c>
      <c r="F44" s="17">
        <f>'ITERASI PERTAMA'!F17</f>
        <v>0.792610539067232</v>
      </c>
    </row>
    <row r="45" spans="1:16" x14ac:dyDescent="0.25">
      <c r="A45" s="12">
        <v>15</v>
      </c>
      <c r="B45" s="32" t="s">
        <v>14</v>
      </c>
      <c r="C45" s="17">
        <f>'ITERASI PERTAMA'!C18</f>
        <v>0.56275630252100839</v>
      </c>
      <c r="D45" s="17">
        <f>'ITERASI PERTAMA'!D18</f>
        <v>0.91863065237452968</v>
      </c>
      <c r="E45" s="17">
        <f>'ITERASI PERTAMA'!E18</f>
        <v>0.15475364330326158</v>
      </c>
      <c r="F45" s="17">
        <f>'ITERASI PERTAMA'!F18</f>
        <v>0.70090854027861904</v>
      </c>
    </row>
    <row r="46" spans="1:16" x14ac:dyDescent="0.25">
      <c r="A46" s="12">
        <v>16</v>
      </c>
      <c r="B46" s="32" t="s">
        <v>15</v>
      </c>
      <c r="C46" s="17">
        <f>'ITERASI PERTAMA'!C19</f>
        <v>0</v>
      </c>
      <c r="D46" s="17">
        <f>'ITERASI PERTAMA'!D19</f>
        <v>0</v>
      </c>
      <c r="E46" s="17">
        <f>'ITERASI PERTAMA'!E19</f>
        <v>0</v>
      </c>
      <c r="F46" s="17">
        <f>'ITERASI PERTAMA'!F19</f>
        <v>0</v>
      </c>
    </row>
    <row r="47" spans="1:16" x14ac:dyDescent="0.25">
      <c r="A47" s="12">
        <v>17</v>
      </c>
      <c r="B47" s="32" t="s">
        <v>16</v>
      </c>
      <c r="C47" s="17">
        <f>'ITERASI PERTAMA'!C20</f>
        <v>0.65378151260504203</v>
      </c>
      <c r="D47" s="17">
        <f>'ITERASI PERTAMA'!D20</f>
        <v>0.63068786824732026</v>
      </c>
      <c r="E47" s="17">
        <f>'ITERASI PERTAMA'!E20</f>
        <v>0.90006939625260241</v>
      </c>
      <c r="F47" s="17">
        <f>'ITERASI PERTAMA'!F20</f>
        <v>0.97916414294367049</v>
      </c>
    </row>
    <row r="48" spans="1:16" x14ac:dyDescent="0.25">
      <c r="A48" s="12">
        <v>18</v>
      </c>
      <c r="B48" s="32" t="s">
        <v>17</v>
      </c>
      <c r="C48" s="17">
        <f>'ITERASI PERTAMA'!C21</f>
        <v>0.93647058823529417</v>
      </c>
      <c r="D48" s="17">
        <f>'ITERASI PERTAMA'!D21</f>
        <v>0.99329168737133522</v>
      </c>
      <c r="E48" s="17">
        <f>'ITERASI PERTAMA'!E21</f>
        <v>0.83969465648854968</v>
      </c>
      <c r="F48" s="17">
        <f>'ITERASI PERTAMA'!F21</f>
        <v>0.98534221683827983</v>
      </c>
    </row>
    <row r="49" spans="1:21" x14ac:dyDescent="0.25">
      <c r="A49" s="12">
        <v>19</v>
      </c>
      <c r="B49" s="32" t="s">
        <v>18</v>
      </c>
      <c r="C49" s="17">
        <f>'ITERASI PERTAMA'!C22</f>
        <v>0.9123697478991597</v>
      </c>
      <c r="D49" s="17">
        <f>'ITERASI PERTAMA'!D22</f>
        <v>0.97391211755519269</v>
      </c>
      <c r="E49" s="17">
        <f>'ITERASI PERTAMA'!E22</f>
        <v>0.87439278278972932</v>
      </c>
      <c r="F49" s="17">
        <f>'ITERASI PERTAMA'!F22</f>
        <v>0.95990308903694732</v>
      </c>
    </row>
    <row r="50" spans="1:21" x14ac:dyDescent="0.25">
      <c r="A50" s="12">
        <v>20</v>
      </c>
      <c r="B50" s="32" t="s">
        <v>19</v>
      </c>
      <c r="C50" s="17">
        <f>'ITERASI PERTAMA'!C23</f>
        <v>0.878218487394958</v>
      </c>
      <c r="D50" s="17">
        <f>'ITERASI PERTAMA'!D23</f>
        <v>0.95623624618442538</v>
      </c>
      <c r="E50" s="17">
        <f>'ITERASI PERTAMA'!E23</f>
        <v>0.56058292852185976</v>
      </c>
      <c r="F50" s="17">
        <f>'ITERASI PERTAMA'!F23</f>
        <v>0.78400969109630525</v>
      </c>
    </row>
    <row r="53" spans="1:21" x14ac:dyDescent="0.25">
      <c r="A53" s="80" t="s">
        <v>30</v>
      </c>
      <c r="B53" s="80"/>
      <c r="C53" s="80"/>
    </row>
    <row r="54" spans="1:21" x14ac:dyDescent="0.25">
      <c r="A54" s="80" t="s">
        <v>67</v>
      </c>
      <c r="B54" s="80"/>
      <c r="C54" s="80"/>
      <c r="D54" s="19" t="s">
        <v>31</v>
      </c>
      <c r="E54" s="14" t="s">
        <v>22</v>
      </c>
      <c r="F54" s="14" t="s">
        <v>59</v>
      </c>
      <c r="H54" s="80" t="s">
        <v>26</v>
      </c>
      <c r="I54" s="80"/>
      <c r="J54" s="80"/>
      <c r="K54" s="19" t="s">
        <v>31</v>
      </c>
      <c r="L54" s="14" t="s">
        <v>22</v>
      </c>
      <c r="M54" s="14" t="s">
        <v>59</v>
      </c>
    </row>
    <row r="55" spans="1:21" x14ac:dyDescent="0.25">
      <c r="A55" s="78" t="s">
        <v>47</v>
      </c>
      <c r="B55" s="78"/>
      <c r="C55" s="78"/>
      <c r="D55" s="19">
        <v>1</v>
      </c>
      <c r="E55" s="17">
        <f>J34</f>
        <v>0</v>
      </c>
      <c r="F55" s="17">
        <f>J35</f>
        <v>0</v>
      </c>
      <c r="H55" s="78" t="s">
        <v>47</v>
      </c>
      <c r="I55" s="78"/>
      <c r="J55" s="78"/>
      <c r="K55" s="19">
        <v>1</v>
      </c>
      <c r="L55" s="17">
        <f>N34</f>
        <v>0</v>
      </c>
      <c r="M55" s="17">
        <f>N35</f>
        <v>0</v>
      </c>
    </row>
    <row r="56" spans="1:21" x14ac:dyDescent="0.25">
      <c r="A56" s="78" t="s">
        <v>48</v>
      </c>
      <c r="B56" s="78"/>
      <c r="C56" s="78"/>
      <c r="D56" s="19">
        <v>2</v>
      </c>
      <c r="E56" s="17">
        <f>K34</f>
        <v>0.49205378151260498</v>
      </c>
      <c r="F56" s="50">
        <f>K35</f>
        <v>0.8444168382196352</v>
      </c>
      <c r="H56" s="78" t="s">
        <v>48</v>
      </c>
      <c r="I56" s="78"/>
      <c r="J56" s="78"/>
      <c r="K56" s="19">
        <v>2</v>
      </c>
      <c r="L56" s="17">
        <f>O34</f>
        <v>0.42255378209576683</v>
      </c>
      <c r="M56" s="50">
        <f>O35</f>
        <v>0.75132243084998984</v>
      </c>
    </row>
    <row r="57" spans="1:21" x14ac:dyDescent="0.25">
      <c r="A57" s="78" t="s">
        <v>49</v>
      </c>
      <c r="B57" s="78"/>
      <c r="C57" s="78"/>
      <c r="D57" s="19">
        <v>3</v>
      </c>
      <c r="E57" s="17">
        <f>L34</f>
        <v>0.92373109243697482</v>
      </c>
      <c r="F57" s="50">
        <f>L35</f>
        <v>0.98102480503807976</v>
      </c>
      <c r="H57" s="78" t="s">
        <v>49</v>
      </c>
      <c r="I57" s="78"/>
      <c r="J57" s="78"/>
      <c r="K57" s="19">
        <v>3</v>
      </c>
      <c r="L57" s="17">
        <f>P34</f>
        <v>0.86098329151764252</v>
      </c>
      <c r="M57" s="50">
        <f>P35</f>
        <v>0.90053580580533932</v>
      </c>
    </row>
    <row r="61" spans="1:21" x14ac:dyDescent="0.25">
      <c r="A61" s="25" t="s">
        <v>44</v>
      </c>
      <c r="B61" s="25"/>
      <c r="C61" s="18"/>
    </row>
    <row r="62" spans="1:21" x14ac:dyDescent="0.25">
      <c r="A62" s="95" t="s">
        <v>21</v>
      </c>
      <c r="B62" s="95" t="s">
        <v>34</v>
      </c>
      <c r="C62" s="65" t="s">
        <v>67</v>
      </c>
      <c r="D62" s="72"/>
      <c r="E62" s="72"/>
      <c r="F62" s="72"/>
      <c r="G62" s="66"/>
      <c r="H62" s="34" t="s">
        <v>35</v>
      </c>
      <c r="I62" s="64" t="s">
        <v>36</v>
      </c>
      <c r="M62" s="59" t="s">
        <v>21</v>
      </c>
      <c r="N62" s="59" t="s">
        <v>34</v>
      </c>
      <c r="O62" s="65" t="s">
        <v>26</v>
      </c>
      <c r="P62" s="72"/>
      <c r="Q62" s="72"/>
      <c r="R62" s="72"/>
      <c r="S62" s="66"/>
      <c r="T62" s="73" t="s">
        <v>35</v>
      </c>
      <c r="U62" s="64" t="s">
        <v>36</v>
      </c>
    </row>
    <row r="63" spans="1:21" x14ac:dyDescent="0.25">
      <c r="A63" s="96"/>
      <c r="B63" s="96"/>
      <c r="C63" s="67">
        <v>2020</v>
      </c>
      <c r="D63" s="71"/>
      <c r="E63" s="71"/>
      <c r="F63" s="71"/>
      <c r="G63" s="68"/>
      <c r="H63" s="35"/>
      <c r="I63" s="64"/>
      <c r="M63" s="59"/>
      <c r="N63" s="59"/>
      <c r="O63" s="67">
        <v>2020</v>
      </c>
      <c r="P63" s="71"/>
      <c r="Q63" s="71"/>
      <c r="R63" s="71"/>
      <c r="S63" s="68"/>
      <c r="T63" s="74"/>
      <c r="U63" s="64"/>
    </row>
    <row r="64" spans="1:21" x14ac:dyDescent="0.25">
      <c r="A64" s="97"/>
      <c r="B64" s="97"/>
      <c r="C64" s="20" t="s">
        <v>22</v>
      </c>
      <c r="D64" s="20" t="s">
        <v>59</v>
      </c>
      <c r="E64" s="19" t="s">
        <v>37</v>
      </c>
      <c r="F64" s="19" t="s">
        <v>38</v>
      </c>
      <c r="G64" s="19" t="s">
        <v>39</v>
      </c>
      <c r="H64" s="36"/>
      <c r="I64" s="64"/>
      <c r="M64" s="59"/>
      <c r="N64" s="59"/>
      <c r="O64" s="20" t="s">
        <v>22</v>
      </c>
      <c r="P64" s="20" t="s">
        <v>59</v>
      </c>
      <c r="Q64" s="19" t="s">
        <v>37</v>
      </c>
      <c r="R64" s="19" t="s">
        <v>38</v>
      </c>
      <c r="S64" s="19" t="s">
        <v>39</v>
      </c>
      <c r="T64" s="75"/>
      <c r="U64" s="64"/>
    </row>
    <row r="65" spans="1:21" x14ac:dyDescent="0.25">
      <c r="A65" s="9">
        <v>1</v>
      </c>
      <c r="B65" s="3" t="s">
        <v>1</v>
      </c>
      <c r="C65" s="17">
        <v>0.4285714285714286</v>
      </c>
      <c r="D65" s="17">
        <v>0.83406687016398096</v>
      </c>
      <c r="E65" s="17">
        <f>SQRT(((C65-$E$55)^2)+((D65-$F$55)^2))</f>
        <v>0.93773184508839957</v>
      </c>
      <c r="F65" s="17">
        <f>SQRT(((C65-$E$56)^2)+((D65-$F$56)^2))</f>
        <v>6.4320533064497754E-2</v>
      </c>
      <c r="G65" s="17">
        <f>SQRT(((C65-$E$57)^2)+((D65-$F$57)^2))</f>
        <v>0.5165072384215933</v>
      </c>
      <c r="H65" s="17">
        <f>MIN(E65:G65)</f>
        <v>6.4320533064497754E-2</v>
      </c>
      <c r="I65" s="16" t="s">
        <v>38</v>
      </c>
      <c r="M65" s="9">
        <v>1</v>
      </c>
      <c r="N65" s="3" t="s">
        <v>1</v>
      </c>
      <c r="O65" s="17">
        <v>0.91811242199999998</v>
      </c>
      <c r="P65" s="17">
        <f>F31</f>
        <v>0.97250151423379771</v>
      </c>
      <c r="Q65" s="17">
        <f>SQRT(((O65-$L$55)^2)+((P65-$M$55)^2))</f>
        <v>1.3374190123584064</v>
      </c>
      <c r="R65" s="17">
        <f>SQRT(((O65-$L$56)^2)+((P65-$M$56)^2))</f>
        <v>0.54267720839393541</v>
      </c>
      <c r="S65" s="17">
        <f>SQRT(((O65-$L$57)^2)+((P65-$M$57)^2))</f>
        <v>9.1884714394071629E-2</v>
      </c>
      <c r="T65" s="17">
        <f>MIN(Q65:S65)</f>
        <v>9.1884714394071629E-2</v>
      </c>
      <c r="U65" s="16" t="s">
        <v>39</v>
      </c>
    </row>
    <row r="66" spans="1:21" x14ac:dyDescent="0.25">
      <c r="A66" s="9">
        <v>2</v>
      </c>
      <c r="B66" s="3" t="s">
        <v>2</v>
      </c>
      <c r="C66" s="17">
        <v>0.91596638655462181</v>
      </c>
      <c r="D66" s="17">
        <v>0.97337971179101301</v>
      </c>
      <c r="E66" s="17">
        <f>SQRT(((C66-$E$55)^2)+((D66-$F$55)^2))</f>
        <v>1.3365861306419</v>
      </c>
      <c r="F66" s="17">
        <f t="shared" ref="F66:F84" si="0">SQRT(((C66-$E$56)^2)+((D66-$F$56)^2))</f>
        <v>0.44309515848550651</v>
      </c>
      <c r="G66" s="17">
        <f t="shared" ref="G66:G84" si="1">SQRT(((C66-$E$57)^2)+((D66-$F$57)^2))</f>
        <v>1.0896701711793022E-2</v>
      </c>
      <c r="H66" s="17">
        <f t="shared" ref="H66:H84" si="2">MIN(E66:G66)</f>
        <v>1.0896701711793022E-2</v>
      </c>
      <c r="I66" s="16" t="s">
        <v>39</v>
      </c>
      <c r="M66" s="9">
        <v>2</v>
      </c>
      <c r="N66" s="3" t="s">
        <v>2</v>
      </c>
      <c r="O66" s="17">
        <v>0.94725884800000004</v>
      </c>
      <c r="P66" s="17">
        <f t="shared" ref="P66:P84" si="3">F32</f>
        <v>0.93397940642035127</v>
      </c>
      <c r="Q66" s="17">
        <f t="shared" ref="Q66:Q84" si="4">SQRT(((O66-$L$55)^2)+((P66-$M$55)^2))</f>
        <v>1.3302694677138158</v>
      </c>
      <c r="R66" s="17">
        <f t="shared" ref="R66:R84" si="5">SQRT(((O66-$L$56)^2)+((P66-$M$56)^2))</f>
        <v>0.5555888559988198</v>
      </c>
      <c r="S66" s="17">
        <f t="shared" ref="S66:S84" si="6">SQRT(((O66-$L$57)^2)+((P66-$M$57)^2))</f>
        <v>9.253078443651544E-2</v>
      </c>
      <c r="T66" s="17">
        <f t="shared" ref="T66:T84" si="7">MIN(Q66:S66)</f>
        <v>9.253078443651544E-2</v>
      </c>
      <c r="U66" s="16" t="s">
        <v>39</v>
      </c>
    </row>
    <row r="67" spans="1:21" x14ac:dyDescent="0.25">
      <c r="A67" s="9">
        <v>3</v>
      </c>
      <c r="B67" s="3" t="s">
        <v>3</v>
      </c>
      <c r="C67" s="17">
        <v>1</v>
      </c>
      <c r="D67" s="17">
        <v>1</v>
      </c>
      <c r="E67" s="17">
        <f t="shared" ref="E67:E84" si="8">SQRT(((C67-$E$55)^2)+((D67-$F$55)^2))</f>
        <v>1.4142135623730951</v>
      </c>
      <c r="F67" s="17">
        <f t="shared" si="0"/>
        <v>0.53123957034959257</v>
      </c>
      <c r="G67" s="17">
        <f t="shared" si="1"/>
        <v>7.8593920150989816E-2</v>
      </c>
      <c r="H67" s="17">
        <f t="shared" si="2"/>
        <v>7.8593920150989816E-2</v>
      </c>
      <c r="I67" s="16" t="s">
        <v>39</v>
      </c>
      <c r="K67" t="s">
        <v>65</v>
      </c>
      <c r="M67" s="9">
        <v>3</v>
      </c>
      <c r="N67" s="3" t="s">
        <v>3</v>
      </c>
      <c r="O67" s="17">
        <v>0.953504511</v>
      </c>
      <c r="P67" s="17">
        <f t="shared" si="3"/>
        <v>0.99212598425196852</v>
      </c>
      <c r="Q67" s="17">
        <f t="shared" si="4"/>
        <v>1.3760395419919031</v>
      </c>
      <c r="R67" s="17">
        <f t="shared" si="5"/>
        <v>0.58300516966400584</v>
      </c>
      <c r="S67" s="17">
        <f t="shared" si="6"/>
        <v>0.13018808256667713</v>
      </c>
      <c r="T67" s="17">
        <f t="shared" si="7"/>
        <v>0.13018808256667713</v>
      </c>
      <c r="U67" s="16" t="s">
        <v>39</v>
      </c>
    </row>
    <row r="68" spans="1:21" x14ac:dyDescent="0.25">
      <c r="A68" s="9">
        <v>4</v>
      </c>
      <c r="B68" s="3" t="s">
        <v>4</v>
      </c>
      <c r="C68" s="17">
        <v>0.98278991596638654</v>
      </c>
      <c r="D68" s="17">
        <v>0.99636189394477181</v>
      </c>
      <c r="E68" s="17">
        <f t="shared" si="8"/>
        <v>1.3995045704214151</v>
      </c>
      <c r="F68" s="17">
        <f t="shared" si="0"/>
        <v>0.51372098810342071</v>
      </c>
      <c r="G68" s="17">
        <f t="shared" si="1"/>
        <v>6.1017791936532506E-2</v>
      </c>
      <c r="H68" s="17">
        <f t="shared" si="2"/>
        <v>6.1017791936532506E-2</v>
      </c>
      <c r="I68" s="16" t="s">
        <v>39</v>
      </c>
      <c r="M68" s="9">
        <v>4</v>
      </c>
      <c r="N68" s="3" t="s">
        <v>4</v>
      </c>
      <c r="O68" s="17">
        <v>0.87536433000000002</v>
      </c>
      <c r="P68" s="17">
        <f t="shared" si="3"/>
        <v>0.95469412477286497</v>
      </c>
      <c r="Q68" s="17">
        <f t="shared" si="4"/>
        <v>1.2952619743172327</v>
      </c>
      <c r="R68" s="17">
        <f t="shared" si="5"/>
        <v>0.4963843653686037</v>
      </c>
      <c r="S68" s="17">
        <f t="shared" si="6"/>
        <v>5.6035147730859929E-2</v>
      </c>
      <c r="T68" s="17">
        <f t="shared" si="7"/>
        <v>5.6035147730859929E-2</v>
      </c>
      <c r="U68" s="16" t="s">
        <v>39</v>
      </c>
    </row>
    <row r="69" spans="1:21" x14ac:dyDescent="0.25">
      <c r="A69" s="9">
        <v>5</v>
      </c>
      <c r="B69" s="3" t="s">
        <v>5</v>
      </c>
      <c r="C69" s="17">
        <v>0.98164705882352943</v>
      </c>
      <c r="D69" s="17">
        <v>0.99795911123731096</v>
      </c>
      <c r="E69" s="17">
        <f t="shared" si="8"/>
        <v>1.3998404679814231</v>
      </c>
      <c r="F69" s="17">
        <f t="shared" si="0"/>
        <v>0.51310506408676793</v>
      </c>
      <c r="G69" s="17">
        <f t="shared" si="1"/>
        <v>6.0340947033816456E-2</v>
      </c>
      <c r="H69" s="17">
        <f t="shared" si="2"/>
        <v>6.0340947033816456E-2</v>
      </c>
      <c r="I69" s="16" t="s">
        <v>39</v>
      </c>
      <c r="M69" s="9">
        <v>5</v>
      </c>
      <c r="N69" s="3" t="s">
        <v>5</v>
      </c>
      <c r="O69" s="17">
        <v>0.99375433700000004</v>
      </c>
      <c r="P69" s="17">
        <f t="shared" si="3"/>
        <v>0.99818291944276194</v>
      </c>
      <c r="Q69" s="17">
        <f t="shared" si="4"/>
        <v>1.4085158227629482</v>
      </c>
      <c r="R69" s="17">
        <f t="shared" si="5"/>
        <v>0.62226214311266437</v>
      </c>
      <c r="S69" s="17">
        <f t="shared" si="6"/>
        <v>0.16481234577603093</v>
      </c>
      <c r="T69" s="17">
        <f t="shared" si="7"/>
        <v>0.16481234577603093</v>
      </c>
      <c r="U69" s="16" t="s">
        <v>39</v>
      </c>
    </row>
    <row r="70" spans="1:21" x14ac:dyDescent="0.25">
      <c r="A70" s="9">
        <v>6</v>
      </c>
      <c r="B70" s="3" t="s">
        <v>6</v>
      </c>
      <c r="C70" s="17">
        <v>0.72100840336134453</v>
      </c>
      <c r="D70" s="17">
        <v>0.96317526797756803</v>
      </c>
      <c r="E70" s="17">
        <f t="shared" si="8"/>
        <v>1.2031457578204461</v>
      </c>
      <c r="F70" s="17">
        <f t="shared" si="0"/>
        <v>0.2579220492793689</v>
      </c>
      <c r="G70" s="17">
        <f t="shared" si="1"/>
        <v>0.20350698916580051</v>
      </c>
      <c r="H70" s="17">
        <f t="shared" si="2"/>
        <v>0.20350698916580051</v>
      </c>
      <c r="I70" s="16" t="s">
        <v>39</v>
      </c>
      <c r="M70" s="9">
        <v>6</v>
      </c>
      <c r="N70" s="3" t="s">
        <v>6</v>
      </c>
      <c r="O70" s="17">
        <v>0.96349775709999996</v>
      </c>
      <c r="P70" s="17">
        <f t="shared" si="3"/>
        <v>0.98316172016959413</v>
      </c>
      <c r="Q70" s="17">
        <f t="shared" si="4"/>
        <v>1.3765663427323676</v>
      </c>
      <c r="R70" s="17">
        <f t="shared" si="5"/>
        <v>0.58853193640243484</v>
      </c>
      <c r="S70" s="17">
        <f t="shared" si="6"/>
        <v>0.13166722211000551</v>
      </c>
      <c r="T70" s="17">
        <f t="shared" si="7"/>
        <v>0.13166722211000551</v>
      </c>
      <c r="U70" s="16" t="s">
        <v>39</v>
      </c>
    </row>
    <row r="71" spans="1:21" x14ac:dyDescent="0.25">
      <c r="A71" s="9">
        <v>7</v>
      </c>
      <c r="B71" s="3" t="s">
        <v>23</v>
      </c>
      <c r="C71" s="17">
        <v>0.94047058823529417</v>
      </c>
      <c r="D71" s="17">
        <v>0.98477319514445938</v>
      </c>
      <c r="E71" s="17">
        <f t="shared" si="8"/>
        <v>1.3617133226970601</v>
      </c>
      <c r="F71" s="17">
        <f t="shared" si="0"/>
        <v>0.46986970479121359</v>
      </c>
      <c r="G71" s="17">
        <f t="shared" si="1"/>
        <v>1.7154041738656103E-2</v>
      </c>
      <c r="H71" s="17">
        <f t="shared" si="2"/>
        <v>1.7154041738656103E-2</v>
      </c>
      <c r="I71" s="16" t="s">
        <v>39</v>
      </c>
      <c r="M71" s="9">
        <v>7</v>
      </c>
      <c r="N71" s="3" t="s">
        <v>23</v>
      </c>
      <c r="O71" s="17">
        <v>0.48202637100000001</v>
      </c>
      <c r="P71" s="17">
        <f t="shared" si="3"/>
        <v>0.77504542701393098</v>
      </c>
      <c r="Q71" s="17">
        <f t="shared" si="4"/>
        <v>0.91271289914991138</v>
      </c>
      <c r="R71" s="17">
        <f t="shared" si="5"/>
        <v>6.4029441493474587E-2</v>
      </c>
      <c r="S71" s="17">
        <f t="shared" si="6"/>
        <v>0.39919441726735855</v>
      </c>
      <c r="T71" s="17">
        <f t="shared" si="7"/>
        <v>6.4029441493474587E-2</v>
      </c>
      <c r="U71" s="16" t="s">
        <v>38</v>
      </c>
    </row>
    <row r="72" spans="1:21" x14ac:dyDescent="0.25">
      <c r="A72" s="9">
        <v>8</v>
      </c>
      <c r="B72" s="3" t="s">
        <v>7</v>
      </c>
      <c r="C72" s="17">
        <v>0.79526050420168071</v>
      </c>
      <c r="D72" s="17">
        <v>0.94659970185277209</v>
      </c>
      <c r="E72" s="17">
        <f t="shared" si="8"/>
        <v>1.2363212628968525</v>
      </c>
      <c r="F72" s="17">
        <f t="shared" si="0"/>
        <v>0.31996195758889573</v>
      </c>
      <c r="G72" s="17">
        <f t="shared" si="1"/>
        <v>0.13300293143702349</v>
      </c>
      <c r="H72" s="17">
        <f t="shared" si="2"/>
        <v>0.13300293143702349</v>
      </c>
      <c r="I72" s="16" t="s">
        <v>39</v>
      </c>
      <c r="M72" s="9">
        <v>8</v>
      </c>
      <c r="N72" s="3" t="s">
        <v>7</v>
      </c>
      <c r="O72" s="17">
        <v>0.72005551700000003</v>
      </c>
      <c r="P72" s="17">
        <f t="shared" si="3"/>
        <v>0.86771653543307092</v>
      </c>
      <c r="Q72" s="17">
        <f>SQRT(((O72-$L$55)^2)+((P72-$M$55)^2))</f>
        <v>1.1275690370997729</v>
      </c>
      <c r="R72" s="17">
        <f>SQRT(((O72-$L$56)^2)+((P72-$M$56)^2))</f>
        <v>0.31946027899055912</v>
      </c>
      <c r="S72" s="17">
        <f>SQRT(((O72-$L$57)^2)+((P72-$M$57)^2))</f>
        <v>0.14469879798486074</v>
      </c>
      <c r="T72" s="17">
        <f t="shared" si="7"/>
        <v>0.14469879798486074</v>
      </c>
      <c r="U72" s="16" t="s">
        <v>39</v>
      </c>
    </row>
    <row r="73" spans="1:21" x14ac:dyDescent="0.25">
      <c r="A73" s="9">
        <v>9</v>
      </c>
      <c r="B73" s="3" t="s">
        <v>8</v>
      </c>
      <c r="C73" s="17">
        <v>0.99243697478991599</v>
      </c>
      <c r="D73" s="17">
        <v>0.99792361751969905</v>
      </c>
      <c r="E73" s="17">
        <f t="shared" si="8"/>
        <v>1.4074028191437458</v>
      </c>
      <c r="F73" s="17">
        <f t="shared" si="0"/>
        <v>0.52340010642478596</v>
      </c>
      <c r="G73" s="17">
        <f t="shared" si="1"/>
        <v>7.0753573289164165E-2</v>
      </c>
      <c r="H73" s="17">
        <f t="shared" si="2"/>
        <v>7.0753573289164165E-2</v>
      </c>
      <c r="I73" s="16" t="s">
        <v>39</v>
      </c>
      <c r="M73" s="9">
        <v>9</v>
      </c>
      <c r="N73" s="3" t="s">
        <v>8</v>
      </c>
      <c r="O73" s="17">
        <v>1</v>
      </c>
      <c r="P73" s="17">
        <f t="shared" si="3"/>
        <v>0.99939430648092065</v>
      </c>
      <c r="Q73" s="17">
        <f t="shared" si="4"/>
        <v>1.4137853372511968</v>
      </c>
      <c r="R73" s="17">
        <f t="shared" si="5"/>
        <v>0.62847735842347674</v>
      </c>
      <c r="S73" s="17">
        <f t="shared" si="6"/>
        <v>0.17058325941631164</v>
      </c>
      <c r="T73" s="17">
        <f t="shared" si="7"/>
        <v>0.17058325941631164</v>
      </c>
      <c r="U73" s="16" t="s">
        <v>39</v>
      </c>
    </row>
    <row r="74" spans="1:21" x14ac:dyDescent="0.25">
      <c r="A74" s="9">
        <v>10</v>
      </c>
      <c r="B74" s="3" t="s">
        <v>9</v>
      </c>
      <c r="C74" s="17">
        <v>0.59663865546218486</v>
      </c>
      <c r="D74" s="17">
        <v>0.94203875913963231</v>
      </c>
      <c r="E74" s="17">
        <f t="shared" si="8"/>
        <v>1.1150850680163653</v>
      </c>
      <c r="F74" s="17">
        <f t="shared" si="0"/>
        <v>0.14306654152232687</v>
      </c>
      <c r="G74" s="17">
        <f t="shared" si="1"/>
        <v>0.32940761087276471</v>
      </c>
      <c r="H74" s="17">
        <f t="shared" si="2"/>
        <v>0.14306654152232687</v>
      </c>
      <c r="I74" s="16" t="s">
        <v>38</v>
      </c>
      <c r="M74" s="9">
        <v>10</v>
      </c>
      <c r="N74" s="3" t="s">
        <v>9</v>
      </c>
      <c r="O74" s="17">
        <v>0.99722414999999998</v>
      </c>
      <c r="P74" s="17">
        <f t="shared" si="3"/>
        <v>0.99927316777710473</v>
      </c>
      <c r="Q74" s="17">
        <f t="shared" si="4"/>
        <v>1.4117375355151935</v>
      </c>
      <c r="R74" s="17">
        <f t="shared" si="5"/>
        <v>0.62587986042840993</v>
      </c>
      <c r="S74" s="17">
        <f t="shared" si="6"/>
        <v>0.16825765411758592</v>
      </c>
      <c r="T74" s="17">
        <f t="shared" si="7"/>
        <v>0.16825765411758592</v>
      </c>
      <c r="U74" s="16" t="s">
        <v>39</v>
      </c>
    </row>
    <row r="75" spans="1:21" x14ac:dyDescent="0.25">
      <c r="A75" s="9">
        <v>11</v>
      </c>
      <c r="B75" s="3" t="s">
        <v>10</v>
      </c>
      <c r="C75" s="17">
        <v>0.89559663865546213</v>
      </c>
      <c r="D75" s="17">
        <v>0.95866756584084611</v>
      </c>
      <c r="E75" s="17">
        <f t="shared" si="8"/>
        <v>1.3119210498220446</v>
      </c>
      <c r="F75" s="17">
        <f t="shared" si="0"/>
        <v>0.41940441856637195</v>
      </c>
      <c r="G75" s="17">
        <f t="shared" si="1"/>
        <v>3.5935965746121172E-2</v>
      </c>
      <c r="H75" s="17">
        <f t="shared" si="2"/>
        <v>3.5935965746121172E-2</v>
      </c>
      <c r="I75" s="16" t="s">
        <v>39</v>
      </c>
      <c r="M75" s="9">
        <v>11</v>
      </c>
      <c r="N75" s="3" t="s">
        <v>10</v>
      </c>
      <c r="O75" s="17">
        <v>0.92990978499999999</v>
      </c>
      <c r="P75" s="17">
        <f t="shared" si="3"/>
        <v>0.94924288310115079</v>
      </c>
      <c r="Q75" s="17">
        <f t="shared" si="4"/>
        <v>1.3288319153892005</v>
      </c>
      <c r="R75" s="17">
        <f t="shared" si="5"/>
        <v>0.54459399473577041</v>
      </c>
      <c r="S75" s="17">
        <f t="shared" si="6"/>
        <v>8.4399294324500246E-2</v>
      </c>
      <c r="T75" s="17">
        <f t="shared" si="7"/>
        <v>8.4399294324500246E-2</v>
      </c>
      <c r="U75" s="16" t="s">
        <v>39</v>
      </c>
    </row>
    <row r="76" spans="1:21" x14ac:dyDescent="0.25">
      <c r="A76" s="9">
        <v>12</v>
      </c>
      <c r="B76" s="3" t="s">
        <v>11</v>
      </c>
      <c r="C76" s="17">
        <v>0.21852100840336131</v>
      </c>
      <c r="D76" s="17">
        <v>0.89666004117271247</v>
      </c>
      <c r="E76" s="17">
        <f t="shared" si="8"/>
        <v>0.92290338635713776</v>
      </c>
      <c r="F76" s="17">
        <f t="shared" si="0"/>
        <v>0.27847716283320145</v>
      </c>
      <c r="G76" s="17">
        <f t="shared" si="1"/>
        <v>0.71023846418280911</v>
      </c>
      <c r="H76" s="17">
        <f t="shared" si="2"/>
        <v>0.27847716283320145</v>
      </c>
      <c r="I76" s="16" t="s">
        <v>38</v>
      </c>
      <c r="M76" s="9">
        <v>12</v>
      </c>
      <c r="N76" s="3" t="s">
        <v>11</v>
      </c>
      <c r="O76" s="17">
        <v>0.18070784200000001</v>
      </c>
      <c r="P76" s="17">
        <f t="shared" si="3"/>
        <v>0.58764385221078141</v>
      </c>
      <c r="Q76" s="17">
        <f t="shared" si="4"/>
        <v>0.61480128594646233</v>
      </c>
      <c r="R76" s="17">
        <f t="shared" si="5"/>
        <v>0.29202762856647102</v>
      </c>
      <c r="S76" s="17">
        <f t="shared" si="6"/>
        <v>0.74878305392192845</v>
      </c>
      <c r="T76" s="17">
        <f t="shared" si="7"/>
        <v>0.29202762856647102</v>
      </c>
      <c r="U76" s="16" t="s">
        <v>38</v>
      </c>
    </row>
    <row r="77" spans="1:21" x14ac:dyDescent="0.25">
      <c r="A77" s="9">
        <v>13</v>
      </c>
      <c r="B77" s="3" t="s">
        <v>12</v>
      </c>
      <c r="C77" s="17">
        <v>0.99596638655462189</v>
      </c>
      <c r="D77" s="17">
        <v>0.99861574501313266</v>
      </c>
      <c r="E77" s="17">
        <f t="shared" si="8"/>
        <v>1.4103837950482856</v>
      </c>
      <c r="F77" s="17">
        <f t="shared" si="0"/>
        <v>0.52697743440923661</v>
      </c>
      <c r="G77" s="17">
        <f t="shared" si="1"/>
        <v>7.4346344129815084E-2</v>
      </c>
      <c r="H77" s="17">
        <f t="shared" si="2"/>
        <v>7.4346344129815084E-2</v>
      </c>
      <c r="I77" s="16" t="s">
        <v>39</v>
      </c>
      <c r="M77" s="9">
        <v>13</v>
      </c>
      <c r="N77" s="3" t="s">
        <v>12</v>
      </c>
      <c r="O77" s="17">
        <v>0.99791811200000002</v>
      </c>
      <c r="P77" s="17">
        <f t="shared" si="3"/>
        <v>1</v>
      </c>
      <c r="Q77" s="17">
        <f t="shared" si="4"/>
        <v>1.412742212244557</v>
      </c>
      <c r="R77" s="17">
        <f t="shared" si="5"/>
        <v>0.62680510968283076</v>
      </c>
      <c r="S77" s="17">
        <f t="shared" si="6"/>
        <v>0.16924618455766927</v>
      </c>
      <c r="T77" s="17">
        <f t="shared" si="7"/>
        <v>0.16924618455766927</v>
      </c>
      <c r="U77" s="16" t="s">
        <v>39</v>
      </c>
    </row>
    <row r="78" spans="1:21" x14ac:dyDescent="0.25">
      <c r="A78" s="9">
        <v>14</v>
      </c>
      <c r="B78" s="3" t="s">
        <v>13</v>
      </c>
      <c r="C78" s="17">
        <v>0.98403361344537821</v>
      </c>
      <c r="D78" s="17">
        <v>0.99345140910058916</v>
      </c>
      <c r="E78" s="17">
        <f t="shared" si="8"/>
        <v>1.3983089267519944</v>
      </c>
      <c r="F78" s="17">
        <f t="shared" si="0"/>
        <v>0.51405783560438989</v>
      </c>
      <c r="G78" s="17">
        <f t="shared" si="1"/>
        <v>6.1569590939808155E-2</v>
      </c>
      <c r="H78" s="17">
        <f t="shared" si="2"/>
        <v>6.1569590939808155E-2</v>
      </c>
      <c r="I78" s="16" t="s">
        <v>39</v>
      </c>
      <c r="M78" s="9">
        <v>14</v>
      </c>
      <c r="N78" s="3" t="s">
        <v>13</v>
      </c>
      <c r="O78" s="17">
        <v>0.43719639100000002</v>
      </c>
      <c r="P78" s="17">
        <f t="shared" si="3"/>
        <v>0.792610539067232</v>
      </c>
      <c r="Q78" s="17">
        <f t="shared" si="4"/>
        <v>0.90519177578227761</v>
      </c>
      <c r="R78" s="17">
        <f t="shared" si="5"/>
        <v>4.3807691969345162E-2</v>
      </c>
      <c r="S78" s="17">
        <f t="shared" si="6"/>
        <v>0.43731361772856081</v>
      </c>
      <c r="T78" s="17">
        <f t="shared" si="7"/>
        <v>4.3807691969345162E-2</v>
      </c>
      <c r="U78" s="16" t="s">
        <v>38</v>
      </c>
    </row>
    <row r="79" spans="1:21" x14ac:dyDescent="0.25">
      <c r="A79" s="9">
        <v>15</v>
      </c>
      <c r="B79" s="3" t="s">
        <v>14</v>
      </c>
      <c r="C79" s="17">
        <v>0.56275630252100839</v>
      </c>
      <c r="D79" s="17">
        <v>0.91863065237452968</v>
      </c>
      <c r="E79" s="17">
        <f t="shared" si="8"/>
        <v>1.0773007618623365</v>
      </c>
      <c r="F79" s="17">
        <f t="shared" si="0"/>
        <v>0.10250139847026937</v>
      </c>
      <c r="G79" s="17">
        <f t="shared" si="1"/>
        <v>0.36632748906064705</v>
      </c>
      <c r="H79" s="17">
        <f t="shared" si="2"/>
        <v>0.10250139847026937</v>
      </c>
      <c r="I79" s="16" t="s">
        <v>38</v>
      </c>
      <c r="M79" s="9">
        <v>15</v>
      </c>
      <c r="N79" s="3" t="s">
        <v>14</v>
      </c>
      <c r="O79" s="17">
        <v>0.154753643</v>
      </c>
      <c r="P79" s="17">
        <f t="shared" si="3"/>
        <v>0.70090854027861904</v>
      </c>
      <c r="Q79" s="17">
        <f t="shared" si="4"/>
        <v>0.71778929488901966</v>
      </c>
      <c r="R79" s="17">
        <f t="shared" si="5"/>
        <v>0.27250408228548467</v>
      </c>
      <c r="S79" s="17">
        <f t="shared" si="6"/>
        <v>0.73390146585698313</v>
      </c>
      <c r="T79" s="17">
        <f t="shared" si="7"/>
        <v>0.27250408228548467</v>
      </c>
      <c r="U79" s="16" t="s">
        <v>38</v>
      </c>
    </row>
    <row r="80" spans="1:21" x14ac:dyDescent="0.25">
      <c r="A80" s="9">
        <v>16</v>
      </c>
      <c r="B80" s="3" t="s">
        <v>15</v>
      </c>
      <c r="C80" s="17">
        <v>0</v>
      </c>
      <c r="D80" s="17">
        <v>0</v>
      </c>
      <c r="E80" s="17">
        <f t="shared" si="8"/>
        <v>0</v>
      </c>
      <c r="F80" s="17">
        <f t="shared" si="0"/>
        <v>0.97732119621427427</v>
      </c>
      <c r="G80" s="17">
        <f t="shared" si="1"/>
        <v>1.3474749716543195</v>
      </c>
      <c r="H80" s="17">
        <f t="shared" si="2"/>
        <v>0</v>
      </c>
      <c r="I80" s="16" t="s">
        <v>37</v>
      </c>
      <c r="M80" s="9">
        <v>16</v>
      </c>
      <c r="N80" s="3" t="s">
        <v>15</v>
      </c>
      <c r="O80" s="17">
        <v>0</v>
      </c>
      <c r="P80" s="17">
        <f t="shared" si="3"/>
        <v>0</v>
      </c>
      <c r="Q80" s="17">
        <f t="shared" si="4"/>
        <v>0</v>
      </c>
      <c r="R80" s="17">
        <f t="shared" si="5"/>
        <v>0.86199599411005068</v>
      </c>
      <c r="S80" s="17">
        <f t="shared" si="6"/>
        <v>1.2458960493596669</v>
      </c>
      <c r="T80" s="17">
        <f t="shared" si="7"/>
        <v>0</v>
      </c>
      <c r="U80" s="16" t="s">
        <v>37</v>
      </c>
    </row>
    <row r="81" spans="1:21" x14ac:dyDescent="0.25">
      <c r="A81" s="9">
        <v>17</v>
      </c>
      <c r="B81" s="3" t="s">
        <v>16</v>
      </c>
      <c r="C81" s="17">
        <v>0.65378151260504203</v>
      </c>
      <c r="D81" s="17">
        <v>0.63068786824732026</v>
      </c>
      <c r="E81" s="17">
        <f t="shared" si="8"/>
        <v>0.90840379423386708</v>
      </c>
      <c r="F81" s="17">
        <f t="shared" si="0"/>
        <v>0.26802225954150588</v>
      </c>
      <c r="G81" s="17">
        <f t="shared" si="1"/>
        <v>0.44227677412607785</v>
      </c>
      <c r="H81" s="17">
        <f t="shared" si="2"/>
        <v>0.26802225954150588</v>
      </c>
      <c r="I81" s="16" t="s">
        <v>38</v>
      </c>
      <c r="M81" s="9">
        <v>17</v>
      </c>
      <c r="N81" s="3" t="s">
        <v>16</v>
      </c>
      <c r="O81" s="17">
        <v>0.90006939600000002</v>
      </c>
      <c r="P81" s="17">
        <f t="shared" si="3"/>
        <v>0.97916414294367049</v>
      </c>
      <c r="Q81" s="17">
        <f t="shared" si="4"/>
        <v>1.3299952392555463</v>
      </c>
      <c r="R81" s="17">
        <f t="shared" si="5"/>
        <v>0.52908695626722491</v>
      </c>
      <c r="S81" s="17">
        <f t="shared" si="6"/>
        <v>8.780739698194473E-2</v>
      </c>
      <c r="T81" s="17">
        <f t="shared" si="7"/>
        <v>8.780739698194473E-2</v>
      </c>
      <c r="U81" s="16" t="s">
        <v>39</v>
      </c>
    </row>
    <row r="82" spans="1:21" x14ac:dyDescent="0.25">
      <c r="A82" s="9">
        <v>18</v>
      </c>
      <c r="B82" s="3" t="s">
        <v>17</v>
      </c>
      <c r="C82" s="17">
        <v>0.93647058823529417</v>
      </c>
      <c r="D82" s="17">
        <v>0.99329168737133522</v>
      </c>
      <c r="E82" s="17">
        <f t="shared" si="8"/>
        <v>1.3651393843966089</v>
      </c>
      <c r="F82" s="17">
        <f t="shared" si="0"/>
        <v>0.46868968284733292</v>
      </c>
      <c r="G82" s="17">
        <f t="shared" si="1"/>
        <v>1.7685337298828402E-2</v>
      </c>
      <c r="H82" s="17">
        <f t="shared" si="2"/>
        <v>1.7685337298828402E-2</v>
      </c>
      <c r="I82" s="16" t="s">
        <v>39</v>
      </c>
      <c r="M82" s="9">
        <v>18</v>
      </c>
      <c r="N82" s="3" t="s">
        <v>17</v>
      </c>
      <c r="O82" s="17">
        <v>0.83969465600000004</v>
      </c>
      <c r="P82" s="17">
        <f t="shared" si="3"/>
        <v>0.98534221683827983</v>
      </c>
      <c r="Q82" s="17">
        <f t="shared" si="4"/>
        <v>1.2945989338782626</v>
      </c>
      <c r="R82" s="17">
        <f t="shared" si="5"/>
        <v>0.47830091879024489</v>
      </c>
      <c r="S82" s="17">
        <f>SQRT(((O82-$L$57)^2)+((P82-$M$57)^2))</f>
        <v>8.7437596916264126E-2</v>
      </c>
      <c r="T82" s="17">
        <f t="shared" si="7"/>
        <v>8.7437596916264126E-2</v>
      </c>
      <c r="U82" s="16" t="s">
        <v>39</v>
      </c>
    </row>
    <row r="83" spans="1:21" x14ac:dyDescent="0.25">
      <c r="A83" s="9">
        <v>19</v>
      </c>
      <c r="B83" s="3" t="s">
        <v>18</v>
      </c>
      <c r="C83" s="17">
        <v>0.9123697478991597</v>
      </c>
      <c r="D83" s="17">
        <v>0.97391211755519269</v>
      </c>
      <c r="E83" s="17">
        <f t="shared" si="8"/>
        <v>1.3345124089353444</v>
      </c>
      <c r="F83" s="17">
        <f t="shared" si="0"/>
        <v>0.43981193591085888</v>
      </c>
      <c r="G83" s="17">
        <f t="shared" si="1"/>
        <v>1.3404121490652041E-2</v>
      </c>
      <c r="H83" s="17">
        <f t="shared" si="2"/>
        <v>1.3404121490652041E-2</v>
      </c>
      <c r="I83" s="16" t="s">
        <v>39</v>
      </c>
      <c r="M83" s="9">
        <v>19</v>
      </c>
      <c r="N83" s="3" t="s">
        <v>18</v>
      </c>
      <c r="O83" s="17">
        <v>0.87439278300000001</v>
      </c>
      <c r="P83" s="17">
        <f t="shared" si="3"/>
        <v>0.95990308903694732</v>
      </c>
      <c r="Q83" s="17">
        <f t="shared" si="4"/>
        <v>1.2984516468876146</v>
      </c>
      <c r="R83" s="17">
        <f t="shared" si="5"/>
        <v>0.4976588929255058</v>
      </c>
      <c r="S83" s="17">
        <f t="shared" si="6"/>
        <v>6.0862868648441003E-2</v>
      </c>
      <c r="T83" s="17">
        <f t="shared" si="7"/>
        <v>6.0862868648441003E-2</v>
      </c>
      <c r="U83" s="16" t="s">
        <v>39</v>
      </c>
    </row>
    <row r="84" spans="1:21" x14ac:dyDescent="0.25">
      <c r="A84" s="9">
        <v>20</v>
      </c>
      <c r="B84" s="3" t="s">
        <v>19</v>
      </c>
      <c r="C84" s="17">
        <v>0.878218487394958</v>
      </c>
      <c r="D84" s="17">
        <v>0.95623624618442538</v>
      </c>
      <c r="E84" s="17">
        <f t="shared" si="8"/>
        <v>1.2983279516821506</v>
      </c>
      <c r="F84" s="17">
        <f t="shared" si="0"/>
        <v>0.40202830754413355</v>
      </c>
      <c r="G84" s="17">
        <f t="shared" si="1"/>
        <v>5.1825378606930615E-2</v>
      </c>
      <c r="H84" s="17">
        <f t="shared" si="2"/>
        <v>5.1825378606930615E-2</v>
      </c>
      <c r="I84" s="16" t="s">
        <v>39</v>
      </c>
      <c r="M84" s="9">
        <v>20</v>
      </c>
      <c r="N84" s="3" t="s">
        <v>19</v>
      </c>
      <c r="O84" s="17">
        <v>0.56058292899999995</v>
      </c>
      <c r="P84" s="17">
        <f t="shared" si="3"/>
        <v>0.78400969109630525</v>
      </c>
      <c r="Q84" s="17">
        <f t="shared" si="4"/>
        <v>0.96380725044956106</v>
      </c>
      <c r="R84" s="17">
        <f t="shared" si="5"/>
        <v>0.14184675666902194</v>
      </c>
      <c r="S84" s="17">
        <f t="shared" si="6"/>
        <v>0.32220911410125264</v>
      </c>
      <c r="T84" s="17">
        <f t="shared" si="7"/>
        <v>0.14184675666902194</v>
      </c>
      <c r="U84" s="16" t="s">
        <v>38</v>
      </c>
    </row>
    <row r="88" spans="1:21" x14ac:dyDescent="0.25">
      <c r="A88" s="76" t="s">
        <v>41</v>
      </c>
      <c r="B88" s="76"/>
      <c r="C88" s="87" t="s">
        <v>50</v>
      </c>
      <c r="D88" s="87"/>
    </row>
    <row r="90" spans="1:21" x14ac:dyDescent="0.25">
      <c r="B90" s="85" t="s">
        <v>67</v>
      </c>
      <c r="C90" s="85"/>
      <c r="L90" s="85" t="s">
        <v>26</v>
      </c>
      <c r="M90" s="85"/>
    </row>
    <row r="91" spans="1:21" x14ac:dyDescent="0.25">
      <c r="A91" s="47" t="s">
        <v>21</v>
      </c>
      <c r="B91" s="47" t="s">
        <v>37</v>
      </c>
      <c r="C91" s="47" t="s">
        <v>38</v>
      </c>
      <c r="D91" s="47" t="s">
        <v>39</v>
      </c>
      <c r="E91" s="51"/>
      <c r="K91" s="45" t="s">
        <v>21</v>
      </c>
      <c r="L91" s="45" t="s">
        <v>37</v>
      </c>
      <c r="M91" s="45" t="s">
        <v>38</v>
      </c>
      <c r="N91" s="45" t="s">
        <v>39</v>
      </c>
    </row>
    <row r="92" spans="1:21" x14ac:dyDescent="0.25">
      <c r="A92" s="46">
        <v>1</v>
      </c>
      <c r="B92" s="21"/>
      <c r="C92" s="21" t="s">
        <v>43</v>
      </c>
      <c r="D92" s="22"/>
      <c r="K92" s="44">
        <v>1</v>
      </c>
      <c r="L92" s="21"/>
      <c r="M92" s="21"/>
      <c r="N92" s="22" t="s">
        <v>43</v>
      </c>
    </row>
    <row r="93" spans="1:21" x14ac:dyDescent="0.25">
      <c r="A93" s="46">
        <v>2</v>
      </c>
      <c r="B93" s="21"/>
      <c r="C93" s="21"/>
      <c r="D93" s="22" t="s">
        <v>43</v>
      </c>
      <c r="K93" s="44">
        <v>2</v>
      </c>
      <c r="L93" s="21"/>
      <c r="M93" s="21"/>
      <c r="N93" s="22" t="s">
        <v>43</v>
      </c>
    </row>
    <row r="94" spans="1:21" x14ac:dyDescent="0.25">
      <c r="A94" s="46">
        <v>3</v>
      </c>
      <c r="B94" s="21"/>
      <c r="C94" s="21"/>
      <c r="D94" s="22" t="s">
        <v>43</v>
      </c>
      <c r="K94" s="44">
        <v>3</v>
      </c>
      <c r="L94" s="21"/>
      <c r="M94" s="21"/>
      <c r="N94" s="22" t="s">
        <v>43</v>
      </c>
    </row>
    <row r="95" spans="1:21" x14ac:dyDescent="0.25">
      <c r="A95" s="46">
        <v>4</v>
      </c>
      <c r="B95" s="21"/>
      <c r="C95" s="21"/>
      <c r="D95" s="22" t="s">
        <v>43</v>
      </c>
      <c r="K95" s="44">
        <v>4</v>
      </c>
      <c r="L95" s="21"/>
      <c r="M95" s="21"/>
      <c r="N95" s="22" t="s">
        <v>43</v>
      </c>
    </row>
    <row r="96" spans="1:21" x14ac:dyDescent="0.25">
      <c r="A96" s="46">
        <v>5</v>
      </c>
      <c r="B96" s="21"/>
      <c r="C96" s="21"/>
      <c r="D96" s="22" t="s">
        <v>43</v>
      </c>
      <c r="K96" s="44">
        <v>5</v>
      </c>
      <c r="L96" s="21"/>
      <c r="M96" s="21"/>
      <c r="N96" s="22" t="s">
        <v>43</v>
      </c>
    </row>
    <row r="97" spans="1:14" x14ac:dyDescent="0.25">
      <c r="A97" s="46">
        <v>6</v>
      </c>
      <c r="B97" s="21"/>
      <c r="C97" s="21"/>
      <c r="D97" s="22" t="s">
        <v>43</v>
      </c>
      <c r="K97" s="44">
        <v>6</v>
      </c>
      <c r="L97" s="21"/>
      <c r="M97" s="21"/>
      <c r="N97" s="22" t="s">
        <v>43</v>
      </c>
    </row>
    <row r="98" spans="1:14" x14ac:dyDescent="0.25">
      <c r="A98" s="46">
        <v>7</v>
      </c>
      <c r="B98" s="21"/>
      <c r="C98" s="21"/>
      <c r="D98" s="22" t="s">
        <v>43</v>
      </c>
      <c r="K98" s="44">
        <v>7</v>
      </c>
      <c r="L98" s="21"/>
      <c r="M98" s="21" t="s">
        <v>43</v>
      </c>
      <c r="N98" s="22"/>
    </row>
    <row r="99" spans="1:14" x14ac:dyDescent="0.25">
      <c r="A99" s="46">
        <v>8</v>
      </c>
      <c r="B99" s="21"/>
      <c r="C99" s="21"/>
      <c r="D99" s="22" t="s">
        <v>43</v>
      </c>
      <c r="K99" s="44">
        <v>8</v>
      </c>
      <c r="L99" s="21"/>
      <c r="M99" s="21"/>
      <c r="N99" s="22" t="s">
        <v>43</v>
      </c>
    </row>
    <row r="100" spans="1:14" x14ac:dyDescent="0.25">
      <c r="A100" s="46">
        <v>9</v>
      </c>
      <c r="B100" s="21"/>
      <c r="C100" s="21"/>
      <c r="D100" s="23" t="s">
        <v>43</v>
      </c>
      <c r="K100" s="44">
        <v>9</v>
      </c>
      <c r="L100" s="21"/>
      <c r="M100" s="21"/>
      <c r="N100" s="23" t="s">
        <v>43</v>
      </c>
    </row>
    <row r="101" spans="1:14" x14ac:dyDescent="0.25">
      <c r="A101" s="46">
        <v>10</v>
      </c>
      <c r="B101" s="21"/>
      <c r="C101" s="21" t="s">
        <v>43</v>
      </c>
      <c r="D101" s="21"/>
      <c r="K101" s="44">
        <v>10</v>
      </c>
      <c r="L101" s="21"/>
      <c r="M101" s="21"/>
      <c r="N101" s="21" t="s">
        <v>43</v>
      </c>
    </row>
    <row r="102" spans="1:14" x14ac:dyDescent="0.25">
      <c r="A102" s="46">
        <v>11</v>
      </c>
      <c r="B102" s="21"/>
      <c r="C102" s="21"/>
      <c r="D102" s="22" t="s">
        <v>43</v>
      </c>
      <c r="K102" s="44">
        <v>11</v>
      </c>
      <c r="L102" s="21"/>
      <c r="M102" s="21"/>
      <c r="N102" s="22" t="s">
        <v>43</v>
      </c>
    </row>
    <row r="103" spans="1:14" x14ac:dyDescent="0.25">
      <c r="A103" s="46">
        <v>12</v>
      </c>
      <c r="B103" s="21"/>
      <c r="C103" s="21" t="s">
        <v>43</v>
      </c>
      <c r="D103" s="22"/>
      <c r="K103" s="44">
        <v>12</v>
      </c>
      <c r="L103" s="21"/>
      <c r="M103" s="21" t="s">
        <v>43</v>
      </c>
      <c r="N103" s="22"/>
    </row>
    <row r="104" spans="1:14" x14ac:dyDescent="0.25">
      <c r="A104" s="46">
        <v>13</v>
      </c>
      <c r="B104" s="21"/>
      <c r="C104" s="21"/>
      <c r="D104" s="22" t="s">
        <v>43</v>
      </c>
      <c r="K104" s="44">
        <v>13</v>
      </c>
      <c r="L104" s="21"/>
      <c r="M104" s="21"/>
      <c r="N104" s="22" t="s">
        <v>43</v>
      </c>
    </row>
    <row r="105" spans="1:14" x14ac:dyDescent="0.25">
      <c r="A105" s="46">
        <v>14</v>
      </c>
      <c r="B105" s="21"/>
      <c r="C105" s="21"/>
      <c r="D105" s="22" t="s">
        <v>43</v>
      </c>
      <c r="K105" s="44">
        <v>14</v>
      </c>
      <c r="L105" s="21"/>
      <c r="M105" s="21" t="s">
        <v>43</v>
      </c>
      <c r="N105" s="22"/>
    </row>
    <row r="106" spans="1:14" x14ac:dyDescent="0.25">
      <c r="A106" s="46">
        <v>15</v>
      </c>
      <c r="B106" s="21"/>
      <c r="C106" s="21" t="s">
        <v>43</v>
      </c>
      <c r="D106" s="22"/>
      <c r="K106" s="44">
        <v>15</v>
      </c>
      <c r="L106" s="21"/>
      <c r="M106" s="21" t="s">
        <v>43</v>
      </c>
      <c r="N106" s="22"/>
    </row>
    <row r="107" spans="1:14" x14ac:dyDescent="0.25">
      <c r="A107" s="46">
        <v>16</v>
      </c>
      <c r="B107" s="21" t="s">
        <v>43</v>
      </c>
      <c r="C107" s="21"/>
      <c r="D107" s="23"/>
      <c r="K107" s="44">
        <v>16</v>
      </c>
      <c r="L107" s="21" t="s">
        <v>43</v>
      </c>
      <c r="M107" s="21"/>
      <c r="N107" s="23"/>
    </row>
    <row r="108" spans="1:14" x14ac:dyDescent="0.25">
      <c r="A108" s="46">
        <v>17</v>
      </c>
      <c r="B108" s="21"/>
      <c r="C108" s="24" t="s">
        <v>43</v>
      </c>
      <c r="D108" s="22"/>
      <c r="K108" s="44">
        <v>17</v>
      </c>
      <c r="L108" s="21"/>
      <c r="M108" s="24"/>
      <c r="N108" s="22" t="s">
        <v>43</v>
      </c>
    </row>
    <row r="109" spans="1:14" x14ac:dyDescent="0.25">
      <c r="A109" s="46">
        <v>18</v>
      </c>
      <c r="B109" s="21"/>
      <c r="C109" s="21"/>
      <c r="D109" s="22" t="s">
        <v>43</v>
      </c>
      <c r="K109" s="44">
        <v>18</v>
      </c>
      <c r="L109" s="21"/>
      <c r="M109" s="21"/>
      <c r="N109" s="22" t="s">
        <v>43</v>
      </c>
    </row>
    <row r="110" spans="1:14" x14ac:dyDescent="0.25">
      <c r="A110" s="46">
        <v>19</v>
      </c>
      <c r="B110" s="21"/>
      <c r="C110" s="21"/>
      <c r="D110" s="22" t="s">
        <v>43</v>
      </c>
      <c r="K110" s="44">
        <v>19</v>
      </c>
      <c r="L110" s="21"/>
      <c r="M110" s="21"/>
      <c r="N110" s="22" t="s">
        <v>43</v>
      </c>
    </row>
    <row r="111" spans="1:14" x14ac:dyDescent="0.25">
      <c r="A111" s="46">
        <v>20</v>
      </c>
      <c r="B111" s="21"/>
      <c r="C111" s="21"/>
      <c r="D111" s="22" t="s">
        <v>43</v>
      </c>
      <c r="K111" s="44">
        <v>20</v>
      </c>
      <c r="L111" s="21"/>
      <c r="M111" s="21" t="s">
        <v>43</v>
      </c>
      <c r="N111" s="22"/>
    </row>
  </sheetData>
  <mergeCells count="38">
    <mergeCell ref="A55:C55"/>
    <mergeCell ref="A1:D1"/>
    <mergeCell ref="B3:C3"/>
    <mergeCell ref="I3:J3"/>
    <mergeCell ref="A28:A30"/>
    <mergeCell ref="B28:B30"/>
    <mergeCell ref="C28:D28"/>
    <mergeCell ref="E28:F28"/>
    <mergeCell ref="C29:D29"/>
    <mergeCell ref="E29:F29"/>
    <mergeCell ref="T62:T64"/>
    <mergeCell ref="U62:U64"/>
    <mergeCell ref="O63:S63"/>
    <mergeCell ref="I62:I64"/>
    <mergeCell ref="A56:C56"/>
    <mergeCell ref="A57:C57"/>
    <mergeCell ref="H56:J56"/>
    <mergeCell ref="H57:J57"/>
    <mergeCell ref="C62:G62"/>
    <mergeCell ref="C63:G63"/>
    <mergeCell ref="A62:A64"/>
    <mergeCell ref="B62:B64"/>
    <mergeCell ref="A88:B88"/>
    <mergeCell ref="B90:C90"/>
    <mergeCell ref="L90:M90"/>
    <mergeCell ref="J28:P29"/>
    <mergeCell ref="C88:D88"/>
    <mergeCell ref="M62:M64"/>
    <mergeCell ref="N62:N64"/>
    <mergeCell ref="O62:S62"/>
    <mergeCell ref="A53:C53"/>
    <mergeCell ref="H54:J54"/>
    <mergeCell ref="H55:J55"/>
    <mergeCell ref="J31:L32"/>
    <mergeCell ref="N31:P32"/>
    <mergeCell ref="J30:L30"/>
    <mergeCell ref="N30:P30"/>
    <mergeCell ref="A54:C5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CB8E4-A526-470E-BB52-DFD83A033E16}">
  <dimension ref="A1:U109"/>
  <sheetViews>
    <sheetView topLeftCell="D37" workbookViewId="0">
      <selection activeCell="E64" sqref="E64"/>
    </sheetView>
  </sheetViews>
  <sheetFormatPr defaultRowHeight="15" x14ac:dyDescent="0.25"/>
  <cols>
    <col min="2" max="2" width="15.42578125" bestFit="1" customWidth="1"/>
    <col min="3" max="3" width="20.5703125" bestFit="1" customWidth="1"/>
    <col min="4" max="4" width="18.7109375" customWidth="1"/>
    <col min="5" max="5" width="16.140625" bestFit="1" customWidth="1"/>
    <col min="6" max="6" width="17.28515625" customWidth="1"/>
    <col min="7" max="7" width="10.5703125" bestFit="1" customWidth="1"/>
    <col min="8" max="8" width="13.85546875" bestFit="1" customWidth="1"/>
    <col min="11" max="11" width="10.7109375" customWidth="1"/>
    <col min="12" max="12" width="16" bestFit="1" customWidth="1"/>
    <col min="13" max="13" width="18.140625" customWidth="1"/>
    <col min="14" max="14" width="15.42578125" bestFit="1" customWidth="1"/>
    <col min="15" max="15" width="16" bestFit="1" customWidth="1"/>
    <col min="16" max="16" width="18.28515625" customWidth="1"/>
    <col min="17" max="17" width="17.7109375" customWidth="1"/>
    <col min="18" max="18" width="13.28515625" customWidth="1"/>
    <col min="19" max="19" width="12.140625" customWidth="1"/>
    <col min="20" max="20" width="13.85546875" bestFit="1" customWidth="1"/>
  </cols>
  <sheetData>
    <row r="1" spans="1:14" x14ac:dyDescent="0.25">
      <c r="A1" s="70" t="s">
        <v>52</v>
      </c>
      <c r="B1" s="70"/>
    </row>
    <row r="3" spans="1:14" x14ac:dyDescent="0.25">
      <c r="B3" s="85" t="s">
        <v>67</v>
      </c>
      <c r="C3" s="85"/>
      <c r="L3" s="85" t="s">
        <v>26</v>
      </c>
      <c r="M3" s="85"/>
    </row>
    <row r="4" spans="1:14" x14ac:dyDescent="0.25">
      <c r="A4" s="42" t="s">
        <v>21</v>
      </c>
      <c r="B4" s="42" t="s">
        <v>37</v>
      </c>
      <c r="C4" s="42" t="s">
        <v>38</v>
      </c>
      <c r="D4" s="41" t="s">
        <v>39</v>
      </c>
      <c r="E4" s="30"/>
      <c r="K4" s="42" t="s">
        <v>21</v>
      </c>
      <c r="L4" s="42" t="s">
        <v>37</v>
      </c>
      <c r="M4" s="42" t="s">
        <v>38</v>
      </c>
      <c r="N4" s="42" t="s">
        <v>39</v>
      </c>
    </row>
    <row r="5" spans="1:14" x14ac:dyDescent="0.25">
      <c r="A5" s="40">
        <v>1</v>
      </c>
      <c r="B5" s="21"/>
      <c r="C5" s="21" t="s">
        <v>43</v>
      </c>
      <c r="D5" s="26"/>
      <c r="E5" s="31"/>
      <c r="K5" s="40">
        <v>1</v>
      </c>
      <c r="L5" s="21"/>
      <c r="M5" s="21"/>
      <c r="N5" s="26" t="s">
        <v>43</v>
      </c>
    </row>
    <row r="6" spans="1:14" x14ac:dyDescent="0.25">
      <c r="A6" s="40">
        <v>2</v>
      </c>
      <c r="B6" s="21"/>
      <c r="C6" s="21"/>
      <c r="D6" s="26" t="s">
        <v>43</v>
      </c>
      <c r="E6" s="31"/>
      <c r="K6" s="40">
        <v>2</v>
      </c>
      <c r="L6" s="21"/>
      <c r="M6" s="21"/>
      <c r="N6" s="26" t="s">
        <v>43</v>
      </c>
    </row>
    <row r="7" spans="1:14" x14ac:dyDescent="0.25">
      <c r="A7" s="40">
        <v>3</v>
      </c>
      <c r="B7" s="21"/>
      <c r="C7" s="21"/>
      <c r="D7" s="26" t="s">
        <v>43</v>
      </c>
      <c r="E7" s="31"/>
      <c r="K7" s="40">
        <v>3</v>
      </c>
      <c r="L7" s="21"/>
      <c r="M7" s="21"/>
      <c r="N7" s="26" t="s">
        <v>43</v>
      </c>
    </row>
    <row r="8" spans="1:14" x14ac:dyDescent="0.25">
      <c r="A8" s="40">
        <v>4</v>
      </c>
      <c r="B8" s="21"/>
      <c r="C8" s="21"/>
      <c r="D8" s="26" t="s">
        <v>43</v>
      </c>
      <c r="E8" s="31"/>
      <c r="K8" s="40">
        <v>4</v>
      </c>
      <c r="L8" s="21"/>
      <c r="M8" s="21"/>
      <c r="N8" s="26" t="s">
        <v>43</v>
      </c>
    </row>
    <row r="9" spans="1:14" x14ac:dyDescent="0.25">
      <c r="A9" s="40">
        <v>5</v>
      </c>
      <c r="B9" s="21"/>
      <c r="C9" s="21"/>
      <c r="D9" s="26" t="s">
        <v>43</v>
      </c>
      <c r="E9" s="31"/>
      <c r="K9" s="40">
        <v>5</v>
      </c>
      <c r="L9" s="21"/>
      <c r="M9" s="21"/>
      <c r="N9" s="26" t="s">
        <v>43</v>
      </c>
    </row>
    <row r="10" spans="1:14" x14ac:dyDescent="0.25">
      <c r="A10" s="40">
        <v>6</v>
      </c>
      <c r="B10" s="21"/>
      <c r="C10" s="21"/>
      <c r="D10" s="26" t="s">
        <v>43</v>
      </c>
      <c r="E10" s="31"/>
      <c r="K10" s="40">
        <v>6</v>
      </c>
      <c r="L10" s="21"/>
      <c r="M10" s="21"/>
      <c r="N10" s="26" t="s">
        <v>43</v>
      </c>
    </row>
    <row r="11" spans="1:14" x14ac:dyDescent="0.25">
      <c r="A11" s="40">
        <v>7</v>
      </c>
      <c r="B11" s="21"/>
      <c r="C11" s="21"/>
      <c r="D11" s="26" t="s">
        <v>43</v>
      </c>
      <c r="E11" s="31"/>
      <c r="K11" s="40">
        <v>7</v>
      </c>
      <c r="L11" s="21"/>
      <c r="M11" s="21" t="s">
        <v>43</v>
      </c>
      <c r="N11" s="26"/>
    </row>
    <row r="12" spans="1:14" x14ac:dyDescent="0.25">
      <c r="A12" s="40">
        <v>8</v>
      </c>
      <c r="B12" s="21"/>
      <c r="C12" s="21"/>
      <c r="D12" s="26" t="s">
        <v>43</v>
      </c>
      <c r="E12" s="31"/>
      <c r="K12" s="40">
        <v>8</v>
      </c>
      <c r="L12" s="21"/>
      <c r="M12" s="21"/>
      <c r="N12" s="26" t="s">
        <v>43</v>
      </c>
    </row>
    <row r="13" spans="1:14" x14ac:dyDescent="0.25">
      <c r="A13" s="40">
        <v>9</v>
      </c>
      <c r="B13" s="21"/>
      <c r="C13" s="21"/>
      <c r="D13" s="27" t="s">
        <v>43</v>
      </c>
      <c r="E13" s="31"/>
      <c r="K13" s="40">
        <v>9</v>
      </c>
      <c r="L13" s="21"/>
      <c r="M13" s="21"/>
      <c r="N13" s="27" t="s">
        <v>43</v>
      </c>
    </row>
    <row r="14" spans="1:14" x14ac:dyDescent="0.25">
      <c r="A14" s="40">
        <v>10</v>
      </c>
      <c r="B14" s="21"/>
      <c r="C14" s="21" t="s">
        <v>43</v>
      </c>
      <c r="D14" s="28"/>
      <c r="E14" s="31"/>
      <c r="K14" s="40">
        <v>10</v>
      </c>
      <c r="L14" s="21"/>
      <c r="M14" s="21"/>
      <c r="N14" s="28" t="s">
        <v>43</v>
      </c>
    </row>
    <row r="15" spans="1:14" x14ac:dyDescent="0.25">
      <c r="A15" s="40">
        <v>11</v>
      </c>
      <c r="B15" s="21"/>
      <c r="C15" s="21"/>
      <c r="D15" s="26" t="s">
        <v>43</v>
      </c>
      <c r="E15" s="31"/>
      <c r="K15" s="40">
        <v>11</v>
      </c>
      <c r="L15" s="21"/>
      <c r="M15" s="21"/>
      <c r="N15" s="26" t="s">
        <v>43</v>
      </c>
    </row>
    <row r="16" spans="1:14" x14ac:dyDescent="0.25">
      <c r="A16" s="40">
        <v>12</v>
      </c>
      <c r="B16" s="21"/>
      <c r="C16" s="21" t="s">
        <v>43</v>
      </c>
      <c r="D16" s="26"/>
      <c r="E16" s="31"/>
      <c r="K16" s="40">
        <v>12</v>
      </c>
      <c r="L16" s="21"/>
      <c r="M16" s="21" t="s">
        <v>43</v>
      </c>
      <c r="N16" s="26"/>
    </row>
    <row r="17" spans="1:17" x14ac:dyDescent="0.25">
      <c r="A17" s="40">
        <v>13</v>
      </c>
      <c r="B17" s="21"/>
      <c r="C17" s="21"/>
      <c r="D17" s="26" t="s">
        <v>43</v>
      </c>
      <c r="E17" s="31"/>
      <c r="K17" s="40">
        <v>13</v>
      </c>
      <c r="L17" s="21"/>
      <c r="M17" s="21"/>
      <c r="N17" s="26" t="s">
        <v>43</v>
      </c>
    </row>
    <row r="18" spans="1:17" x14ac:dyDescent="0.25">
      <c r="A18" s="40">
        <v>14</v>
      </c>
      <c r="B18" s="21"/>
      <c r="C18" s="21"/>
      <c r="D18" s="26" t="s">
        <v>43</v>
      </c>
      <c r="E18" s="31"/>
      <c r="K18" s="40">
        <v>14</v>
      </c>
      <c r="L18" s="21"/>
      <c r="M18" s="21" t="s">
        <v>43</v>
      </c>
      <c r="N18" s="26"/>
    </row>
    <row r="19" spans="1:17" x14ac:dyDescent="0.25">
      <c r="A19" s="40">
        <v>15</v>
      </c>
      <c r="B19" s="21"/>
      <c r="C19" s="21" t="s">
        <v>43</v>
      </c>
      <c r="D19" s="26"/>
      <c r="E19" s="31"/>
      <c r="K19" s="40">
        <v>15</v>
      </c>
      <c r="L19" s="21"/>
      <c r="M19" s="21" t="s">
        <v>43</v>
      </c>
      <c r="N19" s="26"/>
    </row>
    <row r="20" spans="1:17" x14ac:dyDescent="0.25">
      <c r="A20" s="40">
        <v>16</v>
      </c>
      <c r="B20" s="21" t="s">
        <v>43</v>
      </c>
      <c r="C20" s="21"/>
      <c r="D20" s="27"/>
      <c r="E20" s="31"/>
      <c r="K20" s="40">
        <v>16</v>
      </c>
      <c r="L20" s="21" t="s">
        <v>43</v>
      </c>
      <c r="M20" s="21"/>
      <c r="N20" s="27"/>
    </row>
    <row r="21" spans="1:17" x14ac:dyDescent="0.25">
      <c r="A21" s="40">
        <v>17</v>
      </c>
      <c r="B21" s="21"/>
      <c r="C21" s="24" t="s">
        <v>43</v>
      </c>
      <c r="D21" s="26"/>
      <c r="E21" s="31"/>
      <c r="K21" s="40">
        <v>17</v>
      </c>
      <c r="L21" s="21"/>
      <c r="M21" s="24"/>
      <c r="N21" s="26" t="s">
        <v>43</v>
      </c>
    </row>
    <row r="22" spans="1:17" x14ac:dyDescent="0.25">
      <c r="A22" s="40">
        <v>18</v>
      </c>
      <c r="B22" s="21"/>
      <c r="C22" s="21"/>
      <c r="D22" s="26" t="s">
        <v>43</v>
      </c>
      <c r="E22" s="31"/>
      <c r="K22" s="40">
        <v>18</v>
      </c>
      <c r="L22" s="21"/>
      <c r="M22" s="21"/>
      <c r="N22" s="26" t="s">
        <v>43</v>
      </c>
    </row>
    <row r="23" spans="1:17" x14ac:dyDescent="0.25">
      <c r="A23" s="40">
        <v>19</v>
      </c>
      <c r="B23" s="21"/>
      <c r="C23" s="21"/>
      <c r="D23" s="26" t="s">
        <v>43</v>
      </c>
      <c r="E23" s="31"/>
      <c r="K23" s="40">
        <v>19</v>
      </c>
      <c r="L23" s="21"/>
      <c r="M23" s="21"/>
      <c r="N23" s="26" t="s">
        <v>43</v>
      </c>
    </row>
    <row r="24" spans="1:17" x14ac:dyDescent="0.25">
      <c r="A24" s="40">
        <v>20</v>
      </c>
      <c r="B24" s="21"/>
      <c r="C24" s="21"/>
      <c r="D24" s="26" t="s">
        <v>43</v>
      </c>
      <c r="E24" s="31"/>
      <c r="K24" s="40">
        <v>20</v>
      </c>
      <c r="L24" s="21"/>
      <c r="M24" s="21" t="s">
        <v>43</v>
      </c>
      <c r="N24" s="26"/>
    </row>
    <row r="27" spans="1:17" x14ac:dyDescent="0.25">
      <c r="A27" s="81" t="s">
        <v>21</v>
      </c>
      <c r="B27" s="81" t="s">
        <v>0</v>
      </c>
      <c r="C27" s="84" t="s">
        <v>67</v>
      </c>
      <c r="D27" s="84"/>
      <c r="E27" s="84" t="s">
        <v>26</v>
      </c>
      <c r="F27" s="84"/>
      <c r="K27" s="102" t="s">
        <v>51</v>
      </c>
      <c r="L27" s="102"/>
      <c r="M27" s="102"/>
      <c r="N27" s="102"/>
      <c r="O27" s="102"/>
      <c r="P27" s="102"/>
      <c r="Q27" s="102"/>
    </row>
    <row r="28" spans="1:17" x14ac:dyDescent="0.25">
      <c r="A28" s="82"/>
      <c r="B28" s="82"/>
      <c r="C28" s="84">
        <v>2020</v>
      </c>
      <c r="D28" s="84"/>
      <c r="E28" s="84">
        <v>2020</v>
      </c>
      <c r="F28" s="84"/>
      <c r="K28" s="102"/>
      <c r="L28" s="102"/>
      <c r="M28" s="102"/>
      <c r="N28" s="102"/>
      <c r="O28" s="102"/>
      <c r="P28" s="102"/>
      <c r="Q28" s="102"/>
    </row>
    <row r="29" spans="1:17" x14ac:dyDescent="0.25">
      <c r="A29" s="83"/>
      <c r="B29" s="83"/>
      <c r="C29" s="43" t="s">
        <v>22</v>
      </c>
      <c r="D29" s="43" t="s">
        <v>59</v>
      </c>
      <c r="E29" s="43" t="s">
        <v>22</v>
      </c>
      <c r="F29" s="43" t="s">
        <v>59</v>
      </c>
      <c r="K29" s="103" t="s">
        <v>66</v>
      </c>
      <c r="L29" s="103"/>
      <c r="M29" s="103"/>
      <c r="N29" s="33"/>
      <c r="O29" s="103" t="s">
        <v>40</v>
      </c>
      <c r="P29" s="103"/>
      <c r="Q29" s="103"/>
    </row>
    <row r="30" spans="1:17" x14ac:dyDescent="0.25">
      <c r="A30" s="12">
        <v>1</v>
      </c>
      <c r="B30" s="32" t="s">
        <v>1</v>
      </c>
      <c r="C30" s="17">
        <v>0.4285714285714286</v>
      </c>
      <c r="D30" s="17">
        <v>0.83406687016398096</v>
      </c>
      <c r="E30" s="17">
        <v>0.91811242199999998</v>
      </c>
      <c r="F30" s="17">
        <f>'ITERASI KEDUA'!F31</f>
        <v>0.97250151423379771</v>
      </c>
      <c r="K30" s="99" t="s">
        <v>46</v>
      </c>
      <c r="L30" s="100"/>
      <c r="M30" s="101"/>
      <c r="O30" s="99" t="s">
        <v>46</v>
      </c>
      <c r="P30" s="100"/>
      <c r="Q30" s="101"/>
    </row>
    <row r="31" spans="1:17" x14ac:dyDescent="0.25">
      <c r="A31" s="12">
        <v>2</v>
      </c>
      <c r="B31" s="32" t="s">
        <v>2</v>
      </c>
      <c r="C31" s="17">
        <v>0.91596638655462181</v>
      </c>
      <c r="D31" s="17">
        <v>0.97337971179101301</v>
      </c>
      <c r="E31" s="17">
        <v>0.94725884800000004</v>
      </c>
      <c r="F31" s="17">
        <f>'ITERASI KEDUA'!F32</f>
        <v>0.93397940642035127</v>
      </c>
      <c r="K31" s="91"/>
      <c r="L31" s="92"/>
      <c r="M31" s="93"/>
      <c r="O31" s="91"/>
      <c r="P31" s="92"/>
      <c r="Q31" s="93"/>
    </row>
    <row r="32" spans="1:17" x14ac:dyDescent="0.25">
      <c r="A32" s="12">
        <v>3</v>
      </c>
      <c r="B32" s="32" t="s">
        <v>3</v>
      </c>
      <c r="C32" s="17">
        <v>1</v>
      </c>
      <c r="D32" s="17">
        <v>1</v>
      </c>
      <c r="E32" s="17">
        <v>0.953504511</v>
      </c>
      <c r="F32" s="17">
        <f>'ITERASI KEDUA'!F33</f>
        <v>0.99212598425196852</v>
      </c>
      <c r="K32" s="19" t="s">
        <v>37</v>
      </c>
      <c r="L32" s="19" t="s">
        <v>38</v>
      </c>
      <c r="M32" s="19" t="s">
        <v>39</v>
      </c>
      <c r="O32" s="19" t="s">
        <v>37</v>
      </c>
      <c r="P32" s="19" t="s">
        <v>38</v>
      </c>
      <c r="Q32" s="19" t="s">
        <v>39</v>
      </c>
    </row>
    <row r="33" spans="1:17" x14ac:dyDescent="0.25">
      <c r="A33" s="12">
        <v>4</v>
      </c>
      <c r="B33" s="32" t="s">
        <v>4</v>
      </c>
      <c r="C33" s="17">
        <v>0.98278991596638654</v>
      </c>
      <c r="D33" s="17">
        <v>0.99636189394477204</v>
      </c>
      <c r="E33" s="17">
        <v>0.87536433000000002</v>
      </c>
      <c r="F33" s="17">
        <f>'ITERASI KEDUA'!F34</f>
        <v>0.95469412477286497</v>
      </c>
      <c r="K33" s="17">
        <f>(C45/1)</f>
        <v>0</v>
      </c>
      <c r="L33" s="17">
        <f>((C30+C39+C41+C44+C46)/5)</f>
        <v>0.49205378151260498</v>
      </c>
      <c r="M33" s="17">
        <f>((C31+C32+C33+C34+C35+C36+C37+C38+C40+C42+C43+C47+C48+C49)/14)</f>
        <v>0.92373109243697482</v>
      </c>
      <c r="O33" s="17">
        <f>((E45)/1)</f>
        <v>0</v>
      </c>
      <c r="P33" s="17">
        <f>((E36+E41+E43+E44+E49)/5)</f>
        <v>0.3630534352</v>
      </c>
      <c r="Q33" s="17">
        <f>((E30+E31+E32+E33+E34+E35+E37+E38+E39+E40+E42+E46+E47+E48)/14)</f>
        <v>0.92219690029285706</v>
      </c>
    </row>
    <row r="34" spans="1:17" x14ac:dyDescent="0.25">
      <c r="A34" s="12">
        <v>5</v>
      </c>
      <c r="B34" s="32" t="s">
        <v>5</v>
      </c>
      <c r="C34" s="17">
        <v>0.98164705882352943</v>
      </c>
      <c r="D34" s="17">
        <v>0.99795911123731096</v>
      </c>
      <c r="E34" s="17">
        <v>0.99375433700000004</v>
      </c>
      <c r="F34" s="17">
        <f>'ITERASI KEDUA'!F35</f>
        <v>0.99818291944276194</v>
      </c>
      <c r="K34" s="50">
        <f>(D45/1)</f>
        <v>0</v>
      </c>
      <c r="L34" s="17">
        <f>((D30+D39+D41+D44+D46)/5)</f>
        <v>0.84441683821963509</v>
      </c>
      <c r="M34" s="50">
        <f>((D31+D32+D33+D34+D35+D36+D37+D38+D40+D42+D43+D47+D48+D49)/14)</f>
        <v>0.98102480503807976</v>
      </c>
      <c r="O34" s="50">
        <f>((F45)/1)</f>
        <v>0</v>
      </c>
      <c r="P34" s="17">
        <f>((F36+F41+F43+F44+F49)/5)</f>
        <v>0.72804360993337369</v>
      </c>
      <c r="Q34" s="17">
        <f>((F30+F31+F32+F33+F34+F35+F37+F38+F39+F40+F42+F46+F47+F48)/14)</f>
        <v>0.96962014363589166</v>
      </c>
    </row>
    <row r="35" spans="1:17" x14ac:dyDescent="0.25">
      <c r="A35" s="12">
        <v>6</v>
      </c>
      <c r="B35" s="32" t="s">
        <v>6</v>
      </c>
      <c r="C35" s="17">
        <v>0.72100840336134453</v>
      </c>
      <c r="D35" s="17">
        <v>0.96317526797756803</v>
      </c>
      <c r="E35" s="17">
        <v>0.96349775709999996</v>
      </c>
      <c r="F35" s="17">
        <f>'ITERASI KEDUA'!F36</f>
        <v>0.98316172016959413</v>
      </c>
    </row>
    <row r="36" spans="1:17" x14ac:dyDescent="0.25">
      <c r="A36" s="12">
        <v>7</v>
      </c>
      <c r="B36" s="32" t="s">
        <v>23</v>
      </c>
      <c r="C36" s="17">
        <v>0.94047058823529417</v>
      </c>
      <c r="D36" s="17">
        <v>0.98477319514445938</v>
      </c>
      <c r="E36" s="17">
        <v>0.48202637100000001</v>
      </c>
      <c r="F36" s="17">
        <f>'ITERASI KEDUA'!F37</f>
        <v>0.77504542701393098</v>
      </c>
    </row>
    <row r="37" spans="1:17" x14ac:dyDescent="0.25">
      <c r="A37" s="12">
        <v>8</v>
      </c>
      <c r="B37" s="32" t="s">
        <v>7</v>
      </c>
      <c r="C37" s="17">
        <v>0.79526050420168071</v>
      </c>
      <c r="D37" s="17">
        <v>0.94659970185277209</v>
      </c>
      <c r="E37" s="17">
        <v>0.72005551700000003</v>
      </c>
      <c r="F37" s="17">
        <f>'ITERASI KEDUA'!F38</f>
        <v>0.86771653543307092</v>
      </c>
    </row>
    <row r="38" spans="1:17" x14ac:dyDescent="0.25">
      <c r="A38" s="12">
        <v>9</v>
      </c>
      <c r="B38" s="32" t="s">
        <v>8</v>
      </c>
      <c r="C38" s="17">
        <v>0.99243697478991599</v>
      </c>
      <c r="D38" s="17">
        <v>0.99792361751969905</v>
      </c>
      <c r="E38" s="17">
        <v>1</v>
      </c>
      <c r="F38" s="17">
        <f>'ITERASI KEDUA'!F39</f>
        <v>0.99939430648092065</v>
      </c>
    </row>
    <row r="39" spans="1:17" x14ac:dyDescent="0.25">
      <c r="A39" s="12">
        <v>10</v>
      </c>
      <c r="B39" s="32" t="s">
        <v>9</v>
      </c>
      <c r="C39" s="17">
        <v>0.59663865546218486</v>
      </c>
      <c r="D39" s="17">
        <v>0.94203875913963231</v>
      </c>
      <c r="E39" s="17">
        <v>0.99722414999999998</v>
      </c>
      <c r="F39" s="17">
        <f>'ITERASI KEDUA'!F40</f>
        <v>0.99927316777710473</v>
      </c>
    </row>
    <row r="40" spans="1:17" x14ac:dyDescent="0.25">
      <c r="A40" s="12">
        <v>11</v>
      </c>
      <c r="B40" s="32" t="s">
        <v>10</v>
      </c>
      <c r="C40" s="17">
        <v>0.89559663865546213</v>
      </c>
      <c r="D40" s="17">
        <v>0.95866756584084611</v>
      </c>
      <c r="E40" s="17">
        <v>0.92990978499999999</v>
      </c>
      <c r="F40" s="17">
        <f>'ITERASI KEDUA'!F41</f>
        <v>0.94924288310115079</v>
      </c>
    </row>
    <row r="41" spans="1:17" x14ac:dyDescent="0.25">
      <c r="A41" s="12">
        <v>12</v>
      </c>
      <c r="B41" s="32" t="s">
        <v>11</v>
      </c>
      <c r="C41" s="17">
        <v>0.21852100840336131</v>
      </c>
      <c r="D41" s="17">
        <v>0.89666004117271247</v>
      </c>
      <c r="E41" s="17">
        <v>0.18070784200000001</v>
      </c>
      <c r="F41" s="17">
        <f>'ITERASI KEDUA'!F42</f>
        <v>0.58764385221078141</v>
      </c>
    </row>
    <row r="42" spans="1:17" x14ac:dyDescent="0.25">
      <c r="A42" s="12">
        <v>13</v>
      </c>
      <c r="B42" s="32" t="s">
        <v>12</v>
      </c>
      <c r="C42" s="17">
        <v>0.99596638655462189</v>
      </c>
      <c r="D42" s="17">
        <v>0.99861574501313266</v>
      </c>
      <c r="E42" s="17">
        <v>0.99791811200000002</v>
      </c>
      <c r="F42" s="17">
        <f>'ITERASI KEDUA'!F43</f>
        <v>1</v>
      </c>
    </row>
    <row r="43" spans="1:17" x14ac:dyDescent="0.25">
      <c r="A43" s="12">
        <v>14</v>
      </c>
      <c r="B43" s="32" t="s">
        <v>13</v>
      </c>
      <c r="C43" s="17">
        <v>0.98403361344537821</v>
      </c>
      <c r="D43" s="17">
        <v>0.99345140910058916</v>
      </c>
      <c r="E43" s="17">
        <v>0.43719639100000002</v>
      </c>
      <c r="F43" s="17">
        <f>'ITERASI KEDUA'!F44</f>
        <v>0.792610539067232</v>
      </c>
    </row>
    <row r="44" spans="1:17" x14ac:dyDescent="0.25">
      <c r="A44" s="12">
        <v>15</v>
      </c>
      <c r="B44" s="32" t="s">
        <v>14</v>
      </c>
      <c r="C44" s="17">
        <v>0.56275630252100839</v>
      </c>
      <c r="D44" s="17">
        <v>0.91863065237452968</v>
      </c>
      <c r="E44" s="17">
        <v>0.154753643</v>
      </c>
      <c r="F44" s="17">
        <f>'ITERASI KEDUA'!F45</f>
        <v>0.70090854027861904</v>
      </c>
    </row>
    <row r="45" spans="1:17" x14ac:dyDescent="0.25">
      <c r="A45" s="12">
        <v>16</v>
      </c>
      <c r="B45" s="32" t="s">
        <v>15</v>
      </c>
      <c r="C45" s="17">
        <v>0</v>
      </c>
      <c r="D45" s="17">
        <v>0</v>
      </c>
      <c r="E45" s="17">
        <v>0</v>
      </c>
      <c r="F45" s="17">
        <f>'ITERASI KEDUA'!F46</f>
        <v>0</v>
      </c>
    </row>
    <row r="46" spans="1:17" x14ac:dyDescent="0.25">
      <c r="A46" s="12">
        <v>17</v>
      </c>
      <c r="B46" s="32" t="s">
        <v>16</v>
      </c>
      <c r="C46" s="17">
        <v>0.65378151260504203</v>
      </c>
      <c r="D46" s="17">
        <v>0.63068786824732004</v>
      </c>
      <c r="E46" s="17">
        <v>0.90006939600000002</v>
      </c>
      <c r="F46" s="17">
        <f>'ITERASI KEDUA'!F47</f>
        <v>0.97916414294367049</v>
      </c>
    </row>
    <row r="47" spans="1:17" x14ac:dyDescent="0.25">
      <c r="A47" s="12">
        <v>18</v>
      </c>
      <c r="B47" s="32" t="s">
        <v>17</v>
      </c>
      <c r="C47" s="17">
        <v>0.93647058823529417</v>
      </c>
      <c r="D47" s="17">
        <v>0.99329168737133522</v>
      </c>
      <c r="E47" s="17">
        <v>0.83969465600000004</v>
      </c>
      <c r="F47" s="17">
        <f>'ITERASI KEDUA'!F48</f>
        <v>0.98534221683827983</v>
      </c>
    </row>
    <row r="48" spans="1:17" x14ac:dyDescent="0.25">
      <c r="A48" s="12">
        <v>19</v>
      </c>
      <c r="B48" s="32" t="s">
        <v>18</v>
      </c>
      <c r="C48" s="17">
        <v>0.9123697478991597</v>
      </c>
      <c r="D48" s="17">
        <v>0.97391211755519269</v>
      </c>
      <c r="E48" s="17">
        <v>0.87439278300000001</v>
      </c>
      <c r="F48" s="17">
        <f>'ITERASI KEDUA'!F49</f>
        <v>0.95990308903694732</v>
      </c>
    </row>
    <row r="49" spans="1:21" x14ac:dyDescent="0.25">
      <c r="A49" s="12">
        <v>20</v>
      </c>
      <c r="B49" s="32" t="s">
        <v>19</v>
      </c>
      <c r="C49" s="17">
        <v>0.878218487394958</v>
      </c>
      <c r="D49" s="17">
        <v>0.95623624618442538</v>
      </c>
      <c r="E49" s="17">
        <v>0.56058292899999995</v>
      </c>
      <c r="F49" s="17">
        <f>'ITERASI KEDUA'!F50</f>
        <v>0.78400969109630525</v>
      </c>
    </row>
    <row r="52" spans="1:21" x14ac:dyDescent="0.25">
      <c r="A52" s="80" t="s">
        <v>30</v>
      </c>
      <c r="B52" s="80"/>
      <c r="C52" s="80"/>
    </row>
    <row r="53" spans="1:21" x14ac:dyDescent="0.25">
      <c r="A53" s="80" t="s">
        <v>67</v>
      </c>
      <c r="B53" s="80"/>
      <c r="C53" s="80"/>
      <c r="D53" s="19" t="s">
        <v>31</v>
      </c>
      <c r="E53" s="14" t="s">
        <v>22</v>
      </c>
      <c r="F53" s="14" t="s">
        <v>59</v>
      </c>
      <c r="H53" s="80" t="s">
        <v>26</v>
      </c>
      <c r="I53" s="80"/>
      <c r="J53" s="80"/>
      <c r="K53" s="19" t="s">
        <v>31</v>
      </c>
      <c r="L53" s="14" t="s">
        <v>22</v>
      </c>
      <c r="M53" s="14" t="s">
        <v>59</v>
      </c>
    </row>
    <row r="54" spans="1:21" x14ac:dyDescent="0.25">
      <c r="A54" s="78" t="s">
        <v>47</v>
      </c>
      <c r="B54" s="78"/>
      <c r="C54" s="78"/>
      <c r="D54" s="19">
        <v>1</v>
      </c>
      <c r="E54" s="17">
        <f>K33</f>
        <v>0</v>
      </c>
      <c r="F54" s="17">
        <f>K34</f>
        <v>0</v>
      </c>
      <c r="H54" s="78" t="s">
        <v>47</v>
      </c>
      <c r="I54" s="78"/>
      <c r="J54" s="78"/>
      <c r="K54" s="19">
        <v>1</v>
      </c>
      <c r="L54" s="17">
        <f>O33</f>
        <v>0</v>
      </c>
      <c r="M54" s="17">
        <f>O34</f>
        <v>0</v>
      </c>
    </row>
    <row r="55" spans="1:21" x14ac:dyDescent="0.25">
      <c r="A55" s="78" t="s">
        <v>48</v>
      </c>
      <c r="B55" s="78"/>
      <c r="C55" s="78"/>
      <c r="D55" s="19">
        <v>2</v>
      </c>
      <c r="E55" s="17">
        <f>L33</f>
        <v>0.49205378151260498</v>
      </c>
      <c r="F55" s="50">
        <f>L34</f>
        <v>0.84441683821963509</v>
      </c>
      <c r="H55" s="78" t="s">
        <v>48</v>
      </c>
      <c r="I55" s="78"/>
      <c r="J55" s="78"/>
      <c r="K55" s="19">
        <v>2</v>
      </c>
      <c r="L55" s="17">
        <f>P33</f>
        <v>0.3630534352</v>
      </c>
      <c r="M55" s="50">
        <f>P34</f>
        <v>0.72804360993337369</v>
      </c>
    </row>
    <row r="56" spans="1:21" x14ac:dyDescent="0.25">
      <c r="A56" s="78" t="s">
        <v>49</v>
      </c>
      <c r="B56" s="78"/>
      <c r="C56" s="78"/>
      <c r="D56" s="19">
        <v>3</v>
      </c>
      <c r="E56" s="17">
        <f>M33</f>
        <v>0.92373109243697482</v>
      </c>
      <c r="F56" s="50">
        <f>M34</f>
        <v>0.98102480503807976</v>
      </c>
      <c r="H56" s="78" t="s">
        <v>49</v>
      </c>
      <c r="I56" s="78"/>
      <c r="J56" s="78"/>
      <c r="K56" s="19">
        <v>3</v>
      </c>
      <c r="L56" s="17">
        <f>Q33</f>
        <v>0.92219690029285706</v>
      </c>
      <c r="M56" s="50">
        <f>Q34</f>
        <v>0.96962014363589166</v>
      </c>
    </row>
    <row r="59" spans="1:21" x14ac:dyDescent="0.25">
      <c r="A59" s="25" t="s">
        <v>44</v>
      </c>
      <c r="B59" s="25"/>
      <c r="C59" s="18"/>
    </row>
    <row r="60" spans="1:21" x14ac:dyDescent="0.25">
      <c r="A60" s="14" t="s">
        <v>21</v>
      </c>
      <c r="B60" s="14" t="s">
        <v>34</v>
      </c>
      <c r="C60" s="65" t="s">
        <v>67</v>
      </c>
      <c r="D60" s="72"/>
      <c r="E60" s="72"/>
      <c r="F60" s="72"/>
      <c r="G60" s="66"/>
      <c r="H60" s="73" t="s">
        <v>35</v>
      </c>
      <c r="I60" s="64" t="s">
        <v>36</v>
      </c>
      <c r="M60" s="59" t="s">
        <v>21</v>
      </c>
      <c r="N60" s="59" t="s">
        <v>34</v>
      </c>
      <c r="O60" s="65" t="s">
        <v>26</v>
      </c>
      <c r="P60" s="72"/>
      <c r="Q60" s="72"/>
      <c r="R60" s="72"/>
      <c r="S60" s="66"/>
      <c r="T60" s="73" t="s">
        <v>35</v>
      </c>
      <c r="U60" s="64" t="s">
        <v>36</v>
      </c>
    </row>
    <row r="61" spans="1:21" x14ac:dyDescent="0.25">
      <c r="A61" s="14"/>
      <c r="B61" s="14"/>
      <c r="C61" s="67">
        <v>2020</v>
      </c>
      <c r="D61" s="71"/>
      <c r="E61" s="71"/>
      <c r="F61" s="71"/>
      <c r="G61" s="68"/>
      <c r="H61" s="74"/>
      <c r="I61" s="64"/>
      <c r="M61" s="59"/>
      <c r="N61" s="59"/>
      <c r="O61" s="67">
        <v>2020</v>
      </c>
      <c r="P61" s="71"/>
      <c r="Q61" s="71"/>
      <c r="R61" s="71"/>
      <c r="S61" s="68"/>
      <c r="T61" s="74"/>
      <c r="U61" s="64"/>
    </row>
    <row r="62" spans="1:21" x14ac:dyDescent="0.25">
      <c r="A62" s="14"/>
      <c r="B62" s="14"/>
      <c r="C62" s="20" t="s">
        <v>22</v>
      </c>
      <c r="D62" s="20" t="s">
        <v>59</v>
      </c>
      <c r="E62" s="19" t="s">
        <v>37</v>
      </c>
      <c r="F62" s="19" t="s">
        <v>38</v>
      </c>
      <c r="G62" s="19" t="s">
        <v>39</v>
      </c>
      <c r="H62" s="75"/>
      <c r="I62" s="64"/>
      <c r="M62" s="59"/>
      <c r="N62" s="59"/>
      <c r="O62" s="20" t="s">
        <v>22</v>
      </c>
      <c r="P62" s="20" t="s">
        <v>59</v>
      </c>
      <c r="Q62" s="19" t="s">
        <v>37</v>
      </c>
      <c r="R62" s="19" t="s">
        <v>38</v>
      </c>
      <c r="S62" s="19" t="s">
        <v>39</v>
      </c>
      <c r="T62" s="75"/>
      <c r="U62" s="64"/>
    </row>
    <row r="63" spans="1:21" x14ac:dyDescent="0.25">
      <c r="A63" s="9">
        <v>1</v>
      </c>
      <c r="B63" s="3" t="s">
        <v>1</v>
      </c>
      <c r="C63" s="17">
        <v>0.4285714285714286</v>
      </c>
      <c r="D63" s="17">
        <v>0.83406687016398096</v>
      </c>
      <c r="E63" s="17">
        <f>SQRT(((C63-$E$54)^2)+((D63-$F$54)^2))</f>
        <v>0.93773184508839957</v>
      </c>
      <c r="F63" s="17">
        <f>SQRT(((C63-$E$55)^2)+((D63-$F$55)^2))</f>
        <v>6.4320533064497726E-2</v>
      </c>
      <c r="G63" s="17">
        <f>SQRT(((C63-$E$56)^2)+((D63-$F$56)^2))</f>
        <v>0.5165072384215933</v>
      </c>
      <c r="H63" s="17">
        <f>MIN(E63:G63)</f>
        <v>6.4320533064497726E-2</v>
      </c>
      <c r="I63" s="16" t="s">
        <v>38</v>
      </c>
      <c r="M63" s="9">
        <v>1</v>
      </c>
      <c r="N63" s="3" t="s">
        <v>1</v>
      </c>
      <c r="O63" s="17">
        <v>0.91811242199999998</v>
      </c>
      <c r="P63" s="17">
        <f>F30</f>
        <v>0.97250151423379771</v>
      </c>
      <c r="Q63" s="17">
        <f>SQRT(((O63-$L$54)^2)+((P63-$M$54)^2))</f>
        <v>1.3374190123584064</v>
      </c>
      <c r="R63" s="17">
        <f>SQRT(((O63-$L$55)^2)+((P63-$M$55)^2))</f>
        <v>0.60650650928279226</v>
      </c>
      <c r="S63" s="17">
        <f>SQRT(((O63-$L$56)^2)+((P63-$M$56)^2))</f>
        <v>4.9985257273818364E-3</v>
      </c>
      <c r="T63" s="17">
        <f>MIN(Q63:S63)</f>
        <v>4.9985257273818364E-3</v>
      </c>
      <c r="U63" s="16" t="s">
        <v>39</v>
      </c>
    </row>
    <row r="64" spans="1:21" x14ac:dyDescent="0.25">
      <c r="A64" s="9">
        <v>2</v>
      </c>
      <c r="B64" s="3" t="s">
        <v>2</v>
      </c>
      <c r="C64" s="17">
        <v>0.91596638655462181</v>
      </c>
      <c r="D64" s="17">
        <v>0.97337971179101301</v>
      </c>
      <c r="E64" s="17">
        <f t="shared" ref="E64:E82" si="0">SQRT(((C64-$E$54)^2)+((D64-$F$54)^2))</f>
        <v>1.3365861306419</v>
      </c>
      <c r="F64" s="17">
        <f>SQRT(((C64-$E$55)^2)+((D64-$F$55)^2))</f>
        <v>0.44309515848550651</v>
      </c>
      <c r="G64" s="17">
        <f t="shared" ref="G64:G82" si="1">SQRT(((C64-$E$56)^2)+((D64-$F$56)^2))</f>
        <v>1.0896701711793022E-2</v>
      </c>
      <c r="H64" s="17">
        <f t="shared" ref="H64:H82" si="2">MIN(E64:G64)</f>
        <v>1.0896701711793022E-2</v>
      </c>
      <c r="I64" s="16" t="s">
        <v>39</v>
      </c>
      <c r="M64" s="9">
        <v>2</v>
      </c>
      <c r="N64" s="3" t="s">
        <v>2</v>
      </c>
      <c r="O64" s="17">
        <v>0.94725884800000004</v>
      </c>
      <c r="P64" s="17">
        <f t="shared" ref="P64:P82" si="3">F31</f>
        <v>0.93397940642035127</v>
      </c>
      <c r="Q64" s="17">
        <f t="shared" ref="Q64:Q82" si="4">SQRT(((O64-$L$54)^2)+((P64-$M$54)^2))</f>
        <v>1.3302694677138158</v>
      </c>
      <c r="R64" s="17">
        <f t="shared" ref="R64:R79" si="5">SQRT(((O64-$L$55)^2)+((P64-$M$55)^2))</f>
        <v>0.61943967956496326</v>
      </c>
      <c r="S64" s="17">
        <f t="shared" ref="S64:S81" si="6">SQRT(((O64-$L$56)^2)+((P64-$M$56)^2))</f>
        <v>4.3570211981843465E-2</v>
      </c>
      <c r="T64" s="17">
        <f t="shared" ref="T64:T82" si="7">MIN(Q64:S64)</f>
        <v>4.3570211981843465E-2</v>
      </c>
      <c r="U64" s="16" t="s">
        <v>39</v>
      </c>
    </row>
    <row r="65" spans="1:21" x14ac:dyDescent="0.25">
      <c r="A65" s="9">
        <v>3</v>
      </c>
      <c r="B65" s="3" t="s">
        <v>3</v>
      </c>
      <c r="C65" s="17">
        <v>1</v>
      </c>
      <c r="D65" s="17">
        <v>1</v>
      </c>
      <c r="E65" s="17">
        <f t="shared" si="0"/>
        <v>1.4142135623730951</v>
      </c>
      <c r="F65" s="17">
        <f t="shared" ref="F65:F82" si="8">SQRT(((C65-$E$55)^2)+((D65-$F$55)^2))</f>
        <v>0.53123957034959257</v>
      </c>
      <c r="G65" s="17">
        <f t="shared" si="1"/>
        <v>7.8593920150989816E-2</v>
      </c>
      <c r="H65" s="17">
        <f t="shared" si="2"/>
        <v>7.8593920150989816E-2</v>
      </c>
      <c r="I65" s="16" t="s">
        <v>39</v>
      </c>
      <c r="M65" s="9">
        <v>3</v>
      </c>
      <c r="N65" s="3" t="s">
        <v>3</v>
      </c>
      <c r="O65" s="17">
        <v>0.953504511</v>
      </c>
      <c r="P65" s="17">
        <f t="shared" si="3"/>
        <v>0.99212598425196852</v>
      </c>
      <c r="Q65" s="17">
        <f t="shared" si="4"/>
        <v>1.3760395419919031</v>
      </c>
      <c r="R65" s="17">
        <f t="shared" si="5"/>
        <v>0.64681680044594059</v>
      </c>
      <c r="S65" s="17">
        <f t="shared" si="6"/>
        <v>3.85574811162019E-2</v>
      </c>
      <c r="T65" s="17">
        <f t="shared" si="7"/>
        <v>3.85574811162019E-2</v>
      </c>
      <c r="U65" s="16" t="s">
        <v>39</v>
      </c>
    </row>
    <row r="66" spans="1:21" x14ac:dyDescent="0.25">
      <c r="A66" s="9">
        <v>4</v>
      </c>
      <c r="B66" s="3" t="s">
        <v>4</v>
      </c>
      <c r="C66" s="17">
        <v>0.98278991596638654</v>
      </c>
      <c r="D66" s="17">
        <v>0.99636189394477181</v>
      </c>
      <c r="E66" s="17">
        <f t="shared" si="0"/>
        <v>1.3995045704214151</v>
      </c>
      <c r="F66" s="17">
        <f t="shared" si="8"/>
        <v>0.51372098810342071</v>
      </c>
      <c r="G66" s="17">
        <f t="shared" si="1"/>
        <v>6.1017791936532506E-2</v>
      </c>
      <c r="H66" s="17">
        <f t="shared" si="2"/>
        <v>6.1017791936532506E-2</v>
      </c>
      <c r="I66" s="16" t="s">
        <v>39</v>
      </c>
      <c r="M66" s="9">
        <v>4</v>
      </c>
      <c r="N66" s="3" t="s">
        <v>4</v>
      </c>
      <c r="O66" s="17">
        <v>0.87536433000000002</v>
      </c>
      <c r="P66" s="17">
        <f t="shared" si="3"/>
        <v>0.95469412477286497</v>
      </c>
      <c r="Q66" s="17">
        <f t="shared" si="4"/>
        <v>1.2952619743172327</v>
      </c>
      <c r="R66" s="17">
        <f t="shared" si="5"/>
        <v>0.56020791569539885</v>
      </c>
      <c r="S66" s="17">
        <f t="shared" si="6"/>
        <v>4.9153592740865074E-2</v>
      </c>
      <c r="T66" s="17">
        <f t="shared" si="7"/>
        <v>4.9153592740865074E-2</v>
      </c>
      <c r="U66" s="16" t="s">
        <v>39</v>
      </c>
    </row>
    <row r="67" spans="1:21" x14ac:dyDescent="0.25">
      <c r="A67" s="9">
        <v>5</v>
      </c>
      <c r="B67" s="3" t="s">
        <v>5</v>
      </c>
      <c r="C67" s="17">
        <v>0.98164705882352943</v>
      </c>
      <c r="D67" s="17">
        <v>0.99795911123731096</v>
      </c>
      <c r="E67" s="17">
        <f t="shared" si="0"/>
        <v>1.3998404679814231</v>
      </c>
      <c r="F67" s="17">
        <f t="shared" si="8"/>
        <v>0.51310506408676804</v>
      </c>
      <c r="G67" s="17">
        <f t="shared" si="1"/>
        <v>6.0340947033816456E-2</v>
      </c>
      <c r="H67" s="17">
        <f t="shared" si="2"/>
        <v>6.0340947033816456E-2</v>
      </c>
      <c r="I67" s="16" t="s">
        <v>39</v>
      </c>
      <c r="M67" s="9">
        <v>5</v>
      </c>
      <c r="N67" s="3" t="s">
        <v>5</v>
      </c>
      <c r="O67" s="17">
        <v>0.99375433700000004</v>
      </c>
      <c r="P67" s="17">
        <f t="shared" si="3"/>
        <v>0.99818291944276194</v>
      </c>
      <c r="Q67" s="17">
        <f t="shared" si="4"/>
        <v>1.4085158227629482</v>
      </c>
      <c r="R67" s="17">
        <f t="shared" si="5"/>
        <v>0.68611870261168539</v>
      </c>
      <c r="S67" s="17">
        <f t="shared" si="6"/>
        <v>7.7047380941147561E-2</v>
      </c>
      <c r="T67" s="17">
        <f t="shared" si="7"/>
        <v>7.7047380941147561E-2</v>
      </c>
      <c r="U67" s="16" t="s">
        <v>39</v>
      </c>
    </row>
    <row r="68" spans="1:21" x14ac:dyDescent="0.25">
      <c r="A68" s="9">
        <v>6</v>
      </c>
      <c r="B68" s="3" t="s">
        <v>6</v>
      </c>
      <c r="C68" s="17">
        <v>0.72100840336134453</v>
      </c>
      <c r="D68" s="17">
        <v>0.96317526797756803</v>
      </c>
      <c r="E68" s="17">
        <f t="shared" si="0"/>
        <v>1.2031457578204461</v>
      </c>
      <c r="F68" s="17">
        <f t="shared" si="8"/>
        <v>0.25792204927936896</v>
      </c>
      <c r="G68" s="17">
        <f t="shared" si="1"/>
        <v>0.20350698916580051</v>
      </c>
      <c r="H68" s="17">
        <f t="shared" si="2"/>
        <v>0.20350698916580051</v>
      </c>
      <c r="I68" s="16" t="s">
        <v>39</v>
      </c>
      <c r="M68" s="9">
        <v>6</v>
      </c>
      <c r="N68" s="3" t="s">
        <v>6</v>
      </c>
      <c r="O68" s="17">
        <v>0.96349775709999996</v>
      </c>
      <c r="P68" s="17">
        <f t="shared" si="3"/>
        <v>0.98316172016959413</v>
      </c>
      <c r="Q68" s="17">
        <f t="shared" si="4"/>
        <v>1.3765663427323676</v>
      </c>
      <c r="R68" s="17">
        <f t="shared" si="5"/>
        <v>0.65239453850599571</v>
      </c>
      <c r="S68" s="17">
        <f t="shared" si="6"/>
        <v>4.3464181437388692E-2</v>
      </c>
      <c r="T68" s="17">
        <f t="shared" si="7"/>
        <v>4.3464181437388692E-2</v>
      </c>
      <c r="U68" s="16" t="s">
        <v>39</v>
      </c>
    </row>
    <row r="69" spans="1:21" x14ac:dyDescent="0.25">
      <c r="A69" s="9">
        <v>7</v>
      </c>
      <c r="B69" s="3" t="s">
        <v>23</v>
      </c>
      <c r="C69" s="17">
        <v>0.94047058823529417</v>
      </c>
      <c r="D69" s="17">
        <v>0.98477319514445938</v>
      </c>
      <c r="E69" s="17">
        <f t="shared" si="0"/>
        <v>1.3617133226970601</v>
      </c>
      <c r="F69" s="17">
        <f t="shared" si="8"/>
        <v>0.46986970479121365</v>
      </c>
      <c r="G69" s="17">
        <f t="shared" si="1"/>
        <v>1.7154041738656103E-2</v>
      </c>
      <c r="H69" s="17">
        <f t="shared" si="2"/>
        <v>1.7154041738656103E-2</v>
      </c>
      <c r="I69" s="16" t="s">
        <v>39</v>
      </c>
      <c r="M69" s="9">
        <v>7</v>
      </c>
      <c r="N69" s="3" t="s">
        <v>23</v>
      </c>
      <c r="O69" s="17">
        <v>0.48202637100000001</v>
      </c>
      <c r="P69" s="17">
        <f t="shared" si="3"/>
        <v>0.77504542701393098</v>
      </c>
      <c r="Q69" s="17">
        <f t="shared" si="4"/>
        <v>0.91271289914991138</v>
      </c>
      <c r="R69" s="17">
        <f t="shared" si="5"/>
        <v>0.12792079683048058</v>
      </c>
      <c r="S69" s="17">
        <f t="shared" si="6"/>
        <v>0.48125815858691706</v>
      </c>
      <c r="T69" s="17">
        <f t="shared" si="7"/>
        <v>0.12792079683048058</v>
      </c>
      <c r="U69" s="16" t="s">
        <v>38</v>
      </c>
    </row>
    <row r="70" spans="1:21" x14ac:dyDescent="0.25">
      <c r="A70" s="9">
        <v>8</v>
      </c>
      <c r="B70" s="3" t="s">
        <v>7</v>
      </c>
      <c r="C70" s="17">
        <v>0.79526050420168071</v>
      </c>
      <c r="D70" s="17">
        <v>0.94659970185277209</v>
      </c>
      <c r="E70" s="17">
        <f t="shared" si="0"/>
        <v>1.2363212628968525</v>
      </c>
      <c r="F70" s="17">
        <f t="shared" si="8"/>
        <v>0.31996195758889578</v>
      </c>
      <c r="G70" s="17">
        <f t="shared" si="1"/>
        <v>0.13300293143702349</v>
      </c>
      <c r="H70" s="17">
        <f t="shared" si="2"/>
        <v>0.13300293143702349</v>
      </c>
      <c r="I70" s="16" t="s">
        <v>39</v>
      </c>
      <c r="M70" s="9">
        <v>8</v>
      </c>
      <c r="N70" s="3" t="s">
        <v>7</v>
      </c>
      <c r="O70" s="17">
        <v>0.72005551700000003</v>
      </c>
      <c r="P70" s="17">
        <f t="shared" si="3"/>
        <v>0.86771653543307092</v>
      </c>
      <c r="Q70" s="17">
        <f t="shared" si="4"/>
        <v>1.1275690370997729</v>
      </c>
      <c r="R70" s="17">
        <f t="shared" si="5"/>
        <v>0.38335233470943919</v>
      </c>
      <c r="S70" s="17">
        <f t="shared" si="6"/>
        <v>0.22637465450951819</v>
      </c>
      <c r="T70" s="17">
        <f t="shared" si="7"/>
        <v>0.22637465450951819</v>
      </c>
      <c r="U70" s="16" t="s">
        <v>39</v>
      </c>
    </row>
    <row r="71" spans="1:21" x14ac:dyDescent="0.25">
      <c r="A71" s="9">
        <v>9</v>
      </c>
      <c r="B71" s="3" t="s">
        <v>8</v>
      </c>
      <c r="C71" s="17">
        <v>0.99243697478991599</v>
      </c>
      <c r="D71" s="17">
        <v>0.99792361751969905</v>
      </c>
      <c r="E71" s="17">
        <f t="shared" si="0"/>
        <v>1.4074028191437458</v>
      </c>
      <c r="F71" s="17">
        <f t="shared" si="8"/>
        <v>0.52340010642478607</v>
      </c>
      <c r="G71" s="17">
        <f t="shared" si="1"/>
        <v>7.0753573289164165E-2</v>
      </c>
      <c r="H71" s="17">
        <f t="shared" si="2"/>
        <v>7.0753573289164165E-2</v>
      </c>
      <c r="I71" s="16" t="s">
        <v>39</v>
      </c>
      <c r="M71" s="9">
        <v>9</v>
      </c>
      <c r="N71" s="3" t="s">
        <v>8</v>
      </c>
      <c r="O71" s="17">
        <v>1</v>
      </c>
      <c r="P71" s="17">
        <f t="shared" si="3"/>
        <v>0.99939430648092065</v>
      </c>
      <c r="Q71" s="17">
        <f t="shared" si="4"/>
        <v>1.4137853372511968</v>
      </c>
      <c r="R71" s="17">
        <f t="shared" si="5"/>
        <v>0.69233815937543086</v>
      </c>
      <c r="S71" s="17">
        <f t="shared" si="6"/>
        <v>8.3305600635022917E-2</v>
      </c>
      <c r="T71" s="17">
        <f t="shared" si="7"/>
        <v>8.3305600635022917E-2</v>
      </c>
      <c r="U71" s="16" t="s">
        <v>39</v>
      </c>
    </row>
    <row r="72" spans="1:21" x14ac:dyDescent="0.25">
      <c r="A72" s="9">
        <v>10</v>
      </c>
      <c r="B72" s="3" t="s">
        <v>9</v>
      </c>
      <c r="C72" s="17">
        <v>0.59663865546218486</v>
      </c>
      <c r="D72" s="17">
        <v>0.94203875913963231</v>
      </c>
      <c r="E72" s="17">
        <f t="shared" si="0"/>
        <v>1.1150850680163653</v>
      </c>
      <c r="F72" s="17">
        <f t="shared" si="8"/>
        <v>0.14306654152232695</v>
      </c>
      <c r="G72" s="17">
        <f t="shared" si="1"/>
        <v>0.32940761087276471</v>
      </c>
      <c r="H72" s="17">
        <f t="shared" si="2"/>
        <v>0.14306654152232695</v>
      </c>
      <c r="I72" s="16" t="s">
        <v>38</v>
      </c>
      <c r="M72" s="9">
        <v>10</v>
      </c>
      <c r="N72" s="3" t="s">
        <v>9</v>
      </c>
      <c r="O72" s="17">
        <v>0.99722414999999998</v>
      </c>
      <c r="P72" s="17">
        <f t="shared" si="3"/>
        <v>0.99927316777710473</v>
      </c>
      <c r="Q72" s="17">
        <f t="shared" si="4"/>
        <v>1.4117375355151935</v>
      </c>
      <c r="R72" s="17">
        <f t="shared" si="5"/>
        <v>0.6897376084845952</v>
      </c>
      <c r="S72" s="17">
        <f t="shared" si="6"/>
        <v>8.067459351826535E-2</v>
      </c>
      <c r="T72" s="17">
        <f t="shared" si="7"/>
        <v>8.067459351826535E-2</v>
      </c>
      <c r="U72" s="16" t="s">
        <v>39</v>
      </c>
    </row>
    <row r="73" spans="1:21" x14ac:dyDescent="0.25">
      <c r="A73" s="9">
        <v>11</v>
      </c>
      <c r="B73" s="3" t="s">
        <v>10</v>
      </c>
      <c r="C73" s="17">
        <v>0.89559663865546213</v>
      </c>
      <c r="D73" s="17">
        <v>0.95866756584084611</v>
      </c>
      <c r="E73" s="17">
        <f t="shared" si="0"/>
        <v>1.3119210498220446</v>
      </c>
      <c r="F73" s="17">
        <f t="shared" si="8"/>
        <v>0.41940441856637201</v>
      </c>
      <c r="G73" s="17">
        <f t="shared" si="1"/>
        <v>3.5935965746121172E-2</v>
      </c>
      <c r="H73" s="17">
        <f t="shared" si="2"/>
        <v>3.5935965746121172E-2</v>
      </c>
      <c r="I73" s="16" t="s">
        <v>39</v>
      </c>
      <c r="M73" s="9">
        <v>11</v>
      </c>
      <c r="N73" s="3" t="s">
        <v>10</v>
      </c>
      <c r="O73" s="17">
        <v>0.92990978499999999</v>
      </c>
      <c r="P73" s="17">
        <f t="shared" si="3"/>
        <v>0.94924288310115079</v>
      </c>
      <c r="Q73" s="17">
        <f t="shared" si="4"/>
        <v>1.3288319153892005</v>
      </c>
      <c r="R73" s="17">
        <f t="shared" si="5"/>
        <v>0.60848602264845231</v>
      </c>
      <c r="S73" s="17">
        <f t="shared" si="6"/>
        <v>2.1788100821466452E-2</v>
      </c>
      <c r="T73" s="17">
        <f t="shared" si="7"/>
        <v>2.1788100821466452E-2</v>
      </c>
      <c r="U73" s="16" t="s">
        <v>39</v>
      </c>
    </row>
    <row r="74" spans="1:21" x14ac:dyDescent="0.25">
      <c r="A74" s="9">
        <v>12</v>
      </c>
      <c r="B74" s="3" t="s">
        <v>11</v>
      </c>
      <c r="C74" s="17">
        <v>0.21852100840336131</v>
      </c>
      <c r="D74" s="17">
        <v>0.89666004117271247</v>
      </c>
      <c r="E74" s="17">
        <f t="shared" si="0"/>
        <v>0.92290338635713776</v>
      </c>
      <c r="F74" s="17">
        <f t="shared" si="8"/>
        <v>0.27847716283320151</v>
      </c>
      <c r="G74" s="17">
        <f>SQRT(((C74-$E$56)^2)+((D74-$F$56)^2))</f>
        <v>0.71023846418280911</v>
      </c>
      <c r="H74" s="17">
        <f t="shared" si="2"/>
        <v>0.27847716283320151</v>
      </c>
      <c r="I74" s="16" t="s">
        <v>38</v>
      </c>
      <c r="M74" s="9">
        <v>12</v>
      </c>
      <c r="N74" s="3" t="s">
        <v>11</v>
      </c>
      <c r="O74" s="17">
        <v>0.18070784200000001</v>
      </c>
      <c r="P74" s="17">
        <f t="shared" si="3"/>
        <v>0.58764385221078141</v>
      </c>
      <c r="Q74" s="17">
        <f t="shared" si="4"/>
        <v>0.61480128594646233</v>
      </c>
      <c r="R74" s="17">
        <f t="shared" si="5"/>
        <v>0.23013475906090869</v>
      </c>
      <c r="S74" s="17">
        <f t="shared" si="6"/>
        <v>0.83409346645259652</v>
      </c>
      <c r="T74" s="17">
        <f t="shared" si="7"/>
        <v>0.23013475906090869</v>
      </c>
      <c r="U74" s="16" t="s">
        <v>38</v>
      </c>
    </row>
    <row r="75" spans="1:21" x14ac:dyDescent="0.25">
      <c r="A75" s="9">
        <v>13</v>
      </c>
      <c r="B75" s="3" t="s">
        <v>12</v>
      </c>
      <c r="C75" s="17">
        <v>0.99596638655462189</v>
      </c>
      <c r="D75" s="17">
        <v>0.99861574501313266</v>
      </c>
      <c r="E75" s="17">
        <f t="shared" si="0"/>
        <v>1.4103837950482856</v>
      </c>
      <c r="F75" s="17">
        <f t="shared" si="8"/>
        <v>0.52697743440923672</v>
      </c>
      <c r="G75" s="17">
        <f t="shared" si="1"/>
        <v>7.4346344129815084E-2</v>
      </c>
      <c r="H75" s="17">
        <f t="shared" si="2"/>
        <v>7.4346344129815084E-2</v>
      </c>
      <c r="I75" s="16" t="s">
        <v>39</v>
      </c>
      <c r="M75" s="9">
        <v>13</v>
      </c>
      <c r="N75" s="3" t="s">
        <v>12</v>
      </c>
      <c r="O75" s="17">
        <v>0.99791811200000002</v>
      </c>
      <c r="P75" s="17">
        <f t="shared" si="3"/>
        <v>1</v>
      </c>
      <c r="Q75" s="17">
        <f t="shared" si="4"/>
        <v>1.412742212244557</v>
      </c>
      <c r="R75" s="17">
        <f t="shared" si="5"/>
        <v>0.69066159292843221</v>
      </c>
      <c r="S75" s="17">
        <f t="shared" si="6"/>
        <v>8.1588219585316479E-2</v>
      </c>
      <c r="T75" s="17">
        <f t="shared" si="7"/>
        <v>8.1588219585316479E-2</v>
      </c>
      <c r="U75" s="16" t="s">
        <v>39</v>
      </c>
    </row>
    <row r="76" spans="1:21" x14ac:dyDescent="0.25">
      <c r="A76" s="9">
        <v>14</v>
      </c>
      <c r="B76" s="3" t="s">
        <v>13</v>
      </c>
      <c r="C76" s="17">
        <v>0.98403361344537821</v>
      </c>
      <c r="D76" s="17">
        <v>0.99345140910058916</v>
      </c>
      <c r="E76" s="17">
        <f t="shared" si="0"/>
        <v>1.3983089267519944</v>
      </c>
      <c r="F76" s="17">
        <f t="shared" si="8"/>
        <v>0.51405783560438989</v>
      </c>
      <c r="G76" s="17">
        <f t="shared" si="1"/>
        <v>6.1569590939808155E-2</v>
      </c>
      <c r="H76" s="17">
        <f t="shared" si="2"/>
        <v>6.1569590939808155E-2</v>
      </c>
      <c r="I76" s="16" t="s">
        <v>39</v>
      </c>
      <c r="M76" s="9">
        <v>14</v>
      </c>
      <c r="N76" s="3" t="s">
        <v>13</v>
      </c>
      <c r="O76" s="17">
        <v>0.43719639100000002</v>
      </c>
      <c r="P76" s="17">
        <f t="shared" si="3"/>
        <v>0.792610539067232</v>
      </c>
      <c r="Q76" s="17">
        <f t="shared" si="4"/>
        <v>0.90519177578227761</v>
      </c>
      <c r="R76" s="17">
        <f t="shared" si="5"/>
        <v>9.8316154484079765E-2</v>
      </c>
      <c r="S76" s="17">
        <f t="shared" si="6"/>
        <v>0.51629245019066861</v>
      </c>
      <c r="T76" s="17">
        <f t="shared" si="7"/>
        <v>9.8316154484079765E-2</v>
      </c>
      <c r="U76" s="16" t="s">
        <v>38</v>
      </c>
    </row>
    <row r="77" spans="1:21" x14ac:dyDescent="0.25">
      <c r="A77" s="9">
        <v>15</v>
      </c>
      <c r="B77" s="3" t="s">
        <v>14</v>
      </c>
      <c r="C77" s="17">
        <v>0.56275630252100839</v>
      </c>
      <c r="D77" s="17">
        <v>0.91863065237452968</v>
      </c>
      <c r="E77" s="17">
        <f t="shared" si="0"/>
        <v>1.0773007618623365</v>
      </c>
      <c r="F77" s="17">
        <f t="shared" si="8"/>
        <v>0.10250139847026946</v>
      </c>
      <c r="G77" s="17">
        <f t="shared" si="1"/>
        <v>0.36632748906064705</v>
      </c>
      <c r="H77" s="17">
        <f t="shared" si="2"/>
        <v>0.10250139847026946</v>
      </c>
      <c r="I77" s="16" t="s">
        <v>38</v>
      </c>
      <c r="M77" s="9">
        <v>15</v>
      </c>
      <c r="N77" s="3" t="s">
        <v>14</v>
      </c>
      <c r="O77" s="17">
        <v>0.154753643</v>
      </c>
      <c r="P77" s="17">
        <f t="shared" si="3"/>
        <v>0.70090854027861904</v>
      </c>
      <c r="Q77" s="17">
        <f t="shared" si="4"/>
        <v>0.71778929488901966</v>
      </c>
      <c r="R77" s="17">
        <f t="shared" si="5"/>
        <v>0.2100597901449289</v>
      </c>
      <c r="S77" s="17">
        <f t="shared" si="6"/>
        <v>0.81312672994011626</v>
      </c>
      <c r="T77" s="17">
        <f t="shared" si="7"/>
        <v>0.2100597901449289</v>
      </c>
      <c r="U77" s="16" t="s">
        <v>38</v>
      </c>
    </row>
    <row r="78" spans="1:21" x14ac:dyDescent="0.25">
      <c r="A78" s="9">
        <v>16</v>
      </c>
      <c r="B78" s="3" t="s">
        <v>15</v>
      </c>
      <c r="C78" s="17">
        <v>0</v>
      </c>
      <c r="D78" s="17">
        <v>0</v>
      </c>
      <c r="E78" s="17">
        <f t="shared" si="0"/>
        <v>0</v>
      </c>
      <c r="F78" s="17">
        <f t="shared" si="8"/>
        <v>0.97732119621427416</v>
      </c>
      <c r="G78" s="17">
        <f t="shared" si="1"/>
        <v>1.3474749716543195</v>
      </c>
      <c r="H78" s="17">
        <f t="shared" si="2"/>
        <v>0</v>
      </c>
      <c r="I78" s="16" t="s">
        <v>37</v>
      </c>
      <c r="M78" s="9">
        <v>16</v>
      </c>
      <c r="N78" s="3" t="s">
        <v>15</v>
      </c>
      <c r="O78" s="17">
        <v>0</v>
      </c>
      <c r="P78" s="17">
        <f t="shared" si="3"/>
        <v>0</v>
      </c>
      <c r="Q78" s="17">
        <f t="shared" si="4"/>
        <v>0</v>
      </c>
      <c r="R78" s="17">
        <f t="shared" si="5"/>
        <v>0.81354489413635867</v>
      </c>
      <c r="S78" s="17">
        <f t="shared" si="6"/>
        <v>1.338136893540508</v>
      </c>
      <c r="T78" s="17">
        <f t="shared" si="7"/>
        <v>0</v>
      </c>
      <c r="U78" s="16" t="s">
        <v>37</v>
      </c>
    </row>
    <row r="79" spans="1:21" x14ac:dyDescent="0.25">
      <c r="A79" s="9">
        <v>17</v>
      </c>
      <c r="B79" s="3" t="s">
        <v>16</v>
      </c>
      <c r="C79" s="17">
        <v>0.65378151260504203</v>
      </c>
      <c r="D79" s="17">
        <v>0.63068786824732026</v>
      </c>
      <c r="E79" s="17">
        <f t="shared" si="0"/>
        <v>0.90840379423386708</v>
      </c>
      <c r="F79" s="17">
        <f t="shared" si="8"/>
        <v>0.26802225954150577</v>
      </c>
      <c r="G79" s="17">
        <f t="shared" si="1"/>
        <v>0.44227677412607785</v>
      </c>
      <c r="H79" s="17">
        <f t="shared" si="2"/>
        <v>0.26802225954150577</v>
      </c>
      <c r="I79" s="16" t="s">
        <v>38</v>
      </c>
      <c r="M79" s="9">
        <v>17</v>
      </c>
      <c r="N79" s="3" t="s">
        <v>16</v>
      </c>
      <c r="O79" s="17">
        <v>0.90006939600000002</v>
      </c>
      <c r="P79" s="17">
        <f t="shared" si="3"/>
        <v>0.97916414294367049</v>
      </c>
      <c r="Q79" s="17">
        <f t="shared" si="4"/>
        <v>1.3299952392555463</v>
      </c>
      <c r="R79" s="17">
        <f t="shared" si="5"/>
        <v>0.59283021536804503</v>
      </c>
      <c r="S79" s="17">
        <f t="shared" si="6"/>
        <v>2.409801587304003E-2</v>
      </c>
      <c r="T79" s="17">
        <f t="shared" si="7"/>
        <v>2.409801587304003E-2</v>
      </c>
      <c r="U79" s="16" t="s">
        <v>39</v>
      </c>
    </row>
    <row r="80" spans="1:21" x14ac:dyDescent="0.25">
      <c r="A80" s="9">
        <v>18</v>
      </c>
      <c r="B80" s="3" t="s">
        <v>17</v>
      </c>
      <c r="C80" s="17">
        <v>0.93647058823529417</v>
      </c>
      <c r="D80" s="17">
        <v>0.99329168737133522</v>
      </c>
      <c r="E80" s="17">
        <f t="shared" si="0"/>
        <v>1.3651393843966089</v>
      </c>
      <c r="F80" s="17">
        <f t="shared" si="8"/>
        <v>0.46868968284733292</v>
      </c>
      <c r="G80" s="17">
        <f t="shared" si="1"/>
        <v>1.7685337298828402E-2</v>
      </c>
      <c r="H80" s="17">
        <f t="shared" si="2"/>
        <v>1.7685337298828402E-2</v>
      </c>
      <c r="I80" s="16" t="s">
        <v>39</v>
      </c>
      <c r="M80" s="9">
        <v>18</v>
      </c>
      <c r="N80" s="3" t="s">
        <v>17</v>
      </c>
      <c r="O80" s="17">
        <v>0.83969465600000004</v>
      </c>
      <c r="P80" s="17">
        <f t="shared" si="3"/>
        <v>0.98534221683827983</v>
      </c>
      <c r="Q80" s="17">
        <f t="shared" si="4"/>
        <v>1.2945989338782626</v>
      </c>
      <c r="R80" s="17">
        <f>SQRT(((O80-$L$55)^2)+((P80-$M$55)^2))</f>
        <v>0.54165434225243669</v>
      </c>
      <c r="S80" s="17">
        <f t="shared" si="6"/>
        <v>8.39869269537796E-2</v>
      </c>
      <c r="T80" s="17">
        <f t="shared" si="7"/>
        <v>8.39869269537796E-2</v>
      </c>
      <c r="U80" s="16" t="s">
        <v>39</v>
      </c>
    </row>
    <row r="81" spans="1:21" x14ac:dyDescent="0.25">
      <c r="A81" s="9">
        <v>19</v>
      </c>
      <c r="B81" s="3" t="s">
        <v>18</v>
      </c>
      <c r="C81" s="17">
        <v>0.9123697478991597</v>
      </c>
      <c r="D81" s="17">
        <v>0.97391211755519269</v>
      </c>
      <c r="E81" s="17">
        <f t="shared" si="0"/>
        <v>1.3345124089353444</v>
      </c>
      <c r="F81" s="17">
        <f t="shared" si="8"/>
        <v>0.43981193591085893</v>
      </c>
      <c r="G81" s="17">
        <f t="shared" si="1"/>
        <v>1.3404121490652041E-2</v>
      </c>
      <c r="H81" s="17">
        <f t="shared" si="2"/>
        <v>1.3404121490652041E-2</v>
      </c>
      <c r="I81" s="16" t="s">
        <v>39</v>
      </c>
      <c r="M81" s="9">
        <v>19</v>
      </c>
      <c r="N81" s="3" t="s">
        <v>18</v>
      </c>
      <c r="O81" s="17">
        <v>0.87439278300000001</v>
      </c>
      <c r="P81" s="17">
        <f t="shared" si="3"/>
        <v>0.95990308903694732</v>
      </c>
      <c r="Q81" s="17">
        <f t="shared" si="4"/>
        <v>1.2984516468876146</v>
      </c>
      <c r="R81" s="17">
        <f>SQRT(((O81-$L$55)^2)+((P81-$M$55)^2))</f>
        <v>0.561450573656052</v>
      </c>
      <c r="S81" s="17">
        <f t="shared" si="6"/>
        <v>4.8781705384581424E-2</v>
      </c>
      <c r="T81" s="17">
        <f t="shared" si="7"/>
        <v>4.8781705384581424E-2</v>
      </c>
      <c r="U81" s="16" t="s">
        <v>39</v>
      </c>
    </row>
    <row r="82" spans="1:21" x14ac:dyDescent="0.25">
      <c r="A82" s="9">
        <v>20</v>
      </c>
      <c r="B82" s="3" t="s">
        <v>19</v>
      </c>
      <c r="C82" s="17">
        <v>0.878218487394958</v>
      </c>
      <c r="D82" s="17">
        <v>0.95623624618442538</v>
      </c>
      <c r="E82" s="17">
        <f t="shared" si="0"/>
        <v>1.2983279516821506</v>
      </c>
      <c r="F82" s="17">
        <f t="shared" si="8"/>
        <v>0.40202830754413355</v>
      </c>
      <c r="G82" s="17">
        <f t="shared" si="1"/>
        <v>5.1825378606930615E-2</v>
      </c>
      <c r="H82" s="17">
        <f t="shared" si="2"/>
        <v>5.1825378606930615E-2</v>
      </c>
      <c r="I82" s="16" t="s">
        <v>39</v>
      </c>
      <c r="M82" s="9">
        <v>20</v>
      </c>
      <c r="N82" s="3" t="s">
        <v>19</v>
      </c>
      <c r="O82" s="17">
        <v>0.56058292899999995</v>
      </c>
      <c r="P82" s="17">
        <f t="shared" si="3"/>
        <v>0.78400969109630525</v>
      </c>
      <c r="Q82" s="17">
        <f t="shared" si="4"/>
        <v>0.96380725044956106</v>
      </c>
      <c r="R82" s="17">
        <f>SQRT(((O82-$L$55)^2)+((P82-$M$55)^2))</f>
        <v>0.20530490291666215</v>
      </c>
      <c r="S82" s="17">
        <f>SQRT(((O82-$L$56)^2)+((P82-$M$56)^2))</f>
        <v>0.40646759320533948</v>
      </c>
      <c r="T82" s="17">
        <f t="shared" si="7"/>
        <v>0.20530490291666215</v>
      </c>
      <c r="U82" s="16" t="s">
        <v>38</v>
      </c>
    </row>
    <row r="86" spans="1:21" x14ac:dyDescent="0.25">
      <c r="A86" s="76" t="s">
        <v>41</v>
      </c>
      <c r="B86" s="76"/>
      <c r="C86" s="7" t="s">
        <v>53</v>
      </c>
    </row>
    <row r="88" spans="1:21" x14ac:dyDescent="0.25">
      <c r="B88" s="85" t="s">
        <v>67</v>
      </c>
      <c r="C88" s="85"/>
      <c r="L88" s="85" t="s">
        <v>26</v>
      </c>
      <c r="M88" s="85"/>
    </row>
    <row r="89" spans="1:21" x14ac:dyDescent="0.25">
      <c r="A89" s="14" t="s">
        <v>21</v>
      </c>
      <c r="B89" s="14" t="s">
        <v>37</v>
      </c>
      <c r="C89" s="14" t="s">
        <v>38</v>
      </c>
      <c r="D89" s="29" t="s">
        <v>39</v>
      </c>
      <c r="E89" s="30"/>
      <c r="K89" s="47" t="s">
        <v>21</v>
      </c>
      <c r="L89" s="47" t="s">
        <v>37</v>
      </c>
      <c r="M89" s="47" t="s">
        <v>38</v>
      </c>
      <c r="N89" s="47" t="s">
        <v>39</v>
      </c>
    </row>
    <row r="90" spans="1:21" x14ac:dyDescent="0.25">
      <c r="A90" s="9">
        <v>1</v>
      </c>
      <c r="B90" s="21"/>
      <c r="C90" s="21" t="s">
        <v>43</v>
      </c>
      <c r="D90" s="26"/>
      <c r="E90" s="31"/>
      <c r="K90" s="46">
        <v>1</v>
      </c>
      <c r="L90" s="21"/>
      <c r="M90" s="21"/>
      <c r="N90" s="22" t="s">
        <v>43</v>
      </c>
    </row>
    <row r="91" spans="1:21" x14ac:dyDescent="0.25">
      <c r="A91" s="9">
        <v>2</v>
      </c>
      <c r="B91" s="21"/>
      <c r="C91" s="21"/>
      <c r="D91" s="26" t="s">
        <v>43</v>
      </c>
      <c r="E91" s="31"/>
      <c r="K91" s="46">
        <v>2</v>
      </c>
      <c r="L91" s="21"/>
      <c r="M91" s="21"/>
      <c r="N91" s="22" t="s">
        <v>43</v>
      </c>
    </row>
    <row r="92" spans="1:21" x14ac:dyDescent="0.25">
      <c r="A92" s="9">
        <v>3</v>
      </c>
      <c r="B92" s="21"/>
      <c r="C92" s="21"/>
      <c r="D92" s="26" t="s">
        <v>43</v>
      </c>
      <c r="E92" s="31"/>
      <c r="K92" s="46">
        <v>3</v>
      </c>
      <c r="L92" s="21"/>
      <c r="M92" s="21"/>
      <c r="N92" s="22" t="s">
        <v>43</v>
      </c>
    </row>
    <row r="93" spans="1:21" x14ac:dyDescent="0.25">
      <c r="A93" s="9">
        <v>4</v>
      </c>
      <c r="B93" s="21"/>
      <c r="C93" s="21"/>
      <c r="D93" s="26" t="s">
        <v>43</v>
      </c>
      <c r="E93" s="31"/>
      <c r="K93" s="46">
        <v>4</v>
      </c>
      <c r="L93" s="21"/>
      <c r="M93" s="21"/>
      <c r="N93" s="22" t="s">
        <v>43</v>
      </c>
    </row>
    <row r="94" spans="1:21" x14ac:dyDescent="0.25">
      <c r="A94" s="9">
        <v>5</v>
      </c>
      <c r="B94" s="21"/>
      <c r="C94" s="21"/>
      <c r="D94" s="26" t="s">
        <v>43</v>
      </c>
      <c r="E94" s="31"/>
      <c r="K94" s="46">
        <v>5</v>
      </c>
      <c r="L94" s="21"/>
      <c r="M94" s="21"/>
      <c r="N94" s="22" t="s">
        <v>43</v>
      </c>
    </row>
    <row r="95" spans="1:21" x14ac:dyDescent="0.25">
      <c r="A95" s="9">
        <v>6</v>
      </c>
      <c r="B95" s="21"/>
      <c r="C95" s="21"/>
      <c r="D95" s="26" t="s">
        <v>43</v>
      </c>
      <c r="E95" s="31"/>
      <c r="K95" s="46">
        <v>6</v>
      </c>
      <c r="L95" s="21"/>
      <c r="M95" s="21"/>
      <c r="N95" s="22" t="s">
        <v>43</v>
      </c>
    </row>
    <row r="96" spans="1:21" x14ac:dyDescent="0.25">
      <c r="A96" s="9">
        <v>7</v>
      </c>
      <c r="B96" s="21"/>
      <c r="C96" s="21"/>
      <c r="D96" s="26" t="s">
        <v>43</v>
      </c>
      <c r="E96" s="31"/>
      <c r="K96" s="46">
        <v>7</v>
      </c>
      <c r="L96" s="21"/>
      <c r="M96" s="21" t="s">
        <v>43</v>
      </c>
      <c r="N96" s="22"/>
    </row>
    <row r="97" spans="1:14" x14ac:dyDescent="0.25">
      <c r="A97" s="9">
        <v>8</v>
      </c>
      <c r="B97" s="21"/>
      <c r="C97" s="21"/>
      <c r="D97" s="26" t="s">
        <v>43</v>
      </c>
      <c r="E97" s="31"/>
      <c r="K97" s="46">
        <v>8</v>
      </c>
      <c r="L97" s="21"/>
      <c r="M97" s="21"/>
      <c r="N97" s="22" t="s">
        <v>43</v>
      </c>
    </row>
    <row r="98" spans="1:14" x14ac:dyDescent="0.25">
      <c r="A98" s="9">
        <v>9</v>
      </c>
      <c r="B98" s="21"/>
      <c r="C98" s="21"/>
      <c r="D98" s="27" t="s">
        <v>43</v>
      </c>
      <c r="E98" s="31"/>
      <c r="K98" s="46">
        <v>9</v>
      </c>
      <c r="L98" s="21"/>
      <c r="M98" s="21"/>
      <c r="N98" s="23" t="s">
        <v>43</v>
      </c>
    </row>
    <row r="99" spans="1:14" x14ac:dyDescent="0.25">
      <c r="A99" s="9">
        <v>10</v>
      </c>
      <c r="B99" s="21"/>
      <c r="C99" s="21" t="s">
        <v>43</v>
      </c>
      <c r="D99" s="28"/>
      <c r="E99" s="31"/>
      <c r="K99" s="46">
        <v>10</v>
      </c>
      <c r="L99" s="21"/>
      <c r="M99" s="21"/>
      <c r="N99" s="21" t="s">
        <v>43</v>
      </c>
    </row>
    <row r="100" spans="1:14" x14ac:dyDescent="0.25">
      <c r="A100" s="9">
        <v>11</v>
      </c>
      <c r="B100" s="21"/>
      <c r="C100" s="21"/>
      <c r="D100" s="26" t="s">
        <v>43</v>
      </c>
      <c r="E100" s="31"/>
      <c r="K100" s="46">
        <v>11</v>
      </c>
      <c r="L100" s="21"/>
      <c r="M100" s="21"/>
      <c r="N100" s="22" t="s">
        <v>43</v>
      </c>
    </row>
    <row r="101" spans="1:14" x14ac:dyDescent="0.25">
      <c r="A101" s="9">
        <v>12</v>
      </c>
      <c r="B101" s="21"/>
      <c r="C101" s="21" t="s">
        <v>43</v>
      </c>
      <c r="D101" s="26"/>
      <c r="E101" s="31"/>
      <c r="K101" s="46">
        <v>12</v>
      </c>
      <c r="L101" s="21"/>
      <c r="M101" s="21" t="s">
        <v>43</v>
      </c>
      <c r="N101" s="22"/>
    </row>
    <row r="102" spans="1:14" x14ac:dyDescent="0.25">
      <c r="A102" s="9">
        <v>13</v>
      </c>
      <c r="B102" s="21"/>
      <c r="C102" s="21"/>
      <c r="D102" s="26" t="s">
        <v>43</v>
      </c>
      <c r="E102" s="31"/>
      <c r="K102" s="46">
        <v>13</v>
      </c>
      <c r="L102" s="21"/>
      <c r="M102" s="21"/>
      <c r="N102" s="22" t="s">
        <v>43</v>
      </c>
    </row>
    <row r="103" spans="1:14" x14ac:dyDescent="0.25">
      <c r="A103" s="9">
        <v>14</v>
      </c>
      <c r="B103" s="21"/>
      <c r="C103" s="21"/>
      <c r="D103" s="26" t="s">
        <v>43</v>
      </c>
      <c r="E103" s="31"/>
      <c r="K103" s="46">
        <v>14</v>
      </c>
      <c r="L103" s="21"/>
      <c r="M103" s="21" t="s">
        <v>43</v>
      </c>
      <c r="N103" s="22"/>
    </row>
    <row r="104" spans="1:14" x14ac:dyDescent="0.25">
      <c r="A104" s="9">
        <v>15</v>
      </c>
      <c r="B104" s="21"/>
      <c r="C104" s="21" t="s">
        <v>43</v>
      </c>
      <c r="D104" s="26"/>
      <c r="E104" s="31"/>
      <c r="K104" s="46">
        <v>15</v>
      </c>
      <c r="L104" s="21"/>
      <c r="M104" s="21" t="s">
        <v>43</v>
      </c>
      <c r="N104" s="22"/>
    </row>
    <row r="105" spans="1:14" x14ac:dyDescent="0.25">
      <c r="A105" s="9">
        <v>16</v>
      </c>
      <c r="B105" s="21" t="s">
        <v>43</v>
      </c>
      <c r="C105" s="21"/>
      <c r="D105" s="27"/>
      <c r="E105" s="31"/>
      <c r="K105" s="46">
        <v>16</v>
      </c>
      <c r="L105" s="21" t="s">
        <v>43</v>
      </c>
      <c r="M105" s="21"/>
      <c r="N105" s="23"/>
    </row>
    <row r="106" spans="1:14" x14ac:dyDescent="0.25">
      <c r="A106" s="9">
        <v>17</v>
      </c>
      <c r="B106" s="21"/>
      <c r="C106" s="24" t="s">
        <v>43</v>
      </c>
      <c r="D106" s="26"/>
      <c r="E106" s="31"/>
      <c r="K106" s="46">
        <v>17</v>
      </c>
      <c r="L106" s="21"/>
      <c r="M106" s="24"/>
      <c r="N106" s="22" t="s">
        <v>43</v>
      </c>
    </row>
    <row r="107" spans="1:14" x14ac:dyDescent="0.25">
      <c r="A107" s="9">
        <v>18</v>
      </c>
      <c r="B107" s="21"/>
      <c r="C107" s="21"/>
      <c r="D107" s="26" t="s">
        <v>43</v>
      </c>
      <c r="E107" s="31"/>
      <c r="K107" s="46">
        <v>18</v>
      </c>
      <c r="L107" s="21"/>
      <c r="M107" s="21"/>
      <c r="N107" s="22" t="s">
        <v>43</v>
      </c>
    </row>
    <row r="108" spans="1:14" x14ac:dyDescent="0.25">
      <c r="A108" s="9">
        <v>19</v>
      </c>
      <c r="B108" s="21"/>
      <c r="C108" s="21"/>
      <c r="D108" s="26" t="s">
        <v>43</v>
      </c>
      <c r="E108" s="31"/>
      <c r="K108" s="46">
        <v>19</v>
      </c>
      <c r="L108" s="21"/>
      <c r="M108" s="21"/>
      <c r="N108" s="22" t="s">
        <v>43</v>
      </c>
    </row>
    <row r="109" spans="1:14" x14ac:dyDescent="0.25">
      <c r="A109" s="9">
        <v>20</v>
      </c>
      <c r="B109" s="21"/>
      <c r="C109" s="21"/>
      <c r="D109" s="26" t="s">
        <v>43</v>
      </c>
      <c r="E109" s="31"/>
      <c r="K109" s="46">
        <v>20</v>
      </c>
      <c r="L109" s="21"/>
      <c r="M109" s="21" t="s">
        <v>43</v>
      </c>
      <c r="N109" s="22"/>
    </row>
  </sheetData>
  <mergeCells count="36">
    <mergeCell ref="L3:M3"/>
    <mergeCell ref="A27:A29"/>
    <mergeCell ref="B27:B29"/>
    <mergeCell ref="C27:D27"/>
    <mergeCell ref="E27:F27"/>
    <mergeCell ref="C28:D28"/>
    <mergeCell ref="E28:F28"/>
    <mergeCell ref="K27:Q28"/>
    <mergeCell ref="K29:M29"/>
    <mergeCell ref="O29:Q29"/>
    <mergeCell ref="K30:M31"/>
    <mergeCell ref="O30:Q31"/>
    <mergeCell ref="A52:C52"/>
    <mergeCell ref="A53:C53"/>
    <mergeCell ref="H53:J53"/>
    <mergeCell ref="O60:S60"/>
    <mergeCell ref="T60:T62"/>
    <mergeCell ref="U60:U62"/>
    <mergeCell ref="O61:S61"/>
    <mergeCell ref="A54:C54"/>
    <mergeCell ref="H54:J54"/>
    <mergeCell ref="A55:C55"/>
    <mergeCell ref="H55:J55"/>
    <mergeCell ref="A56:C56"/>
    <mergeCell ref="H56:J56"/>
    <mergeCell ref="B88:C88"/>
    <mergeCell ref="L88:M88"/>
    <mergeCell ref="I60:I62"/>
    <mergeCell ref="M60:M62"/>
    <mergeCell ref="N60:N62"/>
    <mergeCell ref="A1:B1"/>
    <mergeCell ref="C60:G60"/>
    <mergeCell ref="H60:H62"/>
    <mergeCell ref="C61:G61"/>
    <mergeCell ref="A86:B86"/>
    <mergeCell ref="B3:C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BFD02-538D-42B1-B456-F09FB830DB7D}">
  <sheetPr filterMode="1"/>
  <dimension ref="A1:F24"/>
  <sheetViews>
    <sheetView tabSelected="1" workbookViewId="0">
      <selection activeCell="B24" sqref="B24"/>
    </sheetView>
  </sheetViews>
  <sheetFormatPr defaultRowHeight="15" x14ac:dyDescent="0.25"/>
  <cols>
    <col min="2" max="2" width="15.42578125" bestFit="1" customWidth="1"/>
  </cols>
  <sheetData>
    <row r="1" spans="1:6" x14ac:dyDescent="0.25">
      <c r="A1" s="104" t="s">
        <v>54</v>
      </c>
      <c r="B1" s="104"/>
      <c r="C1" s="104"/>
      <c r="D1" s="104"/>
      <c r="E1" s="104"/>
      <c r="F1" s="104"/>
    </row>
    <row r="2" spans="1:6" x14ac:dyDescent="0.25">
      <c r="A2" s="104"/>
      <c r="B2" s="104"/>
      <c r="C2" s="104"/>
      <c r="D2" s="104"/>
      <c r="E2" s="104"/>
      <c r="F2" s="104"/>
    </row>
    <row r="3" spans="1:6" x14ac:dyDescent="0.25">
      <c r="A3" s="105" t="s">
        <v>21</v>
      </c>
      <c r="B3" s="105" t="s">
        <v>0</v>
      </c>
      <c r="C3" s="103" t="s">
        <v>25</v>
      </c>
      <c r="D3" s="103"/>
      <c r="E3" s="103" t="s">
        <v>26</v>
      </c>
      <c r="F3" s="103"/>
    </row>
    <row r="4" spans="1:6" x14ac:dyDescent="0.25">
      <c r="A4" s="105"/>
      <c r="B4" s="105"/>
      <c r="C4" s="37" t="s">
        <v>31</v>
      </c>
      <c r="D4" s="14" t="s">
        <v>55</v>
      </c>
      <c r="E4" s="37" t="s">
        <v>31</v>
      </c>
      <c r="F4" s="14" t="s">
        <v>55</v>
      </c>
    </row>
    <row r="5" spans="1:6" hidden="1" x14ac:dyDescent="0.25">
      <c r="A5" s="2">
        <v>1</v>
      </c>
      <c r="B5" s="3" t="s">
        <v>1</v>
      </c>
      <c r="C5" s="38">
        <v>2</v>
      </c>
      <c r="D5" s="39" t="s">
        <v>56</v>
      </c>
      <c r="E5" s="38">
        <v>3</v>
      </c>
      <c r="F5" s="39" t="s">
        <v>58</v>
      </c>
    </row>
    <row r="6" spans="1:6" hidden="1" x14ac:dyDescent="0.25">
      <c r="A6" s="2">
        <v>2</v>
      </c>
      <c r="B6" s="3" t="s">
        <v>2</v>
      </c>
      <c r="C6" s="16">
        <v>3</v>
      </c>
      <c r="D6" s="39" t="s">
        <v>58</v>
      </c>
      <c r="E6" s="16">
        <v>3</v>
      </c>
      <c r="F6" s="39" t="s">
        <v>58</v>
      </c>
    </row>
    <row r="7" spans="1:6" hidden="1" x14ac:dyDescent="0.25">
      <c r="A7" s="2">
        <v>3</v>
      </c>
      <c r="B7" s="3" t="s">
        <v>3</v>
      </c>
      <c r="C7" s="38">
        <v>3</v>
      </c>
      <c r="D7" s="39" t="s">
        <v>58</v>
      </c>
      <c r="E7" s="38">
        <v>3</v>
      </c>
      <c r="F7" s="39" t="s">
        <v>58</v>
      </c>
    </row>
    <row r="8" spans="1:6" hidden="1" x14ac:dyDescent="0.25">
      <c r="A8" s="2">
        <v>4</v>
      </c>
      <c r="B8" s="3" t="s">
        <v>4</v>
      </c>
      <c r="C8" s="16">
        <v>3</v>
      </c>
      <c r="D8" s="39" t="s">
        <v>58</v>
      </c>
      <c r="E8" s="16">
        <v>3</v>
      </c>
      <c r="F8" s="39" t="s">
        <v>58</v>
      </c>
    </row>
    <row r="9" spans="1:6" hidden="1" x14ac:dyDescent="0.25">
      <c r="A9" s="2">
        <v>5</v>
      </c>
      <c r="B9" s="3" t="s">
        <v>5</v>
      </c>
      <c r="C9" s="16">
        <v>3</v>
      </c>
      <c r="D9" s="39" t="s">
        <v>58</v>
      </c>
      <c r="E9" s="16">
        <v>3</v>
      </c>
      <c r="F9" s="39" t="s">
        <v>58</v>
      </c>
    </row>
    <row r="10" spans="1:6" hidden="1" x14ac:dyDescent="0.25">
      <c r="A10" s="2">
        <v>6</v>
      </c>
      <c r="B10" s="3" t="s">
        <v>6</v>
      </c>
      <c r="C10" s="16">
        <v>3</v>
      </c>
      <c r="D10" s="39" t="s">
        <v>58</v>
      </c>
      <c r="E10" s="16">
        <v>3</v>
      </c>
      <c r="F10" s="39" t="s">
        <v>58</v>
      </c>
    </row>
    <row r="11" spans="1:6" x14ac:dyDescent="0.25">
      <c r="A11" s="2">
        <v>7</v>
      </c>
      <c r="B11" s="3" t="s">
        <v>23</v>
      </c>
      <c r="C11" s="16">
        <v>3</v>
      </c>
      <c r="D11" s="39" t="s">
        <v>58</v>
      </c>
      <c r="E11" s="16">
        <v>2</v>
      </c>
      <c r="F11" s="39" t="s">
        <v>56</v>
      </c>
    </row>
    <row r="12" spans="1:6" hidden="1" x14ac:dyDescent="0.25">
      <c r="A12" s="2">
        <v>8</v>
      </c>
      <c r="B12" s="3" t="s">
        <v>7</v>
      </c>
      <c r="C12" s="16">
        <v>3</v>
      </c>
      <c r="D12" s="39" t="s">
        <v>58</v>
      </c>
      <c r="E12" s="16">
        <v>3</v>
      </c>
      <c r="F12" s="39" t="s">
        <v>58</v>
      </c>
    </row>
    <row r="13" spans="1:6" hidden="1" x14ac:dyDescent="0.25">
      <c r="A13" s="2">
        <v>9</v>
      </c>
      <c r="B13" s="3" t="s">
        <v>8</v>
      </c>
      <c r="C13" s="16">
        <v>3</v>
      </c>
      <c r="D13" s="39" t="s">
        <v>58</v>
      </c>
      <c r="E13" s="16">
        <v>3</v>
      </c>
      <c r="F13" s="39" t="s">
        <v>58</v>
      </c>
    </row>
    <row r="14" spans="1:6" hidden="1" x14ac:dyDescent="0.25">
      <c r="A14" s="2">
        <v>10</v>
      </c>
      <c r="B14" s="3" t="s">
        <v>9</v>
      </c>
      <c r="C14" s="16">
        <v>2</v>
      </c>
      <c r="D14" s="39" t="s">
        <v>56</v>
      </c>
      <c r="E14" s="16">
        <v>3</v>
      </c>
      <c r="F14" s="39" t="s">
        <v>58</v>
      </c>
    </row>
    <row r="15" spans="1:6" hidden="1" x14ac:dyDescent="0.25">
      <c r="A15" s="2">
        <v>11</v>
      </c>
      <c r="B15" s="3" t="s">
        <v>10</v>
      </c>
      <c r="C15" s="38">
        <v>3</v>
      </c>
      <c r="D15" s="15" t="s">
        <v>58</v>
      </c>
      <c r="E15" s="38">
        <v>3</v>
      </c>
      <c r="F15" s="39" t="s">
        <v>58</v>
      </c>
    </row>
    <row r="16" spans="1:6" x14ac:dyDescent="0.25">
      <c r="A16" s="2">
        <v>12</v>
      </c>
      <c r="B16" s="3" t="s">
        <v>11</v>
      </c>
      <c r="C16" s="16">
        <v>2</v>
      </c>
      <c r="D16" s="39" t="s">
        <v>56</v>
      </c>
      <c r="E16" s="16">
        <v>2</v>
      </c>
      <c r="F16" s="39" t="s">
        <v>56</v>
      </c>
    </row>
    <row r="17" spans="1:6" hidden="1" x14ac:dyDescent="0.25">
      <c r="A17" s="2">
        <v>13</v>
      </c>
      <c r="B17" s="3" t="s">
        <v>12</v>
      </c>
      <c r="C17" s="16">
        <v>3</v>
      </c>
      <c r="D17" s="39" t="s">
        <v>58</v>
      </c>
      <c r="E17" s="16">
        <v>3</v>
      </c>
      <c r="F17" s="39" t="s">
        <v>58</v>
      </c>
    </row>
    <row r="18" spans="1:6" x14ac:dyDescent="0.25">
      <c r="A18" s="2">
        <v>14</v>
      </c>
      <c r="B18" s="3" t="s">
        <v>13</v>
      </c>
      <c r="C18" s="16">
        <v>3</v>
      </c>
      <c r="D18" s="39" t="s">
        <v>58</v>
      </c>
      <c r="E18" s="16">
        <v>2</v>
      </c>
      <c r="F18" s="39" t="s">
        <v>56</v>
      </c>
    </row>
    <row r="19" spans="1:6" x14ac:dyDescent="0.25">
      <c r="A19" s="2">
        <v>15</v>
      </c>
      <c r="B19" s="3" t="s">
        <v>14</v>
      </c>
      <c r="C19" s="16">
        <v>2</v>
      </c>
      <c r="D19" s="39" t="s">
        <v>56</v>
      </c>
      <c r="E19" s="16">
        <v>2</v>
      </c>
      <c r="F19" s="39" t="s">
        <v>56</v>
      </c>
    </row>
    <row r="20" spans="1:6" hidden="1" x14ac:dyDescent="0.25">
      <c r="A20" s="2">
        <v>16</v>
      </c>
      <c r="B20" s="3" t="s">
        <v>15</v>
      </c>
      <c r="C20" s="16">
        <v>1</v>
      </c>
      <c r="D20" s="39" t="s">
        <v>57</v>
      </c>
      <c r="E20" s="16">
        <v>1</v>
      </c>
      <c r="F20" s="39" t="s">
        <v>57</v>
      </c>
    </row>
    <row r="21" spans="1:6" hidden="1" x14ac:dyDescent="0.25">
      <c r="A21" s="2">
        <v>17</v>
      </c>
      <c r="B21" s="3" t="s">
        <v>16</v>
      </c>
      <c r="C21" s="16">
        <v>2</v>
      </c>
      <c r="D21" s="39" t="s">
        <v>56</v>
      </c>
      <c r="E21" s="16">
        <v>3</v>
      </c>
      <c r="F21" s="39" t="s">
        <v>58</v>
      </c>
    </row>
    <row r="22" spans="1:6" hidden="1" x14ac:dyDescent="0.25">
      <c r="A22" s="2">
        <v>18</v>
      </c>
      <c r="B22" s="3" t="s">
        <v>17</v>
      </c>
      <c r="C22" s="16">
        <v>3</v>
      </c>
      <c r="D22" s="39" t="s">
        <v>58</v>
      </c>
      <c r="E22" s="16">
        <v>3</v>
      </c>
      <c r="F22" s="39" t="s">
        <v>58</v>
      </c>
    </row>
    <row r="23" spans="1:6" hidden="1" x14ac:dyDescent="0.25">
      <c r="A23" s="2">
        <v>19</v>
      </c>
      <c r="B23" s="3" t="s">
        <v>18</v>
      </c>
      <c r="C23" s="16">
        <v>3</v>
      </c>
      <c r="D23" s="15" t="s">
        <v>58</v>
      </c>
      <c r="E23" s="16">
        <v>3</v>
      </c>
      <c r="F23" s="39" t="s">
        <v>58</v>
      </c>
    </row>
    <row r="24" spans="1:6" x14ac:dyDescent="0.25">
      <c r="A24" s="2">
        <v>20</v>
      </c>
      <c r="B24" s="3" t="s">
        <v>19</v>
      </c>
      <c r="C24" s="16">
        <v>3</v>
      </c>
      <c r="D24" s="39" t="s">
        <v>58</v>
      </c>
      <c r="E24" s="16">
        <v>2</v>
      </c>
      <c r="F24" s="39" t="s">
        <v>56</v>
      </c>
    </row>
  </sheetData>
  <autoFilter ref="A4:F24" xr:uid="{4EDE9AB3-9C4D-4561-8B25-39A2DFECA720}">
    <filterColumn colId="5">
      <filters>
        <filter val="SEDANG"/>
      </filters>
    </filterColumn>
  </autoFilter>
  <mergeCells count="3">
    <mergeCell ref="A1:F2"/>
    <mergeCell ref="C3:D3"/>
    <mergeCell ref="E3:F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74098-6019-4E1C-95C3-44CD7D6F6D2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MENTAH</vt:lpstr>
      <vt:lpstr>Data Import</vt:lpstr>
      <vt:lpstr>NORMALISASI DATA</vt:lpstr>
      <vt:lpstr>ITERASI PERTAMA</vt:lpstr>
      <vt:lpstr>ITERASI KEDUA</vt:lpstr>
      <vt:lpstr>ITERASI KETIGA</vt:lpstr>
      <vt:lpstr>HASIL AKHIR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AJI-IT</cp:lastModifiedBy>
  <dcterms:created xsi:type="dcterms:W3CDTF">2022-02-10T06:22:58Z</dcterms:created>
  <dcterms:modified xsi:type="dcterms:W3CDTF">2022-11-29T13:09:03Z</dcterms:modified>
</cp:coreProperties>
</file>