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tabRatio="779" activeTab="8"/>
  </bookViews>
  <sheets>
    <sheet name="Penjualan Juni" sheetId="1" r:id="rId1"/>
    <sheet name="Penjualan Juli" sheetId="2" r:id="rId2"/>
    <sheet name="Penjualan Agustus" sheetId="3" r:id="rId3"/>
    <sheet name="Total 3 Bulan" sheetId="4" r:id="rId4"/>
    <sheet name="Data Pelanggan" sheetId="5" r:id="rId5"/>
    <sheet name="Data Latih" sheetId="6" r:id="rId6"/>
    <sheet name="Data Uji" sheetId="7" r:id="rId7"/>
    <sheet name="Perhitungan NBC" sheetId="8" r:id="rId8"/>
    <sheet name="Sheet1" sheetId="9" r:id="rId9"/>
    <sheet name="Sheet2" sheetId="10" r:id="rId10"/>
  </sheets>
  <definedNames>
    <definedName name="_xlnm._FilterDatabase" localSheetId="4" hidden="1">'Data Pelanggan'!$A$1:$J$1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2" i="9"/>
  <c r="I82" i="8" l="1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81" i="8"/>
  <c r="N84" i="8"/>
  <c r="N83" i="8"/>
  <c r="O95" i="8"/>
  <c r="N95" i="8"/>
  <c r="F116" i="8"/>
  <c r="G116" i="8"/>
  <c r="F117" i="8"/>
  <c r="K23" i="8"/>
  <c r="H78" i="4" l="1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J93" i="4" s="1"/>
  <c r="H94" i="4"/>
  <c r="H95" i="4"/>
  <c r="J95" i="4" s="1"/>
  <c r="H96" i="4"/>
  <c r="H97" i="4"/>
  <c r="J97" i="4" s="1"/>
  <c r="H98" i="4"/>
  <c r="H99" i="4"/>
  <c r="J99" i="4" s="1"/>
  <c r="H100" i="4"/>
  <c r="H101" i="4"/>
  <c r="J101" i="4" s="1"/>
  <c r="H102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4" i="4"/>
  <c r="J96" i="4"/>
  <c r="J98" i="4"/>
  <c r="J100" i="4"/>
  <c r="J102" i="4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3" i="4"/>
  <c r="K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4" i="4"/>
  <c r="J54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71" i="4"/>
  <c r="J71" i="4" s="1"/>
  <c r="H72" i="4"/>
  <c r="J72" i="4" s="1"/>
  <c r="H73" i="4"/>
  <c r="J73" i="4" s="1"/>
  <c r="H74" i="4"/>
  <c r="J74" i="4" s="1"/>
  <c r="H75" i="4"/>
  <c r="J75" i="4" s="1"/>
  <c r="H76" i="4"/>
  <c r="J76" i="4" s="1"/>
  <c r="H77" i="4"/>
  <c r="J77" i="4" s="1"/>
  <c r="H3" i="4"/>
  <c r="J3" i="4" s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B110" i="8" l="1"/>
  <c r="K10" i="8" l="1"/>
  <c r="L20" i="8" l="1"/>
  <c r="L22" i="8" s="1"/>
  <c r="L21" i="8"/>
  <c r="K21" i="8"/>
  <c r="K20" i="8"/>
  <c r="K22" i="8" s="1"/>
  <c r="L16" i="8"/>
  <c r="L18" i="8" s="1"/>
  <c r="L17" i="8"/>
  <c r="K17" i="8"/>
  <c r="K16" i="8"/>
  <c r="K18" i="8" s="1"/>
  <c r="L13" i="8"/>
  <c r="L10" i="8"/>
  <c r="L11" i="8"/>
  <c r="L12" i="8"/>
  <c r="K11" i="8"/>
  <c r="K12" i="8"/>
  <c r="K13" i="8"/>
  <c r="L7" i="8"/>
  <c r="K7" i="8"/>
  <c r="K8" i="8" s="1"/>
  <c r="N10" i="8" l="1"/>
  <c r="K95" i="8"/>
  <c r="L27" i="8"/>
  <c r="L95" i="8"/>
  <c r="N12" i="8"/>
  <c r="M95" i="8"/>
  <c r="K14" i="8"/>
  <c r="L14" i="8"/>
  <c r="K84" i="8"/>
  <c r="K92" i="8"/>
  <c r="K100" i="8"/>
  <c r="K104" i="8"/>
  <c r="K105" i="8"/>
  <c r="K90" i="8"/>
  <c r="K81" i="8"/>
  <c r="K83" i="8"/>
  <c r="K91" i="8"/>
  <c r="K99" i="8"/>
  <c r="K85" i="8"/>
  <c r="K89" i="8"/>
  <c r="K93" i="8"/>
  <c r="K101" i="8"/>
  <c r="K94" i="8"/>
  <c r="K87" i="8"/>
  <c r="K103" i="8"/>
  <c r="L84" i="8"/>
  <c r="L85" i="8"/>
  <c r="L89" i="8"/>
  <c r="L93" i="8"/>
  <c r="L101" i="8"/>
  <c r="L105" i="8"/>
  <c r="L87" i="8"/>
  <c r="L103" i="8"/>
  <c r="L92" i="8"/>
  <c r="L100" i="8"/>
  <c r="L90" i="8"/>
  <c r="L94" i="8"/>
  <c r="L81" i="8"/>
  <c r="L83" i="8"/>
  <c r="L91" i="8"/>
  <c r="L99" i="8"/>
  <c r="L104" i="8"/>
  <c r="K88" i="8"/>
  <c r="K96" i="8"/>
  <c r="K82" i="8"/>
  <c r="K98" i="8"/>
  <c r="K97" i="8"/>
  <c r="K86" i="8"/>
  <c r="K102" i="8"/>
  <c r="L97" i="8"/>
  <c r="L82" i="8"/>
  <c r="L86" i="8"/>
  <c r="L98" i="8"/>
  <c r="L102" i="8"/>
  <c r="L88" i="8"/>
  <c r="L96" i="8"/>
  <c r="J98" i="8" l="1"/>
  <c r="J99" i="8"/>
  <c r="J83" i="8"/>
  <c r="J95" i="8"/>
  <c r="J86" i="8"/>
  <c r="J96" i="8"/>
  <c r="J87" i="8"/>
  <c r="J101" i="8"/>
  <c r="J89" i="8"/>
  <c r="J90" i="8"/>
  <c r="J104" i="8"/>
  <c r="J92" i="8"/>
  <c r="J102" i="8"/>
  <c r="J97" i="8"/>
  <c r="J82" i="8"/>
  <c r="J88" i="8"/>
  <c r="J103" i="8"/>
  <c r="J94" i="8"/>
  <c r="J93" i="8"/>
  <c r="J85" i="8"/>
  <c r="J91" i="8"/>
  <c r="J81" i="8"/>
  <c r="J105" i="8"/>
  <c r="J100" i="8"/>
  <c r="J84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3" i="4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3" i="3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3" i="1"/>
  <c r="N5" i="4" l="1"/>
  <c r="N8" i="4"/>
  <c r="N6" i="4"/>
  <c r="N7" i="4"/>
  <c r="N4" i="4"/>
</calcChain>
</file>

<file path=xl/sharedStrings.xml><?xml version="1.0" encoding="utf-8"?>
<sst xmlns="http://schemas.openxmlformats.org/spreadsheetml/2006/main" count="3458" uniqueCount="167">
  <si>
    <t>Kode Pelanggan</t>
  </si>
  <si>
    <t>Nama Pelanggan</t>
  </si>
  <si>
    <t>Status Usaha</t>
  </si>
  <si>
    <t>Bulan Juni</t>
  </si>
  <si>
    <t>Pelanggan 1</t>
  </si>
  <si>
    <t>Pedagang Ayam Potong</t>
  </si>
  <si>
    <t>Pelanggan 2</t>
  </si>
  <si>
    <t>Pelanggan 3</t>
  </si>
  <si>
    <t>Pelanggan 4</t>
  </si>
  <si>
    <t>Pelanggan 5</t>
  </si>
  <si>
    <t>Pelanggan 6</t>
  </si>
  <si>
    <t>Pelanggan 7</t>
  </si>
  <si>
    <t>Catering</t>
  </si>
  <si>
    <t>Pelanggan 8</t>
  </si>
  <si>
    <t>Penjual Mie Ayam</t>
  </si>
  <si>
    <t>Pelanggan 9</t>
  </si>
  <si>
    <t>Pelanggan 10</t>
  </si>
  <si>
    <t>Pelanggan 11</t>
  </si>
  <si>
    <t>Pelanggan 12</t>
  </si>
  <si>
    <t>Pelanggan 13</t>
  </si>
  <si>
    <t>Pelanggan 14</t>
  </si>
  <si>
    <t>Pelanggan 15</t>
  </si>
  <si>
    <t>Pelanggan 16</t>
  </si>
  <si>
    <t>Pelanggan 17</t>
  </si>
  <si>
    <t>Pelanggan 18</t>
  </si>
  <si>
    <t>Pelanggan 19</t>
  </si>
  <si>
    <t>Pelanggan 20</t>
  </si>
  <si>
    <t>Pelanggan 21</t>
  </si>
  <si>
    <t>Pelanggan 22</t>
  </si>
  <si>
    <t>Pelanggan 23</t>
  </si>
  <si>
    <t>Pelanggan 24</t>
  </si>
  <si>
    <t>Pelanggan 25</t>
  </si>
  <si>
    <t>Pelanggan 26</t>
  </si>
  <si>
    <t>Pelanggan 27</t>
  </si>
  <si>
    <t>Pelanggan 28</t>
  </si>
  <si>
    <t>Pelanggan 29</t>
  </si>
  <si>
    <t>Pelanggan 30</t>
  </si>
  <si>
    <t>Pelanggan 31</t>
  </si>
  <si>
    <t>Pelanggan 32</t>
  </si>
  <si>
    <t>Pelanggan 33</t>
  </si>
  <si>
    <t>Pelanggan 34</t>
  </si>
  <si>
    <t>Pelanggan 35</t>
  </si>
  <si>
    <t>Pelanggan 36</t>
  </si>
  <si>
    <t>Pelanggan 37</t>
  </si>
  <si>
    <t>Pelanggan 38</t>
  </si>
  <si>
    <t>Pelanggan 39</t>
  </si>
  <si>
    <t>Pelanggan 40</t>
  </si>
  <si>
    <t>Pelanggan 41</t>
  </si>
  <si>
    <t>Pelanggan 42</t>
  </si>
  <si>
    <t>Pelanggan 43</t>
  </si>
  <si>
    <t>Pelanggan 44</t>
  </si>
  <si>
    <t>Pelanggan 45</t>
  </si>
  <si>
    <t>Pelanggan 46</t>
  </si>
  <si>
    <t>Pelanggan 47</t>
  </si>
  <si>
    <t>Pelanggan 48</t>
  </si>
  <si>
    <t>Pelanggan 49</t>
  </si>
  <si>
    <t>Pelanggan 50</t>
  </si>
  <si>
    <t>Pelanggan 51</t>
  </si>
  <si>
    <t>Pelanggan 52</t>
  </si>
  <si>
    <t>Pelanggan 53</t>
  </si>
  <si>
    <t>Pelanggan 54</t>
  </si>
  <si>
    <t>Pelanggan 55</t>
  </si>
  <si>
    <t>Pelanggan 56</t>
  </si>
  <si>
    <t>Pelanggan 57</t>
  </si>
  <si>
    <t>Pelanggan 58</t>
  </si>
  <si>
    <t>Pelanggan 59</t>
  </si>
  <si>
    <t>Pelanggan 60</t>
  </si>
  <si>
    <t>Pelanggan 61</t>
  </si>
  <si>
    <t>Pelanggan 62</t>
  </si>
  <si>
    <t>Pelanggan 63</t>
  </si>
  <si>
    <t>Pelanggan 64</t>
  </si>
  <si>
    <t>Pelanggan 65</t>
  </si>
  <si>
    <t>Pelanggan 66</t>
  </si>
  <si>
    <t>Pelanggan 67</t>
  </si>
  <si>
    <t>Pelanggan 68</t>
  </si>
  <si>
    <t>Pelanggan 69</t>
  </si>
  <si>
    <t>Pelanggan 70</t>
  </si>
  <si>
    <t>Pelanggan 71</t>
  </si>
  <si>
    <t>Pelanggan 72</t>
  </si>
  <si>
    <t>Pelanggan 73</t>
  </si>
  <si>
    <t>Pelanggan 74</t>
  </si>
  <si>
    <t>Pelanggan 75</t>
  </si>
  <si>
    <t>Pelanggan 76</t>
  </si>
  <si>
    <t>Pelanggan 77</t>
  </si>
  <si>
    <t>Pelanggan 78</t>
  </si>
  <si>
    <t>Pelanggan 79</t>
  </si>
  <si>
    <t>Pelanggan 80</t>
  </si>
  <si>
    <t>Pelanggan 81</t>
  </si>
  <si>
    <t>Pelanggan 82</t>
  </si>
  <si>
    <t>Pelanggan 83</t>
  </si>
  <si>
    <t>Pelanggan 84</t>
  </si>
  <si>
    <t>Pelanggan 85</t>
  </si>
  <si>
    <t>Pelanggan 86</t>
  </si>
  <si>
    <t>Pelanggan 87</t>
  </si>
  <si>
    <t>Pelanggan 88</t>
  </si>
  <si>
    <t>Pelanggan 89</t>
  </si>
  <si>
    <t>Pelanggan 90</t>
  </si>
  <si>
    <t>Pelanggan 91</t>
  </si>
  <si>
    <t>Pelanggan 92</t>
  </si>
  <si>
    <t>Pelanggan 93</t>
  </si>
  <si>
    <t>Pelanggan 94</t>
  </si>
  <si>
    <t>Pelanggan 95</t>
  </si>
  <si>
    <t>Pelanggan 96</t>
  </si>
  <si>
    <t>Pelanggan 97</t>
  </si>
  <si>
    <t>Pelanggan 98</t>
  </si>
  <si>
    <t>Pelanggan 99</t>
  </si>
  <si>
    <t>Pelanggan 100</t>
  </si>
  <si>
    <t>Bulan Juli</t>
  </si>
  <si>
    <t>Bulan Agustus</t>
  </si>
  <si>
    <t>Total</t>
  </si>
  <si>
    <t>Juni</t>
  </si>
  <si>
    <t>Juli</t>
  </si>
  <si>
    <t>Agustus</t>
  </si>
  <si>
    <t>Bulan</t>
  </si>
  <si>
    <t>Kuartil</t>
  </si>
  <si>
    <t>Min</t>
  </si>
  <si>
    <t>Q1</t>
  </si>
  <si>
    <t>Q2</t>
  </si>
  <si>
    <t>Q3</t>
  </si>
  <si>
    <t>Max</t>
  </si>
  <si>
    <t>Sangat Sedikit</t>
  </si>
  <si>
    <t>Sedikit</t>
  </si>
  <si>
    <t>Banyak</t>
  </si>
  <si>
    <t>Sangat Banyak</t>
  </si>
  <si>
    <t>Jumlah Pembelian</t>
  </si>
  <si>
    <t>Interval Waktu</t>
  </si>
  <si>
    <t>Lokasi</t>
  </si>
  <si>
    <t>Target</t>
  </si>
  <si>
    <t>Harian</t>
  </si>
  <si>
    <t>≤10</t>
  </si>
  <si>
    <t>Berpotensi</t>
  </si>
  <si>
    <t>&gt;10</t>
  </si>
  <si>
    <t>Mingguan</t>
  </si>
  <si>
    <t>Tidak Berpotensi</t>
  </si>
  <si>
    <t>Dekat</t>
  </si>
  <si>
    <t>Jauh</t>
  </si>
  <si>
    <t>Range</t>
  </si>
  <si>
    <t>40 -21</t>
  </si>
  <si>
    <t>20-0</t>
  </si>
  <si>
    <t>??</t>
  </si>
  <si>
    <t>2582-7110</t>
  </si>
  <si>
    <t>&gt; 7110</t>
  </si>
  <si>
    <t>0-1890</t>
  </si>
  <si>
    <t>1891-2581</t>
  </si>
  <si>
    <t>Data Uji</t>
  </si>
  <si>
    <t>P(Berpotensi/Tidak Berpotensi)</t>
  </si>
  <si>
    <t>P(P=↓|….</t>
  </si>
  <si>
    <t>P(I=↓|….</t>
  </si>
  <si>
    <t>P(L=↓|….</t>
  </si>
  <si>
    <t>Class Klasifikasi</t>
  </si>
  <si>
    <t>Akurasi</t>
  </si>
  <si>
    <t>Prediksi</t>
  </si>
  <si>
    <t>Class</t>
  </si>
  <si>
    <t>DL</t>
  </si>
  <si>
    <t>DU</t>
  </si>
  <si>
    <t>id</t>
  </si>
  <si>
    <t>kdpelanggan</t>
  </si>
  <si>
    <t>nama</t>
  </si>
  <si>
    <t>interval</t>
  </si>
  <si>
    <t>jml</t>
  </si>
  <si>
    <t>status</t>
  </si>
  <si>
    <t>jauhdekat</t>
  </si>
  <si>
    <t>jumlah kata</t>
  </si>
  <si>
    <t>kelompo</t>
  </si>
  <si>
    <t>v</t>
  </si>
  <si>
    <t>-</t>
  </si>
  <si>
    <t>= 0.3090909090909091*0.9454545454545454*0.7090909090909091 = 0.20721863260706236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</si>
</sst>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333333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5" fillId="0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>
      <alignment horizontal="center" vertical="center"/>
    </xf>
    <xf numFmtId="0" fontId="0" fillId="5" borderId="1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left" vertical="center" indent="1"/>
    </xf>
    <xf numFmtId="165" fontId="0" fillId="0" borderId="0" xfId="0" applyNumberFormat="1"/>
    <xf numFmtId="9" fontId="0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zoomScale="55" zoomScaleNormal="55" workbookViewId="0">
      <selection activeCell="AG3" sqref="D3:AG3"/>
    </sheetView>
  </sheetViews>
  <sheetFormatPr defaultRowHeight="15" x14ac:dyDescent="0.25"/>
  <cols>
    <col min="2" max="2" width="16.85546875" customWidth="1"/>
    <col min="3" max="3" width="31.42578125" customWidth="1"/>
  </cols>
  <sheetData>
    <row r="1" spans="1:34" ht="15.75" x14ac:dyDescent="0.25">
      <c r="A1" s="53" t="s">
        <v>0</v>
      </c>
      <c r="B1" s="54" t="s">
        <v>1</v>
      </c>
      <c r="C1" s="53" t="s">
        <v>2</v>
      </c>
      <c r="D1" s="53" t="s">
        <v>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 t="s">
        <v>109</v>
      </c>
    </row>
    <row r="2" spans="1:34" ht="15.75" x14ac:dyDescent="0.25">
      <c r="A2" s="53"/>
      <c r="B2" s="54"/>
      <c r="C2" s="53"/>
      <c r="D2" s="1">
        <v>1</v>
      </c>
      <c r="E2" s="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2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2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2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2">
        <v>30</v>
      </c>
      <c r="AH2" s="53"/>
    </row>
    <row r="3" spans="1:34" ht="15.75" x14ac:dyDescent="0.25">
      <c r="A3" s="3">
        <v>1</v>
      </c>
      <c r="B3" s="4" t="s">
        <v>4</v>
      </c>
      <c r="C3" s="5" t="s">
        <v>5</v>
      </c>
      <c r="D3" s="5">
        <v>89</v>
      </c>
      <c r="E3" s="5">
        <v>78</v>
      </c>
      <c r="F3" s="5">
        <v>80</v>
      </c>
      <c r="G3" s="5">
        <v>84</v>
      </c>
      <c r="H3" s="5">
        <v>82</v>
      </c>
      <c r="I3" s="5">
        <v>81</v>
      </c>
      <c r="J3" s="5">
        <v>80</v>
      </c>
      <c r="K3" s="5">
        <v>86</v>
      </c>
      <c r="L3" s="5">
        <v>84</v>
      </c>
      <c r="M3" s="5">
        <v>76</v>
      </c>
      <c r="N3" s="5">
        <v>78</v>
      </c>
      <c r="O3" s="5">
        <v>79</v>
      </c>
      <c r="P3" s="5">
        <v>75</v>
      </c>
      <c r="Q3" s="5">
        <v>78</v>
      </c>
      <c r="R3" s="5">
        <v>89</v>
      </c>
      <c r="S3" s="5">
        <v>98</v>
      </c>
      <c r="T3" s="5">
        <v>88</v>
      </c>
      <c r="U3" s="5">
        <v>85</v>
      </c>
      <c r="V3" s="5">
        <v>86</v>
      </c>
      <c r="W3" s="5">
        <v>89</v>
      </c>
      <c r="X3" s="5">
        <v>88</v>
      </c>
      <c r="Y3" s="5">
        <v>81</v>
      </c>
      <c r="Z3" s="5">
        <v>84</v>
      </c>
      <c r="AA3" s="5">
        <v>87</v>
      </c>
      <c r="AB3" s="5">
        <v>79</v>
      </c>
      <c r="AC3" s="5">
        <v>78</v>
      </c>
      <c r="AD3" s="5">
        <v>76</v>
      </c>
      <c r="AE3" s="5">
        <v>75</v>
      </c>
      <c r="AF3" s="5">
        <v>86</v>
      </c>
      <c r="AG3" s="5">
        <v>78</v>
      </c>
      <c r="AH3" s="4">
        <f>SUM(D3:AG3)</f>
        <v>2477</v>
      </c>
    </row>
    <row r="4" spans="1:34" ht="15.75" x14ac:dyDescent="0.25">
      <c r="A4" s="1">
        <v>2</v>
      </c>
      <c r="B4" s="4" t="s">
        <v>6</v>
      </c>
      <c r="C4" s="5" t="s">
        <v>5</v>
      </c>
      <c r="D4" s="5">
        <v>90</v>
      </c>
      <c r="E4" s="5">
        <v>78</v>
      </c>
      <c r="F4" s="5">
        <v>76</v>
      </c>
      <c r="G4" s="5">
        <v>78</v>
      </c>
      <c r="H4" s="5">
        <v>81</v>
      </c>
      <c r="I4" s="5">
        <v>83</v>
      </c>
      <c r="J4" s="5">
        <v>82</v>
      </c>
      <c r="K4" s="5">
        <v>84</v>
      </c>
      <c r="L4" s="5">
        <v>80</v>
      </c>
      <c r="M4" s="5">
        <v>74</v>
      </c>
      <c r="N4" s="5">
        <v>80</v>
      </c>
      <c r="O4" s="5">
        <v>87</v>
      </c>
      <c r="P4" s="5">
        <v>78</v>
      </c>
      <c r="Q4" s="5">
        <v>86</v>
      </c>
      <c r="R4" s="5">
        <v>82</v>
      </c>
      <c r="S4" s="5">
        <v>83</v>
      </c>
      <c r="T4" s="5">
        <v>79</v>
      </c>
      <c r="U4" s="5">
        <v>81</v>
      </c>
      <c r="V4" s="5">
        <v>83</v>
      </c>
      <c r="W4" s="5">
        <v>84</v>
      </c>
      <c r="X4" s="5">
        <v>85</v>
      </c>
      <c r="Y4" s="5">
        <v>80</v>
      </c>
      <c r="Z4" s="5">
        <v>84</v>
      </c>
      <c r="AA4" s="5">
        <v>79</v>
      </c>
      <c r="AB4" s="5">
        <v>76</v>
      </c>
      <c r="AC4" s="5">
        <v>76</v>
      </c>
      <c r="AD4" s="5">
        <v>77</v>
      </c>
      <c r="AE4" s="5">
        <v>73</v>
      </c>
      <c r="AF4" s="5">
        <v>88</v>
      </c>
      <c r="AG4" s="5">
        <v>80</v>
      </c>
      <c r="AH4" s="4">
        <f t="shared" ref="AH4:AH67" si="0">SUM(D4:AG4)</f>
        <v>2427</v>
      </c>
    </row>
    <row r="5" spans="1:34" ht="15.75" x14ac:dyDescent="0.25">
      <c r="A5" s="6">
        <v>3</v>
      </c>
      <c r="B5" s="4" t="s">
        <v>7</v>
      </c>
      <c r="C5" s="5" t="s">
        <v>5</v>
      </c>
      <c r="D5" s="5">
        <v>0</v>
      </c>
      <c r="E5" s="5">
        <v>43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47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45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51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58</v>
      </c>
      <c r="AH5" s="4">
        <f t="shared" si="0"/>
        <v>244</v>
      </c>
    </row>
    <row r="6" spans="1:34" ht="15.75" x14ac:dyDescent="0.25">
      <c r="A6" s="6">
        <v>4</v>
      </c>
      <c r="B6" s="4" t="s">
        <v>8</v>
      </c>
      <c r="C6" s="5" t="s">
        <v>5</v>
      </c>
      <c r="D6" s="5">
        <v>0</v>
      </c>
      <c r="E6" s="5">
        <v>37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48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47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51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58</v>
      </c>
      <c r="AH6" s="4">
        <f t="shared" si="0"/>
        <v>241</v>
      </c>
    </row>
    <row r="7" spans="1:34" ht="15.75" x14ac:dyDescent="0.25">
      <c r="A7" s="1">
        <v>5</v>
      </c>
      <c r="B7" s="4" t="s">
        <v>9</v>
      </c>
      <c r="C7" s="5" t="s">
        <v>5</v>
      </c>
      <c r="D7" s="5">
        <v>60</v>
      </c>
      <c r="E7" s="5">
        <v>62</v>
      </c>
      <c r="F7" s="5">
        <v>55</v>
      </c>
      <c r="G7" s="5">
        <v>51</v>
      </c>
      <c r="H7" s="5">
        <v>62</v>
      </c>
      <c r="I7" s="5">
        <v>48</v>
      </c>
      <c r="J7" s="5">
        <v>48</v>
      </c>
      <c r="K7" s="5">
        <v>62</v>
      </c>
      <c r="L7" s="5">
        <v>51</v>
      </c>
      <c r="M7" s="5">
        <v>56</v>
      </c>
      <c r="N7" s="5">
        <v>48</v>
      </c>
      <c r="O7" s="5">
        <v>49</v>
      </c>
      <c r="P7" s="5">
        <v>59</v>
      </c>
      <c r="Q7" s="5">
        <v>54</v>
      </c>
      <c r="R7" s="5">
        <v>54</v>
      </c>
      <c r="S7" s="5">
        <v>51</v>
      </c>
      <c r="T7" s="5">
        <v>48</v>
      </c>
      <c r="U7" s="5">
        <v>49</v>
      </c>
      <c r="V7" s="5">
        <v>53</v>
      </c>
      <c r="W7" s="5">
        <v>68</v>
      </c>
      <c r="X7" s="5">
        <v>52</v>
      </c>
      <c r="Y7" s="5">
        <v>57</v>
      </c>
      <c r="Z7" s="5">
        <v>53</v>
      </c>
      <c r="AA7" s="5">
        <v>68</v>
      </c>
      <c r="AB7" s="5">
        <v>49</v>
      </c>
      <c r="AC7" s="5">
        <v>52</v>
      </c>
      <c r="AD7" s="5">
        <v>54</v>
      </c>
      <c r="AE7" s="5">
        <v>52</v>
      </c>
      <c r="AF7" s="5">
        <v>57</v>
      </c>
      <c r="AG7" s="5">
        <v>55</v>
      </c>
      <c r="AH7" s="4">
        <f t="shared" si="0"/>
        <v>1637</v>
      </c>
    </row>
    <row r="8" spans="1:34" ht="15.75" x14ac:dyDescent="0.25">
      <c r="A8" s="1">
        <v>6</v>
      </c>
      <c r="B8" s="4" t="s">
        <v>10</v>
      </c>
      <c r="C8" s="4" t="s">
        <v>5</v>
      </c>
      <c r="D8" s="5">
        <v>50</v>
      </c>
      <c r="E8" s="5">
        <v>52</v>
      </c>
      <c r="F8" s="5">
        <v>60</v>
      </c>
      <c r="G8" s="5">
        <v>58</v>
      </c>
      <c r="H8" s="5">
        <v>52</v>
      </c>
      <c r="I8" s="5">
        <v>49</v>
      </c>
      <c r="J8" s="5">
        <v>67</v>
      </c>
      <c r="K8" s="5">
        <v>50</v>
      </c>
      <c r="L8" s="5">
        <v>58</v>
      </c>
      <c r="M8" s="5">
        <v>57</v>
      </c>
      <c r="N8" s="5">
        <v>53</v>
      </c>
      <c r="O8" s="5">
        <v>60</v>
      </c>
      <c r="P8" s="5">
        <v>64</v>
      </c>
      <c r="Q8" s="5">
        <v>55</v>
      </c>
      <c r="R8" s="5">
        <v>52</v>
      </c>
      <c r="S8" s="5">
        <v>57</v>
      </c>
      <c r="T8" s="5">
        <v>58</v>
      </c>
      <c r="U8" s="5">
        <v>58</v>
      </c>
      <c r="V8" s="5">
        <v>56</v>
      </c>
      <c r="W8" s="5">
        <v>56</v>
      </c>
      <c r="X8" s="5">
        <v>53</v>
      </c>
      <c r="Y8" s="5">
        <v>53</v>
      </c>
      <c r="Z8" s="5">
        <v>56</v>
      </c>
      <c r="AA8" s="5">
        <v>52</v>
      </c>
      <c r="AB8" s="5">
        <v>50</v>
      </c>
      <c r="AC8" s="5">
        <v>59</v>
      </c>
      <c r="AD8" s="5">
        <v>59</v>
      </c>
      <c r="AE8" s="5">
        <v>58</v>
      </c>
      <c r="AF8" s="5">
        <v>59</v>
      </c>
      <c r="AG8" s="5">
        <v>59</v>
      </c>
      <c r="AH8" s="4">
        <f t="shared" si="0"/>
        <v>1680</v>
      </c>
    </row>
    <row r="9" spans="1:34" ht="15.75" x14ac:dyDescent="0.25">
      <c r="A9" s="6">
        <v>7</v>
      </c>
      <c r="B9" s="4" t="s">
        <v>11</v>
      </c>
      <c r="C9" s="4" t="s">
        <v>12</v>
      </c>
      <c r="D9" s="4">
        <v>0</v>
      </c>
      <c r="E9" s="4">
        <v>86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83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83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82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86</v>
      </c>
      <c r="AH9" s="4">
        <f t="shared" si="0"/>
        <v>420</v>
      </c>
    </row>
    <row r="10" spans="1:34" ht="15.75" x14ac:dyDescent="0.25">
      <c r="A10" s="6">
        <v>8</v>
      </c>
      <c r="B10" s="4" t="s">
        <v>13</v>
      </c>
      <c r="C10" s="4" t="s">
        <v>14</v>
      </c>
      <c r="D10" s="4">
        <v>0</v>
      </c>
      <c r="E10" s="4">
        <v>31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35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36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37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35</v>
      </c>
      <c r="AH10" s="4">
        <f t="shared" si="0"/>
        <v>174</v>
      </c>
    </row>
    <row r="11" spans="1:34" ht="15.75" x14ac:dyDescent="0.25">
      <c r="A11" s="1">
        <v>9</v>
      </c>
      <c r="B11" s="4" t="s">
        <v>15</v>
      </c>
      <c r="C11" s="4" t="s">
        <v>5</v>
      </c>
      <c r="D11" s="5">
        <v>78</v>
      </c>
      <c r="E11" s="5">
        <v>76</v>
      </c>
      <c r="F11" s="5">
        <v>76</v>
      </c>
      <c r="G11" s="5">
        <v>76</v>
      </c>
      <c r="H11" s="5">
        <v>74</v>
      </c>
      <c r="I11" s="5">
        <v>78</v>
      </c>
      <c r="J11" s="5">
        <v>79</v>
      </c>
      <c r="K11" s="5">
        <v>76</v>
      </c>
      <c r="L11" s="5">
        <v>75</v>
      </c>
      <c r="M11" s="5">
        <v>76</v>
      </c>
      <c r="N11" s="5">
        <v>78</v>
      </c>
      <c r="O11" s="5">
        <v>73</v>
      </c>
      <c r="P11" s="5">
        <v>78</v>
      </c>
      <c r="Q11" s="5">
        <v>76</v>
      </c>
      <c r="R11" s="5">
        <v>74</v>
      </c>
      <c r="S11" s="5">
        <v>77</v>
      </c>
      <c r="T11" s="5">
        <v>78</v>
      </c>
      <c r="U11" s="5">
        <v>80</v>
      </c>
      <c r="V11" s="5">
        <v>74</v>
      </c>
      <c r="W11" s="5">
        <v>79</v>
      </c>
      <c r="X11" s="5">
        <v>77</v>
      </c>
      <c r="Y11" s="5">
        <v>80</v>
      </c>
      <c r="Z11" s="5">
        <v>78</v>
      </c>
      <c r="AA11" s="5">
        <v>72</v>
      </c>
      <c r="AB11" s="5">
        <v>77</v>
      </c>
      <c r="AC11" s="5">
        <v>87</v>
      </c>
      <c r="AD11" s="5">
        <v>78</v>
      </c>
      <c r="AE11" s="5">
        <v>76</v>
      </c>
      <c r="AF11" s="5">
        <v>78</v>
      </c>
      <c r="AG11" s="5">
        <v>73</v>
      </c>
      <c r="AH11" s="4">
        <f t="shared" si="0"/>
        <v>2307</v>
      </c>
    </row>
    <row r="12" spans="1:34" ht="15.75" x14ac:dyDescent="0.25">
      <c r="A12" s="1">
        <v>10</v>
      </c>
      <c r="B12" s="4" t="s">
        <v>16</v>
      </c>
      <c r="C12" s="5" t="s">
        <v>12</v>
      </c>
      <c r="D12" s="5">
        <v>24</v>
      </c>
      <c r="E12" s="5">
        <v>26</v>
      </c>
      <c r="F12" s="5">
        <v>25</v>
      </c>
      <c r="G12" s="5">
        <v>27</v>
      </c>
      <c r="H12" s="5">
        <v>23</v>
      </c>
      <c r="I12" s="5">
        <v>21</v>
      </c>
      <c r="J12" s="5">
        <v>22</v>
      </c>
      <c r="K12" s="5">
        <v>23</v>
      </c>
      <c r="L12" s="5">
        <v>21</v>
      </c>
      <c r="M12" s="5">
        <v>24</v>
      </c>
      <c r="N12" s="5">
        <v>22</v>
      </c>
      <c r="O12" s="5">
        <v>23</v>
      </c>
      <c r="P12" s="5">
        <v>23</v>
      </c>
      <c r="Q12" s="5">
        <v>21</v>
      </c>
      <c r="R12" s="5">
        <v>27</v>
      </c>
      <c r="S12" s="5">
        <v>26</v>
      </c>
      <c r="T12" s="5">
        <v>27</v>
      </c>
      <c r="U12" s="5">
        <v>26</v>
      </c>
      <c r="V12" s="5">
        <v>28</v>
      </c>
      <c r="W12" s="5">
        <v>24</v>
      </c>
      <c r="X12" s="5">
        <v>25</v>
      </c>
      <c r="Y12" s="5">
        <v>24</v>
      </c>
      <c r="Z12" s="5">
        <v>23</v>
      </c>
      <c r="AA12" s="5">
        <v>25</v>
      </c>
      <c r="AB12" s="5">
        <v>26</v>
      </c>
      <c r="AC12" s="5">
        <v>22</v>
      </c>
      <c r="AD12" s="5">
        <v>27</v>
      </c>
      <c r="AE12" s="5">
        <v>28</v>
      </c>
      <c r="AF12" s="5">
        <v>26</v>
      </c>
      <c r="AG12" s="5">
        <v>25</v>
      </c>
      <c r="AH12" s="4">
        <f t="shared" si="0"/>
        <v>734</v>
      </c>
    </row>
    <row r="13" spans="1:34" ht="15.75" x14ac:dyDescent="0.25">
      <c r="A13" s="1">
        <v>11</v>
      </c>
      <c r="B13" s="4" t="s">
        <v>17</v>
      </c>
      <c r="C13" s="5" t="s">
        <v>14</v>
      </c>
      <c r="D13" s="5">
        <v>23</v>
      </c>
      <c r="E13" s="5">
        <v>19</v>
      </c>
      <c r="F13" s="5">
        <v>24</v>
      </c>
      <c r="G13" s="5">
        <v>25</v>
      </c>
      <c r="H13" s="5">
        <v>19</v>
      </c>
      <c r="I13" s="5">
        <v>21</v>
      </c>
      <c r="J13" s="5">
        <v>22</v>
      </c>
      <c r="K13" s="5">
        <v>23</v>
      </c>
      <c r="L13" s="5">
        <v>21</v>
      </c>
      <c r="M13" s="5">
        <v>24</v>
      </c>
      <c r="N13" s="5">
        <v>22</v>
      </c>
      <c r="O13" s="5">
        <v>23</v>
      </c>
      <c r="P13" s="5">
        <v>23</v>
      </c>
      <c r="Q13" s="5">
        <v>21</v>
      </c>
      <c r="R13" s="5">
        <v>16</v>
      </c>
      <c r="S13" s="5">
        <v>26</v>
      </c>
      <c r="T13" s="5">
        <v>23</v>
      </c>
      <c r="U13" s="5">
        <v>21</v>
      </c>
      <c r="V13" s="5">
        <v>26</v>
      </c>
      <c r="W13" s="5">
        <v>23</v>
      </c>
      <c r="X13" s="5">
        <v>22</v>
      </c>
      <c r="Y13" s="5">
        <v>24</v>
      </c>
      <c r="Z13" s="5">
        <v>23</v>
      </c>
      <c r="AA13" s="5">
        <v>25</v>
      </c>
      <c r="AB13" s="5">
        <v>18</v>
      </c>
      <c r="AC13" s="5">
        <v>22</v>
      </c>
      <c r="AD13" s="5">
        <v>26</v>
      </c>
      <c r="AE13" s="5">
        <v>28</v>
      </c>
      <c r="AF13" s="5">
        <v>21</v>
      </c>
      <c r="AG13" s="5">
        <v>21</v>
      </c>
      <c r="AH13" s="4">
        <f t="shared" si="0"/>
        <v>675</v>
      </c>
    </row>
    <row r="14" spans="1:34" ht="15.75" x14ac:dyDescent="0.25">
      <c r="A14" s="1">
        <v>12</v>
      </c>
      <c r="B14" s="4" t="s">
        <v>18</v>
      </c>
      <c r="C14" s="5" t="s">
        <v>5</v>
      </c>
      <c r="D14" s="5">
        <v>92</v>
      </c>
      <c r="E14" s="5">
        <v>102</v>
      </c>
      <c r="F14" s="5">
        <v>83</v>
      </c>
      <c r="G14" s="5">
        <v>90</v>
      </c>
      <c r="H14" s="5">
        <v>88</v>
      </c>
      <c r="I14" s="5">
        <v>84</v>
      </c>
      <c r="J14" s="5">
        <v>97</v>
      </c>
      <c r="K14" s="5">
        <v>81</v>
      </c>
      <c r="L14" s="5">
        <v>85</v>
      </c>
      <c r="M14" s="5">
        <v>80</v>
      </c>
      <c r="N14" s="5">
        <v>82</v>
      </c>
      <c r="O14" s="5">
        <v>85</v>
      </c>
      <c r="P14" s="5">
        <v>80</v>
      </c>
      <c r="Q14" s="5">
        <v>86</v>
      </c>
      <c r="R14" s="5">
        <v>80</v>
      </c>
      <c r="S14" s="5">
        <v>85</v>
      </c>
      <c r="T14" s="5">
        <v>89</v>
      </c>
      <c r="U14" s="5">
        <v>79</v>
      </c>
      <c r="V14" s="5">
        <v>98</v>
      </c>
      <c r="W14" s="5">
        <v>85</v>
      </c>
      <c r="X14" s="5">
        <v>83</v>
      </c>
      <c r="Y14" s="5">
        <v>112</v>
      </c>
      <c r="Z14" s="5">
        <v>86</v>
      </c>
      <c r="AA14" s="5">
        <v>86</v>
      </c>
      <c r="AB14" s="5">
        <v>85</v>
      </c>
      <c r="AC14" s="5">
        <v>102</v>
      </c>
      <c r="AD14" s="5">
        <v>93</v>
      </c>
      <c r="AE14" s="5">
        <v>89</v>
      </c>
      <c r="AF14" s="5">
        <v>82</v>
      </c>
      <c r="AG14" s="5">
        <v>81</v>
      </c>
      <c r="AH14" s="4">
        <f t="shared" si="0"/>
        <v>2630</v>
      </c>
    </row>
    <row r="15" spans="1:34" ht="15.75" x14ac:dyDescent="0.25">
      <c r="A15" s="6">
        <v>13</v>
      </c>
      <c r="B15" s="4" t="s">
        <v>19</v>
      </c>
      <c r="C15" s="5" t="s">
        <v>12</v>
      </c>
      <c r="D15" s="4">
        <v>0</v>
      </c>
      <c r="E15" s="4">
        <v>168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186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165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149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167</v>
      </c>
      <c r="AH15" s="4">
        <f t="shared" si="0"/>
        <v>835</v>
      </c>
    </row>
    <row r="16" spans="1:34" ht="15.75" x14ac:dyDescent="0.25">
      <c r="A16" s="1">
        <v>14</v>
      </c>
      <c r="B16" s="4" t="s">
        <v>20</v>
      </c>
      <c r="C16" s="4" t="s">
        <v>5</v>
      </c>
      <c r="D16" s="5">
        <v>78</v>
      </c>
      <c r="E16" s="5">
        <v>77</v>
      </c>
      <c r="F16" s="5">
        <v>76</v>
      </c>
      <c r="G16" s="5">
        <v>73</v>
      </c>
      <c r="H16" s="5">
        <v>64</v>
      </c>
      <c r="I16" s="5">
        <v>78</v>
      </c>
      <c r="J16" s="5">
        <v>74</v>
      </c>
      <c r="K16" s="5">
        <v>76</v>
      </c>
      <c r="L16" s="5">
        <v>74</v>
      </c>
      <c r="M16" s="5">
        <v>76</v>
      </c>
      <c r="N16" s="5">
        <v>80</v>
      </c>
      <c r="O16" s="5">
        <v>86</v>
      </c>
      <c r="P16" s="5">
        <v>80</v>
      </c>
      <c r="Q16" s="5">
        <v>76</v>
      </c>
      <c r="R16" s="5">
        <v>74</v>
      </c>
      <c r="S16" s="5">
        <v>77</v>
      </c>
      <c r="T16" s="5">
        <v>78</v>
      </c>
      <c r="U16" s="5">
        <v>80</v>
      </c>
      <c r="V16" s="5">
        <v>78</v>
      </c>
      <c r="W16" s="5">
        <v>79</v>
      </c>
      <c r="X16" s="5">
        <v>77</v>
      </c>
      <c r="Y16" s="5">
        <v>76</v>
      </c>
      <c r="Z16" s="5">
        <v>78</v>
      </c>
      <c r="AA16" s="5">
        <v>72</v>
      </c>
      <c r="AB16" s="5">
        <v>77</v>
      </c>
      <c r="AC16" s="5">
        <v>79</v>
      </c>
      <c r="AD16" s="5">
        <v>79</v>
      </c>
      <c r="AE16" s="5">
        <v>76</v>
      </c>
      <c r="AF16" s="5">
        <v>82</v>
      </c>
      <c r="AG16" s="5">
        <v>81</v>
      </c>
      <c r="AH16" s="4">
        <f t="shared" si="0"/>
        <v>2311</v>
      </c>
    </row>
    <row r="17" spans="1:34" ht="15.75" x14ac:dyDescent="0.25">
      <c r="A17" s="1">
        <v>15</v>
      </c>
      <c r="B17" s="4" t="s">
        <v>21</v>
      </c>
      <c r="C17" s="4" t="s">
        <v>14</v>
      </c>
      <c r="D17" s="4">
        <v>23</v>
      </c>
      <c r="E17" s="4">
        <v>19</v>
      </c>
      <c r="F17" s="4">
        <v>17</v>
      </c>
      <c r="G17" s="4">
        <v>21</v>
      </c>
      <c r="H17" s="4">
        <v>15</v>
      </c>
      <c r="I17" s="4">
        <v>18</v>
      </c>
      <c r="J17" s="4">
        <v>24</v>
      </c>
      <c r="K17" s="4">
        <v>18</v>
      </c>
      <c r="L17" s="4">
        <v>19</v>
      </c>
      <c r="M17" s="4">
        <v>21</v>
      </c>
      <c r="N17" s="4">
        <v>23</v>
      </c>
      <c r="O17" s="4">
        <v>24</v>
      </c>
      <c r="P17" s="4">
        <v>19</v>
      </c>
      <c r="Q17" s="4">
        <v>26</v>
      </c>
      <c r="R17" s="4">
        <v>21</v>
      </c>
      <c r="S17" s="4">
        <v>19</v>
      </c>
      <c r="T17" s="4">
        <v>24</v>
      </c>
      <c r="U17" s="4">
        <v>23</v>
      </c>
      <c r="V17" s="4">
        <v>26</v>
      </c>
      <c r="W17" s="4">
        <v>25</v>
      </c>
      <c r="X17" s="4">
        <v>18</v>
      </c>
      <c r="Y17" s="4">
        <v>19</v>
      </c>
      <c r="Z17" s="4">
        <v>23</v>
      </c>
      <c r="AA17" s="4">
        <v>21</v>
      </c>
      <c r="AB17" s="4">
        <v>22</v>
      </c>
      <c r="AC17" s="4">
        <v>21</v>
      </c>
      <c r="AD17" s="4">
        <v>19</v>
      </c>
      <c r="AE17" s="4">
        <v>19</v>
      </c>
      <c r="AF17" s="4">
        <v>23</v>
      </c>
      <c r="AG17" s="4">
        <v>21</v>
      </c>
      <c r="AH17" s="4">
        <f t="shared" si="0"/>
        <v>631</v>
      </c>
    </row>
    <row r="18" spans="1:34" ht="15.75" x14ac:dyDescent="0.25">
      <c r="A18" s="1">
        <v>16</v>
      </c>
      <c r="B18" s="4" t="s">
        <v>22</v>
      </c>
      <c r="C18" s="4" t="s">
        <v>12</v>
      </c>
      <c r="D18" s="5">
        <v>36</v>
      </c>
      <c r="E18" s="5">
        <v>38</v>
      </c>
      <c r="F18" s="5">
        <v>43</v>
      </c>
      <c r="G18" s="5">
        <v>46</v>
      </c>
      <c r="H18" s="5">
        <v>38</v>
      </c>
      <c r="I18" s="5">
        <v>34</v>
      </c>
      <c r="J18" s="5">
        <v>32</v>
      </c>
      <c r="K18" s="5">
        <v>37</v>
      </c>
      <c r="L18" s="5">
        <v>37</v>
      </c>
      <c r="M18" s="5">
        <v>32</v>
      </c>
      <c r="N18" s="5">
        <v>26</v>
      </c>
      <c r="O18" s="5">
        <v>37</v>
      </c>
      <c r="P18" s="5">
        <v>26</v>
      </c>
      <c r="Q18" s="5">
        <v>27</v>
      </c>
      <c r="R18" s="5">
        <v>29</v>
      </c>
      <c r="S18" s="5">
        <v>22</v>
      </c>
      <c r="T18" s="5">
        <v>28</v>
      </c>
      <c r="U18" s="5">
        <v>29</v>
      </c>
      <c r="V18" s="5">
        <v>26</v>
      </c>
      <c r="W18" s="5">
        <v>36</v>
      </c>
      <c r="X18" s="5">
        <v>31</v>
      </c>
      <c r="Y18" s="5">
        <v>32</v>
      </c>
      <c r="Z18" s="5">
        <v>31</v>
      </c>
      <c r="AA18" s="5">
        <v>35</v>
      </c>
      <c r="AB18" s="5">
        <v>36</v>
      </c>
      <c r="AC18" s="5">
        <v>26</v>
      </c>
      <c r="AD18" s="5">
        <v>28</v>
      </c>
      <c r="AE18" s="5">
        <v>27</v>
      </c>
      <c r="AF18" s="5">
        <v>24</v>
      </c>
      <c r="AG18" s="5">
        <v>27</v>
      </c>
      <c r="AH18" s="4">
        <f t="shared" si="0"/>
        <v>956</v>
      </c>
    </row>
    <row r="19" spans="1:34" ht="15.75" x14ac:dyDescent="0.25">
      <c r="A19" s="1">
        <v>17</v>
      </c>
      <c r="B19" s="4" t="s">
        <v>23</v>
      </c>
      <c r="C19" s="4" t="s">
        <v>5</v>
      </c>
      <c r="D19" s="5">
        <v>78</v>
      </c>
      <c r="E19" s="5">
        <v>76</v>
      </c>
      <c r="F19" s="5">
        <v>76</v>
      </c>
      <c r="G19" s="5">
        <v>76</v>
      </c>
      <c r="H19" s="5">
        <v>74</v>
      </c>
      <c r="I19" s="5">
        <v>78</v>
      </c>
      <c r="J19" s="5">
        <v>79</v>
      </c>
      <c r="K19" s="5">
        <v>76</v>
      </c>
      <c r="L19" s="5">
        <v>82</v>
      </c>
      <c r="M19" s="5">
        <v>76</v>
      </c>
      <c r="N19" s="5">
        <v>80</v>
      </c>
      <c r="O19" s="5">
        <v>86</v>
      </c>
      <c r="P19" s="5">
        <v>78</v>
      </c>
      <c r="Q19" s="5">
        <v>76</v>
      </c>
      <c r="R19" s="5">
        <v>82</v>
      </c>
      <c r="S19" s="5">
        <v>77</v>
      </c>
      <c r="T19" s="5">
        <v>78</v>
      </c>
      <c r="U19" s="5">
        <v>80</v>
      </c>
      <c r="V19" s="5">
        <v>74</v>
      </c>
      <c r="W19" s="5">
        <v>79</v>
      </c>
      <c r="X19" s="5">
        <v>77</v>
      </c>
      <c r="Y19" s="5">
        <v>80</v>
      </c>
      <c r="Z19" s="5">
        <v>78</v>
      </c>
      <c r="AA19" s="5">
        <v>72</v>
      </c>
      <c r="AB19" s="5">
        <v>77</v>
      </c>
      <c r="AC19" s="5">
        <v>87</v>
      </c>
      <c r="AD19" s="5">
        <v>78</v>
      </c>
      <c r="AE19" s="5">
        <v>76</v>
      </c>
      <c r="AF19" s="5">
        <v>85</v>
      </c>
      <c r="AG19" s="4">
        <v>82</v>
      </c>
      <c r="AH19" s="4">
        <f t="shared" si="0"/>
        <v>2353</v>
      </c>
    </row>
    <row r="20" spans="1:34" ht="15.75" x14ac:dyDescent="0.25">
      <c r="A20" s="1">
        <v>18</v>
      </c>
      <c r="B20" s="4" t="s">
        <v>24</v>
      </c>
      <c r="C20" s="4" t="s">
        <v>5</v>
      </c>
      <c r="D20" s="5">
        <v>76</v>
      </c>
      <c r="E20" s="5">
        <v>75</v>
      </c>
      <c r="F20" s="5">
        <v>78</v>
      </c>
      <c r="G20" s="5">
        <v>90</v>
      </c>
      <c r="H20" s="5">
        <v>76</v>
      </c>
      <c r="I20" s="5">
        <v>84</v>
      </c>
      <c r="J20" s="5">
        <v>97</v>
      </c>
      <c r="K20" s="5">
        <v>85</v>
      </c>
      <c r="L20" s="5">
        <v>85</v>
      </c>
      <c r="M20" s="5">
        <v>80</v>
      </c>
      <c r="N20" s="5">
        <v>73</v>
      </c>
      <c r="O20" s="5">
        <v>85</v>
      </c>
      <c r="P20" s="5">
        <v>80</v>
      </c>
      <c r="Q20" s="5">
        <v>70</v>
      </c>
      <c r="R20" s="5">
        <v>80</v>
      </c>
      <c r="S20" s="5">
        <v>85</v>
      </c>
      <c r="T20" s="5">
        <v>76</v>
      </c>
      <c r="U20" s="5">
        <v>79</v>
      </c>
      <c r="V20" s="5">
        <v>78</v>
      </c>
      <c r="W20" s="5">
        <v>84</v>
      </c>
      <c r="X20" s="5">
        <v>75</v>
      </c>
      <c r="Y20" s="5">
        <v>78</v>
      </c>
      <c r="Z20" s="5">
        <v>87</v>
      </c>
      <c r="AA20" s="5">
        <v>73</v>
      </c>
      <c r="AB20" s="5">
        <v>79</v>
      </c>
      <c r="AC20" s="5">
        <v>81</v>
      </c>
      <c r="AD20" s="5">
        <v>69</v>
      </c>
      <c r="AE20" s="5">
        <v>89</v>
      </c>
      <c r="AF20" s="5">
        <v>71</v>
      </c>
      <c r="AG20" s="4">
        <v>78</v>
      </c>
      <c r="AH20" s="4">
        <f t="shared" si="0"/>
        <v>2396</v>
      </c>
    </row>
    <row r="21" spans="1:34" ht="15.75" x14ac:dyDescent="0.25">
      <c r="A21" s="6">
        <v>19</v>
      </c>
      <c r="B21" s="4" t="s">
        <v>25</v>
      </c>
      <c r="C21" s="4" t="s">
        <v>12</v>
      </c>
      <c r="D21" s="4">
        <v>0</v>
      </c>
      <c r="E21" s="4">
        <v>105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98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92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82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86</v>
      </c>
      <c r="AH21" s="4">
        <f t="shared" si="0"/>
        <v>463</v>
      </c>
    </row>
    <row r="22" spans="1:34" ht="15.75" x14ac:dyDescent="0.25">
      <c r="A22" s="1">
        <v>20</v>
      </c>
      <c r="B22" s="4" t="s">
        <v>26</v>
      </c>
      <c r="C22" s="4" t="s">
        <v>14</v>
      </c>
      <c r="D22" s="4">
        <v>19</v>
      </c>
      <c r="E22" s="4">
        <v>23</v>
      </c>
      <c r="F22" s="4">
        <v>25</v>
      </c>
      <c r="G22" s="4">
        <v>21</v>
      </c>
      <c r="H22" s="4">
        <v>25</v>
      </c>
      <c r="I22" s="4">
        <v>19</v>
      </c>
      <c r="J22" s="4">
        <v>24</v>
      </c>
      <c r="K22" s="4">
        <v>26</v>
      </c>
      <c r="L22" s="4">
        <v>22</v>
      </c>
      <c r="M22" s="4">
        <v>26</v>
      </c>
      <c r="N22" s="4">
        <v>24</v>
      </c>
      <c r="O22" s="4">
        <v>25</v>
      </c>
      <c r="P22" s="4">
        <v>19</v>
      </c>
      <c r="Q22" s="4">
        <v>18</v>
      </c>
      <c r="R22" s="4">
        <v>19</v>
      </c>
      <c r="S22" s="4">
        <v>19</v>
      </c>
      <c r="T22" s="4">
        <v>25</v>
      </c>
      <c r="U22" s="4">
        <v>26</v>
      </c>
      <c r="V22" s="4">
        <v>21</v>
      </c>
      <c r="W22" s="4">
        <v>22</v>
      </c>
      <c r="X22" s="4">
        <v>23</v>
      </c>
      <c r="Y22" s="4">
        <v>24</v>
      </c>
      <c r="Z22" s="4">
        <v>21</v>
      </c>
      <c r="AA22" s="4">
        <v>21</v>
      </c>
      <c r="AB22" s="4">
        <v>23</v>
      </c>
      <c r="AC22" s="4">
        <v>24</v>
      </c>
      <c r="AD22" s="4">
        <v>25</v>
      </c>
      <c r="AE22" s="4">
        <v>21</v>
      </c>
      <c r="AF22" s="4">
        <v>19</v>
      </c>
      <c r="AG22" s="4">
        <v>19</v>
      </c>
      <c r="AH22" s="4">
        <f t="shared" si="0"/>
        <v>668</v>
      </c>
    </row>
    <row r="23" spans="1:34" ht="15.75" x14ac:dyDescent="0.25">
      <c r="A23" s="1">
        <v>21</v>
      </c>
      <c r="B23" s="4" t="s">
        <v>27</v>
      </c>
      <c r="C23" s="4" t="s">
        <v>12</v>
      </c>
      <c r="D23" s="5">
        <v>28</v>
      </c>
      <c r="E23" s="5">
        <v>31</v>
      </c>
      <c r="F23" s="5">
        <v>24</v>
      </c>
      <c r="G23" s="5">
        <v>24</v>
      </c>
      <c r="H23" s="5">
        <v>25</v>
      </c>
      <c r="I23" s="5">
        <v>26</v>
      </c>
      <c r="J23" s="5">
        <v>27</v>
      </c>
      <c r="K23" s="5">
        <v>24</v>
      </c>
      <c r="L23" s="5">
        <v>24</v>
      </c>
      <c r="M23" s="5">
        <v>23</v>
      </c>
      <c r="N23" s="5">
        <v>28</v>
      </c>
      <c r="O23" s="5">
        <v>26</v>
      </c>
      <c r="P23" s="5">
        <v>26</v>
      </c>
      <c r="Q23" s="5">
        <v>25</v>
      </c>
      <c r="R23" s="5">
        <v>24</v>
      </c>
      <c r="S23" s="5">
        <v>23</v>
      </c>
      <c r="T23" s="5">
        <v>29</v>
      </c>
      <c r="U23" s="5">
        <v>27</v>
      </c>
      <c r="V23" s="5">
        <v>26</v>
      </c>
      <c r="W23" s="5">
        <v>24</v>
      </c>
      <c r="X23" s="5">
        <v>22</v>
      </c>
      <c r="Y23" s="5">
        <v>31</v>
      </c>
      <c r="Z23" s="5">
        <v>23</v>
      </c>
      <c r="AA23" s="5">
        <v>22</v>
      </c>
      <c r="AB23" s="5">
        <v>36</v>
      </c>
      <c r="AC23" s="5">
        <v>38</v>
      </c>
      <c r="AD23" s="5">
        <v>49</v>
      </c>
      <c r="AE23" s="5">
        <v>40</v>
      </c>
      <c r="AF23" s="5">
        <v>35</v>
      </c>
      <c r="AG23" s="5">
        <v>34</v>
      </c>
      <c r="AH23" s="4">
        <f t="shared" si="0"/>
        <v>844</v>
      </c>
    </row>
    <row r="24" spans="1:34" ht="15.75" x14ac:dyDescent="0.25">
      <c r="A24" s="1">
        <v>22</v>
      </c>
      <c r="B24" s="4" t="s">
        <v>28</v>
      </c>
      <c r="C24" s="4" t="s">
        <v>5</v>
      </c>
      <c r="D24" s="5">
        <v>76</v>
      </c>
      <c r="E24" s="5">
        <v>70</v>
      </c>
      <c r="F24" s="5">
        <v>75</v>
      </c>
      <c r="G24" s="5">
        <v>90</v>
      </c>
      <c r="H24" s="5">
        <v>71</v>
      </c>
      <c r="I24" s="5">
        <v>84</v>
      </c>
      <c r="J24" s="5">
        <v>97</v>
      </c>
      <c r="K24" s="5">
        <v>85</v>
      </c>
      <c r="L24" s="5">
        <v>85</v>
      </c>
      <c r="M24" s="5">
        <v>80</v>
      </c>
      <c r="N24" s="5">
        <v>73</v>
      </c>
      <c r="O24" s="5">
        <v>85</v>
      </c>
      <c r="P24" s="5">
        <v>80</v>
      </c>
      <c r="Q24" s="5">
        <v>70</v>
      </c>
      <c r="R24" s="5">
        <v>80</v>
      </c>
      <c r="S24" s="5">
        <v>85</v>
      </c>
      <c r="T24" s="5">
        <v>76</v>
      </c>
      <c r="U24" s="5">
        <v>79</v>
      </c>
      <c r="V24" s="5">
        <v>70</v>
      </c>
      <c r="W24" s="5">
        <v>69</v>
      </c>
      <c r="X24" s="5">
        <v>79</v>
      </c>
      <c r="Y24" s="5">
        <v>70</v>
      </c>
      <c r="Z24" s="5">
        <v>86</v>
      </c>
      <c r="AA24" s="5">
        <v>86</v>
      </c>
      <c r="AB24" s="5">
        <v>85</v>
      </c>
      <c r="AC24" s="5">
        <v>68</v>
      </c>
      <c r="AD24" s="5">
        <v>69</v>
      </c>
      <c r="AE24" s="5">
        <v>89</v>
      </c>
      <c r="AF24" s="5">
        <v>71</v>
      </c>
      <c r="AG24" s="5">
        <v>81</v>
      </c>
      <c r="AH24" s="4">
        <f t="shared" si="0"/>
        <v>2364</v>
      </c>
    </row>
    <row r="25" spans="1:34" ht="15.75" x14ac:dyDescent="0.25">
      <c r="A25" s="1">
        <v>23</v>
      </c>
      <c r="B25" s="4" t="s">
        <v>29</v>
      </c>
      <c r="C25" s="4" t="s">
        <v>12</v>
      </c>
      <c r="D25" s="5">
        <v>37</v>
      </c>
      <c r="E25" s="5">
        <v>50</v>
      </c>
      <c r="F25" s="5">
        <v>46</v>
      </c>
      <c r="G25" s="5">
        <v>46</v>
      </c>
      <c r="H25" s="5">
        <v>28</v>
      </c>
      <c r="I25" s="5">
        <v>38</v>
      </c>
      <c r="J25" s="5">
        <v>32</v>
      </c>
      <c r="K25" s="5">
        <v>47</v>
      </c>
      <c r="L25" s="5">
        <v>36</v>
      </c>
      <c r="M25" s="5">
        <v>38</v>
      </c>
      <c r="N25" s="5">
        <v>49</v>
      </c>
      <c r="O25" s="5">
        <v>40</v>
      </c>
      <c r="P25" s="5">
        <v>35</v>
      </c>
      <c r="Q25" s="5">
        <v>34</v>
      </c>
      <c r="R25" s="5">
        <v>32</v>
      </c>
      <c r="S25" s="5">
        <v>47</v>
      </c>
      <c r="T25" s="5">
        <v>36</v>
      </c>
      <c r="U25" s="5">
        <v>38</v>
      </c>
      <c r="V25" s="5">
        <v>49</v>
      </c>
      <c r="W25" s="5">
        <v>40</v>
      </c>
      <c r="X25" s="5">
        <v>35</v>
      </c>
      <c r="Y25" s="5">
        <v>34</v>
      </c>
      <c r="Z25" s="5">
        <v>40</v>
      </c>
      <c r="AA25" s="5">
        <v>47</v>
      </c>
      <c r="AB25" s="5">
        <v>36</v>
      </c>
      <c r="AC25" s="5">
        <v>40</v>
      </c>
      <c r="AD25" s="5">
        <v>49</v>
      </c>
      <c r="AE25" s="5">
        <v>40</v>
      </c>
      <c r="AF25" s="5">
        <v>38</v>
      </c>
      <c r="AG25" s="5">
        <v>39</v>
      </c>
      <c r="AH25" s="4">
        <f t="shared" si="0"/>
        <v>1196</v>
      </c>
    </row>
    <row r="26" spans="1:34" ht="15.75" x14ac:dyDescent="0.25">
      <c r="A26" s="1">
        <v>24</v>
      </c>
      <c r="B26" s="4" t="s">
        <v>30</v>
      </c>
      <c r="C26" s="4" t="s">
        <v>5</v>
      </c>
      <c r="D26" s="5">
        <v>76</v>
      </c>
      <c r="E26" s="5">
        <v>70</v>
      </c>
      <c r="F26" s="5">
        <v>88</v>
      </c>
      <c r="G26" s="5">
        <v>90</v>
      </c>
      <c r="H26" s="5">
        <v>86</v>
      </c>
      <c r="I26" s="5">
        <v>84</v>
      </c>
      <c r="J26" s="5">
        <v>97</v>
      </c>
      <c r="K26" s="5">
        <v>85</v>
      </c>
      <c r="L26" s="5">
        <v>85</v>
      </c>
      <c r="M26" s="5">
        <v>80</v>
      </c>
      <c r="N26" s="5">
        <v>73</v>
      </c>
      <c r="O26" s="5">
        <v>85</v>
      </c>
      <c r="P26" s="5">
        <v>80</v>
      </c>
      <c r="Q26" s="5">
        <v>86</v>
      </c>
      <c r="R26" s="5">
        <v>80</v>
      </c>
      <c r="S26" s="5">
        <v>85</v>
      </c>
      <c r="T26" s="5">
        <v>76</v>
      </c>
      <c r="U26" s="5">
        <v>79</v>
      </c>
      <c r="V26" s="5">
        <v>70</v>
      </c>
      <c r="W26" s="5">
        <v>74</v>
      </c>
      <c r="X26" s="5">
        <v>79</v>
      </c>
      <c r="Y26" s="5">
        <v>76</v>
      </c>
      <c r="Z26" s="5">
        <v>86</v>
      </c>
      <c r="AA26" s="5">
        <v>86</v>
      </c>
      <c r="AB26" s="5">
        <v>85</v>
      </c>
      <c r="AC26" s="5">
        <v>79</v>
      </c>
      <c r="AD26" s="5">
        <v>86</v>
      </c>
      <c r="AE26" s="5">
        <v>89</v>
      </c>
      <c r="AF26" s="5">
        <v>78</v>
      </c>
      <c r="AG26" s="5">
        <v>81</v>
      </c>
      <c r="AH26" s="4">
        <f t="shared" si="0"/>
        <v>2454</v>
      </c>
    </row>
    <row r="27" spans="1:34" ht="15.75" x14ac:dyDescent="0.25">
      <c r="A27" s="1">
        <v>25</v>
      </c>
      <c r="B27" s="4" t="s">
        <v>31</v>
      </c>
      <c r="C27" s="5" t="s">
        <v>5</v>
      </c>
      <c r="D27" s="5">
        <v>80</v>
      </c>
      <c r="E27" s="5">
        <v>77</v>
      </c>
      <c r="F27" s="5">
        <v>78</v>
      </c>
      <c r="G27" s="5">
        <v>73</v>
      </c>
      <c r="H27" s="5">
        <v>64</v>
      </c>
      <c r="I27" s="5">
        <v>78</v>
      </c>
      <c r="J27" s="5">
        <v>74</v>
      </c>
      <c r="K27" s="5">
        <v>76</v>
      </c>
      <c r="L27" s="5">
        <v>74</v>
      </c>
      <c r="M27" s="5">
        <v>73</v>
      </c>
      <c r="N27" s="5">
        <v>80</v>
      </c>
      <c r="O27" s="5">
        <v>72</v>
      </c>
      <c r="P27" s="5">
        <v>80</v>
      </c>
      <c r="Q27" s="5">
        <v>86</v>
      </c>
      <c r="R27" s="5">
        <v>78</v>
      </c>
      <c r="S27" s="5">
        <v>77</v>
      </c>
      <c r="T27" s="5">
        <v>75</v>
      </c>
      <c r="U27" s="5">
        <v>73</v>
      </c>
      <c r="V27" s="5">
        <v>78</v>
      </c>
      <c r="W27" s="5">
        <v>83</v>
      </c>
      <c r="X27" s="5">
        <v>77</v>
      </c>
      <c r="Y27" s="5">
        <v>75</v>
      </c>
      <c r="Z27" s="5">
        <v>75</v>
      </c>
      <c r="AA27" s="5">
        <v>72</v>
      </c>
      <c r="AB27" s="5">
        <v>77</v>
      </c>
      <c r="AC27" s="5">
        <v>75</v>
      </c>
      <c r="AD27" s="5">
        <v>79</v>
      </c>
      <c r="AE27" s="5">
        <v>76</v>
      </c>
      <c r="AF27" s="5">
        <v>85</v>
      </c>
      <c r="AG27" s="5">
        <v>78</v>
      </c>
      <c r="AH27" s="4">
        <f t="shared" si="0"/>
        <v>2298</v>
      </c>
    </row>
    <row r="28" spans="1:34" ht="15.75" x14ac:dyDescent="0.25">
      <c r="A28" s="1">
        <v>26</v>
      </c>
      <c r="B28" s="4" t="s">
        <v>32</v>
      </c>
      <c r="C28" s="4" t="s">
        <v>5</v>
      </c>
      <c r="D28" s="5">
        <v>76</v>
      </c>
      <c r="E28" s="5">
        <v>77</v>
      </c>
      <c r="F28" s="5">
        <v>75</v>
      </c>
      <c r="G28" s="5">
        <v>90</v>
      </c>
      <c r="H28" s="5">
        <v>71</v>
      </c>
      <c r="I28" s="5">
        <v>84</v>
      </c>
      <c r="J28" s="5">
        <v>86</v>
      </c>
      <c r="K28" s="5">
        <v>85</v>
      </c>
      <c r="L28" s="5">
        <v>85</v>
      </c>
      <c r="M28" s="5">
        <v>80</v>
      </c>
      <c r="N28" s="5">
        <v>73</v>
      </c>
      <c r="O28" s="5">
        <v>85</v>
      </c>
      <c r="P28" s="5">
        <v>88</v>
      </c>
      <c r="Q28" s="5">
        <v>70</v>
      </c>
      <c r="R28" s="5">
        <v>80</v>
      </c>
      <c r="S28" s="5">
        <v>85</v>
      </c>
      <c r="T28" s="5">
        <v>76</v>
      </c>
      <c r="U28" s="5">
        <v>79</v>
      </c>
      <c r="V28" s="5">
        <v>70</v>
      </c>
      <c r="W28" s="5">
        <v>69</v>
      </c>
      <c r="X28" s="5">
        <v>76</v>
      </c>
      <c r="Y28" s="5">
        <v>70</v>
      </c>
      <c r="Z28" s="5">
        <v>86</v>
      </c>
      <c r="AA28" s="5">
        <v>75</v>
      </c>
      <c r="AB28" s="5">
        <v>85</v>
      </c>
      <c r="AC28" s="5">
        <v>68</v>
      </c>
      <c r="AD28" s="5">
        <v>79</v>
      </c>
      <c r="AE28" s="5">
        <v>89</v>
      </c>
      <c r="AF28" s="5">
        <v>80</v>
      </c>
      <c r="AG28" s="5">
        <v>87</v>
      </c>
      <c r="AH28" s="4">
        <f t="shared" si="0"/>
        <v>2379</v>
      </c>
    </row>
    <row r="29" spans="1:34" ht="15.75" x14ac:dyDescent="0.25">
      <c r="A29" s="1">
        <v>27</v>
      </c>
      <c r="B29" s="4" t="s">
        <v>33</v>
      </c>
      <c r="C29" s="4" t="s">
        <v>12</v>
      </c>
      <c r="D29" s="5">
        <v>16</v>
      </c>
      <c r="E29" s="5">
        <v>19</v>
      </c>
      <c r="F29" s="5">
        <v>17</v>
      </c>
      <c r="G29" s="5">
        <v>18</v>
      </c>
      <c r="H29" s="5">
        <v>19</v>
      </c>
      <c r="I29" s="5">
        <v>21</v>
      </c>
      <c r="J29" s="5">
        <v>22</v>
      </c>
      <c r="K29" s="5">
        <v>22</v>
      </c>
      <c r="L29" s="5">
        <v>21</v>
      </c>
      <c r="M29" s="5">
        <v>24</v>
      </c>
      <c r="N29" s="5">
        <v>22</v>
      </c>
      <c r="O29" s="5">
        <v>23</v>
      </c>
      <c r="P29" s="5">
        <v>23</v>
      </c>
      <c r="Q29" s="5">
        <v>21</v>
      </c>
      <c r="R29" s="5">
        <v>16</v>
      </c>
      <c r="S29" s="5">
        <v>26</v>
      </c>
      <c r="T29" s="5">
        <v>23</v>
      </c>
      <c r="U29" s="5">
        <v>18</v>
      </c>
      <c r="V29" s="5">
        <v>18</v>
      </c>
      <c r="W29" s="5">
        <v>19</v>
      </c>
      <c r="X29" s="5">
        <v>22</v>
      </c>
      <c r="Y29" s="5">
        <v>24</v>
      </c>
      <c r="Z29" s="5">
        <v>23</v>
      </c>
      <c r="AA29" s="5">
        <v>25</v>
      </c>
      <c r="AB29" s="5">
        <v>18</v>
      </c>
      <c r="AC29" s="5">
        <v>22</v>
      </c>
      <c r="AD29" s="5">
        <v>17</v>
      </c>
      <c r="AE29" s="5">
        <v>17</v>
      </c>
      <c r="AF29" s="5">
        <v>19</v>
      </c>
      <c r="AG29" s="5">
        <v>21</v>
      </c>
      <c r="AH29" s="4">
        <f t="shared" si="0"/>
        <v>616</v>
      </c>
    </row>
    <row r="30" spans="1:34" ht="15.75" x14ac:dyDescent="0.25">
      <c r="A30" s="6">
        <v>28</v>
      </c>
      <c r="B30" s="4" t="s">
        <v>34</v>
      </c>
      <c r="C30" s="4" t="s">
        <v>14</v>
      </c>
      <c r="D30" s="4">
        <v>0</v>
      </c>
      <c r="E30" s="4">
        <v>86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89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93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86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94</v>
      </c>
      <c r="AH30" s="4">
        <f t="shared" si="0"/>
        <v>448</v>
      </c>
    </row>
    <row r="31" spans="1:34" ht="15.75" x14ac:dyDescent="0.25">
      <c r="A31" s="1">
        <v>29</v>
      </c>
      <c r="B31" s="4" t="s">
        <v>35</v>
      </c>
      <c r="C31" s="4" t="s">
        <v>14</v>
      </c>
      <c r="D31" s="5">
        <v>17</v>
      </c>
      <c r="E31" s="5">
        <v>19</v>
      </c>
      <c r="F31" s="5">
        <v>16</v>
      </c>
      <c r="G31" s="5">
        <v>18</v>
      </c>
      <c r="H31" s="5">
        <v>19</v>
      </c>
      <c r="I31" s="5">
        <v>21</v>
      </c>
      <c r="J31" s="5">
        <v>22</v>
      </c>
      <c r="K31" s="5">
        <v>22</v>
      </c>
      <c r="L31" s="5">
        <v>21</v>
      </c>
      <c r="M31" s="5">
        <v>24</v>
      </c>
      <c r="N31" s="5">
        <v>22</v>
      </c>
      <c r="O31" s="5">
        <v>23</v>
      </c>
      <c r="P31" s="5">
        <v>23</v>
      </c>
      <c r="Q31" s="5">
        <v>21</v>
      </c>
      <c r="R31" s="5">
        <v>16</v>
      </c>
      <c r="S31" s="5">
        <v>26</v>
      </c>
      <c r="T31" s="5">
        <v>23</v>
      </c>
      <c r="U31" s="5">
        <v>18</v>
      </c>
      <c r="V31" s="5">
        <v>18</v>
      </c>
      <c r="W31" s="5">
        <v>19</v>
      </c>
      <c r="X31" s="5">
        <v>22</v>
      </c>
      <c r="Y31" s="5">
        <v>24</v>
      </c>
      <c r="Z31" s="5">
        <v>23</v>
      </c>
      <c r="AA31" s="5">
        <v>25</v>
      </c>
      <c r="AB31" s="5">
        <v>18</v>
      </c>
      <c r="AC31" s="5">
        <v>22</v>
      </c>
      <c r="AD31" s="5">
        <v>17</v>
      </c>
      <c r="AE31" s="5">
        <v>17</v>
      </c>
      <c r="AF31" s="5">
        <v>19</v>
      </c>
      <c r="AG31" s="5">
        <v>22</v>
      </c>
      <c r="AH31" s="4">
        <f t="shared" si="0"/>
        <v>617</v>
      </c>
    </row>
    <row r="32" spans="1:34" ht="15.75" x14ac:dyDescent="0.25">
      <c r="A32" s="1">
        <v>30</v>
      </c>
      <c r="B32" s="4" t="s">
        <v>36</v>
      </c>
      <c r="C32" s="4" t="s">
        <v>12</v>
      </c>
      <c r="D32" s="5">
        <v>18</v>
      </c>
      <c r="E32" s="5">
        <v>19</v>
      </c>
      <c r="F32" s="5">
        <v>17</v>
      </c>
      <c r="G32" s="5">
        <v>17</v>
      </c>
      <c r="H32" s="5">
        <v>19</v>
      </c>
      <c r="I32" s="5">
        <v>21</v>
      </c>
      <c r="J32" s="5">
        <v>22</v>
      </c>
      <c r="K32" s="5">
        <v>23</v>
      </c>
      <c r="L32" s="5">
        <v>21</v>
      </c>
      <c r="M32" s="5">
        <v>24</v>
      </c>
      <c r="N32" s="5">
        <v>22</v>
      </c>
      <c r="O32" s="5">
        <v>23</v>
      </c>
      <c r="P32" s="5">
        <v>23</v>
      </c>
      <c r="Q32" s="5">
        <v>21</v>
      </c>
      <c r="R32" s="5">
        <v>16</v>
      </c>
      <c r="S32" s="5">
        <v>26</v>
      </c>
      <c r="T32" s="5">
        <v>23</v>
      </c>
      <c r="U32" s="5">
        <v>18</v>
      </c>
      <c r="V32" s="5">
        <v>18</v>
      </c>
      <c r="W32" s="5">
        <v>19</v>
      </c>
      <c r="X32" s="5">
        <v>22</v>
      </c>
      <c r="Y32" s="5">
        <v>24</v>
      </c>
      <c r="Z32" s="5">
        <v>23</v>
      </c>
      <c r="AA32" s="5">
        <v>25</v>
      </c>
      <c r="AB32" s="5">
        <v>18</v>
      </c>
      <c r="AC32" s="5">
        <v>22</v>
      </c>
      <c r="AD32" s="5">
        <v>17</v>
      </c>
      <c r="AE32" s="5">
        <v>17</v>
      </c>
      <c r="AF32" s="5">
        <v>19</v>
      </c>
      <c r="AG32" s="5">
        <v>21</v>
      </c>
      <c r="AH32" s="4">
        <f t="shared" si="0"/>
        <v>618</v>
      </c>
    </row>
    <row r="33" spans="1:34" ht="15.75" x14ac:dyDescent="0.25">
      <c r="A33" s="1">
        <v>31</v>
      </c>
      <c r="B33" s="4" t="s">
        <v>37</v>
      </c>
      <c r="C33" s="5" t="s">
        <v>12</v>
      </c>
      <c r="D33" s="5">
        <v>18</v>
      </c>
      <c r="E33" s="5">
        <v>16</v>
      </c>
      <c r="F33" s="5">
        <v>17</v>
      </c>
      <c r="G33" s="5">
        <v>17</v>
      </c>
      <c r="H33" s="5">
        <v>19</v>
      </c>
      <c r="I33" s="5">
        <v>21</v>
      </c>
      <c r="J33" s="5">
        <v>22</v>
      </c>
      <c r="K33" s="5">
        <v>21</v>
      </c>
      <c r="L33" s="5">
        <v>21</v>
      </c>
      <c r="M33" s="5">
        <v>23</v>
      </c>
      <c r="N33" s="5">
        <v>22</v>
      </c>
      <c r="O33" s="5">
        <v>23</v>
      </c>
      <c r="P33" s="5">
        <v>23</v>
      </c>
      <c r="Q33" s="5">
        <v>21</v>
      </c>
      <c r="R33" s="5">
        <v>16</v>
      </c>
      <c r="S33" s="5">
        <v>26</v>
      </c>
      <c r="T33" s="5">
        <v>23</v>
      </c>
      <c r="U33" s="5">
        <v>18</v>
      </c>
      <c r="V33" s="5">
        <v>18</v>
      </c>
      <c r="W33" s="5">
        <v>19</v>
      </c>
      <c r="X33" s="5">
        <v>22</v>
      </c>
      <c r="Y33" s="5">
        <v>24</v>
      </c>
      <c r="Z33" s="5">
        <v>23</v>
      </c>
      <c r="AA33" s="5">
        <v>25</v>
      </c>
      <c r="AB33" s="5">
        <v>18</v>
      </c>
      <c r="AC33" s="5">
        <v>22</v>
      </c>
      <c r="AD33" s="5">
        <v>17</v>
      </c>
      <c r="AE33" s="5">
        <v>17</v>
      </c>
      <c r="AF33" s="5">
        <v>19</v>
      </c>
      <c r="AG33" s="5">
        <v>22</v>
      </c>
      <c r="AH33" s="4">
        <f t="shared" si="0"/>
        <v>613</v>
      </c>
    </row>
    <row r="34" spans="1:34" ht="15.75" x14ac:dyDescent="0.25">
      <c r="A34" s="1">
        <v>32</v>
      </c>
      <c r="B34" s="4" t="s">
        <v>38</v>
      </c>
      <c r="C34" s="5" t="s">
        <v>5</v>
      </c>
      <c r="D34" s="5">
        <v>50</v>
      </c>
      <c r="E34" s="5">
        <v>49</v>
      </c>
      <c r="F34" s="5">
        <v>60</v>
      </c>
      <c r="G34" s="5">
        <v>47</v>
      </c>
      <c r="H34" s="5">
        <v>50</v>
      </c>
      <c r="I34" s="5">
        <v>49</v>
      </c>
      <c r="J34" s="5">
        <v>53</v>
      </c>
      <c r="K34" s="5">
        <v>50</v>
      </c>
      <c r="L34" s="5">
        <v>49</v>
      </c>
      <c r="M34" s="5">
        <v>57</v>
      </c>
      <c r="N34" s="5">
        <v>53</v>
      </c>
      <c r="O34" s="5">
        <v>52</v>
      </c>
      <c r="P34" s="5">
        <v>46</v>
      </c>
      <c r="Q34" s="5">
        <v>55</v>
      </c>
      <c r="R34" s="5">
        <v>53</v>
      </c>
      <c r="S34" s="5">
        <v>35</v>
      </c>
      <c r="T34" s="5">
        <v>58</v>
      </c>
      <c r="U34" s="5">
        <v>58</v>
      </c>
      <c r="V34" s="5">
        <v>37</v>
      </c>
      <c r="W34" s="5">
        <v>55</v>
      </c>
      <c r="X34" s="5">
        <v>53</v>
      </c>
      <c r="Y34" s="5">
        <v>53</v>
      </c>
      <c r="Z34" s="5">
        <v>48</v>
      </c>
      <c r="AA34" s="5">
        <v>52</v>
      </c>
      <c r="AB34" s="5">
        <v>50</v>
      </c>
      <c r="AC34" s="5">
        <v>59</v>
      </c>
      <c r="AD34" s="5">
        <v>49</v>
      </c>
      <c r="AE34" s="5">
        <v>58</v>
      </c>
      <c r="AF34" s="5">
        <v>59</v>
      </c>
      <c r="AG34" s="5">
        <v>48</v>
      </c>
      <c r="AH34" s="4">
        <f t="shared" si="0"/>
        <v>1545</v>
      </c>
    </row>
    <row r="35" spans="1:34" ht="15.75" x14ac:dyDescent="0.25">
      <c r="A35" s="1">
        <v>33</v>
      </c>
      <c r="B35" s="4" t="s">
        <v>39</v>
      </c>
      <c r="C35" s="5" t="s">
        <v>5</v>
      </c>
      <c r="D35" s="5">
        <v>83</v>
      </c>
      <c r="E35" s="5">
        <v>76</v>
      </c>
      <c r="F35" s="5">
        <v>76</v>
      </c>
      <c r="G35" s="5">
        <v>70</v>
      </c>
      <c r="H35" s="5">
        <v>74</v>
      </c>
      <c r="I35" s="5">
        <v>78</v>
      </c>
      <c r="J35" s="5">
        <v>77</v>
      </c>
      <c r="K35" s="5">
        <v>76</v>
      </c>
      <c r="L35" s="5">
        <v>80</v>
      </c>
      <c r="M35" s="5">
        <v>76</v>
      </c>
      <c r="N35" s="5">
        <v>80</v>
      </c>
      <c r="O35" s="5">
        <v>86</v>
      </c>
      <c r="P35" s="5">
        <v>78</v>
      </c>
      <c r="Q35" s="5">
        <v>76</v>
      </c>
      <c r="R35" s="5">
        <v>75</v>
      </c>
      <c r="S35" s="5">
        <v>77</v>
      </c>
      <c r="T35" s="5">
        <v>74</v>
      </c>
      <c r="U35" s="5">
        <v>80</v>
      </c>
      <c r="V35" s="5">
        <v>74</v>
      </c>
      <c r="W35" s="5">
        <v>78</v>
      </c>
      <c r="X35" s="5">
        <v>72</v>
      </c>
      <c r="Y35" s="5">
        <v>80</v>
      </c>
      <c r="Z35" s="5">
        <v>78</v>
      </c>
      <c r="AA35" s="5">
        <v>75</v>
      </c>
      <c r="AB35" s="5">
        <v>77</v>
      </c>
      <c r="AC35" s="5">
        <v>87</v>
      </c>
      <c r="AD35" s="5">
        <v>78</v>
      </c>
      <c r="AE35" s="5">
        <v>76</v>
      </c>
      <c r="AF35" s="5">
        <v>85</v>
      </c>
      <c r="AG35" s="5">
        <v>82</v>
      </c>
      <c r="AH35" s="4">
        <f t="shared" si="0"/>
        <v>2334</v>
      </c>
    </row>
    <row r="36" spans="1:34" ht="15.75" x14ac:dyDescent="0.25">
      <c r="A36" s="1">
        <v>34</v>
      </c>
      <c r="B36" s="4" t="s">
        <v>40</v>
      </c>
      <c r="C36" s="5" t="s">
        <v>5</v>
      </c>
      <c r="D36" s="5">
        <v>54</v>
      </c>
      <c r="E36" s="5">
        <v>53</v>
      </c>
      <c r="F36" s="5">
        <v>48</v>
      </c>
      <c r="G36" s="5">
        <v>51</v>
      </c>
      <c r="H36" s="5">
        <v>49</v>
      </c>
      <c r="I36" s="5">
        <v>46</v>
      </c>
      <c r="J36" s="5">
        <v>52</v>
      </c>
      <c r="K36" s="5">
        <v>47</v>
      </c>
      <c r="L36" s="5">
        <v>48</v>
      </c>
      <c r="M36" s="5">
        <v>43</v>
      </c>
      <c r="N36" s="5">
        <v>42</v>
      </c>
      <c r="O36" s="5">
        <v>59</v>
      </c>
      <c r="P36" s="5">
        <v>50</v>
      </c>
      <c r="Q36" s="5">
        <v>47</v>
      </c>
      <c r="R36" s="5">
        <v>45</v>
      </c>
      <c r="S36" s="5">
        <v>56</v>
      </c>
      <c r="T36" s="5">
        <v>53</v>
      </c>
      <c r="U36" s="5">
        <v>48</v>
      </c>
      <c r="V36" s="5">
        <v>49</v>
      </c>
      <c r="W36" s="5">
        <v>52</v>
      </c>
      <c r="X36" s="5">
        <v>56</v>
      </c>
      <c r="Y36" s="5">
        <v>48</v>
      </c>
      <c r="Z36" s="5">
        <v>49</v>
      </c>
      <c r="AA36" s="5">
        <v>45</v>
      </c>
      <c r="AB36" s="5">
        <v>47</v>
      </c>
      <c r="AC36" s="5">
        <v>48</v>
      </c>
      <c r="AD36" s="5">
        <v>50</v>
      </c>
      <c r="AE36" s="5">
        <v>53</v>
      </c>
      <c r="AF36" s="5">
        <v>57</v>
      </c>
      <c r="AG36" s="5">
        <v>58</v>
      </c>
      <c r="AH36" s="4">
        <f t="shared" si="0"/>
        <v>1503</v>
      </c>
    </row>
    <row r="37" spans="1:34" ht="15.75" x14ac:dyDescent="0.25">
      <c r="A37" s="1">
        <v>35</v>
      </c>
      <c r="B37" s="4" t="s">
        <v>41</v>
      </c>
      <c r="C37" s="5" t="s">
        <v>5</v>
      </c>
      <c r="D37" s="5">
        <v>36</v>
      </c>
      <c r="E37" s="5">
        <v>38</v>
      </c>
      <c r="F37" s="5">
        <v>49</v>
      </c>
      <c r="G37" s="5">
        <v>40</v>
      </c>
      <c r="H37" s="5">
        <v>25</v>
      </c>
      <c r="I37" s="5">
        <v>34</v>
      </c>
      <c r="J37" s="5">
        <v>32</v>
      </c>
      <c r="K37" s="5">
        <v>24</v>
      </c>
      <c r="L37" s="5">
        <v>24</v>
      </c>
      <c r="M37" s="5">
        <v>22</v>
      </c>
      <c r="N37" s="5">
        <v>25</v>
      </c>
      <c r="O37" s="5">
        <v>26</v>
      </c>
      <c r="P37" s="5">
        <v>26</v>
      </c>
      <c r="Q37" s="5">
        <v>26</v>
      </c>
      <c r="R37" s="5">
        <v>23</v>
      </c>
      <c r="S37" s="5">
        <v>23</v>
      </c>
      <c r="T37" s="5">
        <v>24</v>
      </c>
      <c r="U37" s="5">
        <v>28</v>
      </c>
      <c r="V37" s="5">
        <v>24</v>
      </c>
      <c r="W37" s="5">
        <v>28</v>
      </c>
      <c r="X37" s="5">
        <v>24</v>
      </c>
      <c r="Y37" s="5">
        <v>25</v>
      </c>
      <c r="Z37" s="5">
        <v>24</v>
      </c>
      <c r="AA37" s="5">
        <v>27</v>
      </c>
      <c r="AB37" s="5">
        <v>28</v>
      </c>
      <c r="AC37" s="5">
        <v>29</v>
      </c>
      <c r="AD37" s="5">
        <v>26</v>
      </c>
      <c r="AE37" s="5">
        <v>23</v>
      </c>
      <c r="AF37" s="5">
        <v>27</v>
      </c>
      <c r="AG37" s="5">
        <v>27</v>
      </c>
      <c r="AH37" s="4">
        <f t="shared" si="0"/>
        <v>837</v>
      </c>
    </row>
    <row r="38" spans="1:34" ht="15.75" x14ac:dyDescent="0.25">
      <c r="A38" s="6">
        <v>36</v>
      </c>
      <c r="B38" s="4" t="s">
        <v>42</v>
      </c>
      <c r="C38" s="5" t="s">
        <v>5</v>
      </c>
      <c r="D38" s="4">
        <v>0</v>
      </c>
      <c r="E38" s="4">
        <v>149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123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147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148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134</v>
      </c>
      <c r="AH38" s="4">
        <f t="shared" si="0"/>
        <v>701</v>
      </c>
    </row>
    <row r="39" spans="1:34" ht="15.75" x14ac:dyDescent="0.25">
      <c r="A39" s="1">
        <v>37</v>
      </c>
      <c r="B39" s="4" t="s">
        <v>43</v>
      </c>
      <c r="C39" s="5" t="s">
        <v>5</v>
      </c>
      <c r="D39" s="5">
        <v>76</v>
      </c>
      <c r="E39" s="5">
        <v>70</v>
      </c>
      <c r="F39" s="5">
        <v>75</v>
      </c>
      <c r="G39" s="5">
        <v>90</v>
      </c>
      <c r="H39" s="5">
        <v>71</v>
      </c>
      <c r="I39" s="5">
        <v>84</v>
      </c>
      <c r="J39" s="5">
        <v>86</v>
      </c>
      <c r="K39" s="5">
        <v>85</v>
      </c>
      <c r="L39" s="5">
        <v>85</v>
      </c>
      <c r="M39" s="5">
        <v>80</v>
      </c>
      <c r="N39" s="5">
        <v>73</v>
      </c>
      <c r="O39" s="5">
        <v>85</v>
      </c>
      <c r="P39" s="5">
        <v>88</v>
      </c>
      <c r="Q39" s="5">
        <v>70</v>
      </c>
      <c r="R39" s="5">
        <v>80</v>
      </c>
      <c r="S39" s="5">
        <v>85</v>
      </c>
      <c r="T39" s="5">
        <v>76</v>
      </c>
      <c r="U39" s="5">
        <v>79</v>
      </c>
      <c r="V39" s="5">
        <v>70</v>
      </c>
      <c r="W39" s="5">
        <v>69</v>
      </c>
      <c r="X39" s="5">
        <v>76</v>
      </c>
      <c r="Y39" s="5">
        <v>70</v>
      </c>
      <c r="Z39" s="5">
        <v>86</v>
      </c>
      <c r="AA39" s="5">
        <v>75</v>
      </c>
      <c r="AB39" s="5">
        <v>85</v>
      </c>
      <c r="AC39" s="5">
        <v>68</v>
      </c>
      <c r="AD39" s="5">
        <v>79</v>
      </c>
      <c r="AE39" s="5">
        <v>89</v>
      </c>
      <c r="AF39" s="5">
        <v>80</v>
      </c>
      <c r="AG39" s="5">
        <v>87</v>
      </c>
      <c r="AH39" s="4">
        <f t="shared" si="0"/>
        <v>2372</v>
      </c>
    </row>
    <row r="40" spans="1:34" ht="15.75" x14ac:dyDescent="0.25">
      <c r="A40" s="1">
        <v>38</v>
      </c>
      <c r="B40" s="4" t="s">
        <v>44</v>
      </c>
      <c r="C40" s="5" t="s">
        <v>5</v>
      </c>
      <c r="D40" s="5">
        <v>60</v>
      </c>
      <c r="E40" s="5">
        <v>62</v>
      </c>
      <c r="F40" s="5">
        <v>55</v>
      </c>
      <c r="G40" s="5">
        <v>51</v>
      </c>
      <c r="H40" s="5">
        <v>62</v>
      </c>
      <c r="I40" s="5">
        <v>48</v>
      </c>
      <c r="J40" s="5">
        <v>48</v>
      </c>
      <c r="K40" s="5">
        <v>62</v>
      </c>
      <c r="L40" s="5">
        <v>51</v>
      </c>
      <c r="M40" s="5">
        <v>56</v>
      </c>
      <c r="N40" s="5">
        <v>48</v>
      </c>
      <c r="O40" s="5">
        <v>49</v>
      </c>
      <c r="P40" s="5">
        <v>59</v>
      </c>
      <c r="Q40" s="5">
        <v>54</v>
      </c>
      <c r="R40" s="5">
        <v>54</v>
      </c>
      <c r="S40" s="5">
        <v>51</v>
      </c>
      <c r="T40" s="5">
        <v>48</v>
      </c>
      <c r="U40" s="5">
        <v>49</v>
      </c>
      <c r="V40" s="5">
        <v>53</v>
      </c>
      <c r="W40" s="5">
        <v>68</v>
      </c>
      <c r="X40" s="5">
        <v>52</v>
      </c>
      <c r="Y40" s="5">
        <v>57</v>
      </c>
      <c r="Z40" s="5">
        <v>53</v>
      </c>
      <c r="AA40" s="5">
        <v>68</v>
      </c>
      <c r="AB40" s="5">
        <v>49</v>
      </c>
      <c r="AC40" s="5">
        <v>52</v>
      </c>
      <c r="AD40" s="5">
        <v>54</v>
      </c>
      <c r="AE40" s="5">
        <v>52</v>
      </c>
      <c r="AF40" s="5">
        <v>57</v>
      </c>
      <c r="AG40" s="5">
        <v>58</v>
      </c>
      <c r="AH40" s="4">
        <f t="shared" si="0"/>
        <v>1640</v>
      </c>
    </row>
    <row r="41" spans="1:34" ht="15.75" x14ac:dyDescent="0.25">
      <c r="A41" s="6">
        <v>39</v>
      </c>
      <c r="B41" s="4" t="s">
        <v>45</v>
      </c>
      <c r="C41" s="5" t="s">
        <v>5</v>
      </c>
      <c r="D41" s="4">
        <v>0</v>
      </c>
      <c r="E41" s="4">
        <v>43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47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45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51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58</v>
      </c>
      <c r="AH41" s="4">
        <f t="shared" si="0"/>
        <v>244</v>
      </c>
    </row>
    <row r="42" spans="1:34" ht="15.75" x14ac:dyDescent="0.25">
      <c r="A42" s="1">
        <v>40</v>
      </c>
      <c r="B42" s="4" t="s">
        <v>46</v>
      </c>
      <c r="C42" s="5" t="s">
        <v>5</v>
      </c>
      <c r="D42" s="5">
        <v>88</v>
      </c>
      <c r="E42" s="5">
        <v>76</v>
      </c>
      <c r="F42" s="5">
        <v>76</v>
      </c>
      <c r="G42" s="5">
        <v>82</v>
      </c>
      <c r="H42" s="5">
        <v>74</v>
      </c>
      <c r="I42" s="5">
        <v>78</v>
      </c>
      <c r="J42" s="5">
        <v>79</v>
      </c>
      <c r="K42" s="5">
        <v>76</v>
      </c>
      <c r="L42" s="5">
        <v>82</v>
      </c>
      <c r="M42" s="5">
        <v>76</v>
      </c>
      <c r="N42" s="5">
        <v>80</v>
      </c>
      <c r="O42" s="5">
        <v>86</v>
      </c>
      <c r="P42" s="5">
        <v>78</v>
      </c>
      <c r="Q42" s="5">
        <v>76</v>
      </c>
      <c r="R42" s="5">
        <v>82</v>
      </c>
      <c r="S42" s="5">
        <v>77</v>
      </c>
      <c r="T42" s="5">
        <v>78</v>
      </c>
      <c r="U42" s="5">
        <v>80</v>
      </c>
      <c r="V42" s="5">
        <v>74</v>
      </c>
      <c r="W42" s="5">
        <v>79</v>
      </c>
      <c r="X42" s="5">
        <v>77</v>
      </c>
      <c r="Y42" s="5">
        <v>80</v>
      </c>
      <c r="Z42" s="5">
        <v>78</v>
      </c>
      <c r="AA42" s="5">
        <v>72</v>
      </c>
      <c r="AB42" s="5">
        <v>77</v>
      </c>
      <c r="AC42" s="5">
        <v>87</v>
      </c>
      <c r="AD42" s="5">
        <v>78</v>
      </c>
      <c r="AE42" s="5">
        <v>76</v>
      </c>
      <c r="AF42" s="5">
        <v>85</v>
      </c>
      <c r="AG42" s="5">
        <v>88</v>
      </c>
      <c r="AH42" s="4">
        <f t="shared" si="0"/>
        <v>2375</v>
      </c>
    </row>
    <row r="43" spans="1:34" ht="15.75" x14ac:dyDescent="0.25">
      <c r="A43" s="1">
        <v>41</v>
      </c>
      <c r="B43" s="4" t="s">
        <v>47</v>
      </c>
      <c r="C43" s="4" t="s">
        <v>5</v>
      </c>
      <c r="D43" s="5">
        <v>91</v>
      </c>
      <c r="E43" s="5">
        <v>79</v>
      </c>
      <c r="F43" s="5">
        <v>74</v>
      </c>
      <c r="G43" s="5">
        <v>90</v>
      </c>
      <c r="H43" s="5">
        <v>71</v>
      </c>
      <c r="I43" s="5">
        <v>84</v>
      </c>
      <c r="J43" s="5">
        <v>97</v>
      </c>
      <c r="K43" s="5">
        <v>85</v>
      </c>
      <c r="L43" s="5">
        <v>85</v>
      </c>
      <c r="M43" s="5">
        <v>80</v>
      </c>
      <c r="N43" s="5">
        <v>68</v>
      </c>
      <c r="O43" s="5">
        <v>85</v>
      </c>
      <c r="P43" s="5">
        <v>80</v>
      </c>
      <c r="Q43" s="5">
        <v>83</v>
      </c>
      <c r="R43" s="5">
        <v>80</v>
      </c>
      <c r="S43" s="5">
        <v>85</v>
      </c>
      <c r="T43" s="5">
        <v>76</v>
      </c>
      <c r="U43" s="5">
        <v>79</v>
      </c>
      <c r="V43" s="5">
        <v>74</v>
      </c>
      <c r="W43" s="5">
        <v>86</v>
      </c>
      <c r="X43" s="5">
        <v>76</v>
      </c>
      <c r="Y43" s="5">
        <v>75</v>
      </c>
      <c r="Z43" s="5">
        <v>87</v>
      </c>
      <c r="AA43" s="5">
        <v>70</v>
      </c>
      <c r="AB43" s="5">
        <v>73</v>
      </c>
      <c r="AC43" s="5">
        <v>74</v>
      </c>
      <c r="AD43" s="5">
        <v>76</v>
      </c>
      <c r="AE43" s="5">
        <v>89</v>
      </c>
      <c r="AF43" s="5">
        <v>76</v>
      </c>
      <c r="AG43" s="5">
        <v>81</v>
      </c>
      <c r="AH43" s="4">
        <f t="shared" si="0"/>
        <v>2409</v>
      </c>
    </row>
    <row r="44" spans="1:34" ht="15.75" x14ac:dyDescent="0.25">
      <c r="A44" s="6">
        <v>42</v>
      </c>
      <c r="B44" s="4" t="s">
        <v>48</v>
      </c>
      <c r="C44" s="4" t="s">
        <v>5</v>
      </c>
      <c r="D44" s="4">
        <v>0</v>
      </c>
      <c r="E44" s="4">
        <v>43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47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45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51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58</v>
      </c>
      <c r="AH44" s="4">
        <f t="shared" si="0"/>
        <v>244</v>
      </c>
    </row>
    <row r="45" spans="1:34" ht="15.75" x14ac:dyDescent="0.25">
      <c r="A45" s="6">
        <v>43</v>
      </c>
      <c r="B45" s="4" t="s">
        <v>49</v>
      </c>
      <c r="C45" s="5" t="s">
        <v>14</v>
      </c>
      <c r="D45" s="4">
        <v>0</v>
      </c>
      <c r="E45" s="4">
        <v>48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52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65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49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54</v>
      </c>
      <c r="AH45" s="4">
        <f t="shared" si="0"/>
        <v>268</v>
      </c>
    </row>
    <row r="46" spans="1:34" ht="15.75" x14ac:dyDescent="0.25">
      <c r="A46" s="1">
        <v>44</v>
      </c>
      <c r="B46" s="4" t="s">
        <v>50</v>
      </c>
      <c r="C46" s="4" t="s">
        <v>14</v>
      </c>
      <c r="D46" s="5">
        <v>25</v>
      </c>
      <c r="E46" s="5">
        <v>28</v>
      </c>
      <c r="F46" s="5">
        <v>24</v>
      </c>
      <c r="G46" s="5">
        <v>22</v>
      </c>
      <c r="H46" s="5">
        <v>25</v>
      </c>
      <c r="I46" s="5">
        <v>23</v>
      </c>
      <c r="J46" s="5">
        <v>32</v>
      </c>
      <c r="K46" s="5">
        <v>24</v>
      </c>
      <c r="L46" s="5">
        <v>24</v>
      </c>
      <c r="M46" s="5">
        <v>24</v>
      </c>
      <c r="N46" s="5">
        <v>26</v>
      </c>
      <c r="O46" s="5">
        <v>24</v>
      </c>
      <c r="P46" s="5">
        <v>24</v>
      </c>
      <c r="Q46" s="5">
        <v>24</v>
      </c>
      <c r="R46" s="5">
        <v>24</v>
      </c>
      <c r="S46" s="5">
        <v>31</v>
      </c>
      <c r="T46" s="5">
        <v>31</v>
      </c>
      <c r="U46" s="5">
        <v>24</v>
      </c>
      <c r="V46" s="5">
        <v>32</v>
      </c>
      <c r="W46" s="5">
        <v>31</v>
      </c>
      <c r="X46" s="5">
        <v>23</v>
      </c>
      <c r="Y46" s="5">
        <v>27</v>
      </c>
      <c r="Z46" s="5">
        <v>26</v>
      </c>
      <c r="AA46" s="5">
        <v>25</v>
      </c>
      <c r="AB46" s="5">
        <v>23</v>
      </c>
      <c r="AC46" s="5">
        <v>38</v>
      </c>
      <c r="AD46" s="5">
        <v>23</v>
      </c>
      <c r="AE46" s="5">
        <v>25</v>
      </c>
      <c r="AF46" s="5">
        <v>21</v>
      </c>
      <c r="AG46" s="5">
        <v>24</v>
      </c>
      <c r="AH46" s="4">
        <f t="shared" si="0"/>
        <v>777</v>
      </c>
    </row>
    <row r="47" spans="1:34" ht="15.75" x14ac:dyDescent="0.25">
      <c r="A47" s="1">
        <v>45</v>
      </c>
      <c r="B47" s="4" t="s">
        <v>51</v>
      </c>
      <c r="C47" s="4" t="s">
        <v>14</v>
      </c>
      <c r="D47" s="5">
        <v>22</v>
      </c>
      <c r="E47" s="5">
        <v>18</v>
      </c>
      <c r="F47" s="5">
        <v>24</v>
      </c>
      <c r="G47" s="5">
        <v>22</v>
      </c>
      <c r="H47" s="5">
        <v>25</v>
      </c>
      <c r="I47" s="5">
        <v>23</v>
      </c>
      <c r="J47" s="5">
        <v>32</v>
      </c>
      <c r="K47" s="5">
        <v>24</v>
      </c>
      <c r="L47" s="5">
        <v>24</v>
      </c>
      <c r="M47" s="5">
        <v>24</v>
      </c>
      <c r="N47" s="5">
        <v>26</v>
      </c>
      <c r="O47" s="5">
        <v>24</v>
      </c>
      <c r="P47" s="5">
        <v>24</v>
      </c>
      <c r="Q47" s="5">
        <v>24</v>
      </c>
      <c r="R47" s="5">
        <v>24</v>
      </c>
      <c r="S47" s="5">
        <v>31</v>
      </c>
      <c r="T47" s="5">
        <v>31</v>
      </c>
      <c r="U47" s="5">
        <v>24</v>
      </c>
      <c r="V47" s="5">
        <v>32</v>
      </c>
      <c r="W47" s="5">
        <v>31</v>
      </c>
      <c r="X47" s="5">
        <v>23</v>
      </c>
      <c r="Y47" s="5">
        <v>27</v>
      </c>
      <c r="Z47" s="5">
        <v>26</v>
      </c>
      <c r="AA47" s="5">
        <v>25</v>
      </c>
      <c r="AB47" s="5">
        <v>23</v>
      </c>
      <c r="AC47" s="5">
        <v>38</v>
      </c>
      <c r="AD47" s="5">
        <v>23</v>
      </c>
      <c r="AE47" s="5">
        <v>26</v>
      </c>
      <c r="AF47" s="5">
        <v>22</v>
      </c>
      <c r="AG47" s="5">
        <v>25</v>
      </c>
      <c r="AH47" s="4">
        <f t="shared" si="0"/>
        <v>767</v>
      </c>
    </row>
    <row r="48" spans="1:34" ht="15.75" x14ac:dyDescent="0.25">
      <c r="A48" s="6">
        <v>46</v>
      </c>
      <c r="B48" s="4" t="s">
        <v>52</v>
      </c>
      <c r="C48" s="4" t="s">
        <v>14</v>
      </c>
      <c r="D48" s="4">
        <v>0</v>
      </c>
      <c r="E48" s="4">
        <v>179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189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198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194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189</v>
      </c>
      <c r="AH48" s="4">
        <f t="shared" si="0"/>
        <v>949</v>
      </c>
    </row>
    <row r="49" spans="1:34" ht="15.75" x14ac:dyDescent="0.25">
      <c r="A49" s="1">
        <v>47</v>
      </c>
      <c r="B49" s="4" t="s">
        <v>53</v>
      </c>
      <c r="C49" s="4" t="s">
        <v>14</v>
      </c>
      <c r="D49" s="5">
        <v>18</v>
      </c>
      <c r="E49" s="5">
        <v>19</v>
      </c>
      <c r="F49" s="5">
        <v>17</v>
      </c>
      <c r="G49" s="5">
        <v>16</v>
      </c>
      <c r="H49" s="5">
        <v>19</v>
      </c>
      <c r="I49" s="5">
        <v>21</v>
      </c>
      <c r="J49" s="5">
        <v>22</v>
      </c>
      <c r="K49" s="5">
        <v>23</v>
      </c>
      <c r="L49" s="5">
        <v>21</v>
      </c>
      <c r="M49" s="5">
        <v>24</v>
      </c>
      <c r="N49" s="5">
        <v>22</v>
      </c>
      <c r="O49" s="5">
        <v>23</v>
      </c>
      <c r="P49" s="5">
        <v>23</v>
      </c>
      <c r="Q49" s="5">
        <v>21</v>
      </c>
      <c r="R49" s="5">
        <v>16</v>
      </c>
      <c r="S49" s="5">
        <v>26</v>
      </c>
      <c r="T49" s="5">
        <v>23</v>
      </c>
      <c r="U49" s="5">
        <v>18</v>
      </c>
      <c r="V49" s="5">
        <v>18</v>
      </c>
      <c r="W49" s="5">
        <v>19</v>
      </c>
      <c r="X49" s="5">
        <v>22</v>
      </c>
      <c r="Y49" s="5">
        <v>24</v>
      </c>
      <c r="Z49" s="5">
        <v>23</v>
      </c>
      <c r="AA49" s="5">
        <v>25</v>
      </c>
      <c r="AB49" s="5">
        <v>18</v>
      </c>
      <c r="AC49" s="5">
        <v>22</v>
      </c>
      <c r="AD49" s="5">
        <v>17</v>
      </c>
      <c r="AE49" s="5">
        <v>17</v>
      </c>
      <c r="AF49" s="5">
        <v>19</v>
      </c>
      <c r="AG49" s="5">
        <v>19</v>
      </c>
      <c r="AH49" s="4">
        <f t="shared" si="0"/>
        <v>615</v>
      </c>
    </row>
    <row r="50" spans="1:34" ht="15.75" x14ac:dyDescent="0.25">
      <c r="A50" s="6">
        <v>48</v>
      </c>
      <c r="B50" s="4" t="s">
        <v>54</v>
      </c>
      <c r="C50" s="4" t="s">
        <v>14</v>
      </c>
      <c r="D50" s="4">
        <v>0</v>
      </c>
      <c r="E50" s="4">
        <v>102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124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132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146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102</v>
      </c>
      <c r="AH50" s="4">
        <f t="shared" si="0"/>
        <v>606</v>
      </c>
    </row>
    <row r="51" spans="1:34" ht="15.75" x14ac:dyDescent="0.25">
      <c r="A51" s="1">
        <v>49</v>
      </c>
      <c r="B51" s="4" t="s">
        <v>55</v>
      </c>
      <c r="C51" s="4" t="s">
        <v>14</v>
      </c>
      <c r="D51" s="5">
        <v>25</v>
      </c>
      <c r="E51" s="5">
        <v>28</v>
      </c>
      <c r="F51" s="5">
        <v>24</v>
      </c>
      <c r="G51" s="5">
        <v>22</v>
      </c>
      <c r="H51" s="5">
        <v>25</v>
      </c>
      <c r="I51" s="5">
        <v>23</v>
      </c>
      <c r="J51" s="5">
        <v>32</v>
      </c>
      <c r="K51" s="5">
        <v>24</v>
      </c>
      <c r="L51" s="5">
        <v>24</v>
      </c>
      <c r="M51" s="5">
        <v>24</v>
      </c>
      <c r="N51" s="5">
        <v>26</v>
      </c>
      <c r="O51" s="5">
        <v>24</v>
      </c>
      <c r="P51" s="5">
        <v>24</v>
      </c>
      <c r="Q51" s="5">
        <v>24</v>
      </c>
      <c r="R51" s="5">
        <v>24</v>
      </c>
      <c r="S51" s="5">
        <v>17</v>
      </c>
      <c r="T51" s="5">
        <v>18</v>
      </c>
      <c r="U51" s="5">
        <v>24</v>
      </c>
      <c r="V51" s="5">
        <v>21</v>
      </c>
      <c r="W51" s="5">
        <v>31</v>
      </c>
      <c r="X51" s="5">
        <v>23</v>
      </c>
      <c r="Y51" s="5">
        <v>27</v>
      </c>
      <c r="Z51" s="5">
        <v>26</v>
      </c>
      <c r="AA51" s="5">
        <v>25</v>
      </c>
      <c r="AB51" s="5">
        <v>23</v>
      </c>
      <c r="AC51" s="5">
        <v>38</v>
      </c>
      <c r="AD51" s="5">
        <v>23</v>
      </c>
      <c r="AE51" s="5">
        <v>25</v>
      </c>
      <c r="AF51" s="5">
        <v>21</v>
      </c>
      <c r="AG51" s="5">
        <v>24</v>
      </c>
      <c r="AH51" s="4">
        <f t="shared" si="0"/>
        <v>739</v>
      </c>
    </row>
    <row r="52" spans="1:34" ht="15.75" x14ac:dyDescent="0.25">
      <c r="A52" s="1">
        <v>50</v>
      </c>
      <c r="B52" s="4" t="s">
        <v>56</v>
      </c>
      <c r="C52" s="4" t="s">
        <v>14</v>
      </c>
      <c r="D52" s="5">
        <v>21</v>
      </c>
      <c r="E52" s="5">
        <v>18</v>
      </c>
      <c r="F52" s="5">
        <v>24</v>
      </c>
      <c r="G52" s="5">
        <v>22</v>
      </c>
      <c r="H52" s="5">
        <v>25</v>
      </c>
      <c r="I52" s="5">
        <v>25</v>
      </c>
      <c r="J52" s="5">
        <v>32</v>
      </c>
      <c r="K52" s="5">
        <v>24</v>
      </c>
      <c r="L52" s="5">
        <v>22</v>
      </c>
      <c r="M52" s="5">
        <v>24</v>
      </c>
      <c r="N52" s="5">
        <v>25</v>
      </c>
      <c r="O52" s="5">
        <v>24</v>
      </c>
      <c r="P52" s="5">
        <v>24</v>
      </c>
      <c r="Q52" s="5">
        <v>22</v>
      </c>
      <c r="R52" s="5">
        <v>24</v>
      </c>
      <c r="S52" s="5">
        <v>18</v>
      </c>
      <c r="T52" s="5">
        <v>19</v>
      </c>
      <c r="U52" s="5">
        <v>24</v>
      </c>
      <c r="V52" s="5">
        <v>23</v>
      </c>
      <c r="W52" s="5">
        <v>31</v>
      </c>
      <c r="X52" s="5">
        <v>23</v>
      </c>
      <c r="Y52" s="5">
        <v>27</v>
      </c>
      <c r="Z52" s="5">
        <v>26</v>
      </c>
      <c r="AA52" s="5">
        <v>25</v>
      </c>
      <c r="AB52" s="5">
        <v>23</v>
      </c>
      <c r="AC52" s="5">
        <v>38</v>
      </c>
      <c r="AD52" s="5">
        <v>23</v>
      </c>
      <c r="AE52" s="5">
        <v>26</v>
      </c>
      <c r="AF52" s="5">
        <v>22</v>
      </c>
      <c r="AG52" s="5">
        <v>25</v>
      </c>
      <c r="AH52" s="4">
        <f t="shared" si="0"/>
        <v>729</v>
      </c>
    </row>
    <row r="53" spans="1:34" ht="15.75" x14ac:dyDescent="0.25">
      <c r="A53" s="6">
        <v>51</v>
      </c>
      <c r="B53" s="4" t="s">
        <v>57</v>
      </c>
      <c r="C53" s="4" t="s">
        <v>14</v>
      </c>
      <c r="D53" s="4">
        <v>0</v>
      </c>
      <c r="E53" s="4">
        <v>86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87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93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98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103</v>
      </c>
      <c r="AH53" s="4">
        <f t="shared" si="0"/>
        <v>467</v>
      </c>
    </row>
    <row r="54" spans="1:34" ht="15.75" x14ac:dyDescent="0.25">
      <c r="A54" s="1">
        <v>52</v>
      </c>
      <c r="B54" s="4" t="s">
        <v>58</v>
      </c>
      <c r="C54" s="4" t="s">
        <v>5</v>
      </c>
      <c r="D54" s="5">
        <v>60</v>
      </c>
      <c r="E54" s="5">
        <v>65</v>
      </c>
      <c r="F54" s="5">
        <v>55</v>
      </c>
      <c r="G54" s="5">
        <v>54</v>
      </c>
      <c r="H54" s="5">
        <v>64</v>
      </c>
      <c r="I54" s="5">
        <v>48</v>
      </c>
      <c r="J54" s="5">
        <v>48</v>
      </c>
      <c r="K54" s="5">
        <v>62</v>
      </c>
      <c r="L54" s="5">
        <v>51</v>
      </c>
      <c r="M54" s="5">
        <v>56</v>
      </c>
      <c r="N54" s="5">
        <v>48</v>
      </c>
      <c r="O54" s="5">
        <v>65</v>
      </c>
      <c r="P54" s="5">
        <v>59</v>
      </c>
      <c r="Q54" s="5">
        <v>54</v>
      </c>
      <c r="R54" s="5">
        <v>54</v>
      </c>
      <c r="S54" s="5">
        <v>65</v>
      </c>
      <c r="T54" s="5">
        <v>48</v>
      </c>
      <c r="U54" s="5">
        <v>49</v>
      </c>
      <c r="V54" s="5">
        <v>53</v>
      </c>
      <c r="W54" s="5">
        <v>66</v>
      </c>
      <c r="X54" s="5">
        <v>66</v>
      </c>
      <c r="Y54" s="5">
        <v>66</v>
      </c>
      <c r="Z54" s="5">
        <v>53</v>
      </c>
      <c r="AA54" s="5">
        <v>68</v>
      </c>
      <c r="AB54" s="5">
        <v>63</v>
      </c>
      <c r="AC54" s="5">
        <v>58</v>
      </c>
      <c r="AD54" s="5">
        <v>59</v>
      </c>
      <c r="AE54" s="5">
        <v>52</v>
      </c>
      <c r="AF54" s="5">
        <v>57</v>
      </c>
      <c r="AG54" s="5">
        <v>58</v>
      </c>
      <c r="AH54" s="4">
        <f t="shared" si="0"/>
        <v>1724</v>
      </c>
    </row>
    <row r="55" spans="1:34" ht="15.75" x14ac:dyDescent="0.25">
      <c r="A55" s="1">
        <v>53</v>
      </c>
      <c r="B55" s="4" t="s">
        <v>59</v>
      </c>
      <c r="C55" s="4" t="s">
        <v>5</v>
      </c>
      <c r="D55" s="5">
        <v>50</v>
      </c>
      <c r="E55" s="5">
        <v>52</v>
      </c>
      <c r="F55" s="5">
        <v>60</v>
      </c>
      <c r="G55" s="5">
        <v>58</v>
      </c>
      <c r="H55" s="5">
        <v>52</v>
      </c>
      <c r="I55" s="5">
        <v>49</v>
      </c>
      <c r="J55" s="5">
        <v>67</v>
      </c>
      <c r="K55" s="5">
        <v>50</v>
      </c>
      <c r="L55" s="5">
        <v>58</v>
      </c>
      <c r="M55" s="5">
        <v>57</v>
      </c>
      <c r="N55" s="5">
        <v>53</v>
      </c>
      <c r="O55" s="5">
        <v>60</v>
      </c>
      <c r="P55" s="5">
        <v>64</v>
      </c>
      <c r="Q55" s="5">
        <v>55</v>
      </c>
      <c r="R55" s="5">
        <v>52</v>
      </c>
      <c r="S55" s="5">
        <v>57</v>
      </c>
      <c r="T55" s="5">
        <v>57</v>
      </c>
      <c r="U55" s="5">
        <v>58</v>
      </c>
      <c r="V55" s="5">
        <v>56</v>
      </c>
      <c r="W55" s="5">
        <v>56</v>
      </c>
      <c r="X55" s="5">
        <v>53</v>
      </c>
      <c r="Y55" s="5">
        <v>53</v>
      </c>
      <c r="Z55" s="5">
        <v>64</v>
      </c>
      <c r="AA55" s="5">
        <v>57</v>
      </c>
      <c r="AB55" s="5">
        <v>50</v>
      </c>
      <c r="AC55" s="5">
        <v>59</v>
      </c>
      <c r="AD55" s="5">
        <v>59</v>
      </c>
      <c r="AE55" s="5">
        <v>58</v>
      </c>
      <c r="AF55" s="5">
        <v>59</v>
      </c>
      <c r="AG55" s="5">
        <v>60</v>
      </c>
      <c r="AH55" s="4">
        <f t="shared" si="0"/>
        <v>1693</v>
      </c>
    </row>
    <row r="56" spans="1:34" ht="15.75" x14ac:dyDescent="0.25">
      <c r="A56" s="1">
        <v>54</v>
      </c>
      <c r="B56" s="4" t="s">
        <v>60</v>
      </c>
      <c r="C56" s="4" t="s">
        <v>5</v>
      </c>
      <c r="D56" s="5">
        <v>66</v>
      </c>
      <c r="E56" s="5">
        <v>52</v>
      </c>
      <c r="F56" s="5">
        <v>66</v>
      </c>
      <c r="G56" s="5">
        <v>58</v>
      </c>
      <c r="H56" s="5">
        <v>66</v>
      </c>
      <c r="I56" s="5">
        <v>48</v>
      </c>
      <c r="J56" s="5">
        <v>67</v>
      </c>
      <c r="K56" s="5">
        <v>66</v>
      </c>
      <c r="L56" s="5">
        <v>58</v>
      </c>
      <c r="M56" s="5">
        <v>66</v>
      </c>
      <c r="N56" s="5">
        <v>53</v>
      </c>
      <c r="O56" s="5">
        <v>66</v>
      </c>
      <c r="P56" s="5">
        <v>66</v>
      </c>
      <c r="Q56" s="5">
        <v>55</v>
      </c>
      <c r="R56" s="5">
        <v>57</v>
      </c>
      <c r="S56" s="5">
        <v>57</v>
      </c>
      <c r="T56" s="5">
        <v>57</v>
      </c>
      <c r="U56" s="5">
        <v>69</v>
      </c>
      <c r="V56" s="5">
        <v>56</v>
      </c>
      <c r="W56" s="5">
        <v>56</v>
      </c>
      <c r="X56" s="5">
        <v>53</v>
      </c>
      <c r="Y56" s="5">
        <v>68</v>
      </c>
      <c r="Z56" s="5">
        <v>64</v>
      </c>
      <c r="AA56" s="5">
        <v>68</v>
      </c>
      <c r="AB56" s="5">
        <v>65</v>
      </c>
      <c r="AC56" s="5">
        <v>60</v>
      </c>
      <c r="AD56" s="5">
        <v>60</v>
      </c>
      <c r="AE56" s="5">
        <v>58</v>
      </c>
      <c r="AF56" s="5">
        <v>59</v>
      </c>
      <c r="AG56" s="5">
        <v>60</v>
      </c>
      <c r="AH56" s="4">
        <f t="shared" si="0"/>
        <v>1820</v>
      </c>
    </row>
    <row r="57" spans="1:34" ht="15.75" x14ac:dyDescent="0.25">
      <c r="A57" s="6">
        <v>55</v>
      </c>
      <c r="B57" s="4" t="s">
        <v>61</v>
      </c>
      <c r="C57" s="5" t="s">
        <v>12</v>
      </c>
      <c r="D57" s="5">
        <v>0</v>
      </c>
      <c r="E57" s="5">
        <v>86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87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79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79</v>
      </c>
      <c r="AA57" s="5">
        <v>0</v>
      </c>
      <c r="AB57" s="5">
        <v>0</v>
      </c>
      <c r="AC57" s="5">
        <v>0</v>
      </c>
      <c r="AD57" s="5">
        <v>0</v>
      </c>
      <c r="AE57" s="7">
        <v>0</v>
      </c>
      <c r="AF57" s="5">
        <v>0</v>
      </c>
      <c r="AG57" s="5">
        <v>79</v>
      </c>
      <c r="AH57" s="4">
        <f t="shared" si="0"/>
        <v>410</v>
      </c>
    </row>
    <row r="58" spans="1:34" ht="15.75" x14ac:dyDescent="0.25">
      <c r="A58" s="1">
        <v>56</v>
      </c>
      <c r="B58" s="4" t="s">
        <v>62</v>
      </c>
      <c r="C58" s="5" t="s">
        <v>14</v>
      </c>
      <c r="D58" s="5">
        <v>19</v>
      </c>
      <c r="E58" s="5">
        <v>18</v>
      </c>
      <c r="F58" s="5">
        <v>24</v>
      </c>
      <c r="G58" s="5">
        <v>22</v>
      </c>
      <c r="H58" s="5">
        <v>21</v>
      </c>
      <c r="I58" s="5">
        <v>25</v>
      </c>
      <c r="J58" s="5">
        <v>23</v>
      </c>
      <c r="K58" s="5">
        <v>24</v>
      </c>
      <c r="L58" s="5">
        <v>22</v>
      </c>
      <c r="M58" s="5">
        <v>24</v>
      </c>
      <c r="N58" s="5">
        <v>25</v>
      </c>
      <c r="O58" s="5">
        <v>24</v>
      </c>
      <c r="P58" s="5">
        <v>24</v>
      </c>
      <c r="Q58" s="5">
        <v>22</v>
      </c>
      <c r="R58" s="5">
        <v>24</v>
      </c>
      <c r="S58" s="5">
        <v>18</v>
      </c>
      <c r="T58" s="5">
        <v>19</v>
      </c>
      <c r="U58" s="5">
        <v>24</v>
      </c>
      <c r="V58" s="5">
        <v>23</v>
      </c>
      <c r="W58" s="5">
        <v>31</v>
      </c>
      <c r="X58" s="5">
        <v>23</v>
      </c>
      <c r="Y58" s="5">
        <v>27</v>
      </c>
      <c r="Z58" s="5">
        <v>26</v>
      </c>
      <c r="AA58" s="5">
        <v>25</v>
      </c>
      <c r="AB58" s="5">
        <v>23</v>
      </c>
      <c r="AC58" s="5">
        <v>24</v>
      </c>
      <c r="AD58" s="5">
        <v>23</v>
      </c>
      <c r="AE58" s="5">
        <v>26</v>
      </c>
      <c r="AF58" s="5">
        <v>22</v>
      </c>
      <c r="AG58" s="5">
        <v>25</v>
      </c>
      <c r="AH58" s="4">
        <f t="shared" si="0"/>
        <v>700</v>
      </c>
    </row>
    <row r="59" spans="1:34" ht="15.75" x14ac:dyDescent="0.25">
      <c r="A59" s="1">
        <v>57</v>
      </c>
      <c r="B59" s="4" t="s">
        <v>63</v>
      </c>
      <c r="C59" s="5" t="s">
        <v>5</v>
      </c>
      <c r="D59" s="5">
        <v>78</v>
      </c>
      <c r="E59" s="5">
        <v>76</v>
      </c>
      <c r="F59" s="5">
        <v>76</v>
      </c>
      <c r="G59" s="5">
        <v>76</v>
      </c>
      <c r="H59" s="5">
        <v>76</v>
      </c>
      <c r="I59" s="5">
        <v>89</v>
      </c>
      <c r="J59" s="5">
        <v>79</v>
      </c>
      <c r="K59" s="5">
        <v>76</v>
      </c>
      <c r="L59" s="5">
        <v>82</v>
      </c>
      <c r="M59" s="5">
        <v>87</v>
      </c>
      <c r="N59" s="5">
        <v>80</v>
      </c>
      <c r="O59" s="5">
        <v>86</v>
      </c>
      <c r="P59" s="5">
        <v>78</v>
      </c>
      <c r="Q59" s="5">
        <v>76</v>
      </c>
      <c r="R59" s="5">
        <v>82</v>
      </c>
      <c r="S59" s="5">
        <v>79</v>
      </c>
      <c r="T59" s="5">
        <v>78</v>
      </c>
      <c r="U59" s="5">
        <v>88</v>
      </c>
      <c r="V59" s="5">
        <v>74</v>
      </c>
      <c r="W59" s="5">
        <v>88</v>
      </c>
      <c r="X59" s="5">
        <v>77</v>
      </c>
      <c r="Y59" s="5">
        <v>80</v>
      </c>
      <c r="Z59" s="5">
        <v>78</v>
      </c>
      <c r="AA59" s="5">
        <v>72</v>
      </c>
      <c r="AB59" s="5">
        <v>77</v>
      </c>
      <c r="AC59" s="5">
        <v>87</v>
      </c>
      <c r="AD59" s="5">
        <v>78</v>
      </c>
      <c r="AE59" s="5">
        <v>76</v>
      </c>
      <c r="AF59" s="5">
        <v>85</v>
      </c>
      <c r="AG59" s="5">
        <v>88</v>
      </c>
      <c r="AH59" s="4">
        <f t="shared" si="0"/>
        <v>2402</v>
      </c>
    </row>
    <row r="60" spans="1:34" ht="15.75" x14ac:dyDescent="0.25">
      <c r="A60" s="1">
        <v>58</v>
      </c>
      <c r="B60" s="4" t="s">
        <v>64</v>
      </c>
      <c r="C60" s="5" t="s">
        <v>12</v>
      </c>
      <c r="D60" s="5">
        <v>76</v>
      </c>
      <c r="E60" s="5">
        <v>88</v>
      </c>
      <c r="F60" s="5">
        <v>78</v>
      </c>
      <c r="G60" s="5">
        <v>85</v>
      </c>
      <c r="H60" s="5">
        <v>87</v>
      </c>
      <c r="I60" s="5">
        <v>84</v>
      </c>
      <c r="J60" s="5">
        <v>97</v>
      </c>
      <c r="K60" s="5">
        <v>85</v>
      </c>
      <c r="L60" s="5">
        <v>87</v>
      </c>
      <c r="M60" s="5">
        <v>80</v>
      </c>
      <c r="N60" s="5">
        <v>78</v>
      </c>
      <c r="O60" s="5">
        <v>87</v>
      </c>
      <c r="P60" s="5">
        <v>80</v>
      </c>
      <c r="Q60" s="5">
        <v>72</v>
      </c>
      <c r="R60" s="5">
        <v>80</v>
      </c>
      <c r="S60" s="5">
        <v>89</v>
      </c>
      <c r="T60" s="5">
        <v>76</v>
      </c>
      <c r="U60" s="5">
        <v>79</v>
      </c>
      <c r="V60" s="5">
        <v>70</v>
      </c>
      <c r="W60" s="5">
        <v>69</v>
      </c>
      <c r="X60" s="5">
        <v>75</v>
      </c>
      <c r="Y60" s="5">
        <v>70</v>
      </c>
      <c r="Z60" s="5">
        <v>87</v>
      </c>
      <c r="AA60" s="5">
        <v>88</v>
      </c>
      <c r="AB60" s="5">
        <v>69</v>
      </c>
      <c r="AC60" s="5">
        <v>68</v>
      </c>
      <c r="AD60" s="5">
        <v>86</v>
      </c>
      <c r="AE60" s="5">
        <v>82</v>
      </c>
      <c r="AF60" s="5">
        <v>71</v>
      </c>
      <c r="AG60" s="5">
        <v>86</v>
      </c>
      <c r="AH60" s="4">
        <f t="shared" si="0"/>
        <v>2409</v>
      </c>
    </row>
    <row r="61" spans="1:34" ht="15.75" x14ac:dyDescent="0.25">
      <c r="A61" s="6">
        <v>59</v>
      </c>
      <c r="B61" s="4" t="s">
        <v>65</v>
      </c>
      <c r="C61" s="5" t="s">
        <v>14</v>
      </c>
      <c r="D61" s="4">
        <v>0</v>
      </c>
      <c r="E61" s="4">
        <v>35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39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34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36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34</v>
      </c>
      <c r="AH61" s="4">
        <f t="shared" si="0"/>
        <v>178</v>
      </c>
    </row>
    <row r="62" spans="1:34" ht="15.75" x14ac:dyDescent="0.25">
      <c r="A62" s="1">
        <v>60</v>
      </c>
      <c r="B62" s="4" t="s">
        <v>66</v>
      </c>
      <c r="C62" s="5" t="s">
        <v>5</v>
      </c>
      <c r="D62" s="5">
        <v>78</v>
      </c>
      <c r="E62" s="5">
        <v>76</v>
      </c>
      <c r="F62" s="5">
        <v>76</v>
      </c>
      <c r="G62" s="5">
        <v>76</v>
      </c>
      <c r="H62" s="5">
        <v>74</v>
      </c>
      <c r="I62" s="5">
        <v>94</v>
      </c>
      <c r="J62" s="5">
        <v>79</v>
      </c>
      <c r="K62" s="5">
        <v>76</v>
      </c>
      <c r="L62" s="5">
        <v>82</v>
      </c>
      <c r="M62" s="5">
        <v>87</v>
      </c>
      <c r="N62" s="5">
        <v>80</v>
      </c>
      <c r="O62" s="5">
        <v>86</v>
      </c>
      <c r="P62" s="5">
        <v>78</v>
      </c>
      <c r="Q62" s="5">
        <v>76</v>
      </c>
      <c r="R62" s="5">
        <v>82</v>
      </c>
      <c r="S62" s="5">
        <v>79</v>
      </c>
      <c r="T62" s="5">
        <v>78</v>
      </c>
      <c r="U62" s="5">
        <v>88</v>
      </c>
      <c r="V62" s="5">
        <v>74</v>
      </c>
      <c r="W62" s="5">
        <v>88</v>
      </c>
      <c r="X62" s="5">
        <v>77</v>
      </c>
      <c r="Y62" s="5">
        <v>80</v>
      </c>
      <c r="Z62" s="5">
        <v>78</v>
      </c>
      <c r="AA62" s="5">
        <v>72</v>
      </c>
      <c r="AB62" s="5">
        <v>77</v>
      </c>
      <c r="AC62" s="5">
        <v>87</v>
      </c>
      <c r="AD62" s="5">
        <v>78</v>
      </c>
      <c r="AE62" s="5">
        <v>76</v>
      </c>
      <c r="AF62" s="5">
        <v>85</v>
      </c>
      <c r="AG62" s="4">
        <v>86</v>
      </c>
      <c r="AH62" s="4">
        <f t="shared" si="0"/>
        <v>2403</v>
      </c>
    </row>
    <row r="63" spans="1:34" ht="15.75" x14ac:dyDescent="0.25">
      <c r="A63" s="1">
        <v>61</v>
      </c>
      <c r="B63" s="4" t="s">
        <v>67</v>
      </c>
      <c r="C63" s="5" t="s">
        <v>12</v>
      </c>
      <c r="D63" s="5">
        <v>15</v>
      </c>
      <c r="E63" s="5">
        <v>14</v>
      </c>
      <c r="F63" s="5">
        <v>22</v>
      </c>
      <c r="G63" s="5">
        <v>21</v>
      </c>
      <c r="H63" s="5">
        <v>18</v>
      </c>
      <c r="I63" s="5">
        <v>17</v>
      </c>
      <c r="J63" s="5">
        <v>18</v>
      </c>
      <c r="K63" s="5">
        <v>16</v>
      </c>
      <c r="L63" s="5">
        <v>21</v>
      </c>
      <c r="M63" s="5">
        <v>23</v>
      </c>
      <c r="N63" s="5">
        <v>24</v>
      </c>
      <c r="O63" s="5">
        <v>25</v>
      </c>
      <c r="P63" s="5">
        <v>21</v>
      </c>
      <c r="Q63" s="5">
        <v>23</v>
      </c>
      <c r="R63" s="5">
        <v>18</v>
      </c>
      <c r="S63" s="5">
        <v>19</v>
      </c>
      <c r="T63" s="5">
        <v>23</v>
      </c>
      <c r="U63" s="5">
        <v>24</v>
      </c>
      <c r="V63" s="5">
        <v>25</v>
      </c>
      <c r="W63" s="5">
        <v>21</v>
      </c>
      <c r="X63" s="5">
        <v>18</v>
      </c>
      <c r="Y63" s="5">
        <v>17</v>
      </c>
      <c r="Z63" s="5">
        <v>19</v>
      </c>
      <c r="AA63" s="5">
        <v>21</v>
      </c>
      <c r="AB63" s="5">
        <v>24</v>
      </c>
      <c r="AC63" s="5">
        <v>23</v>
      </c>
      <c r="AD63" s="5">
        <v>25</v>
      </c>
      <c r="AE63" s="5">
        <v>21</v>
      </c>
      <c r="AF63" s="5">
        <v>22</v>
      </c>
      <c r="AG63" s="4">
        <v>19</v>
      </c>
      <c r="AH63" s="4">
        <f t="shared" si="0"/>
        <v>617</v>
      </c>
    </row>
    <row r="64" spans="1:34" ht="15.75" x14ac:dyDescent="0.25">
      <c r="A64" s="1">
        <v>62</v>
      </c>
      <c r="B64" s="4" t="s">
        <v>68</v>
      </c>
      <c r="C64" s="4" t="s">
        <v>5</v>
      </c>
      <c r="D64" s="5">
        <v>92</v>
      </c>
      <c r="E64" s="5">
        <v>86</v>
      </c>
      <c r="F64" s="5">
        <v>76</v>
      </c>
      <c r="G64" s="5">
        <v>73</v>
      </c>
      <c r="H64" s="5">
        <v>64</v>
      </c>
      <c r="I64" s="5">
        <v>78</v>
      </c>
      <c r="J64" s="5">
        <v>74</v>
      </c>
      <c r="K64" s="5">
        <v>76</v>
      </c>
      <c r="L64" s="5">
        <v>74</v>
      </c>
      <c r="M64" s="5">
        <v>76</v>
      </c>
      <c r="N64" s="5">
        <v>80</v>
      </c>
      <c r="O64" s="5">
        <v>86</v>
      </c>
      <c r="P64" s="5">
        <v>80</v>
      </c>
      <c r="Q64" s="5">
        <v>76</v>
      </c>
      <c r="R64" s="5">
        <v>92</v>
      </c>
      <c r="S64" s="5">
        <v>77</v>
      </c>
      <c r="T64" s="5">
        <v>78</v>
      </c>
      <c r="U64" s="5">
        <v>89</v>
      </c>
      <c r="V64" s="5">
        <v>78</v>
      </c>
      <c r="W64" s="5">
        <v>76</v>
      </c>
      <c r="X64" s="5">
        <v>89</v>
      </c>
      <c r="Y64" s="5">
        <v>80</v>
      </c>
      <c r="Z64" s="5">
        <v>78</v>
      </c>
      <c r="AA64" s="5">
        <v>89</v>
      </c>
      <c r="AB64" s="5">
        <v>77</v>
      </c>
      <c r="AC64" s="5">
        <v>89</v>
      </c>
      <c r="AD64" s="5">
        <v>79</v>
      </c>
      <c r="AE64" s="5">
        <v>76</v>
      </c>
      <c r="AF64" s="5">
        <v>85</v>
      </c>
      <c r="AG64" s="5">
        <v>88</v>
      </c>
      <c r="AH64" s="4">
        <f t="shared" si="0"/>
        <v>2411</v>
      </c>
    </row>
    <row r="65" spans="1:34" ht="15.75" x14ac:dyDescent="0.25">
      <c r="A65" s="1">
        <v>63</v>
      </c>
      <c r="B65" s="4" t="s">
        <v>69</v>
      </c>
      <c r="C65" s="4" t="s">
        <v>14</v>
      </c>
      <c r="D65" s="5">
        <v>21</v>
      </c>
      <c r="E65" s="5">
        <v>18</v>
      </c>
      <c r="F65" s="5">
        <v>24</v>
      </c>
      <c r="G65" s="5">
        <v>22</v>
      </c>
      <c r="H65" s="5">
        <v>25</v>
      </c>
      <c r="I65" s="5">
        <v>25</v>
      </c>
      <c r="J65" s="5">
        <v>32</v>
      </c>
      <c r="K65" s="5">
        <v>24</v>
      </c>
      <c r="L65" s="5">
        <v>22</v>
      </c>
      <c r="M65" s="5">
        <v>24</v>
      </c>
      <c r="N65" s="5">
        <v>25</v>
      </c>
      <c r="O65" s="5">
        <v>24</v>
      </c>
      <c r="P65" s="5">
        <v>24</v>
      </c>
      <c r="Q65" s="5">
        <v>22</v>
      </c>
      <c r="R65" s="5">
        <v>24</v>
      </c>
      <c r="S65" s="5">
        <v>18</v>
      </c>
      <c r="T65" s="5">
        <v>19</v>
      </c>
      <c r="U65" s="5">
        <v>24</v>
      </c>
      <c r="V65" s="5">
        <v>23</v>
      </c>
      <c r="W65" s="5">
        <v>31</v>
      </c>
      <c r="X65" s="5">
        <v>23</v>
      </c>
      <c r="Y65" s="5">
        <v>27</v>
      </c>
      <c r="Z65" s="5">
        <v>26</v>
      </c>
      <c r="AA65" s="5">
        <v>25</v>
      </c>
      <c r="AB65" s="5">
        <v>23</v>
      </c>
      <c r="AC65" s="5">
        <v>38</v>
      </c>
      <c r="AD65" s="5">
        <v>23</v>
      </c>
      <c r="AE65" s="5">
        <v>26</v>
      </c>
      <c r="AF65" s="5">
        <v>22</v>
      </c>
      <c r="AG65" s="5">
        <v>25</v>
      </c>
      <c r="AH65" s="4">
        <f t="shared" si="0"/>
        <v>729</v>
      </c>
    </row>
    <row r="66" spans="1:34" ht="15.75" x14ac:dyDescent="0.25">
      <c r="A66" s="1">
        <v>64</v>
      </c>
      <c r="B66" s="4" t="s">
        <v>70</v>
      </c>
      <c r="C66" s="4" t="s">
        <v>5</v>
      </c>
      <c r="D66" s="5">
        <v>80</v>
      </c>
      <c r="E66" s="5">
        <v>77</v>
      </c>
      <c r="F66" s="5">
        <v>80</v>
      </c>
      <c r="G66" s="5">
        <v>73</v>
      </c>
      <c r="H66" s="5">
        <v>64</v>
      </c>
      <c r="I66" s="5">
        <v>78</v>
      </c>
      <c r="J66" s="5">
        <v>80</v>
      </c>
      <c r="K66" s="5">
        <v>76</v>
      </c>
      <c r="L66" s="5">
        <v>74</v>
      </c>
      <c r="M66" s="5">
        <v>88</v>
      </c>
      <c r="N66" s="5">
        <v>80</v>
      </c>
      <c r="O66" s="5">
        <v>86</v>
      </c>
      <c r="P66" s="5">
        <v>80</v>
      </c>
      <c r="Q66" s="5">
        <v>86</v>
      </c>
      <c r="R66" s="5">
        <v>92</v>
      </c>
      <c r="S66" s="5">
        <v>77</v>
      </c>
      <c r="T66" s="5">
        <v>84</v>
      </c>
      <c r="U66" s="5">
        <v>80</v>
      </c>
      <c r="V66" s="5">
        <v>78</v>
      </c>
      <c r="W66" s="5">
        <v>88</v>
      </c>
      <c r="X66" s="5">
        <v>84</v>
      </c>
      <c r="Y66" s="5">
        <v>80</v>
      </c>
      <c r="Z66" s="5">
        <v>99</v>
      </c>
      <c r="AA66" s="5">
        <v>99</v>
      </c>
      <c r="AB66" s="5">
        <v>99</v>
      </c>
      <c r="AC66" s="5">
        <v>75</v>
      </c>
      <c r="AD66" s="5">
        <v>79</v>
      </c>
      <c r="AE66" s="5">
        <v>76</v>
      </c>
      <c r="AF66" s="5">
        <v>85</v>
      </c>
      <c r="AG66" s="5">
        <v>88</v>
      </c>
      <c r="AH66" s="4">
        <f t="shared" si="0"/>
        <v>2465</v>
      </c>
    </row>
    <row r="67" spans="1:34" ht="15.75" x14ac:dyDescent="0.25">
      <c r="A67" s="1">
        <v>65</v>
      </c>
      <c r="B67" s="4" t="s">
        <v>71</v>
      </c>
      <c r="C67" s="5" t="s">
        <v>5</v>
      </c>
      <c r="D67" s="5">
        <v>76</v>
      </c>
      <c r="E67" s="5">
        <v>70</v>
      </c>
      <c r="F67" s="5">
        <v>75</v>
      </c>
      <c r="G67" s="5">
        <v>90</v>
      </c>
      <c r="H67" s="5">
        <v>71</v>
      </c>
      <c r="I67" s="5">
        <v>76</v>
      </c>
      <c r="J67" s="5">
        <v>69</v>
      </c>
      <c r="K67" s="5">
        <v>67</v>
      </c>
      <c r="L67" s="5">
        <v>69</v>
      </c>
      <c r="M67" s="5">
        <v>67</v>
      </c>
      <c r="N67" s="5">
        <v>64</v>
      </c>
      <c r="O67" s="5">
        <v>68</v>
      </c>
      <c r="P67" s="5">
        <v>71</v>
      </c>
      <c r="Q67" s="5">
        <v>70</v>
      </c>
      <c r="R67" s="5">
        <v>68</v>
      </c>
      <c r="S67" s="5">
        <v>65</v>
      </c>
      <c r="T67" s="5">
        <v>64</v>
      </c>
      <c r="U67" s="5">
        <v>68</v>
      </c>
      <c r="V67" s="5">
        <v>70</v>
      </c>
      <c r="W67" s="5">
        <v>69</v>
      </c>
      <c r="X67" s="5">
        <v>64</v>
      </c>
      <c r="Y67" s="5">
        <v>70</v>
      </c>
      <c r="Z67" s="5">
        <v>68</v>
      </c>
      <c r="AA67" s="5">
        <v>63</v>
      </c>
      <c r="AB67" s="5">
        <v>61</v>
      </c>
      <c r="AC67" s="5">
        <v>69</v>
      </c>
      <c r="AD67" s="5">
        <v>68</v>
      </c>
      <c r="AE67" s="5">
        <v>67</v>
      </c>
      <c r="AF67" s="5">
        <v>65</v>
      </c>
      <c r="AG67" s="5">
        <v>67</v>
      </c>
      <c r="AH67" s="4">
        <f t="shared" si="0"/>
        <v>2069</v>
      </c>
    </row>
    <row r="68" spans="1:34" ht="15.75" x14ac:dyDescent="0.25">
      <c r="A68" s="1">
        <v>66</v>
      </c>
      <c r="B68" s="4" t="s">
        <v>72</v>
      </c>
      <c r="C68" s="5" t="s">
        <v>5</v>
      </c>
      <c r="D68" s="5">
        <v>76</v>
      </c>
      <c r="E68" s="5">
        <v>70</v>
      </c>
      <c r="F68" s="5">
        <v>75</v>
      </c>
      <c r="G68" s="5">
        <v>90</v>
      </c>
      <c r="H68" s="5">
        <v>71</v>
      </c>
      <c r="I68" s="5">
        <v>84</v>
      </c>
      <c r="J68" s="5">
        <v>86</v>
      </c>
      <c r="K68" s="5">
        <v>85</v>
      </c>
      <c r="L68" s="5">
        <v>85</v>
      </c>
      <c r="M68" s="5">
        <v>80</v>
      </c>
      <c r="N68" s="5">
        <v>73</v>
      </c>
      <c r="O68" s="5">
        <v>85</v>
      </c>
      <c r="P68" s="5">
        <v>88</v>
      </c>
      <c r="Q68" s="5">
        <v>70</v>
      </c>
      <c r="R68" s="5">
        <v>80</v>
      </c>
      <c r="S68" s="5">
        <v>85</v>
      </c>
      <c r="T68" s="5">
        <v>76</v>
      </c>
      <c r="U68" s="5">
        <v>79</v>
      </c>
      <c r="V68" s="5">
        <v>70</v>
      </c>
      <c r="W68" s="5">
        <v>69</v>
      </c>
      <c r="X68" s="5">
        <v>76</v>
      </c>
      <c r="Y68" s="5">
        <v>70</v>
      </c>
      <c r="Z68" s="5">
        <v>86</v>
      </c>
      <c r="AA68" s="5">
        <v>75</v>
      </c>
      <c r="AB68" s="5">
        <v>85</v>
      </c>
      <c r="AC68" s="5">
        <v>68</v>
      </c>
      <c r="AD68" s="5">
        <v>79</v>
      </c>
      <c r="AE68" s="5">
        <v>89</v>
      </c>
      <c r="AF68" s="5">
        <v>80</v>
      </c>
      <c r="AG68" s="4">
        <v>82</v>
      </c>
      <c r="AH68" s="4">
        <f t="shared" ref="AH68:AH102" si="1">SUM(D68:AG68)</f>
        <v>2367</v>
      </c>
    </row>
    <row r="69" spans="1:34" ht="15.75" x14ac:dyDescent="0.25">
      <c r="A69" s="1">
        <v>67</v>
      </c>
      <c r="B69" s="4" t="s">
        <v>73</v>
      </c>
      <c r="C69" s="5" t="s">
        <v>5</v>
      </c>
      <c r="D69" s="5">
        <v>67</v>
      </c>
      <c r="E69" s="5">
        <v>62</v>
      </c>
      <c r="F69" s="5">
        <v>55</v>
      </c>
      <c r="G69" s="5">
        <v>51</v>
      </c>
      <c r="H69" s="5">
        <v>62</v>
      </c>
      <c r="I69" s="5">
        <v>48</v>
      </c>
      <c r="J69" s="5">
        <v>48</v>
      </c>
      <c r="K69" s="5">
        <v>62</v>
      </c>
      <c r="L69" s="5">
        <v>51</v>
      </c>
      <c r="M69" s="5">
        <v>56</v>
      </c>
      <c r="N69" s="5">
        <v>48</v>
      </c>
      <c r="O69" s="5">
        <v>49</v>
      </c>
      <c r="P69" s="5">
        <v>59</v>
      </c>
      <c r="Q69" s="5">
        <v>54</v>
      </c>
      <c r="R69" s="5">
        <v>54</v>
      </c>
      <c r="S69" s="5">
        <v>51</v>
      </c>
      <c r="T69" s="5">
        <v>48</v>
      </c>
      <c r="U69" s="5">
        <v>51</v>
      </c>
      <c r="V69" s="5">
        <v>53</v>
      </c>
      <c r="W69" s="5">
        <v>68</v>
      </c>
      <c r="X69" s="5">
        <v>52</v>
      </c>
      <c r="Y69" s="5">
        <v>57</v>
      </c>
      <c r="Z69" s="5">
        <v>53</v>
      </c>
      <c r="AA69" s="5">
        <v>68</v>
      </c>
      <c r="AB69" s="5">
        <v>52</v>
      </c>
      <c r="AC69" s="5">
        <v>52</v>
      </c>
      <c r="AD69" s="5">
        <v>54</v>
      </c>
      <c r="AE69" s="5">
        <v>56</v>
      </c>
      <c r="AF69" s="5">
        <v>57</v>
      </c>
      <c r="AG69" s="4">
        <v>65</v>
      </c>
      <c r="AH69" s="4">
        <f t="shared" si="1"/>
        <v>1663</v>
      </c>
    </row>
    <row r="70" spans="1:34" ht="15.75" x14ac:dyDescent="0.25">
      <c r="A70" s="6">
        <v>68</v>
      </c>
      <c r="B70" s="4" t="s">
        <v>74</v>
      </c>
      <c r="C70" s="5" t="s">
        <v>5</v>
      </c>
      <c r="D70" s="5">
        <v>0</v>
      </c>
      <c r="E70" s="5">
        <v>52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58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57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64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4">
        <v>62</v>
      </c>
      <c r="AH70" s="4">
        <f t="shared" si="1"/>
        <v>293</v>
      </c>
    </row>
    <row r="71" spans="1:34" ht="15.75" x14ac:dyDescent="0.25">
      <c r="A71" s="1">
        <v>69</v>
      </c>
      <c r="B71" s="4" t="s">
        <v>75</v>
      </c>
      <c r="C71" s="5" t="s">
        <v>5</v>
      </c>
      <c r="D71" s="5">
        <v>57</v>
      </c>
      <c r="E71" s="5">
        <v>65</v>
      </c>
      <c r="F71" s="5">
        <v>60</v>
      </c>
      <c r="G71" s="5">
        <v>51</v>
      </c>
      <c r="H71" s="5">
        <v>62</v>
      </c>
      <c r="I71" s="5">
        <v>48</v>
      </c>
      <c r="J71" s="5">
        <v>55</v>
      </c>
      <c r="K71" s="5">
        <v>62</v>
      </c>
      <c r="L71" s="5">
        <v>55</v>
      </c>
      <c r="M71" s="5">
        <v>56</v>
      </c>
      <c r="N71" s="5">
        <v>54</v>
      </c>
      <c r="O71" s="5">
        <v>45</v>
      </c>
      <c r="P71" s="5">
        <v>52</v>
      </c>
      <c r="Q71" s="5">
        <v>52</v>
      </c>
      <c r="R71" s="5">
        <v>56</v>
      </c>
      <c r="S71" s="5">
        <v>60</v>
      </c>
      <c r="T71" s="5">
        <v>65</v>
      </c>
      <c r="U71" s="5">
        <v>67</v>
      </c>
      <c r="V71" s="5">
        <v>67</v>
      </c>
      <c r="W71" s="5">
        <v>68</v>
      </c>
      <c r="X71" s="5">
        <v>52</v>
      </c>
      <c r="Y71" s="5">
        <v>57</v>
      </c>
      <c r="Z71" s="5">
        <v>53</v>
      </c>
      <c r="AA71" s="5">
        <v>68</v>
      </c>
      <c r="AB71" s="5">
        <v>58</v>
      </c>
      <c r="AC71" s="5">
        <v>58</v>
      </c>
      <c r="AD71" s="5">
        <v>64</v>
      </c>
      <c r="AE71" s="5">
        <v>52</v>
      </c>
      <c r="AF71" s="5">
        <v>57</v>
      </c>
      <c r="AG71" s="4">
        <v>62</v>
      </c>
      <c r="AH71" s="4">
        <f t="shared" si="1"/>
        <v>1738</v>
      </c>
    </row>
    <row r="72" spans="1:34" ht="15.75" x14ac:dyDescent="0.25">
      <c r="A72" s="6">
        <v>70</v>
      </c>
      <c r="B72" s="4" t="s">
        <v>76</v>
      </c>
      <c r="C72" s="5" t="s">
        <v>5</v>
      </c>
      <c r="D72" s="4">
        <v>0</v>
      </c>
      <c r="E72" s="4">
        <v>198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189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187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199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189</v>
      </c>
      <c r="AH72" s="4">
        <f t="shared" si="1"/>
        <v>962</v>
      </c>
    </row>
    <row r="73" spans="1:34" ht="15.75" x14ac:dyDescent="0.25">
      <c r="A73" s="6">
        <v>71</v>
      </c>
      <c r="B73" s="4" t="s">
        <v>77</v>
      </c>
      <c r="C73" s="5" t="s">
        <v>5</v>
      </c>
      <c r="D73" s="4">
        <v>0</v>
      </c>
      <c r="E73" s="4">
        <v>178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176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178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179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179</v>
      </c>
      <c r="AH73" s="4">
        <f t="shared" si="1"/>
        <v>890</v>
      </c>
    </row>
    <row r="74" spans="1:34" ht="15.75" x14ac:dyDescent="0.25">
      <c r="A74" s="1">
        <v>72</v>
      </c>
      <c r="B74" s="4" t="s">
        <v>78</v>
      </c>
      <c r="C74" s="5" t="s">
        <v>14</v>
      </c>
      <c r="D74" s="5">
        <v>25</v>
      </c>
      <c r="E74" s="5">
        <v>28</v>
      </c>
      <c r="F74" s="5">
        <v>24</v>
      </c>
      <c r="G74" s="5">
        <v>22</v>
      </c>
      <c r="H74" s="5">
        <v>25</v>
      </c>
      <c r="I74" s="5">
        <v>23</v>
      </c>
      <c r="J74" s="5">
        <v>32</v>
      </c>
      <c r="K74" s="5">
        <v>24</v>
      </c>
      <c r="L74" s="5">
        <v>24</v>
      </c>
      <c r="M74" s="5">
        <v>24</v>
      </c>
      <c r="N74" s="5">
        <v>26</v>
      </c>
      <c r="O74" s="5">
        <v>24</v>
      </c>
      <c r="P74" s="5">
        <v>24</v>
      </c>
      <c r="Q74" s="5">
        <v>24</v>
      </c>
      <c r="R74" s="5">
        <v>24</v>
      </c>
      <c r="S74" s="5">
        <v>17</v>
      </c>
      <c r="T74" s="5">
        <v>18</v>
      </c>
      <c r="U74" s="5">
        <v>24</v>
      </c>
      <c r="V74" s="5">
        <v>21</v>
      </c>
      <c r="W74" s="5">
        <v>31</v>
      </c>
      <c r="X74" s="5">
        <v>23</v>
      </c>
      <c r="Y74" s="5">
        <v>27</v>
      </c>
      <c r="Z74" s="5">
        <v>26</v>
      </c>
      <c r="AA74" s="5">
        <v>25</v>
      </c>
      <c r="AB74" s="5">
        <v>23</v>
      </c>
      <c r="AC74" s="5">
        <v>38</v>
      </c>
      <c r="AD74" s="5">
        <v>23</v>
      </c>
      <c r="AE74" s="5">
        <v>25</v>
      </c>
      <c r="AF74" s="5">
        <v>21</v>
      </c>
      <c r="AG74" s="5">
        <v>24</v>
      </c>
      <c r="AH74" s="4">
        <f t="shared" si="1"/>
        <v>739</v>
      </c>
    </row>
    <row r="75" spans="1:34" ht="15.75" x14ac:dyDescent="0.25">
      <c r="A75" s="1">
        <v>73</v>
      </c>
      <c r="B75" s="4" t="s">
        <v>79</v>
      </c>
      <c r="C75" s="5" t="s">
        <v>14</v>
      </c>
      <c r="D75" s="5">
        <v>21</v>
      </c>
      <c r="E75" s="5">
        <v>18</v>
      </c>
      <c r="F75" s="5">
        <v>24</v>
      </c>
      <c r="G75" s="5">
        <v>22</v>
      </c>
      <c r="H75" s="5">
        <v>25</v>
      </c>
      <c r="I75" s="5">
        <v>25</v>
      </c>
      <c r="J75" s="5">
        <v>32</v>
      </c>
      <c r="K75" s="5">
        <v>24</v>
      </c>
      <c r="L75" s="5">
        <v>22</v>
      </c>
      <c r="M75" s="5">
        <v>24</v>
      </c>
      <c r="N75" s="5">
        <v>25</v>
      </c>
      <c r="O75" s="5">
        <v>24</v>
      </c>
      <c r="P75" s="5">
        <v>24</v>
      </c>
      <c r="Q75" s="5">
        <v>22</v>
      </c>
      <c r="R75" s="5">
        <v>24</v>
      </c>
      <c r="S75" s="5">
        <v>18</v>
      </c>
      <c r="T75" s="5">
        <v>19</v>
      </c>
      <c r="U75" s="5">
        <v>24</v>
      </c>
      <c r="V75" s="5">
        <v>23</v>
      </c>
      <c r="W75" s="5">
        <v>31</v>
      </c>
      <c r="X75" s="5">
        <v>23</v>
      </c>
      <c r="Y75" s="5">
        <v>27</v>
      </c>
      <c r="Z75" s="5">
        <v>26</v>
      </c>
      <c r="AA75" s="5">
        <v>25</v>
      </c>
      <c r="AB75" s="5">
        <v>23</v>
      </c>
      <c r="AC75" s="5">
        <v>38</v>
      </c>
      <c r="AD75" s="5">
        <v>23</v>
      </c>
      <c r="AE75" s="5">
        <v>26</v>
      </c>
      <c r="AF75" s="5">
        <v>22</v>
      </c>
      <c r="AG75" s="5">
        <v>25</v>
      </c>
      <c r="AH75" s="4">
        <f t="shared" si="1"/>
        <v>729</v>
      </c>
    </row>
    <row r="76" spans="1:34" ht="15.75" x14ac:dyDescent="0.25">
      <c r="A76" s="6">
        <v>74</v>
      </c>
      <c r="B76" s="4" t="s">
        <v>80</v>
      </c>
      <c r="C76" s="5" t="s">
        <v>14</v>
      </c>
      <c r="D76" s="4">
        <v>0</v>
      </c>
      <c r="E76" s="4">
        <v>68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69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74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69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74</v>
      </c>
      <c r="AH76" s="4">
        <f t="shared" si="1"/>
        <v>354</v>
      </c>
    </row>
    <row r="77" spans="1:34" ht="15.75" x14ac:dyDescent="0.25">
      <c r="A77" s="1">
        <v>75</v>
      </c>
      <c r="B77" s="4" t="s">
        <v>81</v>
      </c>
      <c r="C77" s="4" t="s">
        <v>5</v>
      </c>
      <c r="D77" s="5">
        <v>88</v>
      </c>
      <c r="E77" s="5">
        <v>88</v>
      </c>
      <c r="F77" s="5">
        <v>86</v>
      </c>
      <c r="G77" s="5">
        <v>58</v>
      </c>
      <c r="H77" s="5">
        <v>86</v>
      </c>
      <c r="I77" s="5">
        <v>78</v>
      </c>
      <c r="J77" s="5">
        <v>86</v>
      </c>
      <c r="K77" s="5">
        <v>87</v>
      </c>
      <c r="L77" s="5">
        <v>82</v>
      </c>
      <c r="M77" s="5">
        <v>76</v>
      </c>
      <c r="N77" s="5">
        <v>80</v>
      </c>
      <c r="O77" s="5">
        <v>86</v>
      </c>
      <c r="P77" s="5">
        <v>78</v>
      </c>
      <c r="Q77" s="5">
        <v>76</v>
      </c>
      <c r="R77" s="5">
        <v>82</v>
      </c>
      <c r="S77" s="5">
        <v>79</v>
      </c>
      <c r="T77" s="5">
        <v>78</v>
      </c>
      <c r="U77" s="5">
        <v>86</v>
      </c>
      <c r="V77" s="5">
        <v>74</v>
      </c>
      <c r="W77" s="5">
        <v>79</v>
      </c>
      <c r="X77" s="5">
        <v>77</v>
      </c>
      <c r="Y77" s="5">
        <v>86</v>
      </c>
      <c r="Z77" s="5">
        <v>78</v>
      </c>
      <c r="AA77" s="5">
        <v>72</v>
      </c>
      <c r="AB77" s="5">
        <v>77</v>
      </c>
      <c r="AC77" s="5">
        <v>87</v>
      </c>
      <c r="AD77" s="5">
        <v>78</v>
      </c>
      <c r="AE77" s="5">
        <v>76</v>
      </c>
      <c r="AF77" s="5">
        <v>85</v>
      </c>
      <c r="AG77" s="4">
        <v>76</v>
      </c>
      <c r="AH77" s="4">
        <f t="shared" si="1"/>
        <v>2405</v>
      </c>
    </row>
    <row r="78" spans="1:34" ht="15.75" x14ac:dyDescent="0.25">
      <c r="A78" s="1">
        <v>76</v>
      </c>
      <c r="B78" s="4" t="s">
        <v>82</v>
      </c>
      <c r="C78" s="4" t="s">
        <v>5</v>
      </c>
      <c r="D78" s="5">
        <v>69</v>
      </c>
      <c r="E78" s="5">
        <v>70</v>
      </c>
      <c r="F78" s="5">
        <v>68</v>
      </c>
      <c r="G78" s="5">
        <v>79</v>
      </c>
      <c r="H78" s="5">
        <v>71</v>
      </c>
      <c r="I78" s="5">
        <v>84</v>
      </c>
      <c r="J78" s="5">
        <v>78</v>
      </c>
      <c r="K78" s="5">
        <v>73</v>
      </c>
      <c r="L78" s="5">
        <v>68</v>
      </c>
      <c r="M78" s="5">
        <v>71</v>
      </c>
      <c r="N78" s="5">
        <v>73</v>
      </c>
      <c r="O78" s="5">
        <v>78</v>
      </c>
      <c r="P78" s="5">
        <v>80</v>
      </c>
      <c r="Q78" s="5">
        <v>70</v>
      </c>
      <c r="R78" s="5">
        <v>80</v>
      </c>
      <c r="S78" s="5">
        <v>79</v>
      </c>
      <c r="T78" s="5">
        <v>76</v>
      </c>
      <c r="U78" s="5">
        <v>79</v>
      </c>
      <c r="V78" s="5">
        <v>70</v>
      </c>
      <c r="W78" s="5">
        <v>69</v>
      </c>
      <c r="X78" s="5">
        <v>76</v>
      </c>
      <c r="Y78" s="5">
        <v>70</v>
      </c>
      <c r="Z78" s="5">
        <v>76</v>
      </c>
      <c r="AA78" s="5">
        <v>70</v>
      </c>
      <c r="AB78" s="5">
        <v>67</v>
      </c>
      <c r="AC78" s="5">
        <v>97</v>
      </c>
      <c r="AD78" s="5">
        <v>69</v>
      </c>
      <c r="AE78" s="5">
        <v>79</v>
      </c>
      <c r="AF78" s="5">
        <v>89</v>
      </c>
      <c r="AG78" s="4">
        <v>72</v>
      </c>
      <c r="AH78" s="4">
        <f t="shared" si="1"/>
        <v>2250</v>
      </c>
    </row>
    <row r="79" spans="1:34" ht="15.75" x14ac:dyDescent="0.25">
      <c r="A79" s="6">
        <v>77</v>
      </c>
      <c r="B79" s="4" t="s">
        <v>83</v>
      </c>
      <c r="C79" s="4" t="s">
        <v>5</v>
      </c>
      <c r="D79" s="4">
        <v>0</v>
      </c>
      <c r="E79" s="4">
        <v>189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188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186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196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196</v>
      </c>
      <c r="AH79" s="4">
        <f t="shared" si="1"/>
        <v>955</v>
      </c>
    </row>
    <row r="80" spans="1:34" ht="15.75" x14ac:dyDescent="0.25">
      <c r="A80" s="1">
        <v>78</v>
      </c>
      <c r="B80" s="4" t="s">
        <v>84</v>
      </c>
      <c r="C80" s="4" t="s">
        <v>5</v>
      </c>
      <c r="D80" s="5">
        <v>68</v>
      </c>
      <c r="E80" s="5">
        <v>58</v>
      </c>
      <c r="F80" s="5">
        <v>60</v>
      </c>
      <c r="G80" s="5">
        <v>63</v>
      </c>
      <c r="H80" s="5">
        <v>52</v>
      </c>
      <c r="I80" s="5">
        <v>64</v>
      </c>
      <c r="J80" s="5">
        <v>67</v>
      </c>
      <c r="K80" s="5">
        <v>59</v>
      </c>
      <c r="L80" s="5">
        <v>58</v>
      </c>
      <c r="M80" s="5">
        <v>57</v>
      </c>
      <c r="N80" s="5">
        <v>53</v>
      </c>
      <c r="O80" s="5">
        <v>66</v>
      </c>
      <c r="P80" s="5">
        <v>64</v>
      </c>
      <c r="Q80" s="5">
        <v>55</v>
      </c>
      <c r="R80" s="5">
        <v>58</v>
      </c>
      <c r="S80" s="5">
        <v>57</v>
      </c>
      <c r="T80" s="5">
        <v>54</v>
      </c>
      <c r="U80" s="5">
        <v>58</v>
      </c>
      <c r="V80" s="5">
        <v>56</v>
      </c>
      <c r="W80" s="5">
        <v>56</v>
      </c>
      <c r="X80" s="5">
        <v>65</v>
      </c>
      <c r="Y80" s="5">
        <v>58</v>
      </c>
      <c r="Z80" s="5">
        <v>64</v>
      </c>
      <c r="AA80" s="5">
        <v>61</v>
      </c>
      <c r="AB80" s="5">
        <v>49</v>
      </c>
      <c r="AC80" s="5">
        <v>59</v>
      </c>
      <c r="AD80" s="5">
        <v>59</v>
      </c>
      <c r="AE80" s="5">
        <v>58</v>
      </c>
      <c r="AF80" s="5">
        <v>59</v>
      </c>
      <c r="AG80" s="5">
        <v>68</v>
      </c>
      <c r="AH80" s="4">
        <f t="shared" si="1"/>
        <v>1783</v>
      </c>
    </row>
    <row r="81" spans="1:34" ht="15.75" x14ac:dyDescent="0.25">
      <c r="A81" s="1">
        <v>79</v>
      </c>
      <c r="B81" s="4" t="s">
        <v>85</v>
      </c>
      <c r="C81" s="4" t="s">
        <v>5</v>
      </c>
      <c r="D81" s="5">
        <v>57</v>
      </c>
      <c r="E81" s="5">
        <v>65</v>
      </c>
      <c r="F81" s="5">
        <v>60</v>
      </c>
      <c r="G81" s="5">
        <v>51</v>
      </c>
      <c r="H81" s="5">
        <v>62</v>
      </c>
      <c r="I81" s="5">
        <v>48</v>
      </c>
      <c r="J81" s="5">
        <v>55</v>
      </c>
      <c r="K81" s="5">
        <v>62</v>
      </c>
      <c r="L81" s="5">
        <v>55</v>
      </c>
      <c r="M81" s="5">
        <v>56</v>
      </c>
      <c r="N81" s="5">
        <v>54</v>
      </c>
      <c r="O81" s="5">
        <v>45</v>
      </c>
      <c r="P81" s="5">
        <v>52</v>
      </c>
      <c r="Q81" s="5">
        <v>52</v>
      </c>
      <c r="R81" s="5">
        <v>56</v>
      </c>
      <c r="S81" s="5">
        <v>60</v>
      </c>
      <c r="T81" s="5">
        <v>65</v>
      </c>
      <c r="U81" s="5">
        <v>67</v>
      </c>
      <c r="V81" s="5">
        <v>67</v>
      </c>
      <c r="W81" s="5">
        <v>68</v>
      </c>
      <c r="X81" s="5">
        <v>52</v>
      </c>
      <c r="Y81" s="5">
        <v>57</v>
      </c>
      <c r="Z81" s="5">
        <v>53</v>
      </c>
      <c r="AA81" s="5">
        <v>68</v>
      </c>
      <c r="AB81" s="5">
        <v>58</v>
      </c>
      <c r="AC81" s="5">
        <v>58</v>
      </c>
      <c r="AD81" s="5">
        <v>64</v>
      </c>
      <c r="AE81" s="5">
        <v>52</v>
      </c>
      <c r="AF81" s="5">
        <v>57</v>
      </c>
      <c r="AG81" s="5">
        <v>58</v>
      </c>
      <c r="AH81" s="4">
        <f t="shared" si="1"/>
        <v>1734</v>
      </c>
    </row>
    <row r="82" spans="1:34" ht="15.75" x14ac:dyDescent="0.25">
      <c r="A82" s="1">
        <v>80</v>
      </c>
      <c r="B82" s="4" t="s">
        <v>86</v>
      </c>
      <c r="C82" s="4" t="s">
        <v>5</v>
      </c>
      <c r="D82" s="5">
        <v>66</v>
      </c>
      <c r="E82" s="5">
        <v>52</v>
      </c>
      <c r="F82" s="5">
        <v>66</v>
      </c>
      <c r="G82" s="5">
        <v>58</v>
      </c>
      <c r="H82" s="5">
        <v>66</v>
      </c>
      <c r="I82" s="5">
        <v>48</v>
      </c>
      <c r="J82" s="5">
        <v>67</v>
      </c>
      <c r="K82" s="5">
        <v>66</v>
      </c>
      <c r="L82" s="5">
        <v>58</v>
      </c>
      <c r="M82" s="5">
        <v>66</v>
      </c>
      <c r="N82" s="5">
        <v>53</v>
      </c>
      <c r="O82" s="5">
        <v>66</v>
      </c>
      <c r="P82" s="5">
        <v>66</v>
      </c>
      <c r="Q82" s="5">
        <v>55</v>
      </c>
      <c r="R82" s="5">
        <v>57</v>
      </c>
      <c r="S82" s="5">
        <v>57</v>
      </c>
      <c r="T82" s="5">
        <v>57</v>
      </c>
      <c r="U82" s="5">
        <v>69</v>
      </c>
      <c r="V82" s="5">
        <v>56</v>
      </c>
      <c r="W82" s="5">
        <v>56</v>
      </c>
      <c r="X82" s="5">
        <v>53</v>
      </c>
      <c r="Y82" s="5">
        <v>68</v>
      </c>
      <c r="Z82" s="5">
        <v>64</v>
      </c>
      <c r="AA82" s="5">
        <v>68</v>
      </c>
      <c r="AB82" s="5">
        <v>65</v>
      </c>
      <c r="AC82" s="5">
        <v>60</v>
      </c>
      <c r="AD82" s="5">
        <v>60</v>
      </c>
      <c r="AE82" s="5">
        <v>58</v>
      </c>
      <c r="AF82" s="5">
        <v>59</v>
      </c>
      <c r="AG82" s="5">
        <v>60</v>
      </c>
      <c r="AH82" s="4">
        <f t="shared" si="1"/>
        <v>1820</v>
      </c>
    </row>
    <row r="83" spans="1:34" ht="15.75" x14ac:dyDescent="0.25">
      <c r="A83" s="1">
        <v>81</v>
      </c>
      <c r="B83" s="4" t="s">
        <v>87</v>
      </c>
      <c r="C83" s="5" t="s">
        <v>12</v>
      </c>
      <c r="D83" s="5">
        <v>15</v>
      </c>
      <c r="E83" s="5">
        <v>14</v>
      </c>
      <c r="F83" s="5">
        <v>22</v>
      </c>
      <c r="G83" s="5">
        <v>21</v>
      </c>
      <c r="H83" s="5">
        <v>18</v>
      </c>
      <c r="I83" s="5">
        <v>17</v>
      </c>
      <c r="J83" s="5">
        <v>18</v>
      </c>
      <c r="K83" s="5">
        <v>16</v>
      </c>
      <c r="L83" s="5">
        <v>21</v>
      </c>
      <c r="M83" s="5">
        <v>23</v>
      </c>
      <c r="N83" s="5">
        <v>24</v>
      </c>
      <c r="O83" s="5">
        <v>25</v>
      </c>
      <c r="P83" s="5">
        <v>21</v>
      </c>
      <c r="Q83" s="5">
        <v>23</v>
      </c>
      <c r="R83" s="5">
        <v>18</v>
      </c>
      <c r="S83" s="5">
        <v>19</v>
      </c>
      <c r="T83" s="5">
        <v>23</v>
      </c>
      <c r="U83" s="5">
        <v>24</v>
      </c>
      <c r="V83" s="5">
        <v>25</v>
      </c>
      <c r="W83" s="5">
        <v>21</v>
      </c>
      <c r="X83" s="5">
        <v>18</v>
      </c>
      <c r="Y83" s="5">
        <v>17</v>
      </c>
      <c r="Z83" s="5">
        <v>19</v>
      </c>
      <c r="AA83" s="5">
        <v>21</v>
      </c>
      <c r="AB83" s="5">
        <v>24</v>
      </c>
      <c r="AC83" s="5">
        <v>23</v>
      </c>
      <c r="AD83" s="5">
        <v>25</v>
      </c>
      <c r="AE83" s="5">
        <v>21</v>
      </c>
      <c r="AF83" s="5">
        <v>22</v>
      </c>
      <c r="AG83" s="4">
        <v>19</v>
      </c>
      <c r="AH83" s="4">
        <f t="shared" si="1"/>
        <v>617</v>
      </c>
    </row>
    <row r="84" spans="1:34" ht="15.75" x14ac:dyDescent="0.25">
      <c r="A84" s="1">
        <v>82</v>
      </c>
      <c r="B84" s="4" t="s">
        <v>88</v>
      </c>
      <c r="C84" s="4" t="s">
        <v>5</v>
      </c>
      <c r="D84" s="5">
        <v>92</v>
      </c>
      <c r="E84" s="5">
        <v>86</v>
      </c>
      <c r="F84" s="5">
        <v>76</v>
      </c>
      <c r="G84" s="5">
        <v>73</v>
      </c>
      <c r="H84" s="5">
        <v>64</v>
      </c>
      <c r="I84" s="5">
        <v>78</v>
      </c>
      <c r="J84" s="5">
        <v>74</v>
      </c>
      <c r="K84" s="5">
        <v>76</v>
      </c>
      <c r="L84" s="5">
        <v>74</v>
      </c>
      <c r="M84" s="5">
        <v>76</v>
      </c>
      <c r="N84" s="5">
        <v>80</v>
      </c>
      <c r="O84" s="5">
        <v>86</v>
      </c>
      <c r="P84" s="5">
        <v>80</v>
      </c>
      <c r="Q84" s="5">
        <v>76</v>
      </c>
      <c r="R84" s="5">
        <v>92</v>
      </c>
      <c r="S84" s="5">
        <v>77</v>
      </c>
      <c r="T84" s="5">
        <v>78</v>
      </c>
      <c r="U84" s="5">
        <v>89</v>
      </c>
      <c r="V84" s="5">
        <v>78</v>
      </c>
      <c r="W84" s="5">
        <v>76</v>
      </c>
      <c r="X84" s="5">
        <v>89</v>
      </c>
      <c r="Y84" s="5">
        <v>80</v>
      </c>
      <c r="Z84" s="5">
        <v>78</v>
      </c>
      <c r="AA84" s="5">
        <v>89</v>
      </c>
      <c r="AB84" s="5">
        <v>77</v>
      </c>
      <c r="AC84" s="5">
        <v>89</v>
      </c>
      <c r="AD84" s="5">
        <v>79</v>
      </c>
      <c r="AE84" s="5">
        <v>76</v>
      </c>
      <c r="AF84" s="5">
        <v>85</v>
      </c>
      <c r="AG84" s="5">
        <v>88</v>
      </c>
      <c r="AH84" s="4">
        <f t="shared" si="1"/>
        <v>2411</v>
      </c>
    </row>
    <row r="85" spans="1:34" ht="15.75" x14ac:dyDescent="0.25">
      <c r="A85" s="1">
        <v>83</v>
      </c>
      <c r="B85" s="4" t="s">
        <v>89</v>
      </c>
      <c r="C85" s="4" t="s">
        <v>14</v>
      </c>
      <c r="D85" s="5">
        <v>21</v>
      </c>
      <c r="E85" s="5">
        <v>18</v>
      </c>
      <c r="F85" s="5">
        <v>24</v>
      </c>
      <c r="G85" s="5">
        <v>22</v>
      </c>
      <c r="H85" s="5">
        <v>25</v>
      </c>
      <c r="I85" s="5">
        <v>25</v>
      </c>
      <c r="J85" s="5">
        <v>32</v>
      </c>
      <c r="K85" s="5">
        <v>24</v>
      </c>
      <c r="L85" s="5">
        <v>22</v>
      </c>
      <c r="M85" s="5">
        <v>24</v>
      </c>
      <c r="N85" s="5">
        <v>25</v>
      </c>
      <c r="O85" s="5">
        <v>24</v>
      </c>
      <c r="P85" s="5">
        <v>24</v>
      </c>
      <c r="Q85" s="5">
        <v>22</v>
      </c>
      <c r="R85" s="5">
        <v>24</v>
      </c>
      <c r="S85" s="5">
        <v>18</v>
      </c>
      <c r="T85" s="5">
        <v>19</v>
      </c>
      <c r="U85" s="5">
        <v>24</v>
      </c>
      <c r="V85" s="5">
        <v>23</v>
      </c>
      <c r="W85" s="5">
        <v>31</v>
      </c>
      <c r="X85" s="5">
        <v>23</v>
      </c>
      <c r="Y85" s="5">
        <v>27</v>
      </c>
      <c r="Z85" s="5">
        <v>26</v>
      </c>
      <c r="AA85" s="5">
        <v>25</v>
      </c>
      <c r="AB85" s="5">
        <v>23</v>
      </c>
      <c r="AC85" s="5">
        <v>38</v>
      </c>
      <c r="AD85" s="5">
        <v>23</v>
      </c>
      <c r="AE85" s="5">
        <v>26</v>
      </c>
      <c r="AF85" s="5">
        <v>22</v>
      </c>
      <c r="AG85" s="5">
        <v>25</v>
      </c>
      <c r="AH85" s="4">
        <f t="shared" si="1"/>
        <v>729</v>
      </c>
    </row>
    <row r="86" spans="1:34" ht="15.75" x14ac:dyDescent="0.25">
      <c r="A86" s="1">
        <v>84</v>
      </c>
      <c r="B86" s="4" t="s">
        <v>90</v>
      </c>
      <c r="C86" s="4" t="s">
        <v>5</v>
      </c>
      <c r="D86" s="5">
        <v>80</v>
      </c>
      <c r="E86" s="5">
        <v>77</v>
      </c>
      <c r="F86" s="5">
        <v>80</v>
      </c>
      <c r="G86" s="5">
        <v>73</v>
      </c>
      <c r="H86" s="5">
        <v>64</v>
      </c>
      <c r="I86" s="5">
        <v>78</v>
      </c>
      <c r="J86" s="5">
        <v>80</v>
      </c>
      <c r="K86" s="5">
        <v>76</v>
      </c>
      <c r="L86" s="5">
        <v>74</v>
      </c>
      <c r="M86" s="5">
        <v>88</v>
      </c>
      <c r="N86" s="5">
        <v>80</v>
      </c>
      <c r="O86" s="5">
        <v>86</v>
      </c>
      <c r="P86" s="5">
        <v>80</v>
      </c>
      <c r="Q86" s="5">
        <v>86</v>
      </c>
      <c r="R86" s="5">
        <v>92</v>
      </c>
      <c r="S86" s="5">
        <v>77</v>
      </c>
      <c r="T86" s="5">
        <v>84</v>
      </c>
      <c r="U86" s="5">
        <v>80</v>
      </c>
      <c r="V86" s="5">
        <v>78</v>
      </c>
      <c r="W86" s="5">
        <v>88</v>
      </c>
      <c r="X86" s="5">
        <v>84</v>
      </c>
      <c r="Y86" s="5">
        <v>80</v>
      </c>
      <c r="Z86" s="5">
        <v>99</v>
      </c>
      <c r="AA86" s="5">
        <v>99</v>
      </c>
      <c r="AB86" s="5">
        <v>99</v>
      </c>
      <c r="AC86" s="5">
        <v>75</v>
      </c>
      <c r="AD86" s="5">
        <v>79</v>
      </c>
      <c r="AE86" s="5">
        <v>76</v>
      </c>
      <c r="AF86" s="5">
        <v>85</v>
      </c>
      <c r="AG86" s="5">
        <v>88</v>
      </c>
      <c r="AH86" s="4">
        <f t="shared" si="1"/>
        <v>2465</v>
      </c>
    </row>
    <row r="87" spans="1:34" ht="15.75" x14ac:dyDescent="0.25">
      <c r="A87" s="1">
        <v>85</v>
      </c>
      <c r="B87" s="4" t="s">
        <v>91</v>
      </c>
      <c r="C87" s="5" t="s">
        <v>5</v>
      </c>
      <c r="D87" s="5">
        <v>76</v>
      </c>
      <c r="E87" s="5">
        <v>70</v>
      </c>
      <c r="F87" s="5">
        <v>75</v>
      </c>
      <c r="G87" s="5">
        <v>90</v>
      </c>
      <c r="H87" s="5">
        <v>71</v>
      </c>
      <c r="I87" s="5">
        <v>76</v>
      </c>
      <c r="J87" s="5">
        <v>69</v>
      </c>
      <c r="K87" s="5">
        <v>67</v>
      </c>
      <c r="L87" s="5">
        <v>69</v>
      </c>
      <c r="M87" s="5">
        <v>67</v>
      </c>
      <c r="N87" s="5">
        <v>64</v>
      </c>
      <c r="O87" s="5">
        <v>68</v>
      </c>
      <c r="P87" s="5">
        <v>71</v>
      </c>
      <c r="Q87" s="5">
        <v>70</v>
      </c>
      <c r="R87" s="5">
        <v>68</v>
      </c>
      <c r="S87" s="5">
        <v>65</v>
      </c>
      <c r="T87" s="5">
        <v>64</v>
      </c>
      <c r="U87" s="5">
        <v>68</v>
      </c>
      <c r="V87" s="5">
        <v>70</v>
      </c>
      <c r="W87" s="5">
        <v>69</v>
      </c>
      <c r="X87" s="5">
        <v>64</v>
      </c>
      <c r="Y87" s="5">
        <v>70</v>
      </c>
      <c r="Z87" s="5">
        <v>68</v>
      </c>
      <c r="AA87" s="5">
        <v>63</v>
      </c>
      <c r="AB87" s="5">
        <v>61</v>
      </c>
      <c r="AC87" s="5">
        <v>69</v>
      </c>
      <c r="AD87" s="5">
        <v>68</v>
      </c>
      <c r="AE87" s="5">
        <v>67</v>
      </c>
      <c r="AF87" s="5">
        <v>65</v>
      </c>
      <c r="AG87" s="5">
        <v>67</v>
      </c>
      <c r="AH87" s="4">
        <f t="shared" si="1"/>
        <v>2069</v>
      </c>
    </row>
    <row r="88" spans="1:34" ht="15.75" x14ac:dyDescent="0.25">
      <c r="A88" s="1">
        <v>86</v>
      </c>
      <c r="B88" s="4" t="s">
        <v>92</v>
      </c>
      <c r="C88" s="5" t="s">
        <v>5</v>
      </c>
      <c r="D88" s="5">
        <v>76</v>
      </c>
      <c r="E88" s="5">
        <v>70</v>
      </c>
      <c r="F88" s="5">
        <v>75</v>
      </c>
      <c r="G88" s="5">
        <v>90</v>
      </c>
      <c r="H88" s="5">
        <v>71</v>
      </c>
      <c r="I88" s="5">
        <v>84</v>
      </c>
      <c r="J88" s="5">
        <v>86</v>
      </c>
      <c r="K88" s="5">
        <v>85</v>
      </c>
      <c r="L88" s="5">
        <v>85</v>
      </c>
      <c r="M88" s="5">
        <v>80</v>
      </c>
      <c r="N88" s="5">
        <v>73</v>
      </c>
      <c r="O88" s="5">
        <v>85</v>
      </c>
      <c r="P88" s="5">
        <v>88</v>
      </c>
      <c r="Q88" s="5">
        <v>70</v>
      </c>
      <c r="R88" s="5">
        <v>80</v>
      </c>
      <c r="S88" s="5">
        <v>85</v>
      </c>
      <c r="T88" s="5">
        <v>76</v>
      </c>
      <c r="U88" s="5">
        <v>79</v>
      </c>
      <c r="V88" s="5">
        <v>70</v>
      </c>
      <c r="W88" s="5">
        <v>69</v>
      </c>
      <c r="X88" s="5">
        <v>76</v>
      </c>
      <c r="Y88" s="5">
        <v>70</v>
      </c>
      <c r="Z88" s="5">
        <v>86</v>
      </c>
      <c r="AA88" s="5">
        <v>75</v>
      </c>
      <c r="AB88" s="5">
        <v>85</v>
      </c>
      <c r="AC88" s="5">
        <v>68</v>
      </c>
      <c r="AD88" s="5">
        <v>79</v>
      </c>
      <c r="AE88" s="5">
        <v>89</v>
      </c>
      <c r="AF88" s="5">
        <v>80</v>
      </c>
      <c r="AG88" s="4">
        <v>82</v>
      </c>
      <c r="AH88" s="4">
        <f t="shared" si="1"/>
        <v>2367</v>
      </c>
    </row>
    <row r="89" spans="1:34" ht="15.75" x14ac:dyDescent="0.25">
      <c r="A89" s="1">
        <v>87</v>
      </c>
      <c r="B89" s="4" t="s">
        <v>93</v>
      </c>
      <c r="C89" s="5" t="s">
        <v>5</v>
      </c>
      <c r="D89" s="5">
        <v>67</v>
      </c>
      <c r="E89" s="5">
        <v>62</v>
      </c>
      <c r="F89" s="5">
        <v>55</v>
      </c>
      <c r="G89" s="5">
        <v>51</v>
      </c>
      <c r="H89" s="5">
        <v>62</v>
      </c>
      <c r="I89" s="5">
        <v>48</v>
      </c>
      <c r="J89" s="5">
        <v>48</v>
      </c>
      <c r="K89" s="5">
        <v>62</v>
      </c>
      <c r="L89" s="5">
        <v>51</v>
      </c>
      <c r="M89" s="5">
        <v>56</v>
      </c>
      <c r="N89" s="5">
        <v>48</v>
      </c>
      <c r="O89" s="5">
        <v>49</v>
      </c>
      <c r="P89" s="5">
        <v>59</v>
      </c>
      <c r="Q89" s="5">
        <v>54</v>
      </c>
      <c r="R89" s="5">
        <v>54</v>
      </c>
      <c r="S89" s="5">
        <v>51</v>
      </c>
      <c r="T89" s="5">
        <v>48</v>
      </c>
      <c r="U89" s="5">
        <v>51</v>
      </c>
      <c r="V89" s="5">
        <v>53</v>
      </c>
      <c r="W89" s="5">
        <v>68</v>
      </c>
      <c r="X89" s="5">
        <v>52</v>
      </c>
      <c r="Y89" s="5">
        <v>57</v>
      </c>
      <c r="Z89" s="5">
        <v>53</v>
      </c>
      <c r="AA89" s="5">
        <v>68</v>
      </c>
      <c r="AB89" s="5">
        <v>52</v>
      </c>
      <c r="AC89" s="5">
        <v>52</v>
      </c>
      <c r="AD89" s="5">
        <v>54</v>
      </c>
      <c r="AE89" s="5">
        <v>56</v>
      </c>
      <c r="AF89" s="5">
        <v>57</v>
      </c>
      <c r="AG89" s="4">
        <v>65</v>
      </c>
      <c r="AH89" s="4">
        <f t="shared" si="1"/>
        <v>1663</v>
      </c>
    </row>
    <row r="90" spans="1:34" ht="15.75" x14ac:dyDescent="0.25">
      <c r="A90" s="6">
        <v>88</v>
      </c>
      <c r="B90" s="4" t="s">
        <v>94</v>
      </c>
      <c r="C90" s="5" t="s">
        <v>5</v>
      </c>
      <c r="D90" s="5">
        <v>0</v>
      </c>
      <c r="E90" s="5">
        <v>52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58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57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64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4">
        <v>62</v>
      </c>
      <c r="AH90" s="4">
        <f t="shared" si="1"/>
        <v>293</v>
      </c>
    </row>
    <row r="91" spans="1:34" ht="15.75" x14ac:dyDescent="0.25">
      <c r="A91" s="1">
        <v>89</v>
      </c>
      <c r="B91" s="4" t="s">
        <v>95</v>
      </c>
      <c r="C91" s="5" t="s">
        <v>5</v>
      </c>
      <c r="D91" s="5">
        <v>57</v>
      </c>
      <c r="E91" s="5">
        <v>65</v>
      </c>
      <c r="F91" s="5">
        <v>60</v>
      </c>
      <c r="G91" s="5">
        <v>51</v>
      </c>
      <c r="H91" s="5">
        <v>62</v>
      </c>
      <c r="I91" s="5">
        <v>48</v>
      </c>
      <c r="J91" s="5">
        <v>55</v>
      </c>
      <c r="K91" s="5">
        <v>62</v>
      </c>
      <c r="L91" s="5">
        <v>55</v>
      </c>
      <c r="M91" s="5">
        <v>56</v>
      </c>
      <c r="N91" s="5">
        <v>54</v>
      </c>
      <c r="O91" s="5">
        <v>45</v>
      </c>
      <c r="P91" s="5">
        <v>52</v>
      </c>
      <c r="Q91" s="5">
        <v>52</v>
      </c>
      <c r="R91" s="5">
        <v>56</v>
      </c>
      <c r="S91" s="5">
        <v>60</v>
      </c>
      <c r="T91" s="5">
        <v>65</v>
      </c>
      <c r="U91" s="5">
        <v>67</v>
      </c>
      <c r="V91" s="5">
        <v>67</v>
      </c>
      <c r="W91" s="5">
        <v>68</v>
      </c>
      <c r="X91" s="5">
        <v>52</v>
      </c>
      <c r="Y91" s="5">
        <v>57</v>
      </c>
      <c r="Z91" s="5">
        <v>53</v>
      </c>
      <c r="AA91" s="5">
        <v>68</v>
      </c>
      <c r="AB91" s="5">
        <v>58</v>
      </c>
      <c r="AC91" s="5">
        <v>58</v>
      </c>
      <c r="AD91" s="5">
        <v>64</v>
      </c>
      <c r="AE91" s="5">
        <v>52</v>
      </c>
      <c r="AF91" s="5">
        <v>57</v>
      </c>
      <c r="AG91" s="4">
        <v>62</v>
      </c>
      <c r="AH91" s="4">
        <f t="shared" si="1"/>
        <v>1738</v>
      </c>
    </row>
    <row r="92" spans="1:34" ht="15.75" x14ac:dyDescent="0.25">
      <c r="A92" s="6">
        <v>90</v>
      </c>
      <c r="B92" s="4" t="s">
        <v>96</v>
      </c>
      <c r="C92" s="5" t="s">
        <v>5</v>
      </c>
      <c r="D92" s="4">
        <v>0</v>
      </c>
      <c r="E92" s="4">
        <v>198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189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187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199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189</v>
      </c>
      <c r="AH92" s="4">
        <f t="shared" si="1"/>
        <v>962</v>
      </c>
    </row>
    <row r="93" spans="1:34" ht="15.75" x14ac:dyDescent="0.25">
      <c r="A93" s="6">
        <v>91</v>
      </c>
      <c r="B93" s="4" t="s">
        <v>97</v>
      </c>
      <c r="C93" s="5" t="s">
        <v>5</v>
      </c>
      <c r="D93" s="4">
        <v>0</v>
      </c>
      <c r="E93" s="4">
        <v>178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176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178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179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179</v>
      </c>
      <c r="AH93" s="4">
        <f t="shared" si="1"/>
        <v>890</v>
      </c>
    </row>
    <row r="94" spans="1:34" ht="15.75" x14ac:dyDescent="0.25">
      <c r="A94" s="1">
        <v>92</v>
      </c>
      <c r="B94" s="4" t="s">
        <v>98</v>
      </c>
      <c r="C94" s="5" t="s">
        <v>14</v>
      </c>
      <c r="D94" s="5">
        <v>25</v>
      </c>
      <c r="E94" s="5">
        <v>28</v>
      </c>
      <c r="F94" s="5">
        <v>24</v>
      </c>
      <c r="G94" s="5">
        <v>22</v>
      </c>
      <c r="H94" s="5">
        <v>25</v>
      </c>
      <c r="I94" s="5">
        <v>23</v>
      </c>
      <c r="J94" s="5">
        <v>32</v>
      </c>
      <c r="K94" s="5">
        <v>24</v>
      </c>
      <c r="L94" s="5">
        <v>24</v>
      </c>
      <c r="M94" s="5">
        <v>24</v>
      </c>
      <c r="N94" s="5">
        <v>26</v>
      </c>
      <c r="O94" s="5">
        <v>24</v>
      </c>
      <c r="P94" s="5">
        <v>24</v>
      </c>
      <c r="Q94" s="5">
        <v>24</v>
      </c>
      <c r="R94" s="5">
        <v>24</v>
      </c>
      <c r="S94" s="5">
        <v>17</v>
      </c>
      <c r="T94" s="5">
        <v>18</v>
      </c>
      <c r="U94" s="5">
        <v>24</v>
      </c>
      <c r="V94" s="5">
        <v>21</v>
      </c>
      <c r="W94" s="5">
        <v>31</v>
      </c>
      <c r="X94" s="5">
        <v>23</v>
      </c>
      <c r="Y94" s="5">
        <v>27</v>
      </c>
      <c r="Z94" s="5">
        <v>26</v>
      </c>
      <c r="AA94" s="5">
        <v>25</v>
      </c>
      <c r="AB94" s="5">
        <v>23</v>
      </c>
      <c r="AC94" s="5">
        <v>38</v>
      </c>
      <c r="AD94" s="5">
        <v>23</v>
      </c>
      <c r="AE94" s="5">
        <v>25</v>
      </c>
      <c r="AF94" s="5">
        <v>21</v>
      </c>
      <c r="AG94" s="5">
        <v>24</v>
      </c>
      <c r="AH94" s="4">
        <f t="shared" si="1"/>
        <v>739</v>
      </c>
    </row>
    <row r="95" spans="1:34" ht="15.75" x14ac:dyDescent="0.25">
      <c r="A95" s="1">
        <v>93</v>
      </c>
      <c r="B95" s="4" t="s">
        <v>99</v>
      </c>
      <c r="C95" s="5" t="s">
        <v>14</v>
      </c>
      <c r="D95" s="5">
        <v>21</v>
      </c>
      <c r="E95" s="5">
        <v>18</v>
      </c>
      <c r="F95" s="5">
        <v>24</v>
      </c>
      <c r="G95" s="5">
        <v>22</v>
      </c>
      <c r="H95" s="5">
        <v>25</v>
      </c>
      <c r="I95" s="5">
        <v>25</v>
      </c>
      <c r="J95" s="5">
        <v>32</v>
      </c>
      <c r="K95" s="5">
        <v>24</v>
      </c>
      <c r="L95" s="5">
        <v>22</v>
      </c>
      <c r="M95" s="5">
        <v>24</v>
      </c>
      <c r="N95" s="5">
        <v>25</v>
      </c>
      <c r="O95" s="5">
        <v>24</v>
      </c>
      <c r="P95" s="5">
        <v>24</v>
      </c>
      <c r="Q95" s="5">
        <v>22</v>
      </c>
      <c r="R95" s="5">
        <v>24</v>
      </c>
      <c r="S95" s="5">
        <v>18</v>
      </c>
      <c r="T95" s="5">
        <v>19</v>
      </c>
      <c r="U95" s="5">
        <v>24</v>
      </c>
      <c r="V95" s="5">
        <v>23</v>
      </c>
      <c r="W95" s="5">
        <v>31</v>
      </c>
      <c r="X95" s="5">
        <v>23</v>
      </c>
      <c r="Y95" s="5">
        <v>27</v>
      </c>
      <c r="Z95" s="5">
        <v>26</v>
      </c>
      <c r="AA95" s="5">
        <v>25</v>
      </c>
      <c r="AB95" s="5">
        <v>23</v>
      </c>
      <c r="AC95" s="5">
        <v>38</v>
      </c>
      <c r="AD95" s="5">
        <v>23</v>
      </c>
      <c r="AE95" s="5">
        <v>26</v>
      </c>
      <c r="AF95" s="5">
        <v>22</v>
      </c>
      <c r="AG95" s="5">
        <v>25</v>
      </c>
      <c r="AH95" s="4">
        <f t="shared" si="1"/>
        <v>729</v>
      </c>
    </row>
    <row r="96" spans="1:34" ht="15.75" x14ac:dyDescent="0.25">
      <c r="A96" s="6">
        <v>94</v>
      </c>
      <c r="B96" s="4" t="s">
        <v>100</v>
      </c>
      <c r="C96" s="5" t="s">
        <v>14</v>
      </c>
      <c r="D96" s="4">
        <v>0</v>
      </c>
      <c r="E96" s="4">
        <v>68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69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74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69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74</v>
      </c>
      <c r="AH96" s="4">
        <f t="shared" si="1"/>
        <v>354</v>
      </c>
    </row>
    <row r="97" spans="1:34" ht="15.75" x14ac:dyDescent="0.25">
      <c r="A97" s="1">
        <v>95</v>
      </c>
      <c r="B97" s="4" t="s">
        <v>101</v>
      </c>
      <c r="C97" s="4" t="s">
        <v>5</v>
      </c>
      <c r="D97" s="5">
        <v>88</v>
      </c>
      <c r="E97" s="5">
        <v>88</v>
      </c>
      <c r="F97" s="5">
        <v>86</v>
      </c>
      <c r="G97" s="5">
        <v>58</v>
      </c>
      <c r="H97" s="5">
        <v>86</v>
      </c>
      <c r="I97" s="5">
        <v>78</v>
      </c>
      <c r="J97" s="5">
        <v>86</v>
      </c>
      <c r="K97" s="5">
        <v>87</v>
      </c>
      <c r="L97" s="5">
        <v>82</v>
      </c>
      <c r="M97" s="5">
        <v>76</v>
      </c>
      <c r="N97" s="5">
        <v>80</v>
      </c>
      <c r="O97" s="5">
        <v>86</v>
      </c>
      <c r="P97" s="5">
        <v>78</v>
      </c>
      <c r="Q97" s="5">
        <v>76</v>
      </c>
      <c r="R97" s="5">
        <v>82</v>
      </c>
      <c r="S97" s="5">
        <v>79</v>
      </c>
      <c r="T97" s="5">
        <v>78</v>
      </c>
      <c r="U97" s="5">
        <v>86</v>
      </c>
      <c r="V97" s="5">
        <v>74</v>
      </c>
      <c r="W97" s="5">
        <v>79</v>
      </c>
      <c r="X97" s="5">
        <v>77</v>
      </c>
      <c r="Y97" s="5">
        <v>86</v>
      </c>
      <c r="Z97" s="5">
        <v>78</v>
      </c>
      <c r="AA97" s="5">
        <v>72</v>
      </c>
      <c r="AB97" s="5">
        <v>77</v>
      </c>
      <c r="AC97" s="5">
        <v>87</v>
      </c>
      <c r="AD97" s="5">
        <v>78</v>
      </c>
      <c r="AE97" s="5">
        <v>76</v>
      </c>
      <c r="AF97" s="5">
        <v>85</v>
      </c>
      <c r="AG97" s="4">
        <v>76</v>
      </c>
      <c r="AH97" s="4">
        <f t="shared" si="1"/>
        <v>2405</v>
      </c>
    </row>
    <row r="98" spans="1:34" ht="15.75" x14ac:dyDescent="0.25">
      <c r="A98" s="1">
        <v>96</v>
      </c>
      <c r="B98" s="4" t="s">
        <v>102</v>
      </c>
      <c r="C98" s="4" t="s">
        <v>5</v>
      </c>
      <c r="D98" s="5">
        <v>69</v>
      </c>
      <c r="E98" s="5">
        <v>70</v>
      </c>
      <c r="F98" s="5">
        <v>68</v>
      </c>
      <c r="G98" s="5">
        <v>79</v>
      </c>
      <c r="H98" s="5">
        <v>71</v>
      </c>
      <c r="I98" s="5">
        <v>84</v>
      </c>
      <c r="J98" s="5">
        <v>78</v>
      </c>
      <c r="K98" s="5">
        <v>73</v>
      </c>
      <c r="L98" s="5">
        <v>68</v>
      </c>
      <c r="M98" s="5">
        <v>71</v>
      </c>
      <c r="N98" s="5">
        <v>73</v>
      </c>
      <c r="O98" s="5">
        <v>78</v>
      </c>
      <c r="P98" s="5">
        <v>80</v>
      </c>
      <c r="Q98" s="5">
        <v>70</v>
      </c>
      <c r="R98" s="5">
        <v>80</v>
      </c>
      <c r="S98" s="5">
        <v>79</v>
      </c>
      <c r="T98" s="5">
        <v>76</v>
      </c>
      <c r="U98" s="5">
        <v>79</v>
      </c>
      <c r="V98" s="5">
        <v>70</v>
      </c>
      <c r="W98" s="5">
        <v>69</v>
      </c>
      <c r="X98" s="5">
        <v>76</v>
      </c>
      <c r="Y98" s="5">
        <v>70</v>
      </c>
      <c r="Z98" s="5">
        <v>76</v>
      </c>
      <c r="AA98" s="5">
        <v>70</v>
      </c>
      <c r="AB98" s="5">
        <v>67</v>
      </c>
      <c r="AC98" s="5">
        <v>97</v>
      </c>
      <c r="AD98" s="5">
        <v>69</v>
      </c>
      <c r="AE98" s="5">
        <v>79</v>
      </c>
      <c r="AF98" s="5">
        <v>89</v>
      </c>
      <c r="AG98" s="4">
        <v>72</v>
      </c>
      <c r="AH98" s="4">
        <f t="shared" si="1"/>
        <v>2250</v>
      </c>
    </row>
    <row r="99" spans="1:34" ht="15.75" x14ac:dyDescent="0.25">
      <c r="A99" s="6">
        <v>97</v>
      </c>
      <c r="B99" s="4" t="s">
        <v>103</v>
      </c>
      <c r="C99" s="4" t="s">
        <v>5</v>
      </c>
      <c r="D99" s="4">
        <v>0</v>
      </c>
      <c r="E99" s="4">
        <v>187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185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180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193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189</v>
      </c>
      <c r="AH99" s="4">
        <f t="shared" si="1"/>
        <v>934</v>
      </c>
    </row>
    <row r="100" spans="1:34" ht="15.75" x14ac:dyDescent="0.25">
      <c r="A100" s="1">
        <v>98</v>
      </c>
      <c r="B100" s="4" t="s">
        <v>104</v>
      </c>
      <c r="C100" s="4" t="s">
        <v>5</v>
      </c>
      <c r="D100" s="5">
        <v>68</v>
      </c>
      <c r="E100" s="5">
        <v>58</v>
      </c>
      <c r="F100" s="5">
        <v>60</v>
      </c>
      <c r="G100" s="5">
        <v>63</v>
      </c>
      <c r="H100" s="5">
        <v>52</v>
      </c>
      <c r="I100" s="5">
        <v>64</v>
      </c>
      <c r="J100" s="5">
        <v>67</v>
      </c>
      <c r="K100" s="5">
        <v>59</v>
      </c>
      <c r="L100" s="5">
        <v>58</v>
      </c>
      <c r="M100" s="5">
        <v>57</v>
      </c>
      <c r="N100" s="5">
        <v>53</v>
      </c>
      <c r="O100" s="5">
        <v>66</v>
      </c>
      <c r="P100" s="5">
        <v>64</v>
      </c>
      <c r="Q100" s="5">
        <v>55</v>
      </c>
      <c r="R100" s="5">
        <v>58</v>
      </c>
      <c r="S100" s="5">
        <v>57</v>
      </c>
      <c r="T100" s="5">
        <v>54</v>
      </c>
      <c r="U100" s="5">
        <v>58</v>
      </c>
      <c r="V100" s="5">
        <v>56</v>
      </c>
      <c r="W100" s="5">
        <v>56</v>
      </c>
      <c r="X100" s="5">
        <v>65</v>
      </c>
      <c r="Y100" s="5">
        <v>58</v>
      </c>
      <c r="Z100" s="5">
        <v>64</v>
      </c>
      <c r="AA100" s="5">
        <v>61</v>
      </c>
      <c r="AB100" s="5">
        <v>49</v>
      </c>
      <c r="AC100" s="5">
        <v>59</v>
      </c>
      <c r="AD100" s="5">
        <v>59</v>
      </c>
      <c r="AE100" s="5">
        <v>58</v>
      </c>
      <c r="AF100" s="5">
        <v>59</v>
      </c>
      <c r="AG100" s="5">
        <v>68</v>
      </c>
      <c r="AH100" s="4">
        <f t="shared" si="1"/>
        <v>1783</v>
      </c>
    </row>
    <row r="101" spans="1:34" ht="15.75" x14ac:dyDescent="0.25">
      <c r="A101" s="1">
        <v>99</v>
      </c>
      <c r="B101" s="4" t="s">
        <v>105</v>
      </c>
      <c r="C101" s="4" t="s">
        <v>5</v>
      </c>
      <c r="D101" s="5">
        <v>57</v>
      </c>
      <c r="E101" s="5">
        <v>65</v>
      </c>
      <c r="F101" s="5">
        <v>60</v>
      </c>
      <c r="G101" s="5">
        <v>51</v>
      </c>
      <c r="H101" s="5">
        <v>62</v>
      </c>
      <c r="I101" s="5">
        <v>48</v>
      </c>
      <c r="J101" s="5">
        <v>55</v>
      </c>
      <c r="K101" s="5">
        <v>62</v>
      </c>
      <c r="L101" s="5">
        <v>55</v>
      </c>
      <c r="M101" s="5">
        <v>56</v>
      </c>
      <c r="N101" s="5">
        <v>54</v>
      </c>
      <c r="O101" s="5">
        <v>45</v>
      </c>
      <c r="P101" s="5">
        <v>52</v>
      </c>
      <c r="Q101" s="5">
        <v>52</v>
      </c>
      <c r="R101" s="5">
        <v>56</v>
      </c>
      <c r="S101" s="5">
        <v>60</v>
      </c>
      <c r="T101" s="5">
        <v>65</v>
      </c>
      <c r="U101" s="5">
        <v>67</v>
      </c>
      <c r="V101" s="5">
        <v>67</v>
      </c>
      <c r="W101" s="5">
        <v>68</v>
      </c>
      <c r="X101" s="5">
        <v>52</v>
      </c>
      <c r="Y101" s="5">
        <v>57</v>
      </c>
      <c r="Z101" s="5">
        <v>53</v>
      </c>
      <c r="AA101" s="5">
        <v>68</v>
      </c>
      <c r="AB101" s="5">
        <v>58</v>
      </c>
      <c r="AC101" s="5">
        <v>58</v>
      </c>
      <c r="AD101" s="5">
        <v>64</v>
      </c>
      <c r="AE101" s="5">
        <v>52</v>
      </c>
      <c r="AF101" s="5">
        <v>57</v>
      </c>
      <c r="AG101" s="5">
        <v>58</v>
      </c>
      <c r="AH101" s="4">
        <f t="shared" si="1"/>
        <v>1734</v>
      </c>
    </row>
    <row r="102" spans="1:34" ht="15.75" x14ac:dyDescent="0.25">
      <c r="A102" s="1">
        <v>100</v>
      </c>
      <c r="B102" s="4" t="s">
        <v>106</v>
      </c>
      <c r="C102" s="4" t="s">
        <v>5</v>
      </c>
      <c r="D102" s="5">
        <v>646</v>
      </c>
      <c r="E102" s="5">
        <v>56</v>
      </c>
      <c r="F102" s="5">
        <v>66</v>
      </c>
      <c r="G102" s="5">
        <v>57</v>
      </c>
      <c r="H102" s="5">
        <v>67</v>
      </c>
      <c r="I102" s="5">
        <v>48</v>
      </c>
      <c r="J102" s="5">
        <v>64</v>
      </c>
      <c r="K102" s="5">
        <v>63</v>
      </c>
      <c r="L102" s="5">
        <v>58</v>
      </c>
      <c r="M102" s="5">
        <v>66</v>
      </c>
      <c r="N102" s="5">
        <v>53</v>
      </c>
      <c r="O102" s="5">
        <v>66</v>
      </c>
      <c r="P102" s="5">
        <v>66</v>
      </c>
      <c r="Q102" s="5">
        <v>55</v>
      </c>
      <c r="R102" s="5">
        <v>57</v>
      </c>
      <c r="S102" s="5">
        <v>57</v>
      </c>
      <c r="T102" s="5">
        <v>57</v>
      </c>
      <c r="U102" s="5">
        <v>69</v>
      </c>
      <c r="V102" s="5">
        <v>56</v>
      </c>
      <c r="W102" s="5">
        <v>56</v>
      </c>
      <c r="X102" s="5">
        <v>53</v>
      </c>
      <c r="Y102" s="5">
        <v>68</v>
      </c>
      <c r="Z102" s="5">
        <v>64</v>
      </c>
      <c r="AA102" s="5">
        <v>68</v>
      </c>
      <c r="AB102" s="5">
        <v>65</v>
      </c>
      <c r="AC102" s="5">
        <v>60</v>
      </c>
      <c r="AD102" s="5">
        <v>60</v>
      </c>
      <c r="AE102" s="5">
        <v>58</v>
      </c>
      <c r="AF102" s="5">
        <v>59</v>
      </c>
      <c r="AG102" s="5">
        <v>60</v>
      </c>
      <c r="AH102" s="4">
        <f t="shared" si="1"/>
        <v>2398</v>
      </c>
    </row>
  </sheetData>
  <mergeCells count="5">
    <mergeCell ref="A1:A2"/>
    <mergeCell ref="B1:B2"/>
    <mergeCell ref="C1:C2"/>
    <mergeCell ref="D1:AG1"/>
    <mergeCell ref="AH1:AH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opLeftCell="B60" zoomScale="55" zoomScaleNormal="55" workbookViewId="0">
      <selection activeCell="AH3" sqref="AH3:AH102"/>
    </sheetView>
  </sheetViews>
  <sheetFormatPr defaultRowHeight="15" x14ac:dyDescent="0.25"/>
  <cols>
    <col min="1" max="1" width="15.42578125" customWidth="1"/>
    <col min="2" max="2" width="17.28515625" customWidth="1"/>
    <col min="3" max="3" width="30.42578125" customWidth="1"/>
  </cols>
  <sheetData>
    <row r="1" spans="1:35" ht="15.75" x14ac:dyDescent="0.25">
      <c r="A1" s="53" t="s">
        <v>0</v>
      </c>
      <c r="B1" s="53" t="s">
        <v>1</v>
      </c>
      <c r="C1" s="53" t="s">
        <v>2</v>
      </c>
      <c r="D1" s="53" t="s">
        <v>107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 t="s">
        <v>109</v>
      </c>
    </row>
    <row r="2" spans="1:35" ht="15.75" x14ac:dyDescent="0.25">
      <c r="A2" s="53"/>
      <c r="B2" s="53"/>
      <c r="C2" s="53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2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2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2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2">
        <v>28</v>
      </c>
      <c r="AF2" s="1">
        <v>29</v>
      </c>
      <c r="AG2" s="1">
        <v>30</v>
      </c>
      <c r="AH2" s="1">
        <v>31</v>
      </c>
      <c r="AI2" s="53"/>
    </row>
    <row r="3" spans="1:35" ht="15.75" x14ac:dyDescent="0.25">
      <c r="A3" s="1">
        <v>1</v>
      </c>
      <c r="B3" s="4" t="s">
        <v>4</v>
      </c>
      <c r="C3" s="5" t="s">
        <v>5</v>
      </c>
      <c r="D3" s="8">
        <v>87</v>
      </c>
      <c r="E3" s="8">
        <v>78</v>
      </c>
      <c r="F3" s="8">
        <v>80</v>
      </c>
      <c r="G3" s="8">
        <v>84</v>
      </c>
      <c r="H3" s="8">
        <v>82</v>
      </c>
      <c r="I3" s="8">
        <v>81</v>
      </c>
      <c r="J3" s="8">
        <v>80</v>
      </c>
      <c r="K3" s="8">
        <v>86</v>
      </c>
      <c r="L3" s="8">
        <v>84</v>
      </c>
      <c r="M3" s="8">
        <v>76</v>
      </c>
      <c r="N3" s="8">
        <v>78</v>
      </c>
      <c r="O3" s="8">
        <v>79</v>
      </c>
      <c r="P3" s="8">
        <v>75</v>
      </c>
      <c r="Q3" s="8">
        <v>78</v>
      </c>
      <c r="R3" s="8">
        <v>89</v>
      </c>
      <c r="S3" s="8">
        <v>98</v>
      </c>
      <c r="T3" s="8">
        <v>88</v>
      </c>
      <c r="U3" s="8">
        <v>85</v>
      </c>
      <c r="V3" s="8">
        <v>86</v>
      </c>
      <c r="W3" s="8">
        <v>89</v>
      </c>
      <c r="X3" s="8">
        <v>88</v>
      </c>
      <c r="Y3" s="8">
        <v>81</v>
      </c>
      <c r="Z3" s="8">
        <v>84</v>
      </c>
      <c r="AA3" s="8">
        <v>87</v>
      </c>
      <c r="AB3" s="8">
        <v>79</v>
      </c>
      <c r="AC3" s="8">
        <v>78</v>
      </c>
      <c r="AD3" s="8">
        <v>76</v>
      </c>
      <c r="AE3" s="8">
        <v>75</v>
      </c>
      <c r="AF3" s="8">
        <v>86</v>
      </c>
      <c r="AG3" s="8">
        <v>78</v>
      </c>
      <c r="AH3" s="8">
        <v>82</v>
      </c>
      <c r="AI3" s="15">
        <f>SUM(D3:AH3)</f>
        <v>2557</v>
      </c>
    </row>
    <row r="4" spans="1:35" ht="15.75" x14ac:dyDescent="0.25">
      <c r="A4" s="1">
        <v>2</v>
      </c>
      <c r="B4" s="4" t="s">
        <v>6</v>
      </c>
      <c r="C4" s="5" t="s">
        <v>5</v>
      </c>
      <c r="D4" s="8">
        <v>93</v>
      </c>
      <c r="E4" s="8">
        <v>78</v>
      </c>
      <c r="F4" s="8">
        <v>76</v>
      </c>
      <c r="G4" s="8">
        <v>78</v>
      </c>
      <c r="H4" s="8">
        <v>81</v>
      </c>
      <c r="I4" s="8">
        <v>83</v>
      </c>
      <c r="J4" s="8">
        <v>82</v>
      </c>
      <c r="K4" s="8">
        <v>84</v>
      </c>
      <c r="L4" s="8">
        <v>80</v>
      </c>
      <c r="M4" s="8">
        <v>74</v>
      </c>
      <c r="N4" s="8">
        <v>80</v>
      </c>
      <c r="O4" s="8">
        <v>87</v>
      </c>
      <c r="P4" s="8">
        <v>78</v>
      </c>
      <c r="Q4" s="8">
        <v>86</v>
      </c>
      <c r="R4" s="8">
        <v>82</v>
      </c>
      <c r="S4" s="8">
        <v>83</v>
      </c>
      <c r="T4" s="8">
        <v>79</v>
      </c>
      <c r="U4" s="8">
        <v>81</v>
      </c>
      <c r="V4" s="8">
        <v>83</v>
      </c>
      <c r="W4" s="8">
        <v>84</v>
      </c>
      <c r="X4" s="8">
        <v>85</v>
      </c>
      <c r="Y4" s="8">
        <v>80</v>
      </c>
      <c r="Z4" s="8">
        <v>84</v>
      </c>
      <c r="AA4" s="8">
        <v>79</v>
      </c>
      <c r="AB4" s="8">
        <v>76</v>
      </c>
      <c r="AC4" s="8">
        <v>76</v>
      </c>
      <c r="AD4" s="8">
        <v>77</v>
      </c>
      <c r="AE4" s="8">
        <v>73</v>
      </c>
      <c r="AF4" s="8">
        <v>88</v>
      </c>
      <c r="AG4" s="8">
        <v>80</v>
      </c>
      <c r="AH4" s="8">
        <v>78</v>
      </c>
      <c r="AI4" s="15">
        <f t="shared" ref="AI4:AI67" si="0">SUM(D4:AH4)</f>
        <v>2508</v>
      </c>
    </row>
    <row r="5" spans="1:35" ht="15.75" x14ac:dyDescent="0.25">
      <c r="A5" s="6">
        <v>3</v>
      </c>
      <c r="B5" s="4" t="s">
        <v>7</v>
      </c>
      <c r="C5" s="5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46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47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45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53</v>
      </c>
      <c r="AF5" s="9">
        <v>0</v>
      </c>
      <c r="AG5" s="4">
        <v>0</v>
      </c>
      <c r="AH5" s="4">
        <v>0</v>
      </c>
      <c r="AI5" s="15">
        <f t="shared" si="0"/>
        <v>191</v>
      </c>
    </row>
    <row r="6" spans="1:35" ht="15.75" x14ac:dyDescent="0.25">
      <c r="A6" s="6">
        <v>4</v>
      </c>
      <c r="B6" s="4" t="s">
        <v>8</v>
      </c>
      <c r="C6" s="5" t="s">
        <v>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77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76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69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75</v>
      </c>
      <c r="AF6" s="8">
        <v>0</v>
      </c>
      <c r="AG6" s="8">
        <v>0</v>
      </c>
      <c r="AH6" s="8">
        <v>0</v>
      </c>
      <c r="AI6" s="15">
        <f t="shared" si="0"/>
        <v>297</v>
      </c>
    </row>
    <row r="7" spans="1:35" ht="15.75" x14ac:dyDescent="0.25">
      <c r="A7" s="1">
        <v>5</v>
      </c>
      <c r="B7" s="4" t="s">
        <v>9</v>
      </c>
      <c r="C7" s="5" t="s">
        <v>5</v>
      </c>
      <c r="D7" s="8">
        <v>60</v>
      </c>
      <c r="E7" s="8">
        <v>62</v>
      </c>
      <c r="F7" s="8">
        <v>55</v>
      </c>
      <c r="G7" s="8">
        <v>51</v>
      </c>
      <c r="H7" s="8">
        <v>62</v>
      </c>
      <c r="I7" s="8">
        <v>48</v>
      </c>
      <c r="J7" s="8">
        <v>48</v>
      </c>
      <c r="K7" s="8">
        <v>62</v>
      </c>
      <c r="L7" s="8">
        <v>51</v>
      </c>
      <c r="M7" s="8">
        <v>56</v>
      </c>
      <c r="N7" s="8">
        <v>48</v>
      </c>
      <c r="O7" s="8">
        <v>49</v>
      </c>
      <c r="P7" s="8">
        <v>59</v>
      </c>
      <c r="Q7" s="8">
        <v>54</v>
      </c>
      <c r="R7" s="8">
        <v>54</v>
      </c>
      <c r="S7" s="8">
        <v>51</v>
      </c>
      <c r="T7" s="8">
        <v>48</v>
      </c>
      <c r="U7" s="8">
        <v>49</v>
      </c>
      <c r="V7" s="8">
        <v>53</v>
      </c>
      <c r="W7" s="8">
        <v>68</v>
      </c>
      <c r="X7" s="8">
        <v>52</v>
      </c>
      <c r="Y7" s="8">
        <v>57</v>
      </c>
      <c r="Z7" s="8">
        <v>53</v>
      </c>
      <c r="AA7" s="8">
        <v>68</v>
      </c>
      <c r="AB7" s="8">
        <v>49</v>
      </c>
      <c r="AC7" s="8">
        <v>52</v>
      </c>
      <c r="AD7" s="8">
        <v>54</v>
      </c>
      <c r="AE7" s="8">
        <v>52</v>
      </c>
      <c r="AF7" s="8">
        <v>57</v>
      </c>
      <c r="AG7" s="8">
        <v>55</v>
      </c>
      <c r="AH7" s="8">
        <v>51</v>
      </c>
      <c r="AI7" s="15">
        <f t="shared" si="0"/>
        <v>1688</v>
      </c>
    </row>
    <row r="8" spans="1:35" ht="15.75" x14ac:dyDescent="0.25">
      <c r="A8" s="1">
        <v>6</v>
      </c>
      <c r="B8" s="4" t="s">
        <v>10</v>
      </c>
      <c r="C8" s="4" t="s">
        <v>5</v>
      </c>
      <c r="D8" s="8">
        <v>50</v>
      </c>
      <c r="E8" s="8">
        <v>52</v>
      </c>
      <c r="F8" s="8">
        <v>60</v>
      </c>
      <c r="G8" s="8">
        <v>58</v>
      </c>
      <c r="H8" s="8">
        <v>52</v>
      </c>
      <c r="I8" s="8">
        <v>49</v>
      </c>
      <c r="J8" s="8">
        <v>67</v>
      </c>
      <c r="K8" s="8">
        <v>50</v>
      </c>
      <c r="L8" s="8">
        <v>58</v>
      </c>
      <c r="M8" s="8">
        <v>57</v>
      </c>
      <c r="N8" s="8">
        <v>53</v>
      </c>
      <c r="O8" s="8">
        <v>60</v>
      </c>
      <c r="P8" s="8">
        <v>64</v>
      </c>
      <c r="Q8" s="8">
        <v>55</v>
      </c>
      <c r="R8" s="8">
        <v>52</v>
      </c>
      <c r="S8" s="8">
        <v>57</v>
      </c>
      <c r="T8" s="8">
        <v>58</v>
      </c>
      <c r="U8" s="8">
        <v>58</v>
      </c>
      <c r="V8" s="8">
        <v>56</v>
      </c>
      <c r="W8" s="8">
        <v>56</v>
      </c>
      <c r="X8" s="8">
        <v>53</v>
      </c>
      <c r="Y8" s="8">
        <v>53</v>
      </c>
      <c r="Z8" s="8">
        <v>56</v>
      </c>
      <c r="AA8" s="8">
        <v>52</v>
      </c>
      <c r="AB8" s="8">
        <v>50</v>
      </c>
      <c r="AC8" s="8">
        <v>59</v>
      </c>
      <c r="AD8" s="8">
        <v>59</v>
      </c>
      <c r="AE8" s="8">
        <v>58</v>
      </c>
      <c r="AF8" s="8">
        <v>59</v>
      </c>
      <c r="AG8" s="8">
        <v>59</v>
      </c>
      <c r="AH8" s="8">
        <v>58</v>
      </c>
      <c r="AI8" s="15">
        <f t="shared" si="0"/>
        <v>1738</v>
      </c>
    </row>
    <row r="9" spans="1:35" ht="15.75" x14ac:dyDescent="0.25">
      <c r="A9" s="6">
        <v>7</v>
      </c>
      <c r="B9" s="4" t="s">
        <v>11</v>
      </c>
      <c r="C9" s="4" t="s">
        <v>12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86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85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76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75</v>
      </c>
      <c r="AF9" s="4">
        <v>0</v>
      </c>
      <c r="AG9" s="4">
        <v>0</v>
      </c>
      <c r="AH9" s="4">
        <v>0</v>
      </c>
      <c r="AI9" s="15">
        <f t="shared" si="0"/>
        <v>322</v>
      </c>
    </row>
    <row r="10" spans="1:35" ht="15.75" x14ac:dyDescent="0.25">
      <c r="A10" s="6">
        <v>8</v>
      </c>
      <c r="B10" s="4" t="s">
        <v>13</v>
      </c>
      <c r="C10" s="4" t="s">
        <v>14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46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38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39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41</v>
      </c>
      <c r="AF10" s="4">
        <v>0</v>
      </c>
      <c r="AG10" s="4">
        <v>0</v>
      </c>
      <c r="AH10" s="4">
        <v>0</v>
      </c>
      <c r="AI10" s="15">
        <f t="shared" si="0"/>
        <v>164</v>
      </c>
    </row>
    <row r="11" spans="1:35" ht="15.75" x14ac:dyDescent="0.25">
      <c r="A11" s="1">
        <v>9</v>
      </c>
      <c r="B11" s="4" t="s">
        <v>15</v>
      </c>
      <c r="C11" s="4" t="s">
        <v>5</v>
      </c>
      <c r="D11" s="8">
        <v>78</v>
      </c>
      <c r="E11" s="8">
        <v>76</v>
      </c>
      <c r="F11" s="8">
        <v>76</v>
      </c>
      <c r="G11" s="8">
        <v>76</v>
      </c>
      <c r="H11" s="8">
        <v>74</v>
      </c>
      <c r="I11" s="8">
        <v>78</v>
      </c>
      <c r="J11" s="8">
        <v>79</v>
      </c>
      <c r="K11" s="8">
        <v>76</v>
      </c>
      <c r="L11" s="8">
        <v>75</v>
      </c>
      <c r="M11" s="8">
        <v>76</v>
      </c>
      <c r="N11" s="8">
        <v>78</v>
      </c>
      <c r="O11" s="8">
        <v>73</v>
      </c>
      <c r="P11" s="8">
        <v>78</v>
      </c>
      <c r="Q11" s="8">
        <v>76</v>
      </c>
      <c r="R11" s="8">
        <v>74</v>
      </c>
      <c r="S11" s="8">
        <v>77</v>
      </c>
      <c r="T11" s="8">
        <v>78</v>
      </c>
      <c r="U11" s="8">
        <v>80</v>
      </c>
      <c r="V11" s="8">
        <v>74</v>
      </c>
      <c r="W11" s="8">
        <v>79</v>
      </c>
      <c r="X11" s="8">
        <v>77</v>
      </c>
      <c r="Y11" s="8">
        <v>80</v>
      </c>
      <c r="Z11" s="8">
        <v>78</v>
      </c>
      <c r="AA11" s="8">
        <v>72</v>
      </c>
      <c r="AB11" s="8">
        <v>77</v>
      </c>
      <c r="AC11" s="8">
        <v>87</v>
      </c>
      <c r="AD11" s="8">
        <v>78</v>
      </c>
      <c r="AE11" s="8">
        <v>76</v>
      </c>
      <c r="AF11" s="8">
        <v>78</v>
      </c>
      <c r="AG11" s="8">
        <v>73</v>
      </c>
      <c r="AH11" s="8">
        <v>76</v>
      </c>
      <c r="AI11" s="15">
        <f t="shared" si="0"/>
        <v>2383</v>
      </c>
    </row>
    <row r="12" spans="1:35" ht="15.75" x14ac:dyDescent="0.25">
      <c r="A12" s="1">
        <v>10</v>
      </c>
      <c r="B12" s="4" t="s">
        <v>16</v>
      </c>
      <c r="C12" s="5" t="s">
        <v>12</v>
      </c>
      <c r="D12" s="8">
        <v>24</v>
      </c>
      <c r="E12" s="8">
        <v>23</v>
      </c>
      <c r="F12" s="8">
        <v>25</v>
      </c>
      <c r="G12" s="8">
        <v>24</v>
      </c>
      <c r="H12" s="8">
        <v>23</v>
      </c>
      <c r="I12" s="8">
        <v>26</v>
      </c>
      <c r="J12" s="8">
        <v>21</v>
      </c>
      <c r="K12" s="8">
        <v>23</v>
      </c>
      <c r="L12" s="8">
        <v>25</v>
      </c>
      <c r="M12" s="8">
        <v>24</v>
      </c>
      <c r="N12" s="8">
        <v>22</v>
      </c>
      <c r="O12" s="8">
        <v>23</v>
      </c>
      <c r="P12" s="8">
        <v>23</v>
      </c>
      <c r="Q12" s="8">
        <v>21</v>
      </c>
      <c r="R12" s="8">
        <v>26</v>
      </c>
      <c r="S12" s="8">
        <v>26</v>
      </c>
      <c r="T12" s="8">
        <v>23</v>
      </c>
      <c r="U12" s="8">
        <v>25</v>
      </c>
      <c r="V12" s="8">
        <v>27</v>
      </c>
      <c r="W12" s="8">
        <v>26</v>
      </c>
      <c r="X12" s="8">
        <v>22</v>
      </c>
      <c r="Y12" s="8">
        <v>24</v>
      </c>
      <c r="Z12" s="8">
        <v>23</v>
      </c>
      <c r="AA12" s="8">
        <v>25</v>
      </c>
      <c r="AB12" s="8">
        <v>24</v>
      </c>
      <c r="AC12" s="8">
        <v>22</v>
      </c>
      <c r="AD12" s="8">
        <v>26</v>
      </c>
      <c r="AE12" s="8">
        <v>28</v>
      </c>
      <c r="AF12" s="8">
        <v>27</v>
      </c>
      <c r="AG12" s="8">
        <v>28</v>
      </c>
      <c r="AH12" s="8">
        <v>28</v>
      </c>
      <c r="AI12" s="15">
        <f t="shared" si="0"/>
        <v>757</v>
      </c>
    </row>
    <row r="13" spans="1:35" ht="15.75" x14ac:dyDescent="0.25">
      <c r="A13" s="1">
        <v>11</v>
      </c>
      <c r="B13" s="4" t="s">
        <v>17</v>
      </c>
      <c r="C13" s="5" t="s">
        <v>14</v>
      </c>
      <c r="D13" s="4">
        <v>23</v>
      </c>
      <c r="E13" s="4">
        <v>19</v>
      </c>
      <c r="F13" s="4">
        <v>24</v>
      </c>
      <c r="G13" s="4">
        <v>25</v>
      </c>
      <c r="H13" s="4">
        <v>19</v>
      </c>
      <c r="I13" s="4">
        <v>21</v>
      </c>
      <c r="J13" s="4">
        <v>22</v>
      </c>
      <c r="K13" s="4">
        <v>23</v>
      </c>
      <c r="L13" s="4">
        <v>21</v>
      </c>
      <c r="M13" s="4">
        <v>24</v>
      </c>
      <c r="N13" s="4">
        <v>22</v>
      </c>
      <c r="O13" s="4">
        <v>23</v>
      </c>
      <c r="P13" s="4">
        <v>23</v>
      </c>
      <c r="Q13" s="4">
        <v>21</v>
      </c>
      <c r="R13" s="4">
        <v>16</v>
      </c>
      <c r="S13" s="4">
        <v>26</v>
      </c>
      <c r="T13" s="4">
        <v>23</v>
      </c>
      <c r="U13" s="4">
        <v>21</v>
      </c>
      <c r="V13" s="4">
        <v>26</v>
      </c>
      <c r="W13" s="4">
        <v>23</v>
      </c>
      <c r="X13" s="4">
        <v>22</v>
      </c>
      <c r="Y13" s="4">
        <v>24</v>
      </c>
      <c r="Z13" s="4">
        <v>23</v>
      </c>
      <c r="AA13" s="4">
        <v>25</v>
      </c>
      <c r="AB13" s="4">
        <v>18</v>
      </c>
      <c r="AC13" s="4">
        <v>22</v>
      </c>
      <c r="AD13" s="4">
        <v>26</v>
      </c>
      <c r="AE13" s="4">
        <v>28</v>
      </c>
      <c r="AF13" s="4">
        <v>21</v>
      </c>
      <c r="AG13" s="4">
        <v>21</v>
      </c>
      <c r="AH13" s="4">
        <v>21</v>
      </c>
      <c r="AI13" s="15">
        <f t="shared" si="0"/>
        <v>696</v>
      </c>
    </row>
    <row r="14" spans="1:35" ht="15.75" x14ac:dyDescent="0.25">
      <c r="A14" s="1">
        <v>12</v>
      </c>
      <c r="B14" s="4" t="s">
        <v>18</v>
      </c>
      <c r="C14" s="5" t="s">
        <v>5</v>
      </c>
      <c r="D14" s="8">
        <v>92</v>
      </c>
      <c r="E14" s="8">
        <v>102</v>
      </c>
      <c r="F14" s="8">
        <v>83</v>
      </c>
      <c r="G14" s="8">
        <v>90</v>
      </c>
      <c r="H14" s="8">
        <v>88</v>
      </c>
      <c r="I14" s="8">
        <v>84</v>
      </c>
      <c r="J14" s="8">
        <v>97</v>
      </c>
      <c r="K14" s="8">
        <v>81</v>
      </c>
      <c r="L14" s="8">
        <v>85</v>
      </c>
      <c r="M14" s="8">
        <v>80</v>
      </c>
      <c r="N14" s="8">
        <v>82</v>
      </c>
      <c r="O14" s="8">
        <v>85</v>
      </c>
      <c r="P14" s="8">
        <v>80</v>
      </c>
      <c r="Q14" s="8">
        <v>86</v>
      </c>
      <c r="R14" s="8">
        <v>80</v>
      </c>
      <c r="S14" s="8">
        <v>85</v>
      </c>
      <c r="T14" s="8">
        <v>89</v>
      </c>
      <c r="U14" s="8">
        <v>79</v>
      </c>
      <c r="V14" s="8">
        <v>98</v>
      </c>
      <c r="W14" s="8">
        <v>85</v>
      </c>
      <c r="X14" s="8">
        <v>83</v>
      </c>
      <c r="Y14" s="8">
        <v>112</v>
      </c>
      <c r="Z14" s="8">
        <v>86</v>
      </c>
      <c r="AA14" s="8">
        <v>86</v>
      </c>
      <c r="AB14" s="8">
        <v>85</v>
      </c>
      <c r="AC14" s="8">
        <v>102</v>
      </c>
      <c r="AD14" s="8">
        <v>93</v>
      </c>
      <c r="AE14" s="8">
        <v>89</v>
      </c>
      <c r="AF14" s="8">
        <v>82</v>
      </c>
      <c r="AG14" s="8">
        <v>81</v>
      </c>
      <c r="AH14" s="8">
        <v>90</v>
      </c>
      <c r="AI14" s="15">
        <f t="shared" si="0"/>
        <v>2720</v>
      </c>
    </row>
    <row r="15" spans="1:35" ht="15.75" x14ac:dyDescent="0.25">
      <c r="A15" s="6">
        <v>13</v>
      </c>
      <c r="B15" s="4" t="s">
        <v>19</v>
      </c>
      <c r="C15" s="5" t="s">
        <v>12</v>
      </c>
      <c r="D15" s="4">
        <v>0</v>
      </c>
      <c r="E15" s="9">
        <v>0</v>
      </c>
      <c r="F15" s="4">
        <v>0</v>
      </c>
      <c r="G15" s="4">
        <v>0</v>
      </c>
      <c r="H15" s="4">
        <v>0</v>
      </c>
      <c r="I15" s="4">
        <v>0</v>
      </c>
      <c r="J15" s="4">
        <v>158</v>
      </c>
      <c r="K15" s="4">
        <v>0</v>
      </c>
      <c r="L15" s="9">
        <v>0</v>
      </c>
      <c r="M15" s="4">
        <v>0</v>
      </c>
      <c r="N15" s="4">
        <v>0</v>
      </c>
      <c r="O15" s="4">
        <v>0</v>
      </c>
      <c r="P15" s="4">
        <v>0</v>
      </c>
      <c r="Q15" s="4">
        <v>189</v>
      </c>
      <c r="R15" s="4">
        <v>0</v>
      </c>
      <c r="S15" s="9">
        <v>0</v>
      </c>
      <c r="T15" s="4">
        <v>0</v>
      </c>
      <c r="U15" s="4">
        <v>0</v>
      </c>
      <c r="V15" s="4">
        <v>0</v>
      </c>
      <c r="W15" s="4">
        <v>0</v>
      </c>
      <c r="X15" s="4">
        <v>179</v>
      </c>
      <c r="Y15" s="4">
        <v>0</v>
      </c>
      <c r="Z15" s="9">
        <v>0</v>
      </c>
      <c r="AA15" s="4">
        <v>0</v>
      </c>
      <c r="AB15" s="4">
        <v>0</v>
      </c>
      <c r="AC15" s="4">
        <v>0</v>
      </c>
      <c r="AD15" s="4">
        <v>0</v>
      </c>
      <c r="AE15" s="4">
        <v>188</v>
      </c>
      <c r="AF15" s="4">
        <v>0</v>
      </c>
      <c r="AG15" s="4">
        <v>0</v>
      </c>
      <c r="AH15" s="4">
        <v>0</v>
      </c>
      <c r="AI15" s="15">
        <f t="shared" si="0"/>
        <v>714</v>
      </c>
    </row>
    <row r="16" spans="1:35" ht="15.75" x14ac:dyDescent="0.25">
      <c r="A16" s="1">
        <v>14</v>
      </c>
      <c r="B16" s="4" t="s">
        <v>20</v>
      </c>
      <c r="C16" s="4" t="s">
        <v>5</v>
      </c>
      <c r="D16" s="8">
        <v>78</v>
      </c>
      <c r="E16" s="8">
        <v>77</v>
      </c>
      <c r="F16" s="8">
        <v>76</v>
      </c>
      <c r="G16" s="8">
        <v>73</v>
      </c>
      <c r="H16" s="8">
        <v>64</v>
      </c>
      <c r="I16" s="8">
        <v>78</v>
      </c>
      <c r="J16" s="8">
        <v>74</v>
      </c>
      <c r="K16" s="8">
        <v>76</v>
      </c>
      <c r="L16" s="8">
        <v>74</v>
      </c>
      <c r="M16" s="8">
        <v>76</v>
      </c>
      <c r="N16" s="8">
        <v>80</v>
      </c>
      <c r="O16" s="8">
        <v>86</v>
      </c>
      <c r="P16" s="8">
        <v>80</v>
      </c>
      <c r="Q16" s="8">
        <v>76</v>
      </c>
      <c r="R16" s="8">
        <v>74</v>
      </c>
      <c r="S16" s="8">
        <v>77</v>
      </c>
      <c r="T16" s="8">
        <v>78</v>
      </c>
      <c r="U16" s="8">
        <v>80</v>
      </c>
      <c r="V16" s="8">
        <v>78</v>
      </c>
      <c r="W16" s="8">
        <v>79</v>
      </c>
      <c r="X16" s="8">
        <v>77</v>
      </c>
      <c r="Y16" s="8">
        <v>76</v>
      </c>
      <c r="Z16" s="8">
        <v>78</v>
      </c>
      <c r="AA16" s="8">
        <v>72</v>
      </c>
      <c r="AB16" s="8">
        <v>77</v>
      </c>
      <c r="AC16" s="8">
        <v>79</v>
      </c>
      <c r="AD16" s="8">
        <v>79</v>
      </c>
      <c r="AE16" s="8">
        <v>76</v>
      </c>
      <c r="AF16" s="8">
        <v>82</v>
      </c>
      <c r="AG16" s="8">
        <v>81</v>
      </c>
      <c r="AH16" s="8">
        <v>73</v>
      </c>
      <c r="AI16" s="15">
        <f t="shared" si="0"/>
        <v>2384</v>
      </c>
    </row>
    <row r="17" spans="1:35" ht="15.75" x14ac:dyDescent="0.25">
      <c r="A17" s="1">
        <v>15</v>
      </c>
      <c r="B17" s="4" t="s">
        <v>21</v>
      </c>
      <c r="C17" s="4" t="s">
        <v>14</v>
      </c>
      <c r="D17" s="4">
        <v>23</v>
      </c>
      <c r="E17" s="4">
        <v>19</v>
      </c>
      <c r="F17" s="4">
        <v>17</v>
      </c>
      <c r="G17" s="4">
        <v>21</v>
      </c>
      <c r="H17" s="4">
        <v>15</v>
      </c>
      <c r="I17" s="4">
        <v>18</v>
      </c>
      <c r="J17" s="4">
        <v>24</v>
      </c>
      <c r="K17" s="4">
        <v>18</v>
      </c>
      <c r="L17" s="4">
        <v>19</v>
      </c>
      <c r="M17" s="4">
        <v>21</v>
      </c>
      <c r="N17" s="4">
        <v>23</v>
      </c>
      <c r="O17" s="4">
        <v>24</v>
      </c>
      <c r="P17" s="4">
        <v>19</v>
      </c>
      <c r="Q17" s="4">
        <v>26</v>
      </c>
      <c r="R17" s="4">
        <v>21</v>
      </c>
      <c r="S17" s="4">
        <v>19</v>
      </c>
      <c r="T17" s="4">
        <v>24</v>
      </c>
      <c r="U17" s="4">
        <v>23</v>
      </c>
      <c r="V17" s="4">
        <v>26</v>
      </c>
      <c r="W17" s="4">
        <v>25</v>
      </c>
      <c r="X17" s="4">
        <v>18</v>
      </c>
      <c r="Y17" s="4">
        <v>19</v>
      </c>
      <c r="Z17" s="4">
        <v>23</v>
      </c>
      <c r="AA17" s="4">
        <v>21</v>
      </c>
      <c r="AB17" s="4">
        <v>22</v>
      </c>
      <c r="AC17" s="4">
        <v>21</v>
      </c>
      <c r="AD17" s="4">
        <v>19</v>
      </c>
      <c r="AE17" s="4">
        <v>19</v>
      </c>
      <c r="AF17" s="4">
        <v>23</v>
      </c>
      <c r="AG17" s="4">
        <v>21</v>
      </c>
      <c r="AH17" s="4">
        <v>21</v>
      </c>
      <c r="AI17" s="15">
        <f t="shared" si="0"/>
        <v>652</v>
      </c>
    </row>
    <row r="18" spans="1:35" ht="15.75" x14ac:dyDescent="0.25">
      <c r="A18" s="1">
        <v>16</v>
      </c>
      <c r="B18" s="4" t="s">
        <v>22</v>
      </c>
      <c r="C18" s="4" t="s">
        <v>12</v>
      </c>
      <c r="D18" s="8">
        <v>36</v>
      </c>
      <c r="E18" s="8">
        <v>38</v>
      </c>
      <c r="F18" s="8">
        <v>43</v>
      </c>
      <c r="G18" s="8">
        <v>46</v>
      </c>
      <c r="H18" s="8">
        <v>38</v>
      </c>
      <c r="I18" s="8">
        <v>34</v>
      </c>
      <c r="J18" s="8">
        <v>32</v>
      </c>
      <c r="K18" s="8">
        <v>37</v>
      </c>
      <c r="L18" s="8">
        <v>37</v>
      </c>
      <c r="M18" s="8">
        <v>32</v>
      </c>
      <c r="N18" s="8">
        <v>26</v>
      </c>
      <c r="O18" s="8">
        <v>37</v>
      </c>
      <c r="P18" s="8">
        <v>26</v>
      </c>
      <c r="Q18" s="8">
        <v>27</v>
      </c>
      <c r="R18" s="8">
        <v>29</v>
      </c>
      <c r="S18" s="8">
        <v>22</v>
      </c>
      <c r="T18" s="8">
        <v>28</v>
      </c>
      <c r="U18" s="8">
        <v>29</v>
      </c>
      <c r="V18" s="8">
        <v>26</v>
      </c>
      <c r="W18" s="8">
        <v>36</v>
      </c>
      <c r="X18" s="8">
        <v>31</v>
      </c>
      <c r="Y18" s="8">
        <v>32</v>
      </c>
      <c r="Z18" s="8">
        <v>31</v>
      </c>
      <c r="AA18" s="8">
        <v>35</v>
      </c>
      <c r="AB18" s="8">
        <v>36</v>
      </c>
      <c r="AC18" s="8">
        <v>26</v>
      </c>
      <c r="AD18" s="8">
        <v>28</v>
      </c>
      <c r="AE18" s="8">
        <v>27</v>
      </c>
      <c r="AF18" s="8">
        <v>24</v>
      </c>
      <c r="AG18" s="8">
        <v>27</v>
      </c>
      <c r="AH18" s="8">
        <v>25</v>
      </c>
      <c r="AI18" s="15">
        <f t="shared" si="0"/>
        <v>981</v>
      </c>
    </row>
    <row r="19" spans="1:35" ht="15.75" x14ac:dyDescent="0.25">
      <c r="A19" s="1">
        <v>17</v>
      </c>
      <c r="B19" s="4" t="s">
        <v>23</v>
      </c>
      <c r="C19" s="4" t="s">
        <v>5</v>
      </c>
      <c r="D19" s="8">
        <v>78</v>
      </c>
      <c r="E19" s="8">
        <v>76</v>
      </c>
      <c r="F19" s="8">
        <v>76</v>
      </c>
      <c r="G19" s="8">
        <v>76</v>
      </c>
      <c r="H19" s="8">
        <v>74</v>
      </c>
      <c r="I19" s="8">
        <v>78</v>
      </c>
      <c r="J19" s="8">
        <v>79</v>
      </c>
      <c r="K19" s="8">
        <v>76</v>
      </c>
      <c r="L19" s="8">
        <v>82</v>
      </c>
      <c r="M19" s="8">
        <v>76</v>
      </c>
      <c r="N19" s="8">
        <v>80</v>
      </c>
      <c r="O19" s="8">
        <v>86</v>
      </c>
      <c r="P19" s="8">
        <v>78</v>
      </c>
      <c r="Q19" s="8">
        <v>76</v>
      </c>
      <c r="R19" s="8">
        <v>82</v>
      </c>
      <c r="S19" s="8">
        <v>77</v>
      </c>
      <c r="T19" s="8">
        <v>78</v>
      </c>
      <c r="U19" s="8">
        <v>80</v>
      </c>
      <c r="V19" s="8">
        <v>74</v>
      </c>
      <c r="W19" s="8">
        <v>79</v>
      </c>
      <c r="X19" s="8">
        <v>77</v>
      </c>
      <c r="Y19" s="8">
        <v>80</v>
      </c>
      <c r="Z19" s="8">
        <v>78</v>
      </c>
      <c r="AA19" s="8">
        <v>72</v>
      </c>
      <c r="AB19" s="8">
        <v>77</v>
      </c>
      <c r="AC19" s="8">
        <v>87</v>
      </c>
      <c r="AD19" s="8">
        <v>78</v>
      </c>
      <c r="AE19" s="8">
        <v>76</v>
      </c>
      <c r="AF19" s="8">
        <v>85</v>
      </c>
      <c r="AG19" s="4">
        <v>82</v>
      </c>
      <c r="AH19" s="8">
        <v>76</v>
      </c>
      <c r="AI19" s="15">
        <f t="shared" si="0"/>
        <v>2429</v>
      </c>
    </row>
    <row r="20" spans="1:35" ht="15.75" x14ac:dyDescent="0.25">
      <c r="A20" s="1">
        <v>18</v>
      </c>
      <c r="B20" s="4" t="s">
        <v>24</v>
      </c>
      <c r="C20" s="4" t="s">
        <v>5</v>
      </c>
      <c r="D20" s="8">
        <v>76</v>
      </c>
      <c r="E20" s="8">
        <v>75</v>
      </c>
      <c r="F20" s="8">
        <v>78</v>
      </c>
      <c r="G20" s="8">
        <v>90</v>
      </c>
      <c r="H20" s="8">
        <v>76</v>
      </c>
      <c r="I20" s="8">
        <v>84</v>
      </c>
      <c r="J20" s="8">
        <v>97</v>
      </c>
      <c r="K20" s="8">
        <v>85</v>
      </c>
      <c r="L20" s="8">
        <v>85</v>
      </c>
      <c r="M20" s="8">
        <v>80</v>
      </c>
      <c r="N20" s="8">
        <v>73</v>
      </c>
      <c r="O20" s="8">
        <v>85</v>
      </c>
      <c r="P20" s="8">
        <v>80</v>
      </c>
      <c r="Q20" s="8">
        <v>70</v>
      </c>
      <c r="R20" s="8">
        <v>80</v>
      </c>
      <c r="S20" s="8">
        <v>85</v>
      </c>
      <c r="T20" s="8">
        <v>76</v>
      </c>
      <c r="U20" s="8">
        <v>79</v>
      </c>
      <c r="V20" s="8">
        <v>78</v>
      </c>
      <c r="W20" s="8">
        <v>84</v>
      </c>
      <c r="X20" s="8">
        <v>75</v>
      </c>
      <c r="Y20" s="8">
        <v>78</v>
      </c>
      <c r="Z20" s="8">
        <v>87</v>
      </c>
      <c r="AA20" s="8">
        <v>73</v>
      </c>
      <c r="AB20" s="8">
        <v>79</v>
      </c>
      <c r="AC20" s="8">
        <v>81</v>
      </c>
      <c r="AD20" s="8">
        <v>69</v>
      </c>
      <c r="AE20" s="8">
        <v>89</v>
      </c>
      <c r="AF20" s="8">
        <v>71</v>
      </c>
      <c r="AG20" s="4">
        <v>78</v>
      </c>
      <c r="AH20" s="8">
        <v>90</v>
      </c>
      <c r="AI20" s="15">
        <f t="shared" si="0"/>
        <v>2486</v>
      </c>
    </row>
    <row r="21" spans="1:35" ht="15.75" x14ac:dyDescent="0.25">
      <c r="A21" s="6">
        <v>19</v>
      </c>
      <c r="B21" s="4" t="s">
        <v>25</v>
      </c>
      <c r="C21" s="4" t="s">
        <v>12</v>
      </c>
      <c r="D21" s="4">
        <v>0</v>
      </c>
      <c r="E21" s="4">
        <v>105</v>
      </c>
      <c r="F21" s="4">
        <v>0</v>
      </c>
      <c r="G21" s="4">
        <v>0</v>
      </c>
      <c r="H21" s="4">
        <v>0</v>
      </c>
      <c r="I21" s="4">
        <v>0</v>
      </c>
      <c r="J21" s="4">
        <v>98</v>
      </c>
      <c r="K21" s="4">
        <v>0</v>
      </c>
      <c r="L21" s="9">
        <v>0</v>
      </c>
      <c r="M21" s="4">
        <v>0</v>
      </c>
      <c r="N21" s="4">
        <v>0</v>
      </c>
      <c r="O21" s="4">
        <v>0</v>
      </c>
      <c r="P21" s="4">
        <v>0</v>
      </c>
      <c r="Q21" s="4">
        <v>92</v>
      </c>
      <c r="R21" s="4">
        <v>0</v>
      </c>
      <c r="S21" s="9">
        <v>0</v>
      </c>
      <c r="T21" s="4">
        <v>0</v>
      </c>
      <c r="U21" s="4">
        <v>0</v>
      </c>
      <c r="V21" s="4">
        <v>0</v>
      </c>
      <c r="W21" s="4">
        <v>0</v>
      </c>
      <c r="X21" s="4">
        <v>82</v>
      </c>
      <c r="Y21" s="4">
        <v>0</v>
      </c>
      <c r="Z21" s="9">
        <v>0</v>
      </c>
      <c r="AA21" s="4">
        <v>0</v>
      </c>
      <c r="AB21" s="4">
        <v>0</v>
      </c>
      <c r="AC21" s="4">
        <v>0</v>
      </c>
      <c r="AD21" s="4">
        <v>0</v>
      </c>
      <c r="AE21" s="4">
        <v>86</v>
      </c>
      <c r="AF21" s="4">
        <v>0</v>
      </c>
      <c r="AG21" s="9">
        <v>0</v>
      </c>
      <c r="AH21" s="4">
        <v>0</v>
      </c>
      <c r="AI21" s="15">
        <f t="shared" si="0"/>
        <v>463</v>
      </c>
    </row>
    <row r="22" spans="1:35" ht="15.75" x14ac:dyDescent="0.25">
      <c r="A22" s="1">
        <v>20</v>
      </c>
      <c r="B22" s="4" t="s">
        <v>26</v>
      </c>
      <c r="C22" s="4" t="s">
        <v>14</v>
      </c>
      <c r="D22" s="4">
        <v>19</v>
      </c>
      <c r="E22" s="4">
        <v>23</v>
      </c>
      <c r="F22" s="4">
        <v>25</v>
      </c>
      <c r="G22" s="4">
        <v>21</v>
      </c>
      <c r="H22" s="4">
        <v>25</v>
      </c>
      <c r="I22" s="4">
        <v>19</v>
      </c>
      <c r="J22" s="4">
        <v>24</v>
      </c>
      <c r="K22" s="4">
        <v>26</v>
      </c>
      <c r="L22" s="4">
        <v>22</v>
      </c>
      <c r="M22" s="4">
        <v>26</v>
      </c>
      <c r="N22" s="4">
        <v>24</v>
      </c>
      <c r="O22" s="4">
        <v>25</v>
      </c>
      <c r="P22" s="4">
        <v>19</v>
      </c>
      <c r="Q22" s="4">
        <v>18</v>
      </c>
      <c r="R22" s="4">
        <v>19</v>
      </c>
      <c r="S22" s="4">
        <v>19</v>
      </c>
      <c r="T22" s="4">
        <v>25</v>
      </c>
      <c r="U22" s="4">
        <v>26</v>
      </c>
      <c r="V22" s="4">
        <v>21</v>
      </c>
      <c r="W22" s="4">
        <v>22</v>
      </c>
      <c r="X22" s="4">
        <v>23</v>
      </c>
      <c r="Y22" s="4">
        <v>24</v>
      </c>
      <c r="Z22" s="4">
        <v>21</v>
      </c>
      <c r="AA22" s="4">
        <v>21</v>
      </c>
      <c r="AB22" s="4">
        <v>23</v>
      </c>
      <c r="AC22" s="4">
        <v>24</v>
      </c>
      <c r="AD22" s="4">
        <v>25</v>
      </c>
      <c r="AE22" s="4">
        <v>21</v>
      </c>
      <c r="AF22" s="4">
        <v>19</v>
      </c>
      <c r="AG22" s="4">
        <v>19</v>
      </c>
      <c r="AH22" s="4">
        <v>21</v>
      </c>
      <c r="AI22" s="15">
        <f t="shared" si="0"/>
        <v>689</v>
      </c>
    </row>
    <row r="23" spans="1:35" ht="15.75" x14ac:dyDescent="0.25">
      <c r="A23" s="1">
        <v>21</v>
      </c>
      <c r="B23" s="4" t="s">
        <v>27</v>
      </c>
      <c r="C23" s="4" t="s">
        <v>12</v>
      </c>
      <c r="D23" s="8">
        <v>28</v>
      </c>
      <c r="E23" s="8">
        <v>31</v>
      </c>
      <c r="F23" s="8">
        <v>24</v>
      </c>
      <c r="G23" s="8">
        <v>24</v>
      </c>
      <c r="H23" s="8">
        <v>25</v>
      </c>
      <c r="I23" s="8">
        <v>26</v>
      </c>
      <c r="J23" s="8">
        <v>27</v>
      </c>
      <c r="K23" s="8">
        <v>24</v>
      </c>
      <c r="L23" s="8">
        <v>24</v>
      </c>
      <c r="M23" s="8">
        <v>23</v>
      </c>
      <c r="N23" s="8">
        <v>28</v>
      </c>
      <c r="O23" s="8">
        <v>26</v>
      </c>
      <c r="P23" s="8">
        <v>26</v>
      </c>
      <c r="Q23" s="8">
        <v>25</v>
      </c>
      <c r="R23" s="8">
        <v>24</v>
      </c>
      <c r="S23" s="8">
        <v>23</v>
      </c>
      <c r="T23" s="8">
        <v>29</v>
      </c>
      <c r="U23" s="8">
        <v>27</v>
      </c>
      <c r="V23" s="8">
        <v>26</v>
      </c>
      <c r="W23" s="8">
        <v>24</v>
      </c>
      <c r="X23" s="8">
        <v>22</v>
      </c>
      <c r="Y23" s="8">
        <v>31</v>
      </c>
      <c r="Z23" s="8">
        <v>23</v>
      </c>
      <c r="AA23" s="8">
        <v>22</v>
      </c>
      <c r="AB23" s="8">
        <v>36</v>
      </c>
      <c r="AC23" s="8">
        <v>38</v>
      </c>
      <c r="AD23" s="8">
        <v>49</v>
      </c>
      <c r="AE23" s="8">
        <v>40</v>
      </c>
      <c r="AF23" s="8">
        <v>35</v>
      </c>
      <c r="AG23" s="8">
        <v>34</v>
      </c>
      <c r="AH23" s="8">
        <v>24</v>
      </c>
      <c r="AI23" s="15">
        <f t="shared" si="0"/>
        <v>868</v>
      </c>
    </row>
    <row r="24" spans="1:35" ht="15.75" x14ac:dyDescent="0.25">
      <c r="A24" s="1">
        <v>22</v>
      </c>
      <c r="B24" s="4" t="s">
        <v>28</v>
      </c>
      <c r="C24" s="4" t="s">
        <v>5</v>
      </c>
      <c r="D24" s="8">
        <v>76</v>
      </c>
      <c r="E24" s="8">
        <v>70</v>
      </c>
      <c r="F24" s="8">
        <v>75</v>
      </c>
      <c r="G24" s="8">
        <v>90</v>
      </c>
      <c r="H24" s="8">
        <v>71</v>
      </c>
      <c r="I24" s="8">
        <v>84</v>
      </c>
      <c r="J24" s="8">
        <v>97</v>
      </c>
      <c r="K24" s="8">
        <v>85</v>
      </c>
      <c r="L24" s="8">
        <v>85</v>
      </c>
      <c r="M24" s="8">
        <v>80</v>
      </c>
      <c r="N24" s="8">
        <v>73</v>
      </c>
      <c r="O24" s="8">
        <v>85</v>
      </c>
      <c r="P24" s="8">
        <v>80</v>
      </c>
      <c r="Q24" s="8">
        <v>70</v>
      </c>
      <c r="R24" s="8">
        <v>80</v>
      </c>
      <c r="S24" s="8">
        <v>85</v>
      </c>
      <c r="T24" s="8">
        <v>76</v>
      </c>
      <c r="U24" s="8">
        <v>79</v>
      </c>
      <c r="V24" s="8">
        <v>70</v>
      </c>
      <c r="W24" s="8">
        <v>69</v>
      </c>
      <c r="X24" s="8">
        <v>79</v>
      </c>
      <c r="Y24" s="8">
        <v>70</v>
      </c>
      <c r="Z24" s="8">
        <v>86</v>
      </c>
      <c r="AA24" s="8">
        <v>86</v>
      </c>
      <c r="AB24" s="8">
        <v>85</v>
      </c>
      <c r="AC24" s="8">
        <v>68</v>
      </c>
      <c r="AD24" s="8">
        <v>69</v>
      </c>
      <c r="AE24" s="8">
        <v>89</v>
      </c>
      <c r="AF24" s="8">
        <v>71</v>
      </c>
      <c r="AG24" s="8">
        <v>81</v>
      </c>
      <c r="AH24" s="8">
        <v>90</v>
      </c>
      <c r="AI24" s="15">
        <f t="shared" si="0"/>
        <v>2454</v>
      </c>
    </row>
    <row r="25" spans="1:35" ht="15.75" x14ac:dyDescent="0.25">
      <c r="A25" s="1">
        <v>23</v>
      </c>
      <c r="B25" s="4" t="s">
        <v>29</v>
      </c>
      <c r="C25" s="4" t="s">
        <v>12</v>
      </c>
      <c r="D25" s="8">
        <v>37</v>
      </c>
      <c r="E25" s="8">
        <v>50</v>
      </c>
      <c r="F25" s="8">
        <v>46</v>
      </c>
      <c r="G25" s="8">
        <v>46</v>
      </c>
      <c r="H25" s="8">
        <v>28</v>
      </c>
      <c r="I25" s="8">
        <v>38</v>
      </c>
      <c r="J25" s="8">
        <v>32</v>
      </c>
      <c r="K25" s="8">
        <v>47</v>
      </c>
      <c r="L25" s="8">
        <v>36</v>
      </c>
      <c r="M25" s="8">
        <v>38</v>
      </c>
      <c r="N25" s="8">
        <v>49</v>
      </c>
      <c r="O25" s="8">
        <v>40</v>
      </c>
      <c r="P25" s="8">
        <v>35</v>
      </c>
      <c r="Q25" s="8">
        <v>34</v>
      </c>
      <c r="R25" s="8">
        <v>32</v>
      </c>
      <c r="S25" s="8">
        <v>47</v>
      </c>
      <c r="T25" s="8">
        <v>36</v>
      </c>
      <c r="U25" s="8">
        <v>38</v>
      </c>
      <c r="V25" s="8">
        <v>49</v>
      </c>
      <c r="W25" s="8">
        <v>40</v>
      </c>
      <c r="X25" s="8">
        <v>35</v>
      </c>
      <c r="Y25" s="8">
        <v>34</v>
      </c>
      <c r="Z25" s="8">
        <v>40</v>
      </c>
      <c r="AA25" s="8">
        <v>47</v>
      </c>
      <c r="AB25" s="8">
        <v>36</v>
      </c>
      <c r="AC25" s="8">
        <v>40</v>
      </c>
      <c r="AD25" s="8">
        <v>49</v>
      </c>
      <c r="AE25" s="8">
        <v>40</v>
      </c>
      <c r="AF25" s="8">
        <v>38</v>
      </c>
      <c r="AG25" s="8">
        <v>39</v>
      </c>
      <c r="AH25" s="8">
        <v>46</v>
      </c>
      <c r="AI25" s="15">
        <f t="shared" si="0"/>
        <v>1242</v>
      </c>
    </row>
    <row r="26" spans="1:35" ht="15.75" x14ac:dyDescent="0.25">
      <c r="A26" s="1">
        <v>24</v>
      </c>
      <c r="B26" s="4" t="s">
        <v>30</v>
      </c>
      <c r="C26" s="4" t="s">
        <v>5</v>
      </c>
      <c r="D26" s="8">
        <v>76</v>
      </c>
      <c r="E26" s="8">
        <v>70</v>
      </c>
      <c r="F26" s="8">
        <v>88</v>
      </c>
      <c r="G26" s="8">
        <v>90</v>
      </c>
      <c r="H26" s="8">
        <v>86</v>
      </c>
      <c r="I26" s="8">
        <v>84</v>
      </c>
      <c r="J26" s="8">
        <v>97</v>
      </c>
      <c r="K26" s="8">
        <v>85</v>
      </c>
      <c r="L26" s="8">
        <v>85</v>
      </c>
      <c r="M26" s="8">
        <v>80</v>
      </c>
      <c r="N26" s="8">
        <v>73</v>
      </c>
      <c r="O26" s="8">
        <v>85</v>
      </c>
      <c r="P26" s="8">
        <v>80</v>
      </c>
      <c r="Q26" s="8">
        <v>86</v>
      </c>
      <c r="R26" s="8">
        <v>80</v>
      </c>
      <c r="S26" s="8">
        <v>85</v>
      </c>
      <c r="T26" s="8">
        <v>76</v>
      </c>
      <c r="U26" s="8">
        <v>79</v>
      </c>
      <c r="V26" s="8">
        <v>70</v>
      </c>
      <c r="W26" s="8">
        <v>74</v>
      </c>
      <c r="X26" s="8">
        <v>79</v>
      </c>
      <c r="Y26" s="8">
        <v>76</v>
      </c>
      <c r="Z26" s="8">
        <v>86</v>
      </c>
      <c r="AA26" s="8">
        <v>86</v>
      </c>
      <c r="AB26" s="8">
        <v>85</v>
      </c>
      <c r="AC26" s="8">
        <v>79</v>
      </c>
      <c r="AD26" s="8">
        <v>86</v>
      </c>
      <c r="AE26" s="8">
        <v>89</v>
      </c>
      <c r="AF26" s="8">
        <v>78</v>
      </c>
      <c r="AG26" s="8">
        <v>81</v>
      </c>
      <c r="AH26" s="8">
        <v>90</v>
      </c>
      <c r="AI26" s="15">
        <f t="shared" si="0"/>
        <v>2544</v>
      </c>
    </row>
    <row r="27" spans="1:35" ht="15.75" x14ac:dyDescent="0.25">
      <c r="A27" s="1">
        <v>25</v>
      </c>
      <c r="B27" s="4" t="s">
        <v>31</v>
      </c>
      <c r="C27" s="5" t="s">
        <v>5</v>
      </c>
      <c r="D27" s="8">
        <v>80</v>
      </c>
      <c r="E27" s="8">
        <v>77</v>
      </c>
      <c r="F27" s="8">
        <v>78</v>
      </c>
      <c r="G27" s="8">
        <v>73</v>
      </c>
      <c r="H27" s="8">
        <v>64</v>
      </c>
      <c r="I27" s="8">
        <v>78</v>
      </c>
      <c r="J27" s="8">
        <v>74</v>
      </c>
      <c r="K27" s="8">
        <v>76</v>
      </c>
      <c r="L27" s="8">
        <v>74</v>
      </c>
      <c r="M27" s="8">
        <v>73</v>
      </c>
      <c r="N27" s="8">
        <v>80</v>
      </c>
      <c r="O27" s="8">
        <v>72</v>
      </c>
      <c r="P27" s="8">
        <v>80</v>
      </c>
      <c r="Q27" s="8">
        <v>86</v>
      </c>
      <c r="R27" s="8">
        <v>78</v>
      </c>
      <c r="S27" s="8">
        <v>77</v>
      </c>
      <c r="T27" s="8">
        <v>75</v>
      </c>
      <c r="U27" s="8">
        <v>73</v>
      </c>
      <c r="V27" s="8">
        <v>78</v>
      </c>
      <c r="W27" s="8">
        <v>83</v>
      </c>
      <c r="X27" s="8">
        <v>77</v>
      </c>
      <c r="Y27" s="8">
        <v>75</v>
      </c>
      <c r="Z27" s="8">
        <v>75</v>
      </c>
      <c r="AA27" s="8">
        <v>72</v>
      </c>
      <c r="AB27" s="8">
        <v>77</v>
      </c>
      <c r="AC27" s="8">
        <v>75</v>
      </c>
      <c r="AD27" s="8">
        <v>79</v>
      </c>
      <c r="AE27" s="8">
        <v>76</v>
      </c>
      <c r="AF27" s="8">
        <v>85</v>
      </c>
      <c r="AG27" s="8">
        <v>78</v>
      </c>
      <c r="AH27" s="8">
        <v>73</v>
      </c>
      <c r="AI27" s="15">
        <f t="shared" si="0"/>
        <v>2371</v>
      </c>
    </row>
    <row r="28" spans="1:35" ht="15.75" x14ac:dyDescent="0.25">
      <c r="A28" s="1">
        <v>26</v>
      </c>
      <c r="B28" s="4" t="s">
        <v>32</v>
      </c>
      <c r="C28" s="4" t="s">
        <v>5</v>
      </c>
      <c r="D28" s="8">
        <v>76</v>
      </c>
      <c r="E28" s="8">
        <v>77</v>
      </c>
      <c r="F28" s="8">
        <v>75</v>
      </c>
      <c r="G28" s="8">
        <v>90</v>
      </c>
      <c r="H28" s="8">
        <v>71</v>
      </c>
      <c r="I28" s="8">
        <v>84</v>
      </c>
      <c r="J28" s="8">
        <v>86</v>
      </c>
      <c r="K28" s="8">
        <v>85</v>
      </c>
      <c r="L28" s="8">
        <v>85</v>
      </c>
      <c r="M28" s="8">
        <v>80</v>
      </c>
      <c r="N28" s="8">
        <v>73</v>
      </c>
      <c r="O28" s="8">
        <v>85</v>
      </c>
      <c r="P28" s="8">
        <v>88</v>
      </c>
      <c r="Q28" s="8">
        <v>70</v>
      </c>
      <c r="R28" s="8">
        <v>80</v>
      </c>
      <c r="S28" s="8">
        <v>85</v>
      </c>
      <c r="T28" s="8">
        <v>76</v>
      </c>
      <c r="U28" s="8">
        <v>79</v>
      </c>
      <c r="V28" s="8">
        <v>70</v>
      </c>
      <c r="W28" s="8">
        <v>69</v>
      </c>
      <c r="X28" s="8">
        <v>76</v>
      </c>
      <c r="Y28" s="8">
        <v>70</v>
      </c>
      <c r="Z28" s="8">
        <v>86</v>
      </c>
      <c r="AA28" s="8">
        <v>75</v>
      </c>
      <c r="AB28" s="8">
        <v>85</v>
      </c>
      <c r="AC28" s="8">
        <v>68</v>
      </c>
      <c r="AD28" s="8">
        <v>79</v>
      </c>
      <c r="AE28" s="8">
        <v>89</v>
      </c>
      <c r="AF28" s="8">
        <v>80</v>
      </c>
      <c r="AG28" s="8">
        <v>87</v>
      </c>
      <c r="AH28" s="8">
        <v>90</v>
      </c>
      <c r="AI28" s="15">
        <f t="shared" si="0"/>
        <v>2469</v>
      </c>
    </row>
    <row r="29" spans="1:35" ht="15.75" x14ac:dyDescent="0.25">
      <c r="A29" s="1">
        <v>27</v>
      </c>
      <c r="B29" s="4" t="s">
        <v>33</v>
      </c>
      <c r="C29" s="4" t="s">
        <v>12</v>
      </c>
      <c r="D29" s="8">
        <v>16</v>
      </c>
      <c r="E29" s="8">
        <v>19</v>
      </c>
      <c r="F29" s="8">
        <v>17</v>
      </c>
      <c r="G29" s="8">
        <v>18</v>
      </c>
      <c r="H29" s="8">
        <v>19</v>
      </c>
      <c r="I29" s="8">
        <v>21</v>
      </c>
      <c r="J29" s="8">
        <v>22</v>
      </c>
      <c r="K29" s="8">
        <v>22</v>
      </c>
      <c r="L29" s="8">
        <v>21</v>
      </c>
      <c r="M29" s="8">
        <v>24</v>
      </c>
      <c r="N29" s="8">
        <v>22</v>
      </c>
      <c r="O29" s="8">
        <v>23</v>
      </c>
      <c r="P29" s="8">
        <v>23</v>
      </c>
      <c r="Q29" s="8">
        <v>21</v>
      </c>
      <c r="R29" s="8">
        <v>16</v>
      </c>
      <c r="S29" s="8">
        <v>26</v>
      </c>
      <c r="T29" s="8">
        <v>23</v>
      </c>
      <c r="U29" s="8">
        <v>18</v>
      </c>
      <c r="V29" s="8">
        <v>18</v>
      </c>
      <c r="W29" s="8">
        <v>19</v>
      </c>
      <c r="X29" s="8">
        <v>22</v>
      </c>
      <c r="Y29" s="8">
        <v>24</v>
      </c>
      <c r="Z29" s="8">
        <v>23</v>
      </c>
      <c r="AA29" s="8">
        <v>25</v>
      </c>
      <c r="AB29" s="8">
        <v>18</v>
      </c>
      <c r="AC29" s="8">
        <v>22</v>
      </c>
      <c r="AD29" s="8">
        <v>17</v>
      </c>
      <c r="AE29" s="8">
        <v>17</v>
      </c>
      <c r="AF29" s="8">
        <v>19</v>
      </c>
      <c r="AG29" s="8">
        <v>21</v>
      </c>
      <c r="AH29" s="8">
        <v>18</v>
      </c>
      <c r="AI29" s="15">
        <f t="shared" si="0"/>
        <v>634</v>
      </c>
    </row>
    <row r="30" spans="1:35" ht="15.75" x14ac:dyDescent="0.25">
      <c r="A30" s="6">
        <v>28</v>
      </c>
      <c r="B30" s="4" t="s">
        <v>34</v>
      </c>
      <c r="C30" s="4" t="s">
        <v>14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89</v>
      </c>
      <c r="K30" s="4">
        <v>0</v>
      </c>
      <c r="L30" s="9">
        <v>0</v>
      </c>
      <c r="M30" s="4">
        <v>0</v>
      </c>
      <c r="N30" s="4">
        <v>0</v>
      </c>
      <c r="O30" s="4">
        <v>0</v>
      </c>
      <c r="P30" s="4">
        <v>0</v>
      </c>
      <c r="Q30" s="4">
        <v>93</v>
      </c>
      <c r="R30" s="4">
        <v>0</v>
      </c>
      <c r="S30" s="9">
        <v>0</v>
      </c>
      <c r="T30" s="4">
        <v>0</v>
      </c>
      <c r="U30" s="4">
        <v>0</v>
      </c>
      <c r="V30" s="4">
        <v>0</v>
      </c>
      <c r="W30" s="4">
        <v>0</v>
      </c>
      <c r="X30" s="4">
        <v>83</v>
      </c>
      <c r="Y30" s="4">
        <v>0</v>
      </c>
      <c r="Z30" s="9">
        <v>0</v>
      </c>
      <c r="AA30" s="4">
        <v>0</v>
      </c>
      <c r="AB30" s="4">
        <v>0</v>
      </c>
      <c r="AC30" s="4">
        <v>0</v>
      </c>
      <c r="AD30" s="4">
        <v>0</v>
      </c>
      <c r="AE30" s="4">
        <v>94</v>
      </c>
      <c r="AF30" s="4">
        <v>0</v>
      </c>
      <c r="AG30" s="9">
        <v>0</v>
      </c>
      <c r="AH30" s="4">
        <v>0</v>
      </c>
      <c r="AI30" s="15">
        <f t="shared" si="0"/>
        <v>359</v>
      </c>
    </row>
    <row r="31" spans="1:35" ht="15.75" x14ac:dyDescent="0.25">
      <c r="A31" s="1">
        <v>29</v>
      </c>
      <c r="B31" s="4" t="s">
        <v>35</v>
      </c>
      <c r="C31" s="4" t="s">
        <v>14</v>
      </c>
      <c r="D31" s="4">
        <v>17</v>
      </c>
      <c r="E31" s="4">
        <v>19</v>
      </c>
      <c r="F31" s="4">
        <v>16</v>
      </c>
      <c r="G31" s="4">
        <v>18</v>
      </c>
      <c r="H31" s="4">
        <v>19</v>
      </c>
      <c r="I31" s="4">
        <v>21</v>
      </c>
      <c r="J31" s="4">
        <v>22</v>
      </c>
      <c r="K31" s="4">
        <v>22</v>
      </c>
      <c r="L31" s="4">
        <v>21</v>
      </c>
      <c r="M31" s="4">
        <v>24</v>
      </c>
      <c r="N31" s="4">
        <v>22</v>
      </c>
      <c r="O31" s="4">
        <v>23</v>
      </c>
      <c r="P31" s="4">
        <v>23</v>
      </c>
      <c r="Q31" s="4">
        <v>21</v>
      </c>
      <c r="R31" s="4">
        <v>16</v>
      </c>
      <c r="S31" s="4">
        <v>26</v>
      </c>
      <c r="T31" s="4">
        <v>23</v>
      </c>
      <c r="U31" s="4">
        <v>18</v>
      </c>
      <c r="V31" s="4">
        <v>18</v>
      </c>
      <c r="W31" s="4">
        <v>19</v>
      </c>
      <c r="X31" s="4">
        <v>22</v>
      </c>
      <c r="Y31" s="4">
        <v>24</v>
      </c>
      <c r="Z31" s="4">
        <v>23</v>
      </c>
      <c r="AA31" s="4">
        <v>25</v>
      </c>
      <c r="AB31" s="4">
        <v>18</v>
      </c>
      <c r="AC31" s="4">
        <v>22</v>
      </c>
      <c r="AD31" s="4">
        <v>17</v>
      </c>
      <c r="AE31" s="4">
        <v>17</v>
      </c>
      <c r="AF31" s="4">
        <v>19</v>
      </c>
      <c r="AG31" s="4">
        <v>22</v>
      </c>
      <c r="AH31" s="4">
        <v>21</v>
      </c>
      <c r="AI31" s="15">
        <f t="shared" si="0"/>
        <v>638</v>
      </c>
    </row>
    <row r="32" spans="1:35" ht="15.75" x14ac:dyDescent="0.25">
      <c r="A32" s="1">
        <v>30</v>
      </c>
      <c r="B32" s="4" t="s">
        <v>36</v>
      </c>
      <c r="C32" s="4" t="s">
        <v>12</v>
      </c>
      <c r="D32" s="8">
        <v>18</v>
      </c>
      <c r="E32" s="8">
        <v>19</v>
      </c>
      <c r="F32" s="8">
        <v>17</v>
      </c>
      <c r="G32" s="8">
        <v>17</v>
      </c>
      <c r="H32" s="8">
        <v>19</v>
      </c>
      <c r="I32" s="8">
        <v>21</v>
      </c>
      <c r="J32" s="8">
        <v>22</v>
      </c>
      <c r="K32" s="8">
        <v>23</v>
      </c>
      <c r="L32" s="8">
        <v>21</v>
      </c>
      <c r="M32" s="8">
        <v>24</v>
      </c>
      <c r="N32" s="8">
        <v>22</v>
      </c>
      <c r="O32" s="8">
        <v>23</v>
      </c>
      <c r="P32" s="8">
        <v>23</v>
      </c>
      <c r="Q32" s="8">
        <v>21</v>
      </c>
      <c r="R32" s="8">
        <v>16</v>
      </c>
      <c r="S32" s="8">
        <v>26</v>
      </c>
      <c r="T32" s="8">
        <v>23</v>
      </c>
      <c r="U32" s="8">
        <v>18</v>
      </c>
      <c r="V32" s="8">
        <v>18</v>
      </c>
      <c r="W32" s="8">
        <v>19</v>
      </c>
      <c r="X32" s="8">
        <v>22</v>
      </c>
      <c r="Y32" s="8">
        <v>24</v>
      </c>
      <c r="Z32" s="8">
        <v>23</v>
      </c>
      <c r="AA32" s="8">
        <v>25</v>
      </c>
      <c r="AB32" s="8">
        <v>18</v>
      </c>
      <c r="AC32" s="8">
        <v>22</v>
      </c>
      <c r="AD32" s="8">
        <v>17</v>
      </c>
      <c r="AE32" s="8">
        <v>17</v>
      </c>
      <c r="AF32" s="8">
        <v>19</v>
      </c>
      <c r="AG32" s="8">
        <v>21</v>
      </c>
      <c r="AH32" s="8">
        <v>17</v>
      </c>
      <c r="AI32" s="15">
        <f t="shared" si="0"/>
        <v>635</v>
      </c>
    </row>
    <row r="33" spans="1:35" ht="15.75" x14ac:dyDescent="0.25">
      <c r="A33" s="1">
        <v>31</v>
      </c>
      <c r="B33" s="4" t="s">
        <v>37</v>
      </c>
      <c r="C33" s="5" t="s">
        <v>12</v>
      </c>
      <c r="D33" s="8">
        <v>18</v>
      </c>
      <c r="E33" s="8">
        <v>16</v>
      </c>
      <c r="F33" s="8">
        <v>17</v>
      </c>
      <c r="G33" s="8">
        <v>17</v>
      </c>
      <c r="H33" s="8">
        <v>19</v>
      </c>
      <c r="I33" s="8">
        <v>21</v>
      </c>
      <c r="J33" s="8">
        <v>22</v>
      </c>
      <c r="K33" s="8">
        <v>21</v>
      </c>
      <c r="L33" s="8">
        <v>21</v>
      </c>
      <c r="M33" s="8">
        <v>23</v>
      </c>
      <c r="N33" s="8">
        <v>22</v>
      </c>
      <c r="O33" s="8">
        <v>23</v>
      </c>
      <c r="P33" s="8">
        <v>23</v>
      </c>
      <c r="Q33" s="8">
        <v>21</v>
      </c>
      <c r="R33" s="8">
        <v>16</v>
      </c>
      <c r="S33" s="8">
        <v>26</v>
      </c>
      <c r="T33" s="8">
        <v>23</v>
      </c>
      <c r="U33" s="8">
        <v>18</v>
      </c>
      <c r="V33" s="8">
        <v>18</v>
      </c>
      <c r="W33" s="8">
        <v>19</v>
      </c>
      <c r="X33" s="8">
        <v>22</v>
      </c>
      <c r="Y33" s="8">
        <v>24</v>
      </c>
      <c r="Z33" s="8">
        <v>23</v>
      </c>
      <c r="AA33" s="8">
        <v>25</v>
      </c>
      <c r="AB33" s="8">
        <v>18</v>
      </c>
      <c r="AC33" s="8">
        <v>22</v>
      </c>
      <c r="AD33" s="8">
        <v>17</v>
      </c>
      <c r="AE33" s="8">
        <v>17</v>
      </c>
      <c r="AF33" s="8">
        <v>19</v>
      </c>
      <c r="AG33" s="8">
        <v>22</v>
      </c>
      <c r="AH33" s="8">
        <v>17</v>
      </c>
      <c r="AI33" s="15">
        <f t="shared" si="0"/>
        <v>630</v>
      </c>
    </row>
    <row r="34" spans="1:35" ht="15.75" x14ac:dyDescent="0.25">
      <c r="A34" s="1">
        <v>32</v>
      </c>
      <c r="B34" s="4" t="s">
        <v>38</v>
      </c>
      <c r="C34" s="5" t="s">
        <v>5</v>
      </c>
      <c r="D34" s="8">
        <v>50</v>
      </c>
      <c r="E34" s="8">
        <v>49</v>
      </c>
      <c r="F34" s="8">
        <v>60</v>
      </c>
      <c r="G34" s="8">
        <v>47</v>
      </c>
      <c r="H34" s="8">
        <v>50</v>
      </c>
      <c r="I34" s="8">
        <v>49</v>
      </c>
      <c r="J34" s="8">
        <v>53</v>
      </c>
      <c r="K34" s="8">
        <v>50</v>
      </c>
      <c r="L34" s="8">
        <v>49</v>
      </c>
      <c r="M34" s="8">
        <v>57</v>
      </c>
      <c r="N34" s="8">
        <v>53</v>
      </c>
      <c r="O34" s="8">
        <v>52</v>
      </c>
      <c r="P34" s="8">
        <v>46</v>
      </c>
      <c r="Q34" s="8">
        <v>55</v>
      </c>
      <c r="R34" s="8">
        <v>53</v>
      </c>
      <c r="S34" s="8">
        <v>35</v>
      </c>
      <c r="T34" s="8">
        <v>58</v>
      </c>
      <c r="U34" s="8">
        <v>58</v>
      </c>
      <c r="V34" s="8">
        <v>37</v>
      </c>
      <c r="W34" s="8">
        <v>55</v>
      </c>
      <c r="X34" s="8">
        <v>53</v>
      </c>
      <c r="Y34" s="8">
        <v>53</v>
      </c>
      <c r="Z34" s="8">
        <v>48</v>
      </c>
      <c r="AA34" s="8">
        <v>52</v>
      </c>
      <c r="AB34" s="8">
        <v>50</v>
      </c>
      <c r="AC34" s="8">
        <v>59</v>
      </c>
      <c r="AD34" s="8">
        <v>49</v>
      </c>
      <c r="AE34" s="8">
        <v>58</v>
      </c>
      <c r="AF34" s="8">
        <v>59</v>
      </c>
      <c r="AG34" s="8">
        <v>48</v>
      </c>
      <c r="AH34" s="8">
        <v>58</v>
      </c>
      <c r="AI34" s="15">
        <f t="shared" si="0"/>
        <v>1603</v>
      </c>
    </row>
    <row r="35" spans="1:35" ht="15.75" x14ac:dyDescent="0.25">
      <c r="A35" s="1">
        <v>33</v>
      </c>
      <c r="B35" s="4" t="s">
        <v>39</v>
      </c>
      <c r="C35" s="5" t="s">
        <v>5</v>
      </c>
      <c r="D35" s="8">
        <v>83</v>
      </c>
      <c r="E35" s="8">
        <v>76</v>
      </c>
      <c r="F35" s="8">
        <v>76</v>
      </c>
      <c r="G35" s="8">
        <v>70</v>
      </c>
      <c r="H35" s="8">
        <v>74</v>
      </c>
      <c r="I35" s="8">
        <v>78</v>
      </c>
      <c r="J35" s="8">
        <v>77</v>
      </c>
      <c r="K35" s="8">
        <v>76</v>
      </c>
      <c r="L35" s="8">
        <v>80</v>
      </c>
      <c r="M35" s="8">
        <v>76</v>
      </c>
      <c r="N35" s="8">
        <v>80</v>
      </c>
      <c r="O35" s="8">
        <v>86</v>
      </c>
      <c r="P35" s="8">
        <v>78</v>
      </c>
      <c r="Q35" s="8">
        <v>76</v>
      </c>
      <c r="R35" s="8">
        <v>75</v>
      </c>
      <c r="S35" s="8">
        <v>77</v>
      </c>
      <c r="T35" s="8">
        <v>74</v>
      </c>
      <c r="U35" s="8">
        <v>80</v>
      </c>
      <c r="V35" s="8">
        <v>74</v>
      </c>
      <c r="W35" s="8">
        <v>78</v>
      </c>
      <c r="X35" s="8">
        <v>72</v>
      </c>
      <c r="Y35" s="8">
        <v>80</v>
      </c>
      <c r="Z35" s="8">
        <v>78</v>
      </c>
      <c r="AA35" s="8">
        <v>75</v>
      </c>
      <c r="AB35" s="8">
        <v>77</v>
      </c>
      <c r="AC35" s="8">
        <v>87</v>
      </c>
      <c r="AD35" s="8">
        <v>78</v>
      </c>
      <c r="AE35" s="8">
        <v>76</v>
      </c>
      <c r="AF35" s="8">
        <v>85</v>
      </c>
      <c r="AG35" s="8">
        <v>82</v>
      </c>
      <c r="AH35" s="8">
        <v>70</v>
      </c>
      <c r="AI35" s="15">
        <f t="shared" si="0"/>
        <v>2404</v>
      </c>
    </row>
    <row r="36" spans="1:35" ht="15.75" x14ac:dyDescent="0.25">
      <c r="A36" s="1">
        <v>34</v>
      </c>
      <c r="B36" s="4" t="s">
        <v>40</v>
      </c>
      <c r="C36" s="5" t="s">
        <v>5</v>
      </c>
      <c r="D36" s="8">
        <v>54</v>
      </c>
      <c r="E36" s="8">
        <v>53</v>
      </c>
      <c r="F36" s="8">
        <v>2</v>
      </c>
      <c r="G36" s="8">
        <v>51</v>
      </c>
      <c r="H36" s="8">
        <v>49</v>
      </c>
      <c r="I36" s="8">
        <v>46</v>
      </c>
      <c r="J36" s="8">
        <v>52</v>
      </c>
      <c r="K36" s="8">
        <v>47</v>
      </c>
      <c r="L36" s="8">
        <v>48</v>
      </c>
      <c r="M36" s="8">
        <v>43</v>
      </c>
      <c r="N36" s="8">
        <v>42</v>
      </c>
      <c r="O36" s="8">
        <v>59</v>
      </c>
      <c r="P36" s="8">
        <v>50</v>
      </c>
      <c r="Q36" s="8">
        <v>47</v>
      </c>
      <c r="R36" s="8">
        <v>45</v>
      </c>
      <c r="S36" s="8">
        <v>56</v>
      </c>
      <c r="T36" s="8">
        <v>53</v>
      </c>
      <c r="U36" s="8">
        <v>48</v>
      </c>
      <c r="V36" s="8">
        <v>49</v>
      </c>
      <c r="W36" s="8">
        <v>52</v>
      </c>
      <c r="X36" s="8">
        <v>56</v>
      </c>
      <c r="Y36" s="8">
        <v>48</v>
      </c>
      <c r="Z36" s="8">
        <v>49</v>
      </c>
      <c r="AA36" s="8">
        <v>45</v>
      </c>
      <c r="AB36" s="8">
        <v>47</v>
      </c>
      <c r="AC36" s="8">
        <v>48</v>
      </c>
      <c r="AD36" s="8">
        <v>50</v>
      </c>
      <c r="AE36" s="8">
        <v>53</v>
      </c>
      <c r="AF36" s="8">
        <v>57</v>
      </c>
      <c r="AG36" s="8">
        <v>58</v>
      </c>
      <c r="AH36" s="8">
        <v>78</v>
      </c>
      <c r="AI36" s="15">
        <f t="shared" si="0"/>
        <v>1535</v>
      </c>
    </row>
    <row r="37" spans="1:35" ht="15.75" x14ac:dyDescent="0.25">
      <c r="A37" s="1">
        <v>35</v>
      </c>
      <c r="B37" s="4" t="s">
        <v>41</v>
      </c>
      <c r="C37" s="5" t="s">
        <v>5</v>
      </c>
      <c r="D37" s="8">
        <v>36</v>
      </c>
      <c r="E37" s="8">
        <v>38</v>
      </c>
      <c r="F37" s="8">
        <v>49</v>
      </c>
      <c r="G37" s="8">
        <v>40</v>
      </c>
      <c r="H37" s="8">
        <v>25</v>
      </c>
      <c r="I37" s="8">
        <v>34</v>
      </c>
      <c r="J37" s="8">
        <v>32</v>
      </c>
      <c r="K37" s="8">
        <v>24</v>
      </c>
      <c r="L37" s="8">
        <v>24</v>
      </c>
      <c r="M37" s="8">
        <v>22</v>
      </c>
      <c r="N37" s="8">
        <v>25</v>
      </c>
      <c r="O37" s="8">
        <v>26</v>
      </c>
      <c r="P37" s="8">
        <v>26</v>
      </c>
      <c r="Q37" s="8">
        <v>26</v>
      </c>
      <c r="R37" s="8">
        <v>23</v>
      </c>
      <c r="S37" s="8">
        <v>23</v>
      </c>
      <c r="T37" s="8">
        <v>24</v>
      </c>
      <c r="U37" s="8">
        <v>28</v>
      </c>
      <c r="V37" s="8">
        <v>24</v>
      </c>
      <c r="W37" s="8">
        <v>28</v>
      </c>
      <c r="X37" s="8">
        <v>24</v>
      </c>
      <c r="Y37" s="8">
        <v>25</v>
      </c>
      <c r="Z37" s="8">
        <v>24</v>
      </c>
      <c r="AA37" s="8">
        <v>27</v>
      </c>
      <c r="AB37" s="8">
        <v>28</v>
      </c>
      <c r="AC37" s="8">
        <v>29</v>
      </c>
      <c r="AD37" s="8">
        <v>26</v>
      </c>
      <c r="AE37" s="8">
        <v>23</v>
      </c>
      <c r="AF37" s="8">
        <v>27</v>
      </c>
      <c r="AG37" s="8">
        <v>27</v>
      </c>
      <c r="AH37" s="8">
        <v>40</v>
      </c>
      <c r="AI37" s="15">
        <f t="shared" si="0"/>
        <v>877</v>
      </c>
    </row>
    <row r="38" spans="1:35" ht="15.75" x14ac:dyDescent="0.25">
      <c r="A38" s="6">
        <v>36</v>
      </c>
      <c r="B38" s="4" t="s">
        <v>42</v>
      </c>
      <c r="C38" s="5" t="s">
        <v>5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123</v>
      </c>
      <c r="K38" s="4">
        <v>0</v>
      </c>
      <c r="L38" s="9">
        <v>0</v>
      </c>
      <c r="M38" s="4">
        <v>0</v>
      </c>
      <c r="N38" s="4">
        <v>0</v>
      </c>
      <c r="O38" s="4">
        <v>0</v>
      </c>
      <c r="P38" s="4">
        <v>0</v>
      </c>
      <c r="Q38" s="4">
        <v>147</v>
      </c>
      <c r="R38" s="4">
        <v>0</v>
      </c>
      <c r="S38" s="9">
        <v>0</v>
      </c>
      <c r="T38" s="4">
        <v>0</v>
      </c>
      <c r="U38" s="4">
        <v>0</v>
      </c>
      <c r="V38" s="4">
        <v>0</v>
      </c>
      <c r="W38" s="4">
        <v>0</v>
      </c>
      <c r="X38" s="4">
        <v>148</v>
      </c>
      <c r="Y38" s="4">
        <v>0</v>
      </c>
      <c r="Z38" s="9">
        <v>0</v>
      </c>
      <c r="AA38" s="4">
        <v>0</v>
      </c>
      <c r="AB38" s="4">
        <v>0</v>
      </c>
      <c r="AC38" s="4">
        <v>0</v>
      </c>
      <c r="AD38" s="4">
        <v>0</v>
      </c>
      <c r="AE38" s="4">
        <v>134</v>
      </c>
      <c r="AF38" s="4">
        <v>0</v>
      </c>
      <c r="AG38" s="9">
        <v>0</v>
      </c>
      <c r="AH38" s="4">
        <v>0</v>
      </c>
      <c r="AI38" s="15">
        <f t="shared" si="0"/>
        <v>552</v>
      </c>
    </row>
    <row r="39" spans="1:35" ht="15.75" x14ac:dyDescent="0.25">
      <c r="A39" s="1">
        <v>37</v>
      </c>
      <c r="B39" s="4" t="s">
        <v>43</v>
      </c>
      <c r="C39" s="5" t="s">
        <v>5</v>
      </c>
      <c r="D39" s="8">
        <v>76</v>
      </c>
      <c r="E39" s="8">
        <v>70</v>
      </c>
      <c r="F39" s="8">
        <v>75</v>
      </c>
      <c r="G39" s="8">
        <v>90</v>
      </c>
      <c r="H39" s="8">
        <v>71</v>
      </c>
      <c r="I39" s="8">
        <v>84</v>
      </c>
      <c r="J39" s="8">
        <v>86</v>
      </c>
      <c r="K39" s="8">
        <v>85</v>
      </c>
      <c r="L39" s="8">
        <v>85</v>
      </c>
      <c r="M39" s="8">
        <v>80</v>
      </c>
      <c r="N39" s="8">
        <v>73</v>
      </c>
      <c r="O39" s="8">
        <v>85</v>
      </c>
      <c r="P39" s="8">
        <v>88</v>
      </c>
      <c r="Q39" s="8">
        <v>70</v>
      </c>
      <c r="R39" s="8">
        <v>80</v>
      </c>
      <c r="S39" s="8">
        <v>85</v>
      </c>
      <c r="T39" s="8">
        <v>76</v>
      </c>
      <c r="U39" s="8">
        <v>79</v>
      </c>
      <c r="V39" s="8">
        <v>70</v>
      </c>
      <c r="W39" s="8">
        <v>69</v>
      </c>
      <c r="X39" s="8">
        <v>76</v>
      </c>
      <c r="Y39" s="8">
        <v>70</v>
      </c>
      <c r="Z39" s="8">
        <v>86</v>
      </c>
      <c r="AA39" s="8">
        <v>75</v>
      </c>
      <c r="AB39" s="8">
        <v>85</v>
      </c>
      <c r="AC39" s="8">
        <v>68</v>
      </c>
      <c r="AD39" s="8">
        <v>79</v>
      </c>
      <c r="AE39" s="8">
        <v>89</v>
      </c>
      <c r="AF39" s="8">
        <v>80</v>
      </c>
      <c r="AG39" s="8">
        <v>87</v>
      </c>
      <c r="AH39" s="8">
        <v>90</v>
      </c>
      <c r="AI39" s="15">
        <f t="shared" si="0"/>
        <v>2462</v>
      </c>
    </row>
    <row r="40" spans="1:35" ht="15.75" x14ac:dyDescent="0.25">
      <c r="A40" s="1">
        <v>38</v>
      </c>
      <c r="B40" s="4" t="s">
        <v>44</v>
      </c>
      <c r="C40" s="5" t="s">
        <v>5</v>
      </c>
      <c r="D40" s="8">
        <v>60</v>
      </c>
      <c r="E40" s="8">
        <v>62</v>
      </c>
      <c r="F40" s="8">
        <v>55</v>
      </c>
      <c r="G40" s="8">
        <v>51</v>
      </c>
      <c r="H40" s="8">
        <v>62</v>
      </c>
      <c r="I40" s="8">
        <v>48</v>
      </c>
      <c r="J40" s="8">
        <v>48</v>
      </c>
      <c r="K40" s="8">
        <v>62</v>
      </c>
      <c r="L40" s="8">
        <v>51</v>
      </c>
      <c r="M40" s="8">
        <v>56</v>
      </c>
      <c r="N40" s="8">
        <v>48</v>
      </c>
      <c r="O40" s="8">
        <v>49</v>
      </c>
      <c r="P40" s="8">
        <v>59</v>
      </c>
      <c r="Q40" s="8">
        <v>54</v>
      </c>
      <c r="R40" s="8">
        <v>54</v>
      </c>
      <c r="S40" s="8">
        <v>51</v>
      </c>
      <c r="T40" s="8">
        <v>48</v>
      </c>
      <c r="U40" s="8">
        <v>49</v>
      </c>
      <c r="V40" s="8">
        <v>53</v>
      </c>
      <c r="W40" s="8">
        <v>68</v>
      </c>
      <c r="X40" s="8">
        <v>52</v>
      </c>
      <c r="Y40" s="8">
        <v>57</v>
      </c>
      <c r="Z40" s="8">
        <v>53</v>
      </c>
      <c r="AA40" s="8">
        <v>68</v>
      </c>
      <c r="AB40" s="8">
        <v>49</v>
      </c>
      <c r="AC40" s="8">
        <v>52</v>
      </c>
      <c r="AD40" s="8">
        <v>54</v>
      </c>
      <c r="AE40" s="8">
        <v>52</v>
      </c>
      <c r="AF40" s="8">
        <v>57</v>
      </c>
      <c r="AG40" s="8">
        <v>58</v>
      </c>
      <c r="AH40" s="8">
        <v>51</v>
      </c>
      <c r="AI40" s="15">
        <f t="shared" si="0"/>
        <v>1691</v>
      </c>
    </row>
    <row r="41" spans="1:35" ht="15.75" x14ac:dyDescent="0.25">
      <c r="A41" s="6">
        <v>39</v>
      </c>
      <c r="B41" s="4" t="s">
        <v>45</v>
      </c>
      <c r="C41" s="5" t="s">
        <v>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47</v>
      </c>
      <c r="K41" s="4">
        <v>0</v>
      </c>
      <c r="L41" s="9">
        <v>0</v>
      </c>
      <c r="M41" s="4">
        <v>0</v>
      </c>
      <c r="N41" s="4">
        <v>0</v>
      </c>
      <c r="O41" s="4">
        <v>0</v>
      </c>
      <c r="P41" s="4">
        <v>0</v>
      </c>
      <c r="Q41" s="4">
        <v>45</v>
      </c>
      <c r="R41" s="4">
        <v>0</v>
      </c>
      <c r="S41" s="9">
        <v>0</v>
      </c>
      <c r="T41" s="4">
        <v>0</v>
      </c>
      <c r="U41" s="4">
        <v>0</v>
      </c>
      <c r="V41" s="4">
        <v>0</v>
      </c>
      <c r="W41" s="4">
        <v>0</v>
      </c>
      <c r="X41" s="4">
        <v>51</v>
      </c>
      <c r="Y41" s="4">
        <v>0</v>
      </c>
      <c r="Z41" s="9">
        <v>0</v>
      </c>
      <c r="AA41" s="4">
        <v>0</v>
      </c>
      <c r="AB41" s="4">
        <v>0</v>
      </c>
      <c r="AC41" s="4">
        <v>0</v>
      </c>
      <c r="AD41" s="4">
        <v>0</v>
      </c>
      <c r="AE41" s="4">
        <v>58</v>
      </c>
      <c r="AF41" s="4">
        <v>0</v>
      </c>
      <c r="AG41" s="9">
        <v>0</v>
      </c>
      <c r="AH41" s="4">
        <v>0</v>
      </c>
      <c r="AI41" s="15">
        <f t="shared" si="0"/>
        <v>201</v>
      </c>
    </row>
    <row r="42" spans="1:35" ht="15.75" x14ac:dyDescent="0.25">
      <c r="A42" s="1">
        <v>40</v>
      </c>
      <c r="B42" s="4" t="s">
        <v>46</v>
      </c>
      <c r="C42" s="5" t="s">
        <v>5</v>
      </c>
      <c r="D42" s="8">
        <v>88</v>
      </c>
      <c r="E42" s="8">
        <v>76</v>
      </c>
      <c r="F42" s="8">
        <v>76</v>
      </c>
      <c r="G42" s="8">
        <v>82</v>
      </c>
      <c r="H42" s="8">
        <v>74</v>
      </c>
      <c r="I42" s="8">
        <v>78</v>
      </c>
      <c r="J42" s="8">
        <v>79</v>
      </c>
      <c r="K42" s="8">
        <v>76</v>
      </c>
      <c r="L42" s="8">
        <v>82</v>
      </c>
      <c r="M42" s="8">
        <v>76</v>
      </c>
      <c r="N42" s="8">
        <v>80</v>
      </c>
      <c r="O42" s="8">
        <v>86</v>
      </c>
      <c r="P42" s="8">
        <v>78</v>
      </c>
      <c r="Q42" s="8">
        <v>76</v>
      </c>
      <c r="R42" s="8">
        <v>82</v>
      </c>
      <c r="S42" s="8">
        <v>77</v>
      </c>
      <c r="T42" s="8">
        <v>78</v>
      </c>
      <c r="U42" s="8">
        <v>80</v>
      </c>
      <c r="V42" s="8">
        <v>74</v>
      </c>
      <c r="W42" s="8">
        <v>79</v>
      </c>
      <c r="X42" s="8">
        <v>77</v>
      </c>
      <c r="Y42" s="8">
        <v>80</v>
      </c>
      <c r="Z42" s="8">
        <v>78</v>
      </c>
      <c r="AA42" s="8">
        <v>72</v>
      </c>
      <c r="AB42" s="8">
        <v>77</v>
      </c>
      <c r="AC42" s="8">
        <v>87</v>
      </c>
      <c r="AD42" s="8">
        <v>78</v>
      </c>
      <c r="AE42" s="8">
        <v>76</v>
      </c>
      <c r="AF42" s="8">
        <v>85</v>
      </c>
      <c r="AG42" s="8">
        <v>88</v>
      </c>
      <c r="AH42" s="8">
        <v>82</v>
      </c>
      <c r="AI42" s="15">
        <f t="shared" si="0"/>
        <v>2457</v>
      </c>
    </row>
    <row r="43" spans="1:35" ht="15.75" x14ac:dyDescent="0.25">
      <c r="A43" s="1">
        <v>41</v>
      </c>
      <c r="B43" s="4" t="s">
        <v>47</v>
      </c>
      <c r="C43" s="4" t="s">
        <v>5</v>
      </c>
      <c r="D43" s="8">
        <v>91</v>
      </c>
      <c r="E43" s="8">
        <v>79</v>
      </c>
      <c r="F43" s="8">
        <v>74</v>
      </c>
      <c r="G43" s="8">
        <v>90</v>
      </c>
      <c r="H43" s="8">
        <v>71</v>
      </c>
      <c r="I43" s="8">
        <v>84</v>
      </c>
      <c r="J43" s="8">
        <v>97</v>
      </c>
      <c r="K43" s="8">
        <v>85</v>
      </c>
      <c r="L43" s="8">
        <v>85</v>
      </c>
      <c r="M43" s="8">
        <v>80</v>
      </c>
      <c r="N43" s="8">
        <v>68</v>
      </c>
      <c r="O43" s="8">
        <v>85</v>
      </c>
      <c r="P43" s="8">
        <v>80</v>
      </c>
      <c r="Q43" s="8">
        <v>83</v>
      </c>
      <c r="R43" s="8">
        <v>80</v>
      </c>
      <c r="S43" s="8">
        <v>85</v>
      </c>
      <c r="T43" s="8">
        <v>76</v>
      </c>
      <c r="U43" s="8">
        <v>79</v>
      </c>
      <c r="V43" s="8">
        <v>74</v>
      </c>
      <c r="W43" s="8">
        <v>86</v>
      </c>
      <c r="X43" s="8">
        <v>76</v>
      </c>
      <c r="Y43" s="8">
        <v>75</v>
      </c>
      <c r="Z43" s="8">
        <v>87</v>
      </c>
      <c r="AA43" s="8">
        <v>70</v>
      </c>
      <c r="AB43" s="8">
        <v>73</v>
      </c>
      <c r="AC43" s="8">
        <v>74</v>
      </c>
      <c r="AD43" s="8">
        <v>76</v>
      </c>
      <c r="AE43" s="8">
        <v>89</v>
      </c>
      <c r="AF43" s="8">
        <v>76</v>
      </c>
      <c r="AG43" s="8">
        <v>81</v>
      </c>
      <c r="AH43" s="8">
        <v>90</v>
      </c>
      <c r="AI43" s="15">
        <f t="shared" si="0"/>
        <v>2499</v>
      </c>
    </row>
    <row r="44" spans="1:35" ht="15.75" x14ac:dyDescent="0.25">
      <c r="A44" s="6">
        <v>42</v>
      </c>
      <c r="B44" s="4" t="s">
        <v>48</v>
      </c>
      <c r="C44" s="4" t="s">
        <v>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47</v>
      </c>
      <c r="K44" s="4">
        <v>0</v>
      </c>
      <c r="L44" s="9">
        <v>0</v>
      </c>
      <c r="M44" s="4">
        <v>0</v>
      </c>
      <c r="N44" s="4">
        <v>0</v>
      </c>
      <c r="O44" s="4">
        <v>0</v>
      </c>
      <c r="P44" s="4">
        <v>0</v>
      </c>
      <c r="Q44" s="4">
        <v>45</v>
      </c>
      <c r="R44" s="4">
        <v>0</v>
      </c>
      <c r="S44" s="9">
        <v>0</v>
      </c>
      <c r="T44" s="4">
        <v>0</v>
      </c>
      <c r="U44" s="4">
        <v>0</v>
      </c>
      <c r="V44" s="4">
        <v>0</v>
      </c>
      <c r="W44" s="4">
        <v>0</v>
      </c>
      <c r="X44" s="4">
        <v>51</v>
      </c>
      <c r="Y44" s="4">
        <v>0</v>
      </c>
      <c r="Z44" s="9">
        <v>0</v>
      </c>
      <c r="AA44" s="4">
        <v>0</v>
      </c>
      <c r="AB44" s="4">
        <v>0</v>
      </c>
      <c r="AC44" s="4">
        <v>0</v>
      </c>
      <c r="AD44" s="4">
        <v>0</v>
      </c>
      <c r="AE44" s="4">
        <v>58</v>
      </c>
      <c r="AF44" s="4">
        <v>0</v>
      </c>
      <c r="AG44" s="9">
        <v>0</v>
      </c>
      <c r="AH44" s="4">
        <v>0</v>
      </c>
      <c r="AI44" s="15">
        <f t="shared" si="0"/>
        <v>201</v>
      </c>
    </row>
    <row r="45" spans="1:35" ht="15.75" x14ac:dyDescent="0.25">
      <c r="A45" s="6">
        <v>43</v>
      </c>
      <c r="B45" s="4" t="s">
        <v>49</v>
      </c>
      <c r="C45" s="5" t="s">
        <v>14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52</v>
      </c>
      <c r="K45" s="4">
        <v>0</v>
      </c>
      <c r="L45" s="9">
        <v>0</v>
      </c>
      <c r="M45" s="4">
        <v>0</v>
      </c>
      <c r="N45" s="4">
        <v>0</v>
      </c>
      <c r="O45" s="4">
        <v>0</v>
      </c>
      <c r="P45" s="4">
        <v>0</v>
      </c>
      <c r="Q45" s="4">
        <v>65</v>
      </c>
      <c r="R45" s="4">
        <v>0</v>
      </c>
      <c r="S45" s="9">
        <v>0</v>
      </c>
      <c r="T45" s="4">
        <v>0</v>
      </c>
      <c r="U45" s="4">
        <v>0</v>
      </c>
      <c r="V45" s="4">
        <v>0</v>
      </c>
      <c r="W45" s="4">
        <v>0</v>
      </c>
      <c r="X45" s="4">
        <v>49</v>
      </c>
      <c r="Y45" s="4">
        <v>0</v>
      </c>
      <c r="Z45" s="9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54</v>
      </c>
      <c r="AF45" s="4">
        <v>0</v>
      </c>
      <c r="AG45" s="9">
        <v>0</v>
      </c>
      <c r="AH45" s="4">
        <v>0</v>
      </c>
      <c r="AI45" s="15">
        <f t="shared" si="0"/>
        <v>220</v>
      </c>
    </row>
    <row r="46" spans="1:35" ht="15.75" x14ac:dyDescent="0.25">
      <c r="A46" s="1">
        <v>44</v>
      </c>
      <c r="B46" s="4" t="s">
        <v>50</v>
      </c>
      <c r="C46" s="4" t="s">
        <v>14</v>
      </c>
      <c r="D46" s="8">
        <v>25</v>
      </c>
      <c r="E46" s="8">
        <v>28</v>
      </c>
      <c r="F46" s="8">
        <v>24</v>
      </c>
      <c r="G46" s="8">
        <v>22</v>
      </c>
      <c r="H46" s="8">
        <v>25</v>
      </c>
      <c r="I46" s="8">
        <v>23</v>
      </c>
      <c r="J46" s="8">
        <v>32</v>
      </c>
      <c r="K46" s="8">
        <v>24</v>
      </c>
      <c r="L46" s="8">
        <v>24</v>
      </c>
      <c r="M46" s="8">
        <v>24</v>
      </c>
      <c r="N46" s="8">
        <v>26</v>
      </c>
      <c r="O46" s="8">
        <v>24</v>
      </c>
      <c r="P46" s="8">
        <v>24</v>
      </c>
      <c r="Q46" s="8">
        <v>24</v>
      </c>
      <c r="R46" s="8">
        <v>24</v>
      </c>
      <c r="S46" s="8">
        <v>31</v>
      </c>
      <c r="T46" s="8">
        <v>31</v>
      </c>
      <c r="U46" s="8">
        <v>24</v>
      </c>
      <c r="V46" s="8">
        <v>32</v>
      </c>
      <c r="W46" s="8">
        <v>31</v>
      </c>
      <c r="X46" s="8">
        <v>23</v>
      </c>
      <c r="Y46" s="8">
        <v>27</v>
      </c>
      <c r="Z46" s="8">
        <v>26</v>
      </c>
      <c r="AA46" s="8">
        <v>25</v>
      </c>
      <c r="AB46" s="8">
        <v>23</v>
      </c>
      <c r="AC46" s="8">
        <v>38</v>
      </c>
      <c r="AD46" s="8">
        <v>23</v>
      </c>
      <c r="AE46" s="8">
        <v>25</v>
      </c>
      <c r="AF46" s="8">
        <v>21</v>
      </c>
      <c r="AG46" s="8">
        <v>24</v>
      </c>
      <c r="AH46" s="8">
        <v>22</v>
      </c>
      <c r="AI46" s="15">
        <f t="shared" si="0"/>
        <v>799</v>
      </c>
    </row>
    <row r="47" spans="1:35" ht="15.75" x14ac:dyDescent="0.25">
      <c r="A47" s="1">
        <v>45</v>
      </c>
      <c r="B47" s="4" t="s">
        <v>51</v>
      </c>
      <c r="C47" s="4" t="s">
        <v>14</v>
      </c>
      <c r="D47" s="8">
        <v>22</v>
      </c>
      <c r="E47" s="8">
        <v>18</v>
      </c>
      <c r="F47" s="8">
        <v>24</v>
      </c>
      <c r="G47" s="8">
        <v>22</v>
      </c>
      <c r="H47" s="8">
        <v>25</v>
      </c>
      <c r="I47" s="8">
        <v>23</v>
      </c>
      <c r="J47" s="8">
        <v>32</v>
      </c>
      <c r="K47" s="8">
        <v>24</v>
      </c>
      <c r="L47" s="8">
        <v>24</v>
      </c>
      <c r="M47" s="8">
        <v>24</v>
      </c>
      <c r="N47" s="8">
        <v>26</v>
      </c>
      <c r="O47" s="8">
        <v>24</v>
      </c>
      <c r="P47" s="8">
        <v>24</v>
      </c>
      <c r="Q47" s="8">
        <v>24</v>
      </c>
      <c r="R47" s="8">
        <v>24</v>
      </c>
      <c r="S47" s="8">
        <v>31</v>
      </c>
      <c r="T47" s="8">
        <v>31</v>
      </c>
      <c r="U47" s="8">
        <v>24</v>
      </c>
      <c r="V47" s="8">
        <v>32</v>
      </c>
      <c r="W47" s="8">
        <v>31</v>
      </c>
      <c r="X47" s="8">
        <v>23</v>
      </c>
      <c r="Y47" s="8">
        <v>27</v>
      </c>
      <c r="Z47" s="8">
        <v>26</v>
      </c>
      <c r="AA47" s="8">
        <v>25</v>
      </c>
      <c r="AB47" s="8">
        <v>23</v>
      </c>
      <c r="AC47" s="8">
        <v>38</v>
      </c>
      <c r="AD47" s="8">
        <v>23</v>
      </c>
      <c r="AE47" s="8">
        <v>26</v>
      </c>
      <c r="AF47" s="8">
        <v>22</v>
      </c>
      <c r="AG47" s="8">
        <v>25</v>
      </c>
      <c r="AH47" s="8">
        <v>22</v>
      </c>
      <c r="AI47" s="15">
        <f t="shared" si="0"/>
        <v>789</v>
      </c>
    </row>
    <row r="48" spans="1:35" ht="15.75" x14ac:dyDescent="0.25">
      <c r="A48" s="6">
        <v>46</v>
      </c>
      <c r="B48" s="4" t="s">
        <v>52</v>
      </c>
      <c r="C48" s="4" t="s">
        <v>14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187</v>
      </c>
      <c r="K48" s="4">
        <v>0</v>
      </c>
      <c r="L48" s="9">
        <v>0</v>
      </c>
      <c r="M48" s="4">
        <v>0</v>
      </c>
      <c r="N48" s="4">
        <v>0</v>
      </c>
      <c r="O48" s="4">
        <v>0</v>
      </c>
      <c r="P48" s="4">
        <v>0</v>
      </c>
      <c r="Q48" s="4">
        <v>176</v>
      </c>
      <c r="R48" s="4">
        <v>0</v>
      </c>
      <c r="S48" s="9">
        <v>0</v>
      </c>
      <c r="T48" s="4">
        <v>0</v>
      </c>
      <c r="U48" s="4">
        <v>0</v>
      </c>
      <c r="V48" s="4">
        <v>0</v>
      </c>
      <c r="W48" s="4">
        <v>0</v>
      </c>
      <c r="X48" s="4">
        <v>196</v>
      </c>
      <c r="Y48" s="4">
        <v>0</v>
      </c>
      <c r="Z48" s="9">
        <v>0</v>
      </c>
      <c r="AA48" s="4">
        <v>0</v>
      </c>
      <c r="AB48" s="4">
        <v>0</v>
      </c>
      <c r="AC48" s="4">
        <v>0</v>
      </c>
      <c r="AD48" s="4">
        <v>0</v>
      </c>
      <c r="AE48" s="4">
        <v>194</v>
      </c>
      <c r="AF48" s="4">
        <v>0</v>
      </c>
      <c r="AG48" s="9">
        <v>0</v>
      </c>
      <c r="AH48" s="4">
        <v>0</v>
      </c>
      <c r="AI48" s="15">
        <f t="shared" si="0"/>
        <v>753</v>
      </c>
    </row>
    <row r="49" spans="1:35" ht="15.75" x14ac:dyDescent="0.25">
      <c r="A49" s="1">
        <v>47</v>
      </c>
      <c r="B49" s="4" t="s">
        <v>53</v>
      </c>
      <c r="C49" s="4" t="s">
        <v>14</v>
      </c>
      <c r="D49" s="4">
        <v>18</v>
      </c>
      <c r="E49" s="4">
        <v>19</v>
      </c>
      <c r="F49" s="4">
        <v>17</v>
      </c>
      <c r="G49" s="4">
        <v>16</v>
      </c>
      <c r="H49" s="4">
        <v>19</v>
      </c>
      <c r="I49" s="4">
        <v>21</v>
      </c>
      <c r="J49" s="4">
        <v>22</v>
      </c>
      <c r="K49" s="4">
        <v>23</v>
      </c>
      <c r="L49" s="4">
        <v>21</v>
      </c>
      <c r="M49" s="4">
        <v>24</v>
      </c>
      <c r="N49" s="4">
        <v>22</v>
      </c>
      <c r="O49" s="4">
        <v>23</v>
      </c>
      <c r="P49" s="4">
        <v>23</v>
      </c>
      <c r="Q49" s="4">
        <v>21</v>
      </c>
      <c r="R49" s="4">
        <v>16</v>
      </c>
      <c r="S49" s="4">
        <v>26</v>
      </c>
      <c r="T49" s="4">
        <v>23</v>
      </c>
      <c r="U49" s="4">
        <v>18</v>
      </c>
      <c r="V49" s="4">
        <v>18</v>
      </c>
      <c r="W49" s="4">
        <v>19</v>
      </c>
      <c r="X49" s="4">
        <v>22</v>
      </c>
      <c r="Y49" s="4">
        <v>24</v>
      </c>
      <c r="Z49" s="4">
        <v>23</v>
      </c>
      <c r="AA49" s="4">
        <v>25</v>
      </c>
      <c r="AB49" s="4">
        <v>18</v>
      </c>
      <c r="AC49" s="4">
        <v>22</v>
      </c>
      <c r="AD49" s="4">
        <v>17</v>
      </c>
      <c r="AE49" s="4">
        <v>17</v>
      </c>
      <c r="AF49" s="4">
        <v>19</v>
      </c>
      <c r="AG49" s="4">
        <v>19</v>
      </c>
      <c r="AH49" s="4">
        <v>18</v>
      </c>
      <c r="AI49" s="15">
        <f t="shared" si="0"/>
        <v>633</v>
      </c>
    </row>
    <row r="50" spans="1:35" ht="15.75" x14ac:dyDescent="0.25">
      <c r="A50" s="6">
        <v>48</v>
      </c>
      <c r="B50" s="4" t="s">
        <v>54</v>
      </c>
      <c r="C50" s="4" t="s">
        <v>14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154</v>
      </c>
      <c r="K50" s="4">
        <v>0</v>
      </c>
      <c r="L50" s="9">
        <v>0</v>
      </c>
      <c r="M50" s="4">
        <v>0</v>
      </c>
      <c r="N50" s="4">
        <v>0</v>
      </c>
      <c r="O50" s="4">
        <v>0</v>
      </c>
      <c r="P50" s="4">
        <v>0</v>
      </c>
      <c r="Q50" s="4">
        <v>147</v>
      </c>
      <c r="R50" s="4">
        <v>0</v>
      </c>
      <c r="S50" s="9">
        <v>0</v>
      </c>
      <c r="T50" s="4">
        <v>0</v>
      </c>
      <c r="U50" s="4">
        <v>0</v>
      </c>
      <c r="V50" s="4">
        <v>0</v>
      </c>
      <c r="W50" s="4">
        <v>0</v>
      </c>
      <c r="X50" s="4">
        <v>149</v>
      </c>
      <c r="Y50" s="4">
        <v>0</v>
      </c>
      <c r="Z50" s="9">
        <v>0</v>
      </c>
      <c r="AA50" s="4">
        <v>0</v>
      </c>
      <c r="AB50" s="4">
        <v>0</v>
      </c>
      <c r="AC50" s="4">
        <v>0</v>
      </c>
      <c r="AD50" s="4">
        <v>0</v>
      </c>
      <c r="AE50" s="4">
        <v>185</v>
      </c>
      <c r="AF50" s="4">
        <v>0</v>
      </c>
      <c r="AG50" s="9">
        <v>0</v>
      </c>
      <c r="AH50" s="4">
        <v>0</v>
      </c>
      <c r="AI50" s="15">
        <f t="shared" si="0"/>
        <v>635</v>
      </c>
    </row>
    <row r="51" spans="1:35" ht="15.75" x14ac:dyDescent="0.25">
      <c r="A51" s="1">
        <v>49</v>
      </c>
      <c r="B51" s="4" t="s">
        <v>55</v>
      </c>
      <c r="C51" s="4" t="s">
        <v>14</v>
      </c>
      <c r="D51" s="8">
        <v>25</v>
      </c>
      <c r="E51" s="8">
        <v>28</v>
      </c>
      <c r="F51" s="8">
        <v>24</v>
      </c>
      <c r="G51" s="8">
        <v>22</v>
      </c>
      <c r="H51" s="8">
        <v>25</v>
      </c>
      <c r="I51" s="8">
        <v>23</v>
      </c>
      <c r="J51" s="8">
        <v>32</v>
      </c>
      <c r="K51" s="8">
        <v>24</v>
      </c>
      <c r="L51" s="8">
        <v>24</v>
      </c>
      <c r="M51" s="8">
        <v>24</v>
      </c>
      <c r="N51" s="8">
        <v>26</v>
      </c>
      <c r="O51" s="8">
        <v>24</v>
      </c>
      <c r="P51" s="8">
        <v>24</v>
      </c>
      <c r="Q51" s="8">
        <v>24</v>
      </c>
      <c r="R51" s="8">
        <v>24</v>
      </c>
      <c r="S51" s="8">
        <v>17</v>
      </c>
      <c r="T51" s="8">
        <v>18</v>
      </c>
      <c r="U51" s="8">
        <v>24</v>
      </c>
      <c r="V51" s="8">
        <v>21</v>
      </c>
      <c r="W51" s="8">
        <v>31</v>
      </c>
      <c r="X51" s="8">
        <v>23</v>
      </c>
      <c r="Y51" s="8">
        <v>27</v>
      </c>
      <c r="Z51" s="8">
        <v>26</v>
      </c>
      <c r="AA51" s="8">
        <v>25</v>
      </c>
      <c r="AB51" s="8">
        <v>23</v>
      </c>
      <c r="AC51" s="8">
        <v>38</v>
      </c>
      <c r="AD51" s="8">
        <v>23</v>
      </c>
      <c r="AE51" s="8">
        <v>25</v>
      </c>
      <c r="AF51" s="8">
        <v>21</v>
      </c>
      <c r="AG51" s="8">
        <v>24</v>
      </c>
      <c r="AH51" s="8">
        <v>22</v>
      </c>
      <c r="AI51" s="15">
        <f t="shared" si="0"/>
        <v>761</v>
      </c>
    </row>
    <row r="52" spans="1:35" ht="15.75" x14ac:dyDescent="0.25">
      <c r="A52" s="1">
        <v>50</v>
      </c>
      <c r="B52" s="4" t="s">
        <v>56</v>
      </c>
      <c r="C52" s="4" t="s">
        <v>14</v>
      </c>
      <c r="D52" s="8">
        <v>21</v>
      </c>
      <c r="E52" s="8">
        <v>18</v>
      </c>
      <c r="F52" s="8">
        <v>24</v>
      </c>
      <c r="G52" s="8">
        <v>22</v>
      </c>
      <c r="H52" s="8">
        <v>25</v>
      </c>
      <c r="I52" s="8">
        <v>25</v>
      </c>
      <c r="J52" s="8">
        <v>32</v>
      </c>
      <c r="K52" s="8">
        <v>24</v>
      </c>
      <c r="L52" s="8">
        <v>22</v>
      </c>
      <c r="M52" s="8">
        <v>24</v>
      </c>
      <c r="N52" s="8">
        <v>25</v>
      </c>
      <c r="O52" s="8">
        <v>24</v>
      </c>
      <c r="P52" s="8">
        <v>24</v>
      </c>
      <c r="Q52" s="8">
        <v>22</v>
      </c>
      <c r="R52" s="8">
        <v>24</v>
      </c>
      <c r="S52" s="8">
        <v>18</v>
      </c>
      <c r="T52" s="8">
        <v>19</v>
      </c>
      <c r="U52" s="8">
        <v>24</v>
      </c>
      <c r="V52" s="8">
        <v>23</v>
      </c>
      <c r="W52" s="8">
        <v>31</v>
      </c>
      <c r="X52" s="8">
        <v>23</v>
      </c>
      <c r="Y52" s="8">
        <v>27</v>
      </c>
      <c r="Z52" s="8">
        <v>26</v>
      </c>
      <c r="AA52" s="8">
        <v>25</v>
      </c>
      <c r="AB52" s="8">
        <v>23</v>
      </c>
      <c r="AC52" s="8">
        <v>38</v>
      </c>
      <c r="AD52" s="8">
        <v>23</v>
      </c>
      <c r="AE52" s="8">
        <v>26</v>
      </c>
      <c r="AF52" s="8">
        <v>22</v>
      </c>
      <c r="AG52" s="8">
        <v>25</v>
      </c>
      <c r="AH52" s="8">
        <v>22</v>
      </c>
      <c r="AI52" s="15">
        <f t="shared" si="0"/>
        <v>751</v>
      </c>
    </row>
    <row r="53" spans="1:35" ht="15.75" x14ac:dyDescent="0.25">
      <c r="A53" s="6">
        <v>51</v>
      </c>
      <c r="B53" s="4" t="s">
        <v>57</v>
      </c>
      <c r="C53" s="4" t="s">
        <v>14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87</v>
      </c>
      <c r="K53" s="4">
        <v>0</v>
      </c>
      <c r="L53" s="9">
        <v>0</v>
      </c>
      <c r="M53" s="4">
        <v>0</v>
      </c>
      <c r="N53" s="4">
        <v>0</v>
      </c>
      <c r="O53" s="4">
        <v>0</v>
      </c>
      <c r="P53" s="4">
        <v>0</v>
      </c>
      <c r="Q53" s="4">
        <v>93</v>
      </c>
      <c r="R53" s="4">
        <v>0</v>
      </c>
      <c r="S53" s="9">
        <v>0</v>
      </c>
      <c r="T53" s="4">
        <v>0</v>
      </c>
      <c r="U53" s="4">
        <v>0</v>
      </c>
      <c r="V53" s="4">
        <v>0</v>
      </c>
      <c r="W53" s="4">
        <v>0</v>
      </c>
      <c r="X53" s="4">
        <v>98</v>
      </c>
      <c r="Y53" s="4">
        <v>0</v>
      </c>
      <c r="Z53" s="9">
        <v>0</v>
      </c>
      <c r="AA53" s="4">
        <v>0</v>
      </c>
      <c r="AB53" s="4">
        <v>0</v>
      </c>
      <c r="AC53" s="4">
        <v>0</v>
      </c>
      <c r="AD53" s="4">
        <v>0</v>
      </c>
      <c r="AE53" s="4">
        <v>103</v>
      </c>
      <c r="AF53" s="4">
        <v>0</v>
      </c>
      <c r="AG53" s="9">
        <v>0</v>
      </c>
      <c r="AH53" s="4">
        <v>0</v>
      </c>
      <c r="AI53" s="15">
        <f t="shared" si="0"/>
        <v>381</v>
      </c>
    </row>
    <row r="54" spans="1:35" ht="15.75" x14ac:dyDescent="0.25">
      <c r="A54" s="1">
        <v>52</v>
      </c>
      <c r="B54" s="4" t="s">
        <v>58</v>
      </c>
      <c r="C54" s="4" t="s">
        <v>5</v>
      </c>
      <c r="D54" s="8">
        <v>60</v>
      </c>
      <c r="E54" s="8">
        <v>65</v>
      </c>
      <c r="F54" s="8">
        <v>55</v>
      </c>
      <c r="G54" s="8">
        <v>54</v>
      </c>
      <c r="H54" s="8">
        <v>64</v>
      </c>
      <c r="I54" s="8">
        <v>48</v>
      </c>
      <c r="J54" s="8">
        <v>48</v>
      </c>
      <c r="K54" s="8">
        <v>62</v>
      </c>
      <c r="L54" s="8">
        <v>51</v>
      </c>
      <c r="M54" s="8">
        <v>56</v>
      </c>
      <c r="N54" s="8">
        <v>48</v>
      </c>
      <c r="O54" s="8">
        <v>65</v>
      </c>
      <c r="P54" s="8">
        <v>59</v>
      </c>
      <c r="Q54" s="8">
        <v>54</v>
      </c>
      <c r="R54" s="8">
        <v>54</v>
      </c>
      <c r="S54" s="8">
        <v>65</v>
      </c>
      <c r="T54" s="8">
        <v>48</v>
      </c>
      <c r="U54" s="8">
        <v>49</v>
      </c>
      <c r="V54" s="8">
        <v>53</v>
      </c>
      <c r="W54" s="8">
        <v>66</v>
      </c>
      <c r="X54" s="8">
        <v>66</v>
      </c>
      <c r="Y54" s="8">
        <v>66</v>
      </c>
      <c r="Z54" s="8">
        <v>53</v>
      </c>
      <c r="AA54" s="8">
        <v>68</v>
      </c>
      <c r="AB54" s="8">
        <v>63</v>
      </c>
      <c r="AC54" s="8">
        <v>58</v>
      </c>
      <c r="AD54" s="8">
        <v>59</v>
      </c>
      <c r="AE54" s="8">
        <v>52</v>
      </c>
      <c r="AF54" s="8">
        <v>57</v>
      </c>
      <c r="AG54" s="8">
        <v>58</v>
      </c>
      <c r="AH54" s="8">
        <v>54</v>
      </c>
      <c r="AI54" s="15">
        <f t="shared" si="0"/>
        <v>1778</v>
      </c>
    </row>
    <row r="55" spans="1:35" ht="15.75" x14ac:dyDescent="0.25">
      <c r="A55" s="1">
        <v>53</v>
      </c>
      <c r="B55" s="4" t="s">
        <v>59</v>
      </c>
      <c r="C55" s="4" t="s">
        <v>5</v>
      </c>
      <c r="D55" s="8">
        <v>50</v>
      </c>
      <c r="E55" s="8">
        <v>52</v>
      </c>
      <c r="F55" s="8">
        <v>60</v>
      </c>
      <c r="G55" s="8">
        <v>58</v>
      </c>
      <c r="H55" s="8">
        <v>52</v>
      </c>
      <c r="I55" s="8">
        <v>49</v>
      </c>
      <c r="J55" s="8">
        <v>67</v>
      </c>
      <c r="K55" s="8">
        <v>50</v>
      </c>
      <c r="L55" s="8">
        <v>58</v>
      </c>
      <c r="M55" s="8">
        <v>57</v>
      </c>
      <c r="N55" s="8">
        <v>53</v>
      </c>
      <c r="O55" s="8">
        <v>60</v>
      </c>
      <c r="P55" s="8">
        <v>64</v>
      </c>
      <c r="Q55" s="8">
        <v>55</v>
      </c>
      <c r="R55" s="8">
        <v>52</v>
      </c>
      <c r="S55" s="8">
        <v>57</v>
      </c>
      <c r="T55" s="8">
        <v>57</v>
      </c>
      <c r="U55" s="8">
        <v>58</v>
      </c>
      <c r="V55" s="8">
        <v>56</v>
      </c>
      <c r="W55" s="8">
        <v>56</v>
      </c>
      <c r="X55" s="8">
        <v>53</v>
      </c>
      <c r="Y55" s="8">
        <v>53</v>
      </c>
      <c r="Z55" s="8">
        <v>64</v>
      </c>
      <c r="AA55" s="8">
        <v>57</v>
      </c>
      <c r="AB55" s="8">
        <v>50</v>
      </c>
      <c r="AC55" s="8">
        <v>59</v>
      </c>
      <c r="AD55" s="8">
        <v>59</v>
      </c>
      <c r="AE55" s="8">
        <v>58</v>
      </c>
      <c r="AF55" s="8">
        <v>59</v>
      </c>
      <c r="AG55" s="8">
        <v>60</v>
      </c>
      <c r="AH55" s="8">
        <v>58</v>
      </c>
      <c r="AI55" s="15">
        <f t="shared" si="0"/>
        <v>1751</v>
      </c>
    </row>
    <row r="56" spans="1:35" ht="15.75" x14ac:dyDescent="0.25">
      <c r="A56" s="1">
        <v>54</v>
      </c>
      <c r="B56" s="4" t="s">
        <v>60</v>
      </c>
      <c r="C56" s="4" t="s">
        <v>5</v>
      </c>
      <c r="D56" s="8">
        <v>66</v>
      </c>
      <c r="E56" s="8">
        <v>52</v>
      </c>
      <c r="F56" s="8">
        <v>66</v>
      </c>
      <c r="G56" s="8">
        <v>58</v>
      </c>
      <c r="H56" s="8">
        <v>66</v>
      </c>
      <c r="I56" s="8">
        <v>48</v>
      </c>
      <c r="J56" s="8">
        <v>67</v>
      </c>
      <c r="K56" s="8">
        <v>66</v>
      </c>
      <c r="L56" s="8">
        <v>58</v>
      </c>
      <c r="M56" s="8">
        <v>66</v>
      </c>
      <c r="N56" s="8">
        <v>53</v>
      </c>
      <c r="O56" s="8">
        <v>66</v>
      </c>
      <c r="P56" s="8">
        <v>66</v>
      </c>
      <c r="Q56" s="8">
        <v>55</v>
      </c>
      <c r="R56" s="8">
        <v>57</v>
      </c>
      <c r="S56" s="8">
        <v>57</v>
      </c>
      <c r="T56" s="8">
        <v>57</v>
      </c>
      <c r="U56" s="8">
        <v>69</v>
      </c>
      <c r="V56" s="8">
        <v>56</v>
      </c>
      <c r="W56" s="8">
        <v>56</v>
      </c>
      <c r="X56" s="8">
        <v>53</v>
      </c>
      <c r="Y56" s="8">
        <v>68</v>
      </c>
      <c r="Z56" s="8">
        <v>64</v>
      </c>
      <c r="AA56" s="8">
        <v>68</v>
      </c>
      <c r="AB56" s="8">
        <v>65</v>
      </c>
      <c r="AC56" s="8">
        <v>60</v>
      </c>
      <c r="AD56" s="8">
        <v>60</v>
      </c>
      <c r="AE56" s="8">
        <v>58</v>
      </c>
      <c r="AF56" s="8">
        <v>59</v>
      </c>
      <c r="AG56" s="8">
        <v>60</v>
      </c>
      <c r="AH56" s="8">
        <v>58</v>
      </c>
      <c r="AI56" s="15">
        <f t="shared" si="0"/>
        <v>1878</v>
      </c>
    </row>
    <row r="57" spans="1:35" ht="15.75" x14ac:dyDescent="0.25">
      <c r="A57" s="6">
        <v>55</v>
      </c>
      <c r="B57" s="4" t="s">
        <v>61</v>
      </c>
      <c r="C57" s="5" t="s">
        <v>12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87</v>
      </c>
      <c r="K57" s="8">
        <v>0</v>
      </c>
      <c r="L57" s="9">
        <v>0</v>
      </c>
      <c r="M57" s="8">
        <v>0</v>
      </c>
      <c r="N57" s="8">
        <v>0</v>
      </c>
      <c r="O57" s="8">
        <v>0</v>
      </c>
      <c r="P57" s="8">
        <v>0</v>
      </c>
      <c r="Q57" s="8">
        <v>79</v>
      </c>
      <c r="R57" s="8">
        <v>0</v>
      </c>
      <c r="S57" s="9">
        <v>0</v>
      </c>
      <c r="T57" s="8">
        <v>0</v>
      </c>
      <c r="U57" s="8">
        <v>0</v>
      </c>
      <c r="V57" s="8">
        <v>0</v>
      </c>
      <c r="W57" s="8">
        <v>0</v>
      </c>
      <c r="X57" s="8">
        <v>79</v>
      </c>
      <c r="Y57" s="8">
        <v>0</v>
      </c>
      <c r="Z57" s="9">
        <v>0</v>
      </c>
      <c r="AA57" s="8">
        <v>0</v>
      </c>
      <c r="AB57" s="8">
        <v>0</v>
      </c>
      <c r="AC57" s="8">
        <v>0</v>
      </c>
      <c r="AD57" s="8">
        <v>0</v>
      </c>
      <c r="AE57" s="8">
        <v>79</v>
      </c>
      <c r="AF57" s="8">
        <v>0</v>
      </c>
      <c r="AG57" s="9">
        <v>0</v>
      </c>
      <c r="AH57" s="8">
        <v>0</v>
      </c>
      <c r="AI57" s="15">
        <f t="shared" si="0"/>
        <v>324</v>
      </c>
    </row>
    <row r="58" spans="1:35" ht="15.75" x14ac:dyDescent="0.25">
      <c r="A58" s="1">
        <v>56</v>
      </c>
      <c r="B58" s="4" t="s">
        <v>62</v>
      </c>
      <c r="C58" s="5" t="s">
        <v>14</v>
      </c>
      <c r="D58" s="8">
        <v>19</v>
      </c>
      <c r="E58" s="8">
        <v>18</v>
      </c>
      <c r="F58" s="8">
        <v>24</v>
      </c>
      <c r="G58" s="8">
        <v>22</v>
      </c>
      <c r="H58" s="8">
        <v>21</v>
      </c>
      <c r="I58" s="8">
        <v>25</v>
      </c>
      <c r="J58" s="8">
        <v>23</v>
      </c>
      <c r="K58" s="8">
        <v>24</v>
      </c>
      <c r="L58" s="8">
        <v>22</v>
      </c>
      <c r="M58" s="8">
        <v>24</v>
      </c>
      <c r="N58" s="8">
        <v>25</v>
      </c>
      <c r="O58" s="8">
        <v>24</v>
      </c>
      <c r="P58" s="8">
        <v>24</v>
      </c>
      <c r="Q58" s="8">
        <v>22</v>
      </c>
      <c r="R58" s="8">
        <v>24</v>
      </c>
      <c r="S58" s="8">
        <v>18</v>
      </c>
      <c r="T58" s="8">
        <v>19</v>
      </c>
      <c r="U58" s="8">
        <v>24</v>
      </c>
      <c r="V58" s="8">
        <v>23</v>
      </c>
      <c r="W58" s="8">
        <v>31</v>
      </c>
      <c r="X58" s="8">
        <v>23</v>
      </c>
      <c r="Y58" s="8">
        <v>27</v>
      </c>
      <c r="Z58" s="8">
        <v>26</v>
      </c>
      <c r="AA58" s="8">
        <v>25</v>
      </c>
      <c r="AB58" s="8">
        <v>23</v>
      </c>
      <c r="AC58" s="8">
        <v>24</v>
      </c>
      <c r="AD58" s="8">
        <v>23</v>
      </c>
      <c r="AE58" s="8">
        <v>26</v>
      </c>
      <c r="AF58" s="8">
        <v>22</v>
      </c>
      <c r="AG58" s="8">
        <v>25</v>
      </c>
      <c r="AH58" s="8">
        <v>22</v>
      </c>
      <c r="AI58" s="15">
        <f t="shared" si="0"/>
        <v>722</v>
      </c>
    </row>
    <row r="59" spans="1:35" ht="15.75" x14ac:dyDescent="0.25">
      <c r="A59" s="1">
        <v>57</v>
      </c>
      <c r="B59" s="4" t="s">
        <v>63</v>
      </c>
      <c r="C59" s="5" t="s">
        <v>5</v>
      </c>
      <c r="D59" s="8">
        <v>78</v>
      </c>
      <c r="E59" s="8">
        <v>76</v>
      </c>
      <c r="F59" s="8">
        <v>76</v>
      </c>
      <c r="G59" s="8">
        <v>76</v>
      </c>
      <c r="H59" s="8">
        <v>76</v>
      </c>
      <c r="I59" s="8">
        <v>89</v>
      </c>
      <c r="J59" s="8">
        <v>79</v>
      </c>
      <c r="K59" s="8">
        <v>76</v>
      </c>
      <c r="L59" s="8">
        <v>82</v>
      </c>
      <c r="M59" s="8">
        <v>87</v>
      </c>
      <c r="N59" s="8">
        <v>80</v>
      </c>
      <c r="O59" s="8">
        <v>86</v>
      </c>
      <c r="P59" s="8">
        <v>78</v>
      </c>
      <c r="Q59" s="8">
        <v>76</v>
      </c>
      <c r="R59" s="8">
        <v>82</v>
      </c>
      <c r="S59" s="8">
        <v>79</v>
      </c>
      <c r="T59" s="8">
        <v>78</v>
      </c>
      <c r="U59" s="8">
        <v>88</v>
      </c>
      <c r="V59" s="8">
        <v>74</v>
      </c>
      <c r="W59" s="8">
        <v>88</v>
      </c>
      <c r="X59" s="8">
        <v>77</v>
      </c>
      <c r="Y59" s="8">
        <v>80</v>
      </c>
      <c r="Z59" s="8">
        <v>78</v>
      </c>
      <c r="AA59" s="8">
        <v>72</v>
      </c>
      <c r="AB59" s="8">
        <v>77</v>
      </c>
      <c r="AC59" s="8">
        <v>87</v>
      </c>
      <c r="AD59" s="8">
        <v>78</v>
      </c>
      <c r="AE59" s="8">
        <v>76</v>
      </c>
      <c r="AF59" s="8">
        <v>85</v>
      </c>
      <c r="AG59" s="8">
        <v>88</v>
      </c>
      <c r="AH59" s="8">
        <v>76</v>
      </c>
      <c r="AI59" s="15">
        <f t="shared" si="0"/>
        <v>2478</v>
      </c>
    </row>
    <row r="60" spans="1:35" ht="15.75" x14ac:dyDescent="0.25">
      <c r="A60" s="1">
        <v>58</v>
      </c>
      <c r="B60" s="4" t="s">
        <v>64</v>
      </c>
      <c r="C60" s="5" t="s">
        <v>12</v>
      </c>
      <c r="D60" s="8">
        <v>76</v>
      </c>
      <c r="E60" s="8">
        <v>88</v>
      </c>
      <c r="F60" s="8">
        <v>78</v>
      </c>
      <c r="G60" s="8">
        <v>85</v>
      </c>
      <c r="H60" s="8">
        <v>87</v>
      </c>
      <c r="I60" s="8">
        <v>84</v>
      </c>
      <c r="J60" s="8">
        <v>97</v>
      </c>
      <c r="K60" s="8">
        <v>85</v>
      </c>
      <c r="L60" s="8">
        <v>87</v>
      </c>
      <c r="M60" s="8">
        <v>80</v>
      </c>
      <c r="N60" s="8">
        <v>78</v>
      </c>
      <c r="O60" s="8">
        <v>87</v>
      </c>
      <c r="P60" s="8">
        <v>80</v>
      </c>
      <c r="Q60" s="8">
        <v>72</v>
      </c>
      <c r="R60" s="8">
        <v>80</v>
      </c>
      <c r="S60" s="8">
        <v>89</v>
      </c>
      <c r="T60" s="8">
        <v>76</v>
      </c>
      <c r="U60" s="8">
        <v>79</v>
      </c>
      <c r="V60" s="8">
        <v>70</v>
      </c>
      <c r="W60" s="8">
        <v>69</v>
      </c>
      <c r="X60" s="8">
        <v>75</v>
      </c>
      <c r="Y60" s="8">
        <v>70</v>
      </c>
      <c r="Z60" s="8">
        <v>87</v>
      </c>
      <c r="AA60" s="8">
        <v>88</v>
      </c>
      <c r="AB60" s="8">
        <v>69</v>
      </c>
      <c r="AC60" s="8">
        <v>68</v>
      </c>
      <c r="AD60" s="8">
        <v>86</v>
      </c>
      <c r="AE60" s="8">
        <v>82</v>
      </c>
      <c r="AF60" s="8">
        <v>71</v>
      </c>
      <c r="AG60" s="8">
        <v>86</v>
      </c>
      <c r="AH60" s="8">
        <v>85</v>
      </c>
      <c r="AI60" s="15">
        <f t="shared" si="0"/>
        <v>2494</v>
      </c>
    </row>
    <row r="61" spans="1:35" ht="15.75" x14ac:dyDescent="0.25">
      <c r="A61" s="6">
        <v>59</v>
      </c>
      <c r="B61" s="4" t="s">
        <v>65</v>
      </c>
      <c r="C61" s="5" t="s">
        <v>14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39</v>
      </c>
      <c r="K61" s="4">
        <v>0</v>
      </c>
      <c r="L61" s="9">
        <v>0</v>
      </c>
      <c r="M61" s="4">
        <v>0</v>
      </c>
      <c r="N61" s="4">
        <v>0</v>
      </c>
      <c r="O61" s="4">
        <v>0</v>
      </c>
      <c r="P61" s="4">
        <v>0</v>
      </c>
      <c r="Q61" s="4">
        <v>41</v>
      </c>
      <c r="R61" s="4">
        <v>0</v>
      </c>
      <c r="S61" s="9">
        <v>0</v>
      </c>
      <c r="T61" s="4">
        <v>0</v>
      </c>
      <c r="U61" s="4">
        <v>0</v>
      </c>
      <c r="V61" s="4">
        <v>0</v>
      </c>
      <c r="W61" s="4">
        <v>0</v>
      </c>
      <c r="X61" s="4">
        <v>37</v>
      </c>
      <c r="Y61" s="4">
        <v>0</v>
      </c>
      <c r="Z61" s="9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39</v>
      </c>
      <c r="AF61" s="4">
        <v>0</v>
      </c>
      <c r="AG61" s="9">
        <v>0</v>
      </c>
      <c r="AH61" s="4">
        <v>0</v>
      </c>
      <c r="AI61" s="15">
        <f t="shared" si="0"/>
        <v>156</v>
      </c>
    </row>
    <row r="62" spans="1:35" ht="15.75" x14ac:dyDescent="0.25">
      <c r="A62" s="1">
        <v>60</v>
      </c>
      <c r="B62" s="4" t="s">
        <v>66</v>
      </c>
      <c r="C62" s="5" t="s">
        <v>5</v>
      </c>
      <c r="D62" s="8">
        <v>78</v>
      </c>
      <c r="E62" s="8">
        <v>76</v>
      </c>
      <c r="F62" s="8">
        <v>76</v>
      </c>
      <c r="G62" s="8">
        <v>76</v>
      </c>
      <c r="H62" s="8">
        <v>74</v>
      </c>
      <c r="I62" s="8">
        <v>94</v>
      </c>
      <c r="J62" s="8">
        <v>79</v>
      </c>
      <c r="K62" s="8">
        <v>76</v>
      </c>
      <c r="L62" s="8">
        <v>82</v>
      </c>
      <c r="M62" s="8">
        <v>87</v>
      </c>
      <c r="N62" s="8">
        <v>80</v>
      </c>
      <c r="O62" s="8">
        <v>86</v>
      </c>
      <c r="P62" s="8">
        <v>78</v>
      </c>
      <c r="Q62" s="8">
        <v>76</v>
      </c>
      <c r="R62" s="8">
        <v>82</v>
      </c>
      <c r="S62" s="8">
        <v>79</v>
      </c>
      <c r="T62" s="8">
        <v>78</v>
      </c>
      <c r="U62" s="8">
        <v>88</v>
      </c>
      <c r="V62" s="8">
        <v>74</v>
      </c>
      <c r="W62" s="8">
        <v>88</v>
      </c>
      <c r="X62" s="8">
        <v>77</v>
      </c>
      <c r="Y62" s="8">
        <v>80</v>
      </c>
      <c r="Z62" s="8">
        <v>78</v>
      </c>
      <c r="AA62" s="8">
        <v>72</v>
      </c>
      <c r="AB62" s="8">
        <v>77</v>
      </c>
      <c r="AC62" s="8">
        <v>87</v>
      </c>
      <c r="AD62" s="8">
        <v>78</v>
      </c>
      <c r="AE62" s="8">
        <v>76</v>
      </c>
      <c r="AF62" s="8">
        <v>85</v>
      </c>
      <c r="AG62" s="4">
        <v>86</v>
      </c>
      <c r="AH62" s="8">
        <v>76</v>
      </c>
      <c r="AI62" s="15">
        <f t="shared" si="0"/>
        <v>2479</v>
      </c>
    </row>
    <row r="63" spans="1:35" ht="15.75" x14ac:dyDescent="0.25">
      <c r="A63" s="1">
        <v>61</v>
      </c>
      <c r="B63" s="4" t="s">
        <v>67</v>
      </c>
      <c r="C63" s="5" t="s">
        <v>12</v>
      </c>
      <c r="D63" s="8">
        <v>15</v>
      </c>
      <c r="E63" s="8">
        <v>14</v>
      </c>
      <c r="F63" s="8">
        <v>22</v>
      </c>
      <c r="G63" s="8">
        <v>21</v>
      </c>
      <c r="H63" s="8">
        <v>18</v>
      </c>
      <c r="I63" s="8">
        <v>17</v>
      </c>
      <c r="J63" s="8">
        <v>18</v>
      </c>
      <c r="K63" s="8">
        <v>16</v>
      </c>
      <c r="L63" s="8">
        <v>21</v>
      </c>
      <c r="M63" s="8">
        <v>23</v>
      </c>
      <c r="N63" s="8">
        <v>24</v>
      </c>
      <c r="O63" s="8">
        <v>25</v>
      </c>
      <c r="P63" s="8">
        <v>21</v>
      </c>
      <c r="Q63" s="8">
        <v>23</v>
      </c>
      <c r="R63" s="8">
        <v>18</v>
      </c>
      <c r="S63" s="8">
        <v>19</v>
      </c>
      <c r="T63" s="8">
        <v>23</v>
      </c>
      <c r="U63" s="8">
        <v>24</v>
      </c>
      <c r="V63" s="8">
        <v>25</v>
      </c>
      <c r="W63" s="8">
        <v>21</v>
      </c>
      <c r="X63" s="8">
        <v>18</v>
      </c>
      <c r="Y63" s="8">
        <v>17</v>
      </c>
      <c r="Z63" s="8">
        <v>19</v>
      </c>
      <c r="AA63" s="8">
        <v>21</v>
      </c>
      <c r="AB63" s="8">
        <v>24</v>
      </c>
      <c r="AC63" s="8">
        <v>23</v>
      </c>
      <c r="AD63" s="8">
        <v>25</v>
      </c>
      <c r="AE63" s="8">
        <v>21</v>
      </c>
      <c r="AF63" s="8">
        <v>22</v>
      </c>
      <c r="AG63" s="4">
        <v>19</v>
      </c>
      <c r="AH63" s="8">
        <v>21</v>
      </c>
      <c r="AI63" s="15">
        <f t="shared" si="0"/>
        <v>638</v>
      </c>
    </row>
    <row r="64" spans="1:35" ht="15.75" x14ac:dyDescent="0.25">
      <c r="A64" s="1">
        <v>62</v>
      </c>
      <c r="B64" s="4" t="s">
        <v>68</v>
      </c>
      <c r="C64" s="4" t="s">
        <v>5</v>
      </c>
      <c r="D64" s="8">
        <v>92</v>
      </c>
      <c r="E64" s="8">
        <v>86</v>
      </c>
      <c r="F64" s="8">
        <v>76</v>
      </c>
      <c r="G64" s="8">
        <v>73</v>
      </c>
      <c r="H64" s="8">
        <v>64</v>
      </c>
      <c r="I64" s="8">
        <v>78</v>
      </c>
      <c r="J64" s="8">
        <v>74</v>
      </c>
      <c r="K64" s="8">
        <v>76</v>
      </c>
      <c r="L64" s="8">
        <v>74</v>
      </c>
      <c r="M64" s="8">
        <v>76</v>
      </c>
      <c r="N64" s="8">
        <v>80</v>
      </c>
      <c r="O64" s="8">
        <v>86</v>
      </c>
      <c r="P64" s="8">
        <v>80</v>
      </c>
      <c r="Q64" s="8">
        <v>76</v>
      </c>
      <c r="R64" s="8">
        <v>92</v>
      </c>
      <c r="S64" s="8">
        <v>77</v>
      </c>
      <c r="T64" s="8">
        <v>78</v>
      </c>
      <c r="U64" s="8">
        <v>89</v>
      </c>
      <c r="V64" s="8">
        <v>78</v>
      </c>
      <c r="W64" s="8">
        <v>76</v>
      </c>
      <c r="X64" s="8">
        <v>89</v>
      </c>
      <c r="Y64" s="8">
        <v>80</v>
      </c>
      <c r="Z64" s="8">
        <v>78</v>
      </c>
      <c r="AA64" s="8">
        <v>89</v>
      </c>
      <c r="AB64" s="8">
        <v>77</v>
      </c>
      <c r="AC64" s="8">
        <v>89</v>
      </c>
      <c r="AD64" s="8">
        <v>79</v>
      </c>
      <c r="AE64" s="8">
        <v>76</v>
      </c>
      <c r="AF64" s="8">
        <v>85</v>
      </c>
      <c r="AG64" s="8">
        <v>88</v>
      </c>
      <c r="AH64" s="8">
        <v>73</v>
      </c>
      <c r="AI64" s="15">
        <f t="shared" si="0"/>
        <v>2484</v>
      </c>
    </row>
    <row r="65" spans="1:35" ht="15.75" x14ac:dyDescent="0.25">
      <c r="A65" s="1">
        <v>63</v>
      </c>
      <c r="B65" s="4" t="s">
        <v>69</v>
      </c>
      <c r="C65" s="4" t="s">
        <v>14</v>
      </c>
      <c r="D65" s="8">
        <v>21</v>
      </c>
      <c r="E65" s="8">
        <v>18</v>
      </c>
      <c r="F65" s="8">
        <v>24</v>
      </c>
      <c r="G65" s="8">
        <v>22</v>
      </c>
      <c r="H65" s="8">
        <v>25</v>
      </c>
      <c r="I65" s="8">
        <v>25</v>
      </c>
      <c r="J65" s="8">
        <v>32</v>
      </c>
      <c r="K65" s="8">
        <v>24</v>
      </c>
      <c r="L65" s="8">
        <v>22</v>
      </c>
      <c r="M65" s="8">
        <v>24</v>
      </c>
      <c r="N65" s="8">
        <v>25</v>
      </c>
      <c r="O65" s="8">
        <v>24</v>
      </c>
      <c r="P65" s="8">
        <v>24</v>
      </c>
      <c r="Q65" s="8">
        <v>22</v>
      </c>
      <c r="R65" s="8">
        <v>24</v>
      </c>
      <c r="S65" s="8">
        <v>18</v>
      </c>
      <c r="T65" s="8">
        <v>19</v>
      </c>
      <c r="U65" s="8">
        <v>24</v>
      </c>
      <c r="V65" s="8">
        <v>23</v>
      </c>
      <c r="W65" s="8">
        <v>31</v>
      </c>
      <c r="X65" s="8">
        <v>23</v>
      </c>
      <c r="Y65" s="8">
        <v>27</v>
      </c>
      <c r="Z65" s="8">
        <v>26</v>
      </c>
      <c r="AA65" s="8">
        <v>25</v>
      </c>
      <c r="AB65" s="8">
        <v>23</v>
      </c>
      <c r="AC65" s="8">
        <v>38</v>
      </c>
      <c r="AD65" s="8">
        <v>23</v>
      </c>
      <c r="AE65" s="8">
        <v>26</v>
      </c>
      <c r="AF65" s="8">
        <v>22</v>
      </c>
      <c r="AG65" s="8">
        <v>25</v>
      </c>
      <c r="AH65" s="8">
        <v>22</v>
      </c>
      <c r="AI65" s="15">
        <f t="shared" si="0"/>
        <v>751</v>
      </c>
    </row>
    <row r="66" spans="1:35" ht="15.75" x14ac:dyDescent="0.25">
      <c r="A66" s="1">
        <v>64</v>
      </c>
      <c r="B66" s="4" t="s">
        <v>70</v>
      </c>
      <c r="C66" s="4" t="s">
        <v>5</v>
      </c>
      <c r="D66" s="8">
        <v>80</v>
      </c>
      <c r="E66" s="8">
        <v>77</v>
      </c>
      <c r="F66" s="8">
        <v>80</v>
      </c>
      <c r="G66" s="8">
        <v>73</v>
      </c>
      <c r="H66" s="8">
        <v>64</v>
      </c>
      <c r="I66" s="8">
        <v>78</v>
      </c>
      <c r="J66" s="8">
        <v>80</v>
      </c>
      <c r="K66" s="8">
        <v>76</v>
      </c>
      <c r="L66" s="8">
        <v>74</v>
      </c>
      <c r="M66" s="8">
        <v>88</v>
      </c>
      <c r="N66" s="8">
        <v>80</v>
      </c>
      <c r="O66" s="8">
        <v>86</v>
      </c>
      <c r="P66" s="8">
        <v>80</v>
      </c>
      <c r="Q66" s="8">
        <v>86</v>
      </c>
      <c r="R66" s="8">
        <v>92</v>
      </c>
      <c r="S66" s="8">
        <v>77</v>
      </c>
      <c r="T66" s="8">
        <v>84</v>
      </c>
      <c r="U66" s="8">
        <v>80</v>
      </c>
      <c r="V66" s="8">
        <v>78</v>
      </c>
      <c r="W66" s="8">
        <v>88</v>
      </c>
      <c r="X66" s="8">
        <v>78</v>
      </c>
      <c r="Y66" s="8">
        <v>80</v>
      </c>
      <c r="Z66" s="8">
        <v>99</v>
      </c>
      <c r="AA66" s="8">
        <v>99</v>
      </c>
      <c r="AB66" s="8">
        <v>99</v>
      </c>
      <c r="AC66" s="8">
        <v>75</v>
      </c>
      <c r="AD66" s="8">
        <v>79</v>
      </c>
      <c r="AE66" s="8">
        <v>76</v>
      </c>
      <c r="AF66" s="8">
        <v>85</v>
      </c>
      <c r="AG66" s="8">
        <v>88</v>
      </c>
      <c r="AH66" s="8">
        <v>73</v>
      </c>
      <c r="AI66" s="15">
        <f t="shared" si="0"/>
        <v>2532</v>
      </c>
    </row>
    <row r="67" spans="1:35" ht="15.75" x14ac:dyDescent="0.25">
      <c r="A67" s="1">
        <v>65</v>
      </c>
      <c r="B67" s="4" t="s">
        <v>71</v>
      </c>
      <c r="C67" s="5" t="s">
        <v>5</v>
      </c>
      <c r="D67" s="8">
        <v>76</v>
      </c>
      <c r="E67" s="8">
        <v>70</v>
      </c>
      <c r="F67" s="8">
        <v>75</v>
      </c>
      <c r="G67" s="8">
        <v>90</v>
      </c>
      <c r="H67" s="8">
        <v>71</v>
      </c>
      <c r="I67" s="8">
        <v>76</v>
      </c>
      <c r="J67" s="8">
        <v>69</v>
      </c>
      <c r="K67" s="8">
        <v>67</v>
      </c>
      <c r="L67" s="8">
        <v>69</v>
      </c>
      <c r="M67" s="8">
        <v>67</v>
      </c>
      <c r="N67" s="8">
        <v>64</v>
      </c>
      <c r="O67" s="8">
        <v>68</v>
      </c>
      <c r="P67" s="8">
        <v>71</v>
      </c>
      <c r="Q67" s="8">
        <v>70</v>
      </c>
      <c r="R67" s="8">
        <v>68</v>
      </c>
      <c r="S67" s="8">
        <v>65</v>
      </c>
      <c r="T67" s="8">
        <v>64</v>
      </c>
      <c r="U67" s="8">
        <v>68</v>
      </c>
      <c r="V67" s="8">
        <v>70</v>
      </c>
      <c r="W67" s="8">
        <v>69</v>
      </c>
      <c r="X67" s="8">
        <v>64</v>
      </c>
      <c r="Y67" s="8">
        <v>70</v>
      </c>
      <c r="Z67" s="8">
        <v>68</v>
      </c>
      <c r="AA67" s="8">
        <v>63</v>
      </c>
      <c r="AB67" s="8">
        <v>61</v>
      </c>
      <c r="AC67" s="8">
        <v>69</v>
      </c>
      <c r="AD67" s="8">
        <v>68</v>
      </c>
      <c r="AE67" s="8">
        <v>67</v>
      </c>
      <c r="AF67" s="8">
        <v>65</v>
      </c>
      <c r="AG67" s="8">
        <v>67</v>
      </c>
      <c r="AH67" s="8">
        <v>90</v>
      </c>
      <c r="AI67" s="15">
        <f t="shared" si="0"/>
        <v>2159</v>
      </c>
    </row>
    <row r="68" spans="1:35" ht="15.75" x14ac:dyDescent="0.25">
      <c r="A68" s="1">
        <v>66</v>
      </c>
      <c r="B68" s="4" t="s">
        <v>72</v>
      </c>
      <c r="C68" s="5" t="s">
        <v>5</v>
      </c>
      <c r="D68" s="8">
        <v>76</v>
      </c>
      <c r="E68" s="8">
        <v>70</v>
      </c>
      <c r="F68" s="8">
        <v>75</v>
      </c>
      <c r="G68" s="8">
        <v>90</v>
      </c>
      <c r="H68" s="8">
        <v>71</v>
      </c>
      <c r="I68" s="8">
        <v>84</v>
      </c>
      <c r="J68" s="8">
        <v>86</v>
      </c>
      <c r="K68" s="8">
        <v>85</v>
      </c>
      <c r="L68" s="8">
        <v>85</v>
      </c>
      <c r="M68" s="8">
        <v>80</v>
      </c>
      <c r="N68" s="8">
        <v>73</v>
      </c>
      <c r="O68" s="8">
        <v>85</v>
      </c>
      <c r="P68" s="8">
        <v>88</v>
      </c>
      <c r="Q68" s="8">
        <v>70</v>
      </c>
      <c r="R68" s="8">
        <v>80</v>
      </c>
      <c r="S68" s="8">
        <v>85</v>
      </c>
      <c r="T68" s="8">
        <v>76</v>
      </c>
      <c r="U68" s="8">
        <v>79</v>
      </c>
      <c r="V68" s="8">
        <v>70</v>
      </c>
      <c r="W68" s="8">
        <v>69</v>
      </c>
      <c r="X68" s="8">
        <v>76</v>
      </c>
      <c r="Y68" s="8">
        <v>70</v>
      </c>
      <c r="Z68" s="8">
        <v>86</v>
      </c>
      <c r="AA68" s="8">
        <v>75</v>
      </c>
      <c r="AB68" s="8">
        <v>85</v>
      </c>
      <c r="AC68" s="8">
        <v>68</v>
      </c>
      <c r="AD68" s="8">
        <v>79</v>
      </c>
      <c r="AE68" s="8">
        <v>89</v>
      </c>
      <c r="AF68" s="8">
        <v>80</v>
      </c>
      <c r="AG68" s="4">
        <v>82</v>
      </c>
      <c r="AH68" s="8">
        <v>90</v>
      </c>
      <c r="AI68" s="15">
        <f t="shared" ref="AI68:AI102" si="1">SUM(D68:AH68)</f>
        <v>2457</v>
      </c>
    </row>
    <row r="69" spans="1:35" ht="15.75" x14ac:dyDescent="0.25">
      <c r="A69" s="1">
        <v>67</v>
      </c>
      <c r="B69" s="4" t="s">
        <v>73</v>
      </c>
      <c r="C69" s="5" t="s">
        <v>5</v>
      </c>
      <c r="D69" s="8">
        <v>67</v>
      </c>
      <c r="E69" s="8">
        <v>62</v>
      </c>
      <c r="F69" s="8">
        <v>55</v>
      </c>
      <c r="G69" s="8">
        <v>51</v>
      </c>
      <c r="H69" s="8">
        <v>62</v>
      </c>
      <c r="I69" s="8">
        <v>48</v>
      </c>
      <c r="J69" s="8">
        <v>48</v>
      </c>
      <c r="K69" s="8">
        <v>62</v>
      </c>
      <c r="L69" s="8">
        <v>51</v>
      </c>
      <c r="M69" s="8">
        <v>56</v>
      </c>
      <c r="N69" s="8">
        <v>48</v>
      </c>
      <c r="O69" s="8">
        <v>49</v>
      </c>
      <c r="P69" s="8">
        <v>59</v>
      </c>
      <c r="Q69" s="8">
        <v>54</v>
      </c>
      <c r="R69" s="8">
        <v>54</v>
      </c>
      <c r="S69" s="8">
        <v>51</v>
      </c>
      <c r="T69" s="8">
        <v>48</v>
      </c>
      <c r="U69" s="8">
        <v>51</v>
      </c>
      <c r="V69" s="8">
        <v>53</v>
      </c>
      <c r="W69" s="8">
        <v>68</v>
      </c>
      <c r="X69" s="8">
        <v>52</v>
      </c>
      <c r="Y69" s="8">
        <v>57</v>
      </c>
      <c r="Z69" s="8">
        <v>53</v>
      </c>
      <c r="AA69" s="8">
        <v>68</v>
      </c>
      <c r="AB69" s="8">
        <v>52</v>
      </c>
      <c r="AC69" s="8">
        <v>52</v>
      </c>
      <c r="AD69" s="8">
        <v>54</v>
      </c>
      <c r="AE69" s="8">
        <v>56</v>
      </c>
      <c r="AF69" s="8">
        <v>57</v>
      </c>
      <c r="AG69" s="4">
        <v>65</v>
      </c>
      <c r="AH69" s="8">
        <v>51</v>
      </c>
      <c r="AI69" s="15">
        <f t="shared" si="1"/>
        <v>1714</v>
      </c>
    </row>
    <row r="70" spans="1:35" ht="15.75" x14ac:dyDescent="0.25">
      <c r="A70" s="6">
        <v>68</v>
      </c>
      <c r="B70" s="4" t="s">
        <v>74</v>
      </c>
      <c r="C70" s="5" t="s">
        <v>5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58</v>
      </c>
      <c r="K70" s="8">
        <v>0</v>
      </c>
      <c r="L70" s="9">
        <v>0</v>
      </c>
      <c r="M70" s="8">
        <v>0</v>
      </c>
      <c r="N70" s="8">
        <v>0</v>
      </c>
      <c r="O70" s="8">
        <v>0</v>
      </c>
      <c r="P70" s="8">
        <v>0</v>
      </c>
      <c r="Q70" s="8">
        <v>57</v>
      </c>
      <c r="R70" s="8">
        <v>0</v>
      </c>
      <c r="S70" s="9">
        <v>0</v>
      </c>
      <c r="T70" s="8">
        <v>0</v>
      </c>
      <c r="U70" s="8">
        <v>0</v>
      </c>
      <c r="V70" s="8">
        <v>0</v>
      </c>
      <c r="W70" s="8">
        <v>0</v>
      </c>
      <c r="X70" s="8">
        <v>64</v>
      </c>
      <c r="Y70" s="8">
        <v>0</v>
      </c>
      <c r="Z70" s="9">
        <v>0</v>
      </c>
      <c r="AA70" s="8">
        <v>0</v>
      </c>
      <c r="AB70" s="8">
        <v>0</v>
      </c>
      <c r="AC70" s="8">
        <v>0</v>
      </c>
      <c r="AD70" s="8">
        <v>0</v>
      </c>
      <c r="AE70" s="4">
        <v>62</v>
      </c>
      <c r="AF70" s="8">
        <v>0</v>
      </c>
      <c r="AG70" s="9">
        <v>0</v>
      </c>
      <c r="AH70" s="8">
        <v>0</v>
      </c>
      <c r="AI70" s="15">
        <f t="shared" si="1"/>
        <v>241</v>
      </c>
    </row>
    <row r="71" spans="1:35" ht="15.75" x14ac:dyDescent="0.25">
      <c r="A71" s="1">
        <v>69</v>
      </c>
      <c r="B71" s="4" t="s">
        <v>75</v>
      </c>
      <c r="C71" s="5" t="s">
        <v>5</v>
      </c>
      <c r="D71" s="8">
        <v>57</v>
      </c>
      <c r="E71" s="8">
        <v>65</v>
      </c>
      <c r="F71" s="8">
        <v>60</v>
      </c>
      <c r="G71" s="8">
        <v>51</v>
      </c>
      <c r="H71" s="8">
        <v>62</v>
      </c>
      <c r="I71" s="8">
        <v>48</v>
      </c>
      <c r="J71" s="8">
        <v>55</v>
      </c>
      <c r="K71" s="8">
        <v>62</v>
      </c>
      <c r="L71" s="8">
        <v>55</v>
      </c>
      <c r="M71" s="8">
        <v>56</v>
      </c>
      <c r="N71" s="8">
        <v>54</v>
      </c>
      <c r="O71" s="8">
        <v>45</v>
      </c>
      <c r="P71" s="8">
        <v>52</v>
      </c>
      <c r="Q71" s="8">
        <v>52</v>
      </c>
      <c r="R71" s="8">
        <v>56</v>
      </c>
      <c r="S71" s="8">
        <v>60</v>
      </c>
      <c r="T71" s="8">
        <v>65</v>
      </c>
      <c r="U71" s="8">
        <v>67</v>
      </c>
      <c r="V71" s="8">
        <v>67</v>
      </c>
      <c r="W71" s="8">
        <v>68</v>
      </c>
      <c r="X71" s="8">
        <v>52</v>
      </c>
      <c r="Y71" s="8">
        <v>57</v>
      </c>
      <c r="Z71" s="8">
        <v>53</v>
      </c>
      <c r="AA71" s="8">
        <v>68</v>
      </c>
      <c r="AB71" s="8">
        <v>58</v>
      </c>
      <c r="AC71" s="8">
        <v>58</v>
      </c>
      <c r="AD71" s="8">
        <v>64</v>
      </c>
      <c r="AE71" s="8">
        <v>52</v>
      </c>
      <c r="AF71" s="8">
        <v>57</v>
      </c>
      <c r="AG71" s="4">
        <v>62</v>
      </c>
      <c r="AH71" s="8">
        <v>51</v>
      </c>
      <c r="AI71" s="15">
        <f t="shared" si="1"/>
        <v>1789</v>
      </c>
    </row>
    <row r="72" spans="1:35" ht="15.75" x14ac:dyDescent="0.25">
      <c r="A72" s="6">
        <v>70</v>
      </c>
      <c r="B72" s="4" t="s">
        <v>76</v>
      </c>
      <c r="C72" s="5" t="s">
        <v>5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187</v>
      </c>
      <c r="K72" s="4">
        <v>0</v>
      </c>
      <c r="L72" s="9">
        <v>0</v>
      </c>
      <c r="M72" s="4">
        <v>0</v>
      </c>
      <c r="N72" s="4">
        <v>0</v>
      </c>
      <c r="O72" s="4">
        <v>0</v>
      </c>
      <c r="P72" s="4">
        <v>0</v>
      </c>
      <c r="Q72" s="4">
        <v>186</v>
      </c>
      <c r="R72" s="4">
        <v>0</v>
      </c>
      <c r="S72" s="9">
        <v>0</v>
      </c>
      <c r="T72" s="4">
        <v>0</v>
      </c>
      <c r="U72" s="4">
        <v>0</v>
      </c>
      <c r="V72" s="4">
        <v>0</v>
      </c>
      <c r="W72" s="4">
        <v>0</v>
      </c>
      <c r="X72" s="4">
        <v>189</v>
      </c>
      <c r="Y72" s="4">
        <v>0</v>
      </c>
      <c r="Z72" s="9">
        <v>0</v>
      </c>
      <c r="AA72" s="4">
        <v>0</v>
      </c>
      <c r="AB72" s="4">
        <v>0</v>
      </c>
      <c r="AC72" s="4">
        <v>0</v>
      </c>
      <c r="AD72" s="4">
        <v>0</v>
      </c>
      <c r="AE72" s="4">
        <v>189</v>
      </c>
      <c r="AF72" s="4">
        <v>0</v>
      </c>
      <c r="AG72" s="9">
        <v>0</v>
      </c>
      <c r="AH72" s="4">
        <v>0</v>
      </c>
      <c r="AI72" s="15">
        <f t="shared" si="1"/>
        <v>751</v>
      </c>
    </row>
    <row r="73" spans="1:35" ht="15.75" x14ac:dyDescent="0.25">
      <c r="A73" s="6">
        <v>71</v>
      </c>
      <c r="B73" s="4" t="s">
        <v>77</v>
      </c>
      <c r="C73" s="5" t="s">
        <v>5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197</v>
      </c>
      <c r="K73" s="4">
        <v>0</v>
      </c>
      <c r="L73" s="9">
        <v>0</v>
      </c>
      <c r="M73" s="4">
        <v>0</v>
      </c>
      <c r="N73" s="4">
        <v>0</v>
      </c>
      <c r="O73" s="4">
        <v>0</v>
      </c>
      <c r="P73" s="4">
        <v>0</v>
      </c>
      <c r="Q73" s="4">
        <v>197</v>
      </c>
      <c r="R73" s="4">
        <v>0</v>
      </c>
      <c r="S73" s="9">
        <v>0</v>
      </c>
      <c r="T73" s="4">
        <v>0</v>
      </c>
      <c r="U73" s="4">
        <v>0</v>
      </c>
      <c r="V73" s="4">
        <v>0</v>
      </c>
      <c r="W73" s="4">
        <v>0</v>
      </c>
      <c r="X73" s="4">
        <v>198</v>
      </c>
      <c r="Y73" s="4">
        <v>0</v>
      </c>
      <c r="Z73" s="9">
        <v>0</v>
      </c>
      <c r="AA73" s="4">
        <v>0</v>
      </c>
      <c r="AB73" s="4">
        <v>0</v>
      </c>
      <c r="AC73" s="4">
        <v>0</v>
      </c>
      <c r="AD73" s="4">
        <v>0</v>
      </c>
      <c r="AE73" s="4">
        <v>187</v>
      </c>
      <c r="AF73" s="4">
        <v>0</v>
      </c>
      <c r="AG73" s="9">
        <v>0</v>
      </c>
      <c r="AH73" s="4">
        <v>0</v>
      </c>
      <c r="AI73" s="15">
        <f t="shared" si="1"/>
        <v>779</v>
      </c>
    </row>
    <row r="74" spans="1:35" ht="15.75" x14ac:dyDescent="0.25">
      <c r="A74" s="1">
        <v>72</v>
      </c>
      <c r="B74" s="4" t="s">
        <v>78</v>
      </c>
      <c r="C74" s="5" t="s">
        <v>14</v>
      </c>
      <c r="D74" s="8">
        <v>25</v>
      </c>
      <c r="E74" s="8">
        <v>28</v>
      </c>
      <c r="F74" s="8">
        <v>24</v>
      </c>
      <c r="G74" s="8">
        <v>22</v>
      </c>
      <c r="H74" s="8">
        <v>25</v>
      </c>
      <c r="I74" s="8">
        <v>23</v>
      </c>
      <c r="J74" s="8">
        <v>32</v>
      </c>
      <c r="K74" s="8">
        <v>24</v>
      </c>
      <c r="L74" s="8">
        <v>24</v>
      </c>
      <c r="M74" s="8">
        <v>24</v>
      </c>
      <c r="N74" s="8">
        <v>26</v>
      </c>
      <c r="O74" s="8">
        <v>24</v>
      </c>
      <c r="P74" s="8">
        <v>24</v>
      </c>
      <c r="Q74" s="8">
        <v>24</v>
      </c>
      <c r="R74" s="8">
        <v>24</v>
      </c>
      <c r="S74" s="8">
        <v>17</v>
      </c>
      <c r="T74" s="8">
        <v>18</v>
      </c>
      <c r="U74" s="8">
        <v>24</v>
      </c>
      <c r="V74" s="8">
        <v>21</v>
      </c>
      <c r="W74" s="8">
        <v>31</v>
      </c>
      <c r="X74" s="8">
        <v>23</v>
      </c>
      <c r="Y74" s="8">
        <v>27</v>
      </c>
      <c r="Z74" s="8">
        <v>26</v>
      </c>
      <c r="AA74" s="8">
        <v>25</v>
      </c>
      <c r="AB74" s="8">
        <v>23</v>
      </c>
      <c r="AC74" s="8">
        <v>38</v>
      </c>
      <c r="AD74" s="8">
        <v>23</v>
      </c>
      <c r="AE74" s="8">
        <v>25</v>
      </c>
      <c r="AF74" s="8">
        <v>21</v>
      </c>
      <c r="AG74" s="8">
        <v>24</v>
      </c>
      <c r="AH74" s="8">
        <v>22</v>
      </c>
      <c r="AI74" s="15">
        <f t="shared" si="1"/>
        <v>761</v>
      </c>
    </row>
    <row r="75" spans="1:35" ht="15.75" x14ac:dyDescent="0.25">
      <c r="A75" s="1">
        <v>73</v>
      </c>
      <c r="B75" s="4" t="s">
        <v>79</v>
      </c>
      <c r="C75" s="5" t="s">
        <v>14</v>
      </c>
      <c r="D75" s="8">
        <v>21</v>
      </c>
      <c r="E75" s="8">
        <v>18</v>
      </c>
      <c r="F75" s="8">
        <v>24</v>
      </c>
      <c r="G75" s="8">
        <v>22</v>
      </c>
      <c r="H75" s="8">
        <v>25</v>
      </c>
      <c r="I75" s="8">
        <v>25</v>
      </c>
      <c r="J75" s="8">
        <v>32</v>
      </c>
      <c r="K75" s="8">
        <v>24</v>
      </c>
      <c r="L75" s="8">
        <v>22</v>
      </c>
      <c r="M75" s="8">
        <v>24</v>
      </c>
      <c r="N75" s="8">
        <v>25</v>
      </c>
      <c r="O75" s="8">
        <v>24</v>
      </c>
      <c r="P75" s="8">
        <v>24</v>
      </c>
      <c r="Q75" s="8">
        <v>22</v>
      </c>
      <c r="R75" s="8">
        <v>24</v>
      </c>
      <c r="S75" s="8">
        <v>18</v>
      </c>
      <c r="T75" s="8">
        <v>19</v>
      </c>
      <c r="U75" s="8">
        <v>24</v>
      </c>
      <c r="V75" s="8">
        <v>23</v>
      </c>
      <c r="W75" s="8">
        <v>31</v>
      </c>
      <c r="X75" s="8">
        <v>23</v>
      </c>
      <c r="Y75" s="8">
        <v>27</v>
      </c>
      <c r="Z75" s="8">
        <v>26</v>
      </c>
      <c r="AA75" s="8">
        <v>25</v>
      </c>
      <c r="AB75" s="8">
        <v>23</v>
      </c>
      <c r="AC75" s="8">
        <v>38</v>
      </c>
      <c r="AD75" s="8">
        <v>23</v>
      </c>
      <c r="AE75" s="8">
        <v>26</v>
      </c>
      <c r="AF75" s="8">
        <v>22</v>
      </c>
      <c r="AG75" s="8">
        <v>25</v>
      </c>
      <c r="AH75" s="8">
        <v>22</v>
      </c>
      <c r="AI75" s="15">
        <f t="shared" si="1"/>
        <v>751</v>
      </c>
    </row>
    <row r="76" spans="1:35" ht="15.75" x14ac:dyDescent="0.25">
      <c r="A76" s="6">
        <v>74</v>
      </c>
      <c r="B76" s="4" t="s">
        <v>80</v>
      </c>
      <c r="C76" s="5" t="s">
        <v>14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69</v>
      </c>
      <c r="K76" s="4">
        <v>0</v>
      </c>
      <c r="L76" s="9">
        <v>0</v>
      </c>
      <c r="M76" s="4">
        <v>0</v>
      </c>
      <c r="N76" s="4">
        <v>0</v>
      </c>
      <c r="O76" s="4">
        <v>0</v>
      </c>
      <c r="P76" s="4">
        <v>0</v>
      </c>
      <c r="Q76" s="4">
        <v>74</v>
      </c>
      <c r="R76" s="4">
        <v>0</v>
      </c>
      <c r="S76" s="9">
        <v>0</v>
      </c>
      <c r="T76" s="4">
        <v>0</v>
      </c>
      <c r="U76" s="4">
        <v>0</v>
      </c>
      <c r="V76" s="4">
        <v>0</v>
      </c>
      <c r="W76" s="4">
        <v>0</v>
      </c>
      <c r="X76" s="4">
        <v>69</v>
      </c>
      <c r="Y76" s="4">
        <v>0</v>
      </c>
      <c r="Z76" s="9">
        <v>0</v>
      </c>
      <c r="AA76" s="4">
        <v>0</v>
      </c>
      <c r="AB76" s="4">
        <v>0</v>
      </c>
      <c r="AC76" s="4">
        <v>0</v>
      </c>
      <c r="AD76" s="4">
        <v>0</v>
      </c>
      <c r="AE76" s="4">
        <v>74</v>
      </c>
      <c r="AF76" s="4">
        <v>0</v>
      </c>
      <c r="AG76" s="9">
        <v>0</v>
      </c>
      <c r="AH76" s="4">
        <v>0</v>
      </c>
      <c r="AI76" s="15">
        <f t="shared" si="1"/>
        <v>286</v>
      </c>
    </row>
    <row r="77" spans="1:35" ht="15.75" x14ac:dyDescent="0.25">
      <c r="A77" s="1">
        <v>75</v>
      </c>
      <c r="B77" s="4" t="s">
        <v>81</v>
      </c>
      <c r="C77" s="4" t="s">
        <v>5</v>
      </c>
      <c r="D77" s="8">
        <v>88</v>
      </c>
      <c r="E77" s="8">
        <v>88</v>
      </c>
      <c r="F77" s="8">
        <v>86</v>
      </c>
      <c r="G77" s="8">
        <v>58</v>
      </c>
      <c r="H77" s="8">
        <v>86</v>
      </c>
      <c r="I77" s="8">
        <v>78</v>
      </c>
      <c r="J77" s="8">
        <v>86</v>
      </c>
      <c r="K77" s="8">
        <v>87</v>
      </c>
      <c r="L77" s="8">
        <v>82</v>
      </c>
      <c r="M77" s="8">
        <v>76</v>
      </c>
      <c r="N77" s="8">
        <v>80</v>
      </c>
      <c r="O77" s="8">
        <v>86</v>
      </c>
      <c r="P77" s="8">
        <v>78</v>
      </c>
      <c r="Q77" s="8">
        <v>76</v>
      </c>
      <c r="R77" s="8">
        <v>82</v>
      </c>
      <c r="S77" s="8">
        <v>79</v>
      </c>
      <c r="T77" s="8">
        <v>78</v>
      </c>
      <c r="U77" s="8">
        <v>86</v>
      </c>
      <c r="V77" s="8">
        <v>74</v>
      </c>
      <c r="W77" s="8">
        <v>79</v>
      </c>
      <c r="X77" s="8">
        <v>77</v>
      </c>
      <c r="Y77" s="8">
        <v>86</v>
      </c>
      <c r="Z77" s="8">
        <v>78</v>
      </c>
      <c r="AA77" s="8">
        <v>72</v>
      </c>
      <c r="AB77" s="8">
        <v>77</v>
      </c>
      <c r="AC77" s="8">
        <v>87</v>
      </c>
      <c r="AD77" s="8">
        <v>78</v>
      </c>
      <c r="AE77" s="8">
        <v>76</v>
      </c>
      <c r="AF77" s="8">
        <v>85</v>
      </c>
      <c r="AG77" s="4">
        <v>76</v>
      </c>
      <c r="AH77" s="8">
        <v>58</v>
      </c>
      <c r="AI77" s="15">
        <f t="shared" si="1"/>
        <v>2463</v>
      </c>
    </row>
    <row r="78" spans="1:35" ht="15.75" x14ac:dyDescent="0.25">
      <c r="A78" s="1">
        <v>76</v>
      </c>
      <c r="B78" s="4" t="s">
        <v>82</v>
      </c>
      <c r="C78" s="4" t="s">
        <v>5</v>
      </c>
      <c r="D78" s="8">
        <v>69</v>
      </c>
      <c r="E78" s="8">
        <v>70</v>
      </c>
      <c r="F78" s="8">
        <v>68</v>
      </c>
      <c r="G78" s="8">
        <v>79</v>
      </c>
      <c r="H78" s="8">
        <v>71</v>
      </c>
      <c r="I78" s="8">
        <v>84</v>
      </c>
      <c r="J78" s="8">
        <v>78</v>
      </c>
      <c r="K78" s="8">
        <v>73</v>
      </c>
      <c r="L78" s="8">
        <v>68</v>
      </c>
      <c r="M78" s="8">
        <v>71</v>
      </c>
      <c r="N78" s="8">
        <v>73</v>
      </c>
      <c r="O78" s="8">
        <v>78</v>
      </c>
      <c r="P78" s="8">
        <v>80</v>
      </c>
      <c r="Q78" s="8">
        <v>70</v>
      </c>
      <c r="R78" s="8">
        <v>80</v>
      </c>
      <c r="S78" s="8">
        <v>79</v>
      </c>
      <c r="T78" s="8">
        <v>76</v>
      </c>
      <c r="U78" s="8">
        <v>79</v>
      </c>
      <c r="V78" s="8">
        <v>70</v>
      </c>
      <c r="W78" s="8">
        <v>69</v>
      </c>
      <c r="X78" s="8">
        <v>76</v>
      </c>
      <c r="Y78" s="8">
        <v>70</v>
      </c>
      <c r="Z78" s="8">
        <v>76</v>
      </c>
      <c r="AA78" s="8">
        <v>70</v>
      </c>
      <c r="AB78" s="8">
        <v>67</v>
      </c>
      <c r="AC78" s="8">
        <v>97</v>
      </c>
      <c r="AD78" s="8">
        <v>69</v>
      </c>
      <c r="AE78" s="8">
        <v>79</v>
      </c>
      <c r="AF78" s="8">
        <v>89</v>
      </c>
      <c r="AG78" s="4">
        <v>72</v>
      </c>
      <c r="AH78" s="8">
        <v>90</v>
      </c>
      <c r="AI78" s="15">
        <f t="shared" si="1"/>
        <v>2340</v>
      </c>
    </row>
    <row r="79" spans="1:35" ht="15.75" x14ac:dyDescent="0.25">
      <c r="A79" s="6">
        <v>77</v>
      </c>
      <c r="B79" s="4" t="s">
        <v>83</v>
      </c>
      <c r="C79" s="4" t="s">
        <v>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168</v>
      </c>
      <c r="K79" s="4">
        <v>0</v>
      </c>
      <c r="L79" s="9">
        <v>0</v>
      </c>
      <c r="M79" s="4">
        <v>0</v>
      </c>
      <c r="N79" s="4">
        <v>0</v>
      </c>
      <c r="O79" s="4">
        <v>0</v>
      </c>
      <c r="P79" s="4">
        <v>0</v>
      </c>
      <c r="Q79" s="4">
        <v>179</v>
      </c>
      <c r="R79" s="4">
        <v>0</v>
      </c>
      <c r="S79" s="9">
        <v>0</v>
      </c>
      <c r="T79" s="4">
        <v>0</v>
      </c>
      <c r="U79" s="4">
        <v>0</v>
      </c>
      <c r="V79" s="4">
        <v>0</v>
      </c>
      <c r="W79" s="4">
        <v>0</v>
      </c>
      <c r="X79" s="4">
        <v>176</v>
      </c>
      <c r="Y79" s="4">
        <v>0</v>
      </c>
      <c r="Z79" s="9">
        <v>0</v>
      </c>
      <c r="AA79" s="4">
        <v>0</v>
      </c>
      <c r="AB79" s="4">
        <v>0</v>
      </c>
      <c r="AC79" s="4">
        <v>0</v>
      </c>
      <c r="AD79" s="4">
        <v>0</v>
      </c>
      <c r="AE79" s="4">
        <v>179</v>
      </c>
      <c r="AF79" s="4">
        <v>0</v>
      </c>
      <c r="AG79" s="9">
        <v>0</v>
      </c>
      <c r="AH79" s="4">
        <v>0</v>
      </c>
      <c r="AI79" s="15">
        <f t="shared" si="1"/>
        <v>702</v>
      </c>
    </row>
    <row r="80" spans="1:35" ht="15.75" x14ac:dyDescent="0.25">
      <c r="A80" s="1">
        <v>78</v>
      </c>
      <c r="B80" s="4" t="s">
        <v>84</v>
      </c>
      <c r="C80" s="4" t="s">
        <v>5</v>
      </c>
      <c r="D80" s="8">
        <v>68</v>
      </c>
      <c r="E80" s="8">
        <v>58</v>
      </c>
      <c r="F80" s="8">
        <v>60</v>
      </c>
      <c r="G80" s="8">
        <v>63</v>
      </c>
      <c r="H80" s="8">
        <v>52</v>
      </c>
      <c r="I80" s="8">
        <v>64</v>
      </c>
      <c r="J80" s="8">
        <v>67</v>
      </c>
      <c r="K80" s="8">
        <v>59</v>
      </c>
      <c r="L80" s="8">
        <v>58</v>
      </c>
      <c r="M80" s="8">
        <v>57</v>
      </c>
      <c r="N80" s="8">
        <v>53</v>
      </c>
      <c r="O80" s="8">
        <v>66</v>
      </c>
      <c r="P80" s="8">
        <v>64</v>
      </c>
      <c r="Q80" s="8">
        <v>55</v>
      </c>
      <c r="R80" s="8">
        <v>58</v>
      </c>
      <c r="S80" s="8">
        <v>57</v>
      </c>
      <c r="T80" s="8">
        <v>54</v>
      </c>
      <c r="U80" s="8">
        <v>58</v>
      </c>
      <c r="V80" s="8">
        <v>56</v>
      </c>
      <c r="W80" s="8">
        <v>56</v>
      </c>
      <c r="X80" s="8">
        <v>65</v>
      </c>
      <c r="Y80" s="8">
        <v>58</v>
      </c>
      <c r="Z80" s="8">
        <v>64</v>
      </c>
      <c r="AA80" s="8">
        <v>61</v>
      </c>
      <c r="AB80" s="8">
        <v>49</v>
      </c>
      <c r="AC80" s="8">
        <v>59</v>
      </c>
      <c r="AD80" s="8">
        <v>59</v>
      </c>
      <c r="AE80" s="8">
        <v>58</v>
      </c>
      <c r="AF80" s="8">
        <v>59</v>
      </c>
      <c r="AG80" s="8">
        <v>68</v>
      </c>
      <c r="AH80" s="8">
        <v>58</v>
      </c>
      <c r="AI80" s="15">
        <f t="shared" si="1"/>
        <v>1841</v>
      </c>
    </row>
    <row r="81" spans="1:35" ht="15.75" x14ac:dyDescent="0.25">
      <c r="A81" s="1">
        <v>79</v>
      </c>
      <c r="B81" s="4" t="s">
        <v>85</v>
      </c>
      <c r="C81" s="4" t="s">
        <v>5</v>
      </c>
      <c r="D81" s="8">
        <v>57</v>
      </c>
      <c r="E81" s="8">
        <v>65</v>
      </c>
      <c r="F81" s="8">
        <v>60</v>
      </c>
      <c r="G81" s="8">
        <v>51</v>
      </c>
      <c r="H81" s="8">
        <v>62</v>
      </c>
      <c r="I81" s="8">
        <v>48</v>
      </c>
      <c r="J81" s="8">
        <v>55</v>
      </c>
      <c r="K81" s="8">
        <v>62</v>
      </c>
      <c r="L81" s="8">
        <v>55</v>
      </c>
      <c r="M81" s="8">
        <v>56</v>
      </c>
      <c r="N81" s="8">
        <v>54</v>
      </c>
      <c r="O81" s="8">
        <v>45</v>
      </c>
      <c r="P81" s="8">
        <v>52</v>
      </c>
      <c r="Q81" s="8">
        <v>52</v>
      </c>
      <c r="R81" s="8">
        <v>56</v>
      </c>
      <c r="S81" s="8">
        <v>60</v>
      </c>
      <c r="T81" s="8">
        <v>65</v>
      </c>
      <c r="U81" s="8">
        <v>67</v>
      </c>
      <c r="V81" s="8">
        <v>67</v>
      </c>
      <c r="W81" s="8">
        <v>68</v>
      </c>
      <c r="X81" s="8">
        <v>52</v>
      </c>
      <c r="Y81" s="8">
        <v>57</v>
      </c>
      <c r="Z81" s="8">
        <v>53</v>
      </c>
      <c r="AA81" s="8">
        <v>68</v>
      </c>
      <c r="AB81" s="8">
        <v>58</v>
      </c>
      <c r="AC81" s="8">
        <v>58</v>
      </c>
      <c r="AD81" s="8">
        <v>64</v>
      </c>
      <c r="AE81" s="8">
        <v>52</v>
      </c>
      <c r="AF81" s="8">
        <v>57</v>
      </c>
      <c r="AG81" s="8">
        <v>58</v>
      </c>
      <c r="AH81" s="8">
        <v>51</v>
      </c>
      <c r="AI81" s="15">
        <f t="shared" si="1"/>
        <v>1785</v>
      </c>
    </row>
    <row r="82" spans="1:35" ht="15.75" x14ac:dyDescent="0.25">
      <c r="A82" s="1">
        <v>80</v>
      </c>
      <c r="B82" s="4" t="s">
        <v>86</v>
      </c>
      <c r="C82" s="4" t="s">
        <v>5</v>
      </c>
      <c r="D82" s="8">
        <v>66</v>
      </c>
      <c r="E82" s="8">
        <v>52</v>
      </c>
      <c r="F82" s="8">
        <v>66</v>
      </c>
      <c r="G82" s="8">
        <v>58</v>
      </c>
      <c r="H82" s="8">
        <v>66</v>
      </c>
      <c r="I82" s="8">
        <v>48</v>
      </c>
      <c r="J82" s="8">
        <v>67</v>
      </c>
      <c r="K82" s="8">
        <v>66</v>
      </c>
      <c r="L82" s="8">
        <v>58</v>
      </c>
      <c r="M82" s="8">
        <v>66</v>
      </c>
      <c r="N82" s="8">
        <v>53</v>
      </c>
      <c r="O82" s="8">
        <v>66</v>
      </c>
      <c r="P82" s="8">
        <v>66</v>
      </c>
      <c r="Q82" s="8">
        <v>55</v>
      </c>
      <c r="R82" s="8">
        <v>57</v>
      </c>
      <c r="S82" s="8">
        <v>57</v>
      </c>
      <c r="T82" s="8">
        <v>57</v>
      </c>
      <c r="U82" s="8">
        <v>69</v>
      </c>
      <c r="V82" s="8">
        <v>56</v>
      </c>
      <c r="W82" s="8">
        <v>56</v>
      </c>
      <c r="X82" s="8">
        <v>53</v>
      </c>
      <c r="Y82" s="8">
        <v>68</v>
      </c>
      <c r="Z82" s="8">
        <v>64</v>
      </c>
      <c r="AA82" s="8">
        <v>68</v>
      </c>
      <c r="AB82" s="8">
        <v>65</v>
      </c>
      <c r="AC82" s="8">
        <v>60</v>
      </c>
      <c r="AD82" s="8">
        <v>60</v>
      </c>
      <c r="AE82" s="8">
        <v>58</v>
      </c>
      <c r="AF82" s="8">
        <v>59</v>
      </c>
      <c r="AG82" s="8">
        <v>60</v>
      </c>
      <c r="AH82" s="8">
        <v>58</v>
      </c>
      <c r="AI82" s="15">
        <f t="shared" si="1"/>
        <v>1878</v>
      </c>
    </row>
    <row r="83" spans="1:35" ht="15.75" x14ac:dyDescent="0.25">
      <c r="A83" s="1">
        <v>81</v>
      </c>
      <c r="B83" s="4" t="s">
        <v>87</v>
      </c>
      <c r="C83" s="5" t="s">
        <v>12</v>
      </c>
      <c r="D83" s="8">
        <v>15</v>
      </c>
      <c r="E83" s="8">
        <v>14</v>
      </c>
      <c r="F83" s="8">
        <v>22</v>
      </c>
      <c r="G83" s="8">
        <v>21</v>
      </c>
      <c r="H83" s="8">
        <v>18</v>
      </c>
      <c r="I83" s="8">
        <v>17</v>
      </c>
      <c r="J83" s="8">
        <v>18</v>
      </c>
      <c r="K83" s="8">
        <v>16</v>
      </c>
      <c r="L83" s="8">
        <v>21</v>
      </c>
      <c r="M83" s="8">
        <v>23</v>
      </c>
      <c r="N83" s="8">
        <v>24</v>
      </c>
      <c r="O83" s="8">
        <v>25</v>
      </c>
      <c r="P83" s="8">
        <v>21</v>
      </c>
      <c r="Q83" s="8">
        <v>23</v>
      </c>
      <c r="R83" s="8">
        <v>18</v>
      </c>
      <c r="S83" s="8">
        <v>19</v>
      </c>
      <c r="T83" s="8">
        <v>23</v>
      </c>
      <c r="U83" s="8">
        <v>24</v>
      </c>
      <c r="V83" s="8">
        <v>25</v>
      </c>
      <c r="W83" s="8">
        <v>21</v>
      </c>
      <c r="X83" s="8">
        <v>18</v>
      </c>
      <c r="Y83" s="8">
        <v>17</v>
      </c>
      <c r="Z83" s="8">
        <v>19</v>
      </c>
      <c r="AA83" s="8">
        <v>21</v>
      </c>
      <c r="AB83" s="8">
        <v>24</v>
      </c>
      <c r="AC83" s="8">
        <v>23</v>
      </c>
      <c r="AD83" s="8">
        <v>25</v>
      </c>
      <c r="AE83" s="8">
        <v>21</v>
      </c>
      <c r="AF83" s="8">
        <v>22</v>
      </c>
      <c r="AG83" s="4">
        <v>19</v>
      </c>
      <c r="AH83" s="8">
        <v>21</v>
      </c>
      <c r="AI83" s="15">
        <f t="shared" si="1"/>
        <v>638</v>
      </c>
    </row>
    <row r="84" spans="1:35" ht="15.75" x14ac:dyDescent="0.25">
      <c r="A84" s="1">
        <v>82</v>
      </c>
      <c r="B84" s="4" t="s">
        <v>88</v>
      </c>
      <c r="C84" s="4" t="s">
        <v>5</v>
      </c>
      <c r="D84" s="8">
        <v>92</v>
      </c>
      <c r="E84" s="8">
        <v>86</v>
      </c>
      <c r="F84" s="8">
        <v>76</v>
      </c>
      <c r="G84" s="8">
        <v>73</v>
      </c>
      <c r="H84" s="8">
        <v>64</v>
      </c>
      <c r="I84" s="8">
        <v>78</v>
      </c>
      <c r="J84" s="8">
        <v>74</v>
      </c>
      <c r="K84" s="8">
        <v>76</v>
      </c>
      <c r="L84" s="8">
        <v>74</v>
      </c>
      <c r="M84" s="8">
        <v>76</v>
      </c>
      <c r="N84" s="8">
        <v>80</v>
      </c>
      <c r="O84" s="8">
        <v>86</v>
      </c>
      <c r="P84" s="8">
        <v>80</v>
      </c>
      <c r="Q84" s="8">
        <v>76</v>
      </c>
      <c r="R84" s="8">
        <v>92</v>
      </c>
      <c r="S84" s="8">
        <v>77</v>
      </c>
      <c r="T84" s="8">
        <v>78</v>
      </c>
      <c r="U84" s="8">
        <v>89</v>
      </c>
      <c r="V84" s="8">
        <v>78</v>
      </c>
      <c r="W84" s="8">
        <v>76</v>
      </c>
      <c r="X84" s="8">
        <v>89</v>
      </c>
      <c r="Y84" s="8">
        <v>80</v>
      </c>
      <c r="Z84" s="8">
        <v>78</v>
      </c>
      <c r="AA84" s="8">
        <v>89</v>
      </c>
      <c r="AB84" s="8">
        <v>77</v>
      </c>
      <c r="AC84" s="8">
        <v>89</v>
      </c>
      <c r="AD84" s="8">
        <v>79</v>
      </c>
      <c r="AE84" s="8">
        <v>76</v>
      </c>
      <c r="AF84" s="8">
        <v>85</v>
      </c>
      <c r="AG84" s="8">
        <v>88</v>
      </c>
      <c r="AH84" s="8">
        <v>73</v>
      </c>
      <c r="AI84" s="15">
        <f t="shared" si="1"/>
        <v>2484</v>
      </c>
    </row>
    <row r="85" spans="1:35" ht="15.75" x14ac:dyDescent="0.25">
      <c r="A85" s="1">
        <v>83</v>
      </c>
      <c r="B85" s="4" t="s">
        <v>89</v>
      </c>
      <c r="C85" s="4" t="s">
        <v>14</v>
      </c>
      <c r="D85" s="8">
        <v>21</v>
      </c>
      <c r="E85" s="8">
        <v>18</v>
      </c>
      <c r="F85" s="8">
        <v>24</v>
      </c>
      <c r="G85" s="8">
        <v>22</v>
      </c>
      <c r="H85" s="8">
        <v>25</v>
      </c>
      <c r="I85" s="8">
        <v>25</v>
      </c>
      <c r="J85" s="8">
        <v>32</v>
      </c>
      <c r="K85" s="8">
        <v>24</v>
      </c>
      <c r="L85" s="8">
        <v>22</v>
      </c>
      <c r="M85" s="8">
        <v>24</v>
      </c>
      <c r="N85" s="8">
        <v>25</v>
      </c>
      <c r="O85" s="8">
        <v>24</v>
      </c>
      <c r="P85" s="8">
        <v>24</v>
      </c>
      <c r="Q85" s="8">
        <v>22</v>
      </c>
      <c r="R85" s="8">
        <v>24</v>
      </c>
      <c r="S85" s="8">
        <v>18</v>
      </c>
      <c r="T85" s="8">
        <v>19</v>
      </c>
      <c r="U85" s="8">
        <v>24</v>
      </c>
      <c r="V85" s="8">
        <v>23</v>
      </c>
      <c r="W85" s="8">
        <v>31</v>
      </c>
      <c r="X85" s="8">
        <v>23</v>
      </c>
      <c r="Y85" s="8">
        <v>27</v>
      </c>
      <c r="Z85" s="8">
        <v>26</v>
      </c>
      <c r="AA85" s="8">
        <v>25</v>
      </c>
      <c r="AB85" s="8">
        <v>23</v>
      </c>
      <c r="AC85" s="8">
        <v>38</v>
      </c>
      <c r="AD85" s="8">
        <v>23</v>
      </c>
      <c r="AE85" s="8">
        <v>26</v>
      </c>
      <c r="AF85" s="8">
        <v>22</v>
      </c>
      <c r="AG85" s="8">
        <v>25</v>
      </c>
      <c r="AH85" s="8">
        <v>22</v>
      </c>
      <c r="AI85" s="15">
        <f t="shared" si="1"/>
        <v>751</v>
      </c>
    </row>
    <row r="86" spans="1:35" ht="15.75" x14ac:dyDescent="0.25">
      <c r="A86" s="1">
        <v>84</v>
      </c>
      <c r="B86" s="4" t="s">
        <v>90</v>
      </c>
      <c r="C86" s="4" t="s">
        <v>5</v>
      </c>
      <c r="D86" s="8">
        <v>80</v>
      </c>
      <c r="E86" s="8">
        <v>77</v>
      </c>
      <c r="F86" s="8">
        <v>80</v>
      </c>
      <c r="G86" s="8">
        <v>73</v>
      </c>
      <c r="H86" s="8">
        <v>64</v>
      </c>
      <c r="I86" s="8">
        <v>78</v>
      </c>
      <c r="J86" s="8">
        <v>80</v>
      </c>
      <c r="K86" s="8">
        <v>76</v>
      </c>
      <c r="L86" s="8">
        <v>74</v>
      </c>
      <c r="M86" s="8">
        <v>88</v>
      </c>
      <c r="N86" s="8">
        <v>80</v>
      </c>
      <c r="O86" s="8">
        <v>86</v>
      </c>
      <c r="P86" s="8">
        <v>80</v>
      </c>
      <c r="Q86" s="8">
        <v>86</v>
      </c>
      <c r="R86" s="8">
        <v>92</v>
      </c>
      <c r="S86" s="8">
        <v>77</v>
      </c>
      <c r="T86" s="8">
        <v>84</v>
      </c>
      <c r="U86" s="8">
        <v>80</v>
      </c>
      <c r="V86" s="8">
        <v>78</v>
      </c>
      <c r="W86" s="8">
        <v>88</v>
      </c>
      <c r="X86" s="8">
        <v>78</v>
      </c>
      <c r="Y86" s="8">
        <v>80</v>
      </c>
      <c r="Z86" s="8">
        <v>99</v>
      </c>
      <c r="AA86" s="8">
        <v>99</v>
      </c>
      <c r="AB86" s="8">
        <v>99</v>
      </c>
      <c r="AC86" s="8">
        <v>75</v>
      </c>
      <c r="AD86" s="8">
        <v>79</v>
      </c>
      <c r="AE86" s="8">
        <v>76</v>
      </c>
      <c r="AF86" s="8">
        <v>85</v>
      </c>
      <c r="AG86" s="8">
        <v>88</v>
      </c>
      <c r="AH86" s="8">
        <v>73</v>
      </c>
      <c r="AI86" s="15">
        <f t="shared" si="1"/>
        <v>2532</v>
      </c>
    </row>
    <row r="87" spans="1:35" ht="15.75" x14ac:dyDescent="0.25">
      <c r="A87" s="1">
        <v>85</v>
      </c>
      <c r="B87" s="4" t="s">
        <v>91</v>
      </c>
      <c r="C87" s="5" t="s">
        <v>5</v>
      </c>
      <c r="D87" s="8">
        <v>76</v>
      </c>
      <c r="E87" s="8">
        <v>70</v>
      </c>
      <c r="F87" s="8">
        <v>75</v>
      </c>
      <c r="G87" s="8">
        <v>90</v>
      </c>
      <c r="H87" s="8">
        <v>71</v>
      </c>
      <c r="I87" s="8">
        <v>76</v>
      </c>
      <c r="J87" s="8">
        <v>69</v>
      </c>
      <c r="K87" s="8">
        <v>67</v>
      </c>
      <c r="L87" s="8">
        <v>69</v>
      </c>
      <c r="M87" s="8">
        <v>67</v>
      </c>
      <c r="N87" s="8">
        <v>64</v>
      </c>
      <c r="O87" s="8">
        <v>68</v>
      </c>
      <c r="P87" s="8">
        <v>71</v>
      </c>
      <c r="Q87" s="8">
        <v>70</v>
      </c>
      <c r="R87" s="8">
        <v>68</v>
      </c>
      <c r="S87" s="8">
        <v>65</v>
      </c>
      <c r="T87" s="8">
        <v>64</v>
      </c>
      <c r="U87" s="8">
        <v>68</v>
      </c>
      <c r="V87" s="8">
        <v>70</v>
      </c>
      <c r="W87" s="8">
        <v>69</v>
      </c>
      <c r="X87" s="8">
        <v>64</v>
      </c>
      <c r="Y87" s="8">
        <v>70</v>
      </c>
      <c r="Z87" s="8">
        <v>68</v>
      </c>
      <c r="AA87" s="8">
        <v>63</v>
      </c>
      <c r="AB87" s="8">
        <v>61</v>
      </c>
      <c r="AC87" s="8">
        <v>69</v>
      </c>
      <c r="AD87" s="8">
        <v>68</v>
      </c>
      <c r="AE87" s="8">
        <v>67</v>
      </c>
      <c r="AF87" s="8">
        <v>65</v>
      </c>
      <c r="AG87" s="8">
        <v>67</v>
      </c>
      <c r="AH87" s="8">
        <v>90</v>
      </c>
      <c r="AI87" s="15">
        <f t="shared" si="1"/>
        <v>2159</v>
      </c>
    </row>
    <row r="88" spans="1:35" ht="15.75" x14ac:dyDescent="0.25">
      <c r="A88" s="1">
        <v>86</v>
      </c>
      <c r="B88" s="4" t="s">
        <v>92</v>
      </c>
      <c r="C88" s="5" t="s">
        <v>5</v>
      </c>
      <c r="D88" s="8">
        <v>76</v>
      </c>
      <c r="E88" s="8">
        <v>70</v>
      </c>
      <c r="F88" s="8">
        <v>75</v>
      </c>
      <c r="G88" s="8">
        <v>90</v>
      </c>
      <c r="H88" s="8">
        <v>71</v>
      </c>
      <c r="I88" s="8">
        <v>84</v>
      </c>
      <c r="J88" s="8">
        <v>86</v>
      </c>
      <c r="K88" s="8">
        <v>85</v>
      </c>
      <c r="L88" s="8">
        <v>85</v>
      </c>
      <c r="M88" s="8">
        <v>80</v>
      </c>
      <c r="N88" s="8">
        <v>73</v>
      </c>
      <c r="O88" s="8">
        <v>85</v>
      </c>
      <c r="P88" s="8">
        <v>88</v>
      </c>
      <c r="Q88" s="8">
        <v>70</v>
      </c>
      <c r="R88" s="8">
        <v>80</v>
      </c>
      <c r="S88" s="8">
        <v>85</v>
      </c>
      <c r="T88" s="8">
        <v>76</v>
      </c>
      <c r="U88" s="8">
        <v>79</v>
      </c>
      <c r="V88" s="8">
        <v>70</v>
      </c>
      <c r="W88" s="8">
        <v>69</v>
      </c>
      <c r="X88" s="8">
        <v>76</v>
      </c>
      <c r="Y88" s="8">
        <v>70</v>
      </c>
      <c r="Z88" s="8">
        <v>86</v>
      </c>
      <c r="AA88" s="8">
        <v>75</v>
      </c>
      <c r="AB88" s="8">
        <v>85</v>
      </c>
      <c r="AC88" s="8">
        <v>68</v>
      </c>
      <c r="AD88" s="8">
        <v>79</v>
      </c>
      <c r="AE88" s="8">
        <v>89</v>
      </c>
      <c r="AF88" s="8">
        <v>80</v>
      </c>
      <c r="AG88" s="4">
        <v>82</v>
      </c>
      <c r="AH88" s="8">
        <v>90</v>
      </c>
      <c r="AI88" s="15">
        <f t="shared" si="1"/>
        <v>2457</v>
      </c>
    </row>
    <row r="89" spans="1:35" ht="15.75" x14ac:dyDescent="0.25">
      <c r="A89" s="1">
        <v>87</v>
      </c>
      <c r="B89" s="4" t="s">
        <v>93</v>
      </c>
      <c r="C89" s="5" t="s">
        <v>5</v>
      </c>
      <c r="D89" s="8">
        <v>67</v>
      </c>
      <c r="E89" s="8">
        <v>62</v>
      </c>
      <c r="F89" s="8">
        <v>55</v>
      </c>
      <c r="G89" s="8">
        <v>51</v>
      </c>
      <c r="H89" s="8">
        <v>62</v>
      </c>
      <c r="I89" s="8">
        <v>48</v>
      </c>
      <c r="J89" s="8">
        <v>48</v>
      </c>
      <c r="K89" s="8">
        <v>62</v>
      </c>
      <c r="L89" s="8">
        <v>51</v>
      </c>
      <c r="M89" s="8">
        <v>56</v>
      </c>
      <c r="N89" s="8">
        <v>48</v>
      </c>
      <c r="O89" s="8">
        <v>49</v>
      </c>
      <c r="P89" s="8">
        <v>59</v>
      </c>
      <c r="Q89" s="8">
        <v>54</v>
      </c>
      <c r="R89" s="8">
        <v>54</v>
      </c>
      <c r="S89" s="8">
        <v>51</v>
      </c>
      <c r="T89" s="8">
        <v>48</v>
      </c>
      <c r="U89" s="8">
        <v>51</v>
      </c>
      <c r="V89" s="8">
        <v>53</v>
      </c>
      <c r="W89" s="8">
        <v>68</v>
      </c>
      <c r="X89" s="8">
        <v>52</v>
      </c>
      <c r="Y89" s="8">
        <v>57</v>
      </c>
      <c r="Z89" s="8">
        <v>53</v>
      </c>
      <c r="AA89" s="8">
        <v>68</v>
      </c>
      <c r="AB89" s="8">
        <v>52</v>
      </c>
      <c r="AC89" s="8">
        <v>52</v>
      </c>
      <c r="AD89" s="8">
        <v>54</v>
      </c>
      <c r="AE89" s="8">
        <v>56</v>
      </c>
      <c r="AF89" s="8">
        <v>57</v>
      </c>
      <c r="AG89" s="4">
        <v>65</v>
      </c>
      <c r="AH89" s="8">
        <v>51</v>
      </c>
      <c r="AI89" s="15">
        <f t="shared" si="1"/>
        <v>1714</v>
      </c>
    </row>
    <row r="90" spans="1:35" ht="15.75" x14ac:dyDescent="0.25">
      <c r="A90" s="6">
        <v>88</v>
      </c>
      <c r="B90" s="4" t="s">
        <v>94</v>
      </c>
      <c r="C90" s="5" t="s">
        <v>5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58</v>
      </c>
      <c r="K90" s="8">
        <v>0</v>
      </c>
      <c r="L90" s="9">
        <v>0</v>
      </c>
      <c r="M90" s="8">
        <v>0</v>
      </c>
      <c r="N90" s="8">
        <v>0</v>
      </c>
      <c r="O90" s="8">
        <v>0</v>
      </c>
      <c r="P90" s="8">
        <v>0</v>
      </c>
      <c r="Q90" s="8">
        <v>57</v>
      </c>
      <c r="R90" s="8">
        <v>0</v>
      </c>
      <c r="S90" s="9">
        <v>0</v>
      </c>
      <c r="T90" s="8">
        <v>0</v>
      </c>
      <c r="U90" s="8">
        <v>0</v>
      </c>
      <c r="V90" s="8">
        <v>0</v>
      </c>
      <c r="W90" s="8">
        <v>0</v>
      </c>
      <c r="X90" s="8">
        <v>64</v>
      </c>
      <c r="Y90" s="8">
        <v>0</v>
      </c>
      <c r="Z90" s="9">
        <v>0</v>
      </c>
      <c r="AA90" s="8">
        <v>0</v>
      </c>
      <c r="AB90" s="8">
        <v>0</v>
      </c>
      <c r="AC90" s="8">
        <v>0</v>
      </c>
      <c r="AD90" s="8">
        <v>0</v>
      </c>
      <c r="AE90" s="4">
        <v>62</v>
      </c>
      <c r="AF90" s="8">
        <v>0</v>
      </c>
      <c r="AG90" s="9">
        <v>0</v>
      </c>
      <c r="AH90" s="8">
        <v>0</v>
      </c>
      <c r="AI90" s="15">
        <f t="shared" si="1"/>
        <v>241</v>
      </c>
    </row>
    <row r="91" spans="1:35" ht="15.75" x14ac:dyDescent="0.25">
      <c r="A91" s="1">
        <v>89</v>
      </c>
      <c r="B91" s="4" t="s">
        <v>95</v>
      </c>
      <c r="C91" s="5" t="s">
        <v>5</v>
      </c>
      <c r="D91" s="8">
        <v>57</v>
      </c>
      <c r="E91" s="8">
        <v>65</v>
      </c>
      <c r="F91" s="8">
        <v>60</v>
      </c>
      <c r="G91" s="8">
        <v>51</v>
      </c>
      <c r="H91" s="8">
        <v>62</v>
      </c>
      <c r="I91" s="8">
        <v>48</v>
      </c>
      <c r="J91" s="8">
        <v>55</v>
      </c>
      <c r="K91" s="8">
        <v>62</v>
      </c>
      <c r="L91" s="8">
        <v>55</v>
      </c>
      <c r="M91" s="8">
        <v>56</v>
      </c>
      <c r="N91" s="8">
        <v>54</v>
      </c>
      <c r="O91" s="8">
        <v>45</v>
      </c>
      <c r="P91" s="8">
        <v>52</v>
      </c>
      <c r="Q91" s="8">
        <v>52</v>
      </c>
      <c r="R91" s="8">
        <v>56</v>
      </c>
      <c r="S91" s="8">
        <v>60</v>
      </c>
      <c r="T91" s="8">
        <v>65</v>
      </c>
      <c r="U91" s="8">
        <v>67</v>
      </c>
      <c r="V91" s="8">
        <v>67</v>
      </c>
      <c r="W91" s="8">
        <v>68</v>
      </c>
      <c r="X91" s="8">
        <v>52</v>
      </c>
      <c r="Y91" s="8">
        <v>57</v>
      </c>
      <c r="Z91" s="8">
        <v>53</v>
      </c>
      <c r="AA91" s="8">
        <v>68</v>
      </c>
      <c r="AB91" s="8">
        <v>58</v>
      </c>
      <c r="AC91" s="8">
        <v>58</v>
      </c>
      <c r="AD91" s="8">
        <v>64</v>
      </c>
      <c r="AE91" s="8">
        <v>52</v>
      </c>
      <c r="AF91" s="8">
        <v>57</v>
      </c>
      <c r="AG91" s="4">
        <v>62</v>
      </c>
      <c r="AH91" s="8">
        <v>51</v>
      </c>
      <c r="AI91" s="15">
        <f t="shared" si="1"/>
        <v>1789</v>
      </c>
    </row>
    <row r="92" spans="1:35" ht="15.75" x14ac:dyDescent="0.25">
      <c r="A92" s="6">
        <v>90</v>
      </c>
      <c r="B92" s="4" t="s">
        <v>96</v>
      </c>
      <c r="C92" s="5" t="s">
        <v>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187</v>
      </c>
      <c r="K92" s="4">
        <v>0</v>
      </c>
      <c r="L92" s="9">
        <v>0</v>
      </c>
      <c r="M92" s="4">
        <v>0</v>
      </c>
      <c r="N92" s="4">
        <v>0</v>
      </c>
      <c r="O92" s="4">
        <v>0</v>
      </c>
      <c r="P92" s="4">
        <v>0</v>
      </c>
      <c r="Q92" s="4">
        <v>186</v>
      </c>
      <c r="R92" s="4">
        <v>0</v>
      </c>
      <c r="S92" s="9">
        <v>0</v>
      </c>
      <c r="T92" s="4">
        <v>0</v>
      </c>
      <c r="U92" s="4">
        <v>0</v>
      </c>
      <c r="V92" s="4">
        <v>0</v>
      </c>
      <c r="W92" s="4">
        <v>0</v>
      </c>
      <c r="X92" s="4">
        <v>189</v>
      </c>
      <c r="Y92" s="4">
        <v>0</v>
      </c>
      <c r="Z92" s="9">
        <v>0</v>
      </c>
      <c r="AA92" s="4">
        <v>0</v>
      </c>
      <c r="AB92" s="4">
        <v>0</v>
      </c>
      <c r="AC92" s="4">
        <v>0</v>
      </c>
      <c r="AD92" s="4">
        <v>0</v>
      </c>
      <c r="AE92" s="4">
        <v>189</v>
      </c>
      <c r="AF92" s="4">
        <v>0</v>
      </c>
      <c r="AG92" s="9">
        <v>0</v>
      </c>
      <c r="AH92" s="4">
        <v>0</v>
      </c>
      <c r="AI92" s="15">
        <f t="shared" si="1"/>
        <v>751</v>
      </c>
    </row>
    <row r="93" spans="1:35" ht="15.75" x14ac:dyDescent="0.25">
      <c r="A93" s="6">
        <v>91</v>
      </c>
      <c r="B93" s="4" t="s">
        <v>97</v>
      </c>
      <c r="C93" s="5" t="s">
        <v>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197</v>
      </c>
      <c r="K93" s="4">
        <v>0</v>
      </c>
      <c r="L93" s="9">
        <v>0</v>
      </c>
      <c r="M93" s="4">
        <v>0</v>
      </c>
      <c r="N93" s="4">
        <v>0</v>
      </c>
      <c r="O93" s="4">
        <v>0</v>
      </c>
      <c r="P93" s="4">
        <v>0</v>
      </c>
      <c r="Q93" s="4">
        <v>197</v>
      </c>
      <c r="R93" s="4">
        <v>0</v>
      </c>
      <c r="S93" s="9">
        <v>0</v>
      </c>
      <c r="T93" s="4">
        <v>0</v>
      </c>
      <c r="U93" s="4">
        <v>0</v>
      </c>
      <c r="V93" s="4">
        <v>0</v>
      </c>
      <c r="W93" s="4">
        <v>0</v>
      </c>
      <c r="X93" s="4">
        <v>198</v>
      </c>
      <c r="Y93" s="4">
        <v>0</v>
      </c>
      <c r="Z93" s="9">
        <v>0</v>
      </c>
      <c r="AA93" s="4">
        <v>0</v>
      </c>
      <c r="AB93" s="4">
        <v>0</v>
      </c>
      <c r="AC93" s="4">
        <v>0</v>
      </c>
      <c r="AD93" s="4">
        <v>0</v>
      </c>
      <c r="AE93" s="4">
        <v>187</v>
      </c>
      <c r="AF93" s="4">
        <v>0</v>
      </c>
      <c r="AG93" s="9">
        <v>0</v>
      </c>
      <c r="AH93" s="4">
        <v>0</v>
      </c>
      <c r="AI93" s="15">
        <f t="shared" si="1"/>
        <v>779</v>
      </c>
    </row>
    <row r="94" spans="1:35" ht="15.75" x14ac:dyDescent="0.25">
      <c r="A94" s="1">
        <v>92</v>
      </c>
      <c r="B94" s="4" t="s">
        <v>98</v>
      </c>
      <c r="C94" s="5" t="s">
        <v>14</v>
      </c>
      <c r="D94" s="8">
        <v>25</v>
      </c>
      <c r="E94" s="8">
        <v>28</v>
      </c>
      <c r="F94" s="8">
        <v>24</v>
      </c>
      <c r="G94" s="8">
        <v>22</v>
      </c>
      <c r="H94" s="8">
        <v>25</v>
      </c>
      <c r="I94" s="8">
        <v>23</v>
      </c>
      <c r="J94" s="8">
        <v>32</v>
      </c>
      <c r="K94" s="8">
        <v>24</v>
      </c>
      <c r="L94" s="8">
        <v>24</v>
      </c>
      <c r="M94" s="8">
        <v>24</v>
      </c>
      <c r="N94" s="8">
        <v>26</v>
      </c>
      <c r="O94" s="8">
        <v>24</v>
      </c>
      <c r="P94" s="8">
        <v>24</v>
      </c>
      <c r="Q94" s="8">
        <v>24</v>
      </c>
      <c r="R94" s="8">
        <v>24</v>
      </c>
      <c r="S94" s="8">
        <v>17</v>
      </c>
      <c r="T94" s="8">
        <v>18</v>
      </c>
      <c r="U94" s="8">
        <v>24</v>
      </c>
      <c r="V94" s="8">
        <v>21</v>
      </c>
      <c r="W94" s="8">
        <v>31</v>
      </c>
      <c r="X94" s="8">
        <v>23</v>
      </c>
      <c r="Y94" s="8">
        <v>27</v>
      </c>
      <c r="Z94" s="8">
        <v>26</v>
      </c>
      <c r="AA94" s="8">
        <v>25</v>
      </c>
      <c r="AB94" s="8">
        <v>23</v>
      </c>
      <c r="AC94" s="8">
        <v>38</v>
      </c>
      <c r="AD94" s="8">
        <v>23</v>
      </c>
      <c r="AE94" s="8">
        <v>25</v>
      </c>
      <c r="AF94" s="8">
        <v>21</v>
      </c>
      <c r="AG94" s="8">
        <v>24</v>
      </c>
      <c r="AH94" s="8">
        <v>22</v>
      </c>
      <c r="AI94" s="15">
        <f t="shared" si="1"/>
        <v>761</v>
      </c>
    </row>
    <row r="95" spans="1:35" ht="15.75" x14ac:dyDescent="0.25">
      <c r="A95" s="1">
        <v>93</v>
      </c>
      <c r="B95" s="4" t="s">
        <v>99</v>
      </c>
      <c r="C95" s="5" t="s">
        <v>14</v>
      </c>
      <c r="D95" s="8">
        <v>21</v>
      </c>
      <c r="E95" s="8">
        <v>18</v>
      </c>
      <c r="F95" s="8">
        <v>24</v>
      </c>
      <c r="G95" s="8">
        <v>22</v>
      </c>
      <c r="H95" s="8">
        <v>25</v>
      </c>
      <c r="I95" s="8">
        <v>25</v>
      </c>
      <c r="J95" s="8">
        <v>32</v>
      </c>
      <c r="K95" s="8">
        <v>24</v>
      </c>
      <c r="L95" s="8">
        <v>22</v>
      </c>
      <c r="M95" s="8">
        <v>24</v>
      </c>
      <c r="N95" s="8">
        <v>25</v>
      </c>
      <c r="O95" s="8">
        <v>24</v>
      </c>
      <c r="P95" s="8">
        <v>24</v>
      </c>
      <c r="Q95" s="8">
        <v>22</v>
      </c>
      <c r="R95" s="8">
        <v>24</v>
      </c>
      <c r="S95" s="8">
        <v>18</v>
      </c>
      <c r="T95" s="8">
        <v>19</v>
      </c>
      <c r="U95" s="8">
        <v>24</v>
      </c>
      <c r="V95" s="8">
        <v>23</v>
      </c>
      <c r="W95" s="8">
        <v>31</v>
      </c>
      <c r="X95" s="8">
        <v>23</v>
      </c>
      <c r="Y95" s="8">
        <v>27</v>
      </c>
      <c r="Z95" s="8">
        <v>26</v>
      </c>
      <c r="AA95" s="8">
        <v>25</v>
      </c>
      <c r="AB95" s="8">
        <v>23</v>
      </c>
      <c r="AC95" s="8">
        <v>38</v>
      </c>
      <c r="AD95" s="8">
        <v>23</v>
      </c>
      <c r="AE95" s="8">
        <v>26</v>
      </c>
      <c r="AF95" s="8">
        <v>22</v>
      </c>
      <c r="AG95" s="8">
        <v>25</v>
      </c>
      <c r="AH95" s="8">
        <v>22</v>
      </c>
      <c r="AI95" s="15">
        <f t="shared" si="1"/>
        <v>751</v>
      </c>
    </row>
    <row r="96" spans="1:35" ht="15.75" x14ac:dyDescent="0.25">
      <c r="A96" s="6">
        <v>94</v>
      </c>
      <c r="B96" s="4" t="s">
        <v>100</v>
      </c>
      <c r="C96" s="5" t="s">
        <v>14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69</v>
      </c>
      <c r="K96" s="4">
        <v>0</v>
      </c>
      <c r="L96" s="9">
        <v>0</v>
      </c>
      <c r="M96" s="4">
        <v>0</v>
      </c>
      <c r="N96" s="4">
        <v>0</v>
      </c>
      <c r="O96" s="4">
        <v>0</v>
      </c>
      <c r="P96" s="4">
        <v>0</v>
      </c>
      <c r="Q96" s="4">
        <v>74</v>
      </c>
      <c r="R96" s="4">
        <v>0</v>
      </c>
      <c r="S96" s="9">
        <v>0</v>
      </c>
      <c r="T96" s="4">
        <v>0</v>
      </c>
      <c r="U96" s="4">
        <v>0</v>
      </c>
      <c r="V96" s="4">
        <v>0</v>
      </c>
      <c r="W96" s="4">
        <v>0</v>
      </c>
      <c r="X96" s="4">
        <v>69</v>
      </c>
      <c r="Y96" s="4">
        <v>0</v>
      </c>
      <c r="Z96" s="9">
        <v>0</v>
      </c>
      <c r="AA96" s="4">
        <v>0</v>
      </c>
      <c r="AB96" s="4">
        <v>0</v>
      </c>
      <c r="AC96" s="4">
        <v>0</v>
      </c>
      <c r="AD96" s="4">
        <v>0</v>
      </c>
      <c r="AE96" s="4">
        <v>74</v>
      </c>
      <c r="AF96" s="4">
        <v>0</v>
      </c>
      <c r="AG96" s="9">
        <v>0</v>
      </c>
      <c r="AH96" s="4">
        <v>0</v>
      </c>
      <c r="AI96" s="15">
        <f t="shared" si="1"/>
        <v>286</v>
      </c>
    </row>
    <row r="97" spans="1:35" ht="15.75" x14ac:dyDescent="0.25">
      <c r="A97" s="1">
        <v>95</v>
      </c>
      <c r="B97" s="4" t="s">
        <v>101</v>
      </c>
      <c r="C97" s="4" t="s">
        <v>5</v>
      </c>
      <c r="D97" s="8">
        <v>88</v>
      </c>
      <c r="E97" s="8">
        <v>88</v>
      </c>
      <c r="F97" s="8">
        <v>86</v>
      </c>
      <c r="G97" s="8">
        <v>58</v>
      </c>
      <c r="H97" s="8">
        <v>86</v>
      </c>
      <c r="I97" s="8">
        <v>78</v>
      </c>
      <c r="J97" s="8">
        <v>86</v>
      </c>
      <c r="K97" s="8">
        <v>87</v>
      </c>
      <c r="L97" s="8">
        <v>82</v>
      </c>
      <c r="M97" s="8">
        <v>76</v>
      </c>
      <c r="N97" s="8">
        <v>80</v>
      </c>
      <c r="O97" s="8">
        <v>86</v>
      </c>
      <c r="P97" s="8">
        <v>78</v>
      </c>
      <c r="Q97" s="8">
        <v>76</v>
      </c>
      <c r="R97" s="8">
        <v>82</v>
      </c>
      <c r="S97" s="8">
        <v>79</v>
      </c>
      <c r="T97" s="8">
        <v>78</v>
      </c>
      <c r="U97" s="8">
        <v>86</v>
      </c>
      <c r="V97" s="8">
        <v>74</v>
      </c>
      <c r="W97" s="8">
        <v>79</v>
      </c>
      <c r="X97" s="8">
        <v>77</v>
      </c>
      <c r="Y97" s="8">
        <v>86</v>
      </c>
      <c r="Z97" s="8">
        <v>78</v>
      </c>
      <c r="AA97" s="8">
        <v>72</v>
      </c>
      <c r="AB97" s="8">
        <v>77</v>
      </c>
      <c r="AC97" s="8">
        <v>87</v>
      </c>
      <c r="AD97" s="8">
        <v>78</v>
      </c>
      <c r="AE97" s="8">
        <v>76</v>
      </c>
      <c r="AF97" s="8">
        <v>85</v>
      </c>
      <c r="AG97" s="4">
        <v>76</v>
      </c>
      <c r="AH97" s="8">
        <v>58</v>
      </c>
      <c r="AI97" s="15">
        <f t="shared" si="1"/>
        <v>2463</v>
      </c>
    </row>
    <row r="98" spans="1:35" ht="15.75" x14ac:dyDescent="0.25">
      <c r="A98" s="1">
        <v>96</v>
      </c>
      <c r="B98" s="4" t="s">
        <v>102</v>
      </c>
      <c r="C98" s="4" t="s">
        <v>5</v>
      </c>
      <c r="D98" s="8">
        <v>69</v>
      </c>
      <c r="E98" s="8">
        <v>70</v>
      </c>
      <c r="F98" s="8">
        <v>68</v>
      </c>
      <c r="G98" s="8">
        <v>79</v>
      </c>
      <c r="H98" s="8">
        <v>71</v>
      </c>
      <c r="I98" s="8">
        <v>84</v>
      </c>
      <c r="J98" s="8">
        <v>78</v>
      </c>
      <c r="K98" s="8">
        <v>73</v>
      </c>
      <c r="L98" s="8">
        <v>68</v>
      </c>
      <c r="M98" s="8">
        <v>71</v>
      </c>
      <c r="N98" s="8">
        <v>73</v>
      </c>
      <c r="O98" s="8">
        <v>78</v>
      </c>
      <c r="P98" s="8">
        <v>80</v>
      </c>
      <c r="Q98" s="8">
        <v>70</v>
      </c>
      <c r="R98" s="8">
        <v>80</v>
      </c>
      <c r="S98" s="8">
        <v>79</v>
      </c>
      <c r="T98" s="8">
        <v>76</v>
      </c>
      <c r="U98" s="8">
        <v>79</v>
      </c>
      <c r="V98" s="8">
        <v>70</v>
      </c>
      <c r="W98" s="8">
        <v>69</v>
      </c>
      <c r="X98" s="8">
        <v>76</v>
      </c>
      <c r="Y98" s="8">
        <v>70</v>
      </c>
      <c r="Z98" s="8">
        <v>76</v>
      </c>
      <c r="AA98" s="8">
        <v>70</v>
      </c>
      <c r="AB98" s="8">
        <v>67</v>
      </c>
      <c r="AC98" s="8">
        <v>97</v>
      </c>
      <c r="AD98" s="8">
        <v>69</v>
      </c>
      <c r="AE98" s="8">
        <v>79</v>
      </c>
      <c r="AF98" s="8">
        <v>89</v>
      </c>
      <c r="AG98" s="4">
        <v>72</v>
      </c>
      <c r="AH98" s="8">
        <v>90</v>
      </c>
      <c r="AI98" s="15">
        <f t="shared" si="1"/>
        <v>2340</v>
      </c>
    </row>
    <row r="99" spans="1:35" ht="15.75" x14ac:dyDescent="0.25">
      <c r="A99" s="6">
        <v>97</v>
      </c>
      <c r="B99" s="4" t="s">
        <v>103</v>
      </c>
      <c r="C99" s="4" t="s">
        <v>5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172</v>
      </c>
      <c r="K99" s="4">
        <v>0</v>
      </c>
      <c r="L99" s="9">
        <v>0</v>
      </c>
      <c r="M99" s="4">
        <v>0</v>
      </c>
      <c r="N99" s="4">
        <v>0</v>
      </c>
      <c r="O99" s="4">
        <v>0</v>
      </c>
      <c r="P99" s="4">
        <v>0</v>
      </c>
      <c r="Q99" s="4">
        <v>178</v>
      </c>
      <c r="R99" s="4">
        <v>0</v>
      </c>
      <c r="S99" s="9">
        <v>0</v>
      </c>
      <c r="T99" s="4">
        <v>0</v>
      </c>
      <c r="U99" s="4">
        <v>0</v>
      </c>
      <c r="V99" s="4">
        <v>0</v>
      </c>
      <c r="W99" s="4">
        <v>0</v>
      </c>
      <c r="X99" s="4">
        <v>179</v>
      </c>
      <c r="Y99" s="4">
        <v>0</v>
      </c>
      <c r="Z99" s="9">
        <v>0</v>
      </c>
      <c r="AA99" s="4">
        <v>0</v>
      </c>
      <c r="AB99" s="4">
        <v>0</v>
      </c>
      <c r="AC99" s="4">
        <v>0</v>
      </c>
      <c r="AD99" s="4">
        <v>0</v>
      </c>
      <c r="AE99" s="4">
        <v>179</v>
      </c>
      <c r="AF99" s="4">
        <v>0</v>
      </c>
      <c r="AG99" s="9">
        <v>0</v>
      </c>
      <c r="AH99" s="4">
        <v>0</v>
      </c>
      <c r="AI99" s="15">
        <f t="shared" si="1"/>
        <v>708</v>
      </c>
    </row>
    <row r="100" spans="1:35" ht="15.75" x14ac:dyDescent="0.25">
      <c r="A100" s="1">
        <v>98</v>
      </c>
      <c r="B100" s="4" t="s">
        <v>104</v>
      </c>
      <c r="C100" s="4" t="s">
        <v>5</v>
      </c>
      <c r="D100" s="8">
        <v>68</v>
      </c>
      <c r="E100" s="8">
        <v>58</v>
      </c>
      <c r="F100" s="8">
        <v>60</v>
      </c>
      <c r="G100" s="8">
        <v>63</v>
      </c>
      <c r="H100" s="8">
        <v>52</v>
      </c>
      <c r="I100" s="8">
        <v>64</v>
      </c>
      <c r="J100" s="8">
        <v>67</v>
      </c>
      <c r="K100" s="8">
        <v>59</v>
      </c>
      <c r="L100" s="8">
        <v>58</v>
      </c>
      <c r="M100" s="8">
        <v>57</v>
      </c>
      <c r="N100" s="8">
        <v>53</v>
      </c>
      <c r="O100" s="8">
        <v>66</v>
      </c>
      <c r="P100" s="8">
        <v>64</v>
      </c>
      <c r="Q100" s="8">
        <v>55</v>
      </c>
      <c r="R100" s="8">
        <v>58</v>
      </c>
      <c r="S100" s="8">
        <v>57</v>
      </c>
      <c r="T100" s="8">
        <v>54</v>
      </c>
      <c r="U100" s="8">
        <v>58</v>
      </c>
      <c r="V100" s="8">
        <v>56</v>
      </c>
      <c r="W100" s="8">
        <v>56</v>
      </c>
      <c r="X100" s="8">
        <v>65</v>
      </c>
      <c r="Y100" s="8">
        <v>58</v>
      </c>
      <c r="Z100" s="8">
        <v>64</v>
      </c>
      <c r="AA100" s="8">
        <v>61</v>
      </c>
      <c r="AB100" s="8">
        <v>49</v>
      </c>
      <c r="AC100" s="8">
        <v>59</v>
      </c>
      <c r="AD100" s="8">
        <v>59</v>
      </c>
      <c r="AE100" s="8">
        <v>58</v>
      </c>
      <c r="AF100" s="8">
        <v>59</v>
      </c>
      <c r="AG100" s="8">
        <v>68</v>
      </c>
      <c r="AH100" s="8">
        <v>58</v>
      </c>
      <c r="AI100" s="15">
        <f t="shared" si="1"/>
        <v>1841</v>
      </c>
    </row>
    <row r="101" spans="1:35" ht="15.75" x14ac:dyDescent="0.25">
      <c r="A101" s="1">
        <v>99</v>
      </c>
      <c r="B101" s="4" t="s">
        <v>105</v>
      </c>
      <c r="C101" s="4" t="s">
        <v>5</v>
      </c>
      <c r="D101" s="8">
        <v>57</v>
      </c>
      <c r="E101" s="8">
        <v>65</v>
      </c>
      <c r="F101" s="8">
        <v>60</v>
      </c>
      <c r="G101" s="8">
        <v>51</v>
      </c>
      <c r="H101" s="8">
        <v>62</v>
      </c>
      <c r="I101" s="8">
        <v>48</v>
      </c>
      <c r="J101" s="8">
        <v>55</v>
      </c>
      <c r="K101" s="8">
        <v>62</v>
      </c>
      <c r="L101" s="8">
        <v>55</v>
      </c>
      <c r="M101" s="8">
        <v>56</v>
      </c>
      <c r="N101" s="8">
        <v>54</v>
      </c>
      <c r="O101" s="8">
        <v>45</v>
      </c>
      <c r="P101" s="8">
        <v>52</v>
      </c>
      <c r="Q101" s="8">
        <v>52</v>
      </c>
      <c r="R101" s="8">
        <v>56</v>
      </c>
      <c r="S101" s="8">
        <v>60</v>
      </c>
      <c r="T101" s="8">
        <v>65</v>
      </c>
      <c r="U101" s="8">
        <v>67</v>
      </c>
      <c r="V101" s="8">
        <v>67</v>
      </c>
      <c r="W101" s="8">
        <v>68</v>
      </c>
      <c r="X101" s="8">
        <v>52</v>
      </c>
      <c r="Y101" s="8">
        <v>57</v>
      </c>
      <c r="Z101" s="8">
        <v>53</v>
      </c>
      <c r="AA101" s="8">
        <v>68</v>
      </c>
      <c r="AB101" s="8">
        <v>58</v>
      </c>
      <c r="AC101" s="8">
        <v>58</v>
      </c>
      <c r="AD101" s="8">
        <v>64</v>
      </c>
      <c r="AE101" s="8">
        <v>52</v>
      </c>
      <c r="AF101" s="8">
        <v>57</v>
      </c>
      <c r="AG101" s="8">
        <v>58</v>
      </c>
      <c r="AH101" s="8">
        <v>51</v>
      </c>
      <c r="AI101" s="15">
        <f t="shared" si="1"/>
        <v>1785</v>
      </c>
    </row>
    <row r="102" spans="1:35" ht="15.75" x14ac:dyDescent="0.25">
      <c r="A102" s="1">
        <v>100</v>
      </c>
      <c r="B102" s="4" t="s">
        <v>106</v>
      </c>
      <c r="C102" s="4" t="s">
        <v>5</v>
      </c>
      <c r="D102" s="8">
        <v>62</v>
      </c>
      <c r="E102" s="8">
        <v>52</v>
      </c>
      <c r="F102" s="8">
        <v>66</v>
      </c>
      <c r="G102" s="8">
        <v>58</v>
      </c>
      <c r="H102" s="8">
        <v>66</v>
      </c>
      <c r="I102" s="8">
        <v>48</v>
      </c>
      <c r="J102" s="8">
        <v>67</v>
      </c>
      <c r="K102" s="8">
        <v>66</v>
      </c>
      <c r="L102" s="8">
        <v>58</v>
      </c>
      <c r="M102" s="8">
        <v>66</v>
      </c>
      <c r="N102" s="8">
        <v>53</v>
      </c>
      <c r="O102" s="8">
        <v>66</v>
      </c>
      <c r="P102" s="8">
        <v>66</v>
      </c>
      <c r="Q102" s="8">
        <v>55</v>
      </c>
      <c r="R102" s="8">
        <v>57</v>
      </c>
      <c r="S102" s="8">
        <v>57</v>
      </c>
      <c r="T102" s="8">
        <v>57</v>
      </c>
      <c r="U102" s="8">
        <v>69</v>
      </c>
      <c r="V102" s="8">
        <v>56</v>
      </c>
      <c r="W102" s="8">
        <v>56</v>
      </c>
      <c r="X102" s="8">
        <v>53</v>
      </c>
      <c r="Y102" s="8">
        <v>68</v>
      </c>
      <c r="Z102" s="8">
        <v>64</v>
      </c>
      <c r="AA102" s="8">
        <v>68</v>
      </c>
      <c r="AB102" s="8">
        <v>65</v>
      </c>
      <c r="AC102" s="8">
        <v>60</v>
      </c>
      <c r="AD102" s="8">
        <v>60</v>
      </c>
      <c r="AE102" s="8">
        <v>58</v>
      </c>
      <c r="AF102" s="8">
        <v>59</v>
      </c>
      <c r="AG102" s="8">
        <v>60</v>
      </c>
      <c r="AH102" s="8">
        <v>58</v>
      </c>
      <c r="AI102" s="15">
        <f t="shared" si="1"/>
        <v>1874</v>
      </c>
    </row>
  </sheetData>
  <mergeCells count="5">
    <mergeCell ref="A1:A2"/>
    <mergeCell ref="B1:B2"/>
    <mergeCell ref="C1:C2"/>
    <mergeCell ref="D1:AH1"/>
    <mergeCell ref="AI1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opLeftCell="B64" zoomScale="60" zoomScaleNormal="60" workbookViewId="0">
      <selection activeCell="AH3" sqref="AH3:AH102"/>
    </sheetView>
  </sheetViews>
  <sheetFormatPr defaultRowHeight="15" x14ac:dyDescent="0.25"/>
  <cols>
    <col min="1" max="1" width="14.7109375" customWidth="1"/>
    <col min="2" max="2" width="16.5703125" customWidth="1"/>
    <col min="3" max="3" width="28.28515625" customWidth="1"/>
  </cols>
  <sheetData>
    <row r="1" spans="1:35" ht="15.75" x14ac:dyDescent="0.25">
      <c r="A1" s="53" t="s">
        <v>0</v>
      </c>
      <c r="B1" s="55" t="s">
        <v>1</v>
      </c>
      <c r="C1" s="53" t="s">
        <v>2</v>
      </c>
      <c r="D1" s="53" t="s">
        <v>108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 t="s">
        <v>109</v>
      </c>
    </row>
    <row r="2" spans="1:35" ht="15.75" x14ac:dyDescent="0.25">
      <c r="A2" s="53"/>
      <c r="B2" s="55"/>
      <c r="C2" s="53"/>
      <c r="D2" s="1">
        <v>1</v>
      </c>
      <c r="E2" s="1">
        <v>2</v>
      </c>
      <c r="F2" s="1">
        <v>3</v>
      </c>
      <c r="G2" s="2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2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2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2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53"/>
    </row>
    <row r="3" spans="1:35" ht="15.75" x14ac:dyDescent="0.25">
      <c r="A3" s="1">
        <v>1</v>
      </c>
      <c r="B3" s="4" t="s">
        <v>4</v>
      </c>
      <c r="C3" s="5" t="s">
        <v>5</v>
      </c>
      <c r="D3" s="8">
        <v>84</v>
      </c>
      <c r="E3" s="8">
        <v>78</v>
      </c>
      <c r="F3" s="8">
        <v>80</v>
      </c>
      <c r="G3" s="8">
        <v>84</v>
      </c>
      <c r="H3" s="8">
        <v>82</v>
      </c>
      <c r="I3" s="8">
        <v>81</v>
      </c>
      <c r="J3" s="8">
        <v>80</v>
      </c>
      <c r="K3" s="8">
        <v>86</v>
      </c>
      <c r="L3" s="8">
        <v>84</v>
      </c>
      <c r="M3" s="8">
        <v>76</v>
      </c>
      <c r="N3" s="8">
        <v>78</v>
      </c>
      <c r="O3" s="8">
        <v>79</v>
      </c>
      <c r="P3" s="8">
        <v>75</v>
      </c>
      <c r="Q3" s="8">
        <v>78</v>
      </c>
      <c r="R3" s="8">
        <v>89</v>
      </c>
      <c r="S3" s="8">
        <v>98</v>
      </c>
      <c r="T3" s="8">
        <v>88</v>
      </c>
      <c r="U3" s="8">
        <v>85</v>
      </c>
      <c r="V3" s="8">
        <v>86</v>
      </c>
      <c r="W3" s="8">
        <v>89</v>
      </c>
      <c r="X3" s="8">
        <v>88</v>
      </c>
      <c r="Y3" s="8">
        <v>81</v>
      </c>
      <c r="Z3" s="8">
        <v>84</v>
      </c>
      <c r="AA3" s="8">
        <v>87</v>
      </c>
      <c r="AB3" s="8">
        <v>79</v>
      </c>
      <c r="AC3" s="8">
        <v>78</v>
      </c>
      <c r="AD3" s="8">
        <v>76</v>
      </c>
      <c r="AE3" s="8">
        <v>75</v>
      </c>
      <c r="AF3" s="8">
        <v>86</v>
      </c>
      <c r="AG3" s="8">
        <v>78</v>
      </c>
      <c r="AH3" s="8">
        <v>82</v>
      </c>
      <c r="AI3" s="4">
        <f>SUM(D3:AH3)</f>
        <v>2554</v>
      </c>
    </row>
    <row r="4" spans="1:35" ht="15.75" x14ac:dyDescent="0.25">
      <c r="A4" s="1">
        <v>2</v>
      </c>
      <c r="B4" s="4" t="s">
        <v>6</v>
      </c>
      <c r="C4" s="5" t="s">
        <v>5</v>
      </c>
      <c r="D4" s="8">
        <v>93</v>
      </c>
      <c r="E4" s="8">
        <v>78</v>
      </c>
      <c r="F4" s="8">
        <v>76</v>
      </c>
      <c r="G4" s="8">
        <v>78</v>
      </c>
      <c r="H4" s="8">
        <v>81</v>
      </c>
      <c r="I4" s="8">
        <v>83</v>
      </c>
      <c r="J4" s="8">
        <v>82</v>
      </c>
      <c r="K4" s="8">
        <v>84</v>
      </c>
      <c r="L4" s="8">
        <v>80</v>
      </c>
      <c r="M4" s="8">
        <v>74</v>
      </c>
      <c r="N4" s="8">
        <v>80</v>
      </c>
      <c r="O4" s="8">
        <v>87</v>
      </c>
      <c r="P4" s="8">
        <v>78</v>
      </c>
      <c r="Q4" s="8">
        <v>86</v>
      </c>
      <c r="R4" s="8">
        <v>82</v>
      </c>
      <c r="S4" s="8">
        <v>83</v>
      </c>
      <c r="T4" s="8">
        <v>79</v>
      </c>
      <c r="U4" s="8">
        <v>81</v>
      </c>
      <c r="V4" s="8">
        <v>83</v>
      </c>
      <c r="W4" s="8">
        <v>84</v>
      </c>
      <c r="X4" s="8">
        <v>85</v>
      </c>
      <c r="Y4" s="8">
        <v>80</v>
      </c>
      <c r="Z4" s="8">
        <v>84</v>
      </c>
      <c r="AA4" s="8">
        <v>79</v>
      </c>
      <c r="AB4" s="8">
        <v>76</v>
      </c>
      <c r="AC4" s="8">
        <v>76</v>
      </c>
      <c r="AD4" s="8">
        <v>77</v>
      </c>
      <c r="AE4" s="8">
        <v>73</v>
      </c>
      <c r="AF4" s="8">
        <v>88</v>
      </c>
      <c r="AG4" s="8">
        <v>80</v>
      </c>
      <c r="AH4" s="8">
        <v>78</v>
      </c>
      <c r="AI4" s="4">
        <f t="shared" ref="AI4:AI67" si="0">SUM(D4:AH4)</f>
        <v>2508</v>
      </c>
    </row>
    <row r="5" spans="1:35" ht="15.75" x14ac:dyDescent="0.25">
      <c r="A5" s="6">
        <v>3</v>
      </c>
      <c r="B5" s="4" t="s">
        <v>7</v>
      </c>
      <c r="C5" s="5" t="s">
        <v>5</v>
      </c>
      <c r="D5" s="4">
        <v>0</v>
      </c>
      <c r="E5" s="4">
        <v>0</v>
      </c>
      <c r="F5" s="4">
        <v>0</v>
      </c>
      <c r="G5" s="4">
        <v>49</v>
      </c>
      <c r="H5" s="4">
        <v>0</v>
      </c>
      <c r="I5" s="4">
        <v>0</v>
      </c>
      <c r="J5" s="10">
        <v>0</v>
      </c>
      <c r="K5" s="4">
        <v>0</v>
      </c>
      <c r="L5" s="4">
        <v>0</v>
      </c>
      <c r="M5" s="4">
        <v>0</v>
      </c>
      <c r="N5" s="4">
        <v>47</v>
      </c>
      <c r="O5" s="4">
        <v>0</v>
      </c>
      <c r="P5" s="4">
        <v>0</v>
      </c>
      <c r="Q5" s="10">
        <v>0</v>
      </c>
      <c r="R5" s="4">
        <v>0</v>
      </c>
      <c r="S5" s="4">
        <v>0</v>
      </c>
      <c r="T5" s="4">
        <v>0</v>
      </c>
      <c r="U5" s="4">
        <v>47</v>
      </c>
      <c r="V5" s="4">
        <v>0</v>
      </c>
      <c r="W5" s="4">
        <v>0</v>
      </c>
      <c r="X5" s="10">
        <v>0</v>
      </c>
      <c r="Y5" s="4">
        <v>0</v>
      </c>
      <c r="Z5" s="4">
        <v>0</v>
      </c>
      <c r="AA5" s="4">
        <v>0</v>
      </c>
      <c r="AB5" s="4">
        <v>53</v>
      </c>
      <c r="AC5" s="4">
        <v>0</v>
      </c>
      <c r="AD5" s="4">
        <v>0</v>
      </c>
      <c r="AE5" s="10">
        <v>0</v>
      </c>
      <c r="AF5" s="10">
        <v>0</v>
      </c>
      <c r="AG5" s="4">
        <v>0</v>
      </c>
      <c r="AH5" s="4">
        <v>0</v>
      </c>
      <c r="AI5" s="4">
        <f t="shared" si="0"/>
        <v>196</v>
      </c>
    </row>
    <row r="6" spans="1:35" ht="15.75" x14ac:dyDescent="0.25">
      <c r="A6" s="6">
        <v>4</v>
      </c>
      <c r="B6" s="4" t="s">
        <v>8</v>
      </c>
      <c r="C6" s="5" t="s">
        <v>5</v>
      </c>
      <c r="D6" s="8">
        <v>0</v>
      </c>
      <c r="E6" s="8">
        <v>0</v>
      </c>
      <c r="F6" s="8">
        <v>0</v>
      </c>
      <c r="G6" s="8">
        <v>70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80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80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77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4">
        <f t="shared" si="0"/>
        <v>307</v>
      </c>
    </row>
    <row r="7" spans="1:35" ht="15.75" x14ac:dyDescent="0.25">
      <c r="A7" s="1">
        <v>5</v>
      </c>
      <c r="B7" s="4" t="s">
        <v>9</v>
      </c>
      <c r="C7" s="5" t="s">
        <v>5</v>
      </c>
      <c r="D7" s="8">
        <v>60</v>
      </c>
      <c r="E7" s="8">
        <v>62</v>
      </c>
      <c r="F7" s="8">
        <v>55</v>
      </c>
      <c r="G7" s="8">
        <v>51</v>
      </c>
      <c r="H7" s="8">
        <v>62</v>
      </c>
      <c r="I7" s="8">
        <v>48</v>
      </c>
      <c r="J7" s="8">
        <v>48</v>
      </c>
      <c r="K7" s="8">
        <v>62</v>
      </c>
      <c r="L7" s="8">
        <v>51</v>
      </c>
      <c r="M7" s="8">
        <v>56</v>
      </c>
      <c r="N7" s="8">
        <v>48</v>
      </c>
      <c r="O7" s="8">
        <v>49</v>
      </c>
      <c r="P7" s="8">
        <v>59</v>
      </c>
      <c r="Q7" s="8">
        <v>54</v>
      </c>
      <c r="R7" s="8">
        <v>54</v>
      </c>
      <c r="S7" s="8">
        <v>51</v>
      </c>
      <c r="T7" s="8">
        <v>48</v>
      </c>
      <c r="U7" s="8">
        <v>49</v>
      </c>
      <c r="V7" s="8">
        <v>53</v>
      </c>
      <c r="W7" s="8">
        <v>68</v>
      </c>
      <c r="X7" s="8">
        <v>52</v>
      </c>
      <c r="Y7" s="8">
        <v>57</v>
      </c>
      <c r="Z7" s="8">
        <v>53</v>
      </c>
      <c r="AA7" s="8">
        <v>68</v>
      </c>
      <c r="AB7" s="8">
        <v>49</v>
      </c>
      <c r="AC7" s="8">
        <v>52</v>
      </c>
      <c r="AD7" s="8">
        <v>54</v>
      </c>
      <c r="AE7" s="8">
        <v>52</v>
      </c>
      <c r="AF7" s="8">
        <v>57</v>
      </c>
      <c r="AG7" s="8">
        <v>55</v>
      </c>
      <c r="AH7" s="8">
        <v>51</v>
      </c>
      <c r="AI7" s="4">
        <f t="shared" si="0"/>
        <v>1688</v>
      </c>
    </row>
    <row r="8" spans="1:35" ht="15.75" x14ac:dyDescent="0.25">
      <c r="A8" s="1">
        <v>6</v>
      </c>
      <c r="B8" s="4" t="s">
        <v>10</v>
      </c>
      <c r="C8" s="4" t="s">
        <v>5</v>
      </c>
      <c r="D8" s="8">
        <v>50</v>
      </c>
      <c r="E8" s="8">
        <v>52</v>
      </c>
      <c r="F8" s="8">
        <v>60</v>
      </c>
      <c r="G8" s="8">
        <v>58</v>
      </c>
      <c r="H8" s="8">
        <v>52</v>
      </c>
      <c r="I8" s="8">
        <v>49</v>
      </c>
      <c r="J8" s="8">
        <v>67</v>
      </c>
      <c r="K8" s="8">
        <v>50</v>
      </c>
      <c r="L8" s="8">
        <v>58</v>
      </c>
      <c r="M8" s="8">
        <v>57</v>
      </c>
      <c r="N8" s="8">
        <v>53</v>
      </c>
      <c r="O8" s="8">
        <v>60</v>
      </c>
      <c r="P8" s="8">
        <v>64</v>
      </c>
      <c r="Q8" s="8">
        <v>55</v>
      </c>
      <c r="R8" s="8">
        <v>52</v>
      </c>
      <c r="S8" s="8">
        <v>57</v>
      </c>
      <c r="T8" s="8">
        <v>58</v>
      </c>
      <c r="U8" s="8">
        <v>58</v>
      </c>
      <c r="V8" s="8">
        <v>56</v>
      </c>
      <c r="W8" s="8">
        <v>56</v>
      </c>
      <c r="X8" s="8">
        <v>53</v>
      </c>
      <c r="Y8" s="8">
        <v>53</v>
      </c>
      <c r="Z8" s="8">
        <v>56</v>
      </c>
      <c r="AA8" s="8">
        <v>52</v>
      </c>
      <c r="AB8" s="8">
        <v>50</v>
      </c>
      <c r="AC8" s="8">
        <v>59</v>
      </c>
      <c r="AD8" s="8">
        <v>59</v>
      </c>
      <c r="AE8" s="8">
        <v>58</v>
      </c>
      <c r="AF8" s="8">
        <v>59</v>
      </c>
      <c r="AG8" s="8">
        <v>59</v>
      </c>
      <c r="AH8" s="8">
        <v>58</v>
      </c>
      <c r="AI8" s="4">
        <f t="shared" si="0"/>
        <v>1738</v>
      </c>
    </row>
    <row r="9" spans="1:35" ht="15.75" x14ac:dyDescent="0.25">
      <c r="A9" s="6">
        <v>7</v>
      </c>
      <c r="B9" s="4" t="s">
        <v>11</v>
      </c>
      <c r="C9" s="4" t="s">
        <v>12</v>
      </c>
      <c r="D9" s="4">
        <v>0</v>
      </c>
      <c r="E9" s="4">
        <v>0</v>
      </c>
      <c r="F9" s="4">
        <v>0</v>
      </c>
      <c r="G9" s="4">
        <v>86</v>
      </c>
      <c r="H9" s="4">
        <v>0</v>
      </c>
      <c r="I9" s="4">
        <v>0</v>
      </c>
      <c r="J9" s="10">
        <v>0</v>
      </c>
      <c r="K9" s="4">
        <v>0</v>
      </c>
      <c r="L9" s="4">
        <v>0</v>
      </c>
      <c r="M9" s="4">
        <v>0</v>
      </c>
      <c r="N9" s="4">
        <v>85</v>
      </c>
      <c r="O9" s="4">
        <v>0</v>
      </c>
      <c r="P9" s="4">
        <v>0</v>
      </c>
      <c r="Q9" s="10">
        <v>0</v>
      </c>
      <c r="R9" s="4">
        <v>0</v>
      </c>
      <c r="S9" s="4">
        <v>0</v>
      </c>
      <c r="T9" s="4">
        <v>0</v>
      </c>
      <c r="U9" s="4">
        <v>76</v>
      </c>
      <c r="V9" s="4">
        <v>0</v>
      </c>
      <c r="W9" s="4">
        <v>0</v>
      </c>
      <c r="X9" s="10">
        <v>0</v>
      </c>
      <c r="Y9" s="4">
        <v>0</v>
      </c>
      <c r="Z9" s="4">
        <v>0</v>
      </c>
      <c r="AA9" s="4">
        <v>0</v>
      </c>
      <c r="AB9" s="4">
        <v>79</v>
      </c>
      <c r="AC9" s="4">
        <v>0</v>
      </c>
      <c r="AD9" s="4">
        <v>0</v>
      </c>
      <c r="AE9" s="10">
        <v>0</v>
      </c>
      <c r="AF9" s="4">
        <v>0</v>
      </c>
      <c r="AG9" s="4">
        <v>0</v>
      </c>
      <c r="AH9" s="4">
        <v>0</v>
      </c>
      <c r="AI9" s="4">
        <f t="shared" si="0"/>
        <v>326</v>
      </c>
    </row>
    <row r="10" spans="1:35" ht="15.75" x14ac:dyDescent="0.25">
      <c r="A10" s="6">
        <v>8</v>
      </c>
      <c r="B10" s="4" t="s">
        <v>13</v>
      </c>
      <c r="C10" s="4" t="s">
        <v>14</v>
      </c>
      <c r="D10" s="4">
        <v>0</v>
      </c>
      <c r="E10" s="4">
        <v>0</v>
      </c>
      <c r="F10" s="4">
        <v>0</v>
      </c>
      <c r="G10" s="4">
        <v>49</v>
      </c>
      <c r="H10" s="4">
        <v>0</v>
      </c>
      <c r="I10" s="4">
        <v>0</v>
      </c>
      <c r="J10" s="10">
        <v>0</v>
      </c>
      <c r="K10" s="4">
        <v>0</v>
      </c>
      <c r="L10" s="4">
        <v>0</v>
      </c>
      <c r="M10" s="4">
        <v>0</v>
      </c>
      <c r="N10" s="4">
        <v>54</v>
      </c>
      <c r="O10" s="4">
        <v>0</v>
      </c>
      <c r="P10" s="4">
        <v>0</v>
      </c>
      <c r="Q10" s="10">
        <v>0</v>
      </c>
      <c r="R10" s="4">
        <v>0</v>
      </c>
      <c r="S10" s="4">
        <v>0</v>
      </c>
      <c r="T10" s="4">
        <v>0</v>
      </c>
      <c r="U10" s="4">
        <v>47</v>
      </c>
      <c r="V10" s="4">
        <v>0</v>
      </c>
      <c r="W10" s="4">
        <v>0</v>
      </c>
      <c r="X10" s="10">
        <v>0</v>
      </c>
      <c r="Y10" s="4">
        <v>0</v>
      </c>
      <c r="Z10" s="4">
        <v>0</v>
      </c>
      <c r="AA10" s="4">
        <v>0</v>
      </c>
      <c r="AB10" s="4">
        <v>48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f t="shared" si="0"/>
        <v>198</v>
      </c>
    </row>
    <row r="11" spans="1:35" ht="15.75" x14ac:dyDescent="0.25">
      <c r="A11" s="1">
        <v>9</v>
      </c>
      <c r="B11" s="4" t="s">
        <v>15</v>
      </c>
      <c r="C11" s="4" t="s">
        <v>5</v>
      </c>
      <c r="D11" s="8">
        <v>78</v>
      </c>
      <c r="E11" s="8">
        <v>76</v>
      </c>
      <c r="F11" s="8">
        <v>76</v>
      </c>
      <c r="G11" s="8">
        <v>76</v>
      </c>
      <c r="H11" s="8">
        <v>74</v>
      </c>
      <c r="I11" s="8">
        <v>78</v>
      </c>
      <c r="J11" s="8">
        <v>79</v>
      </c>
      <c r="K11" s="8">
        <v>76</v>
      </c>
      <c r="L11" s="8">
        <v>75</v>
      </c>
      <c r="M11" s="8">
        <v>76</v>
      </c>
      <c r="N11" s="8">
        <v>78</v>
      </c>
      <c r="O11" s="8">
        <v>73</v>
      </c>
      <c r="P11" s="8">
        <v>78</v>
      </c>
      <c r="Q11" s="8">
        <v>76</v>
      </c>
      <c r="R11" s="8">
        <v>74</v>
      </c>
      <c r="S11" s="8">
        <v>77</v>
      </c>
      <c r="T11" s="8">
        <v>78</v>
      </c>
      <c r="U11" s="8">
        <v>80</v>
      </c>
      <c r="V11" s="8">
        <v>74</v>
      </c>
      <c r="W11" s="8">
        <v>79</v>
      </c>
      <c r="X11" s="8">
        <v>77</v>
      </c>
      <c r="Y11" s="8">
        <v>80</v>
      </c>
      <c r="Z11" s="8">
        <v>78</v>
      </c>
      <c r="AA11" s="8">
        <v>72</v>
      </c>
      <c r="AB11" s="8">
        <v>77</v>
      </c>
      <c r="AC11" s="8">
        <v>87</v>
      </c>
      <c r="AD11" s="8">
        <v>78</v>
      </c>
      <c r="AE11" s="8">
        <v>76</v>
      </c>
      <c r="AF11" s="8">
        <v>78</v>
      </c>
      <c r="AG11" s="8">
        <v>73</v>
      </c>
      <c r="AH11" s="8">
        <v>76</v>
      </c>
      <c r="AI11" s="4">
        <f t="shared" si="0"/>
        <v>2383</v>
      </c>
    </row>
    <row r="12" spans="1:35" ht="15.75" x14ac:dyDescent="0.25">
      <c r="A12" s="1">
        <v>10</v>
      </c>
      <c r="B12" s="4" t="s">
        <v>16</v>
      </c>
      <c r="C12" s="5" t="s">
        <v>12</v>
      </c>
      <c r="D12" s="8">
        <v>25</v>
      </c>
      <c r="E12" s="8">
        <v>27</v>
      </c>
      <c r="F12" s="8">
        <v>28</v>
      </c>
      <c r="G12" s="8">
        <v>31</v>
      </c>
      <c r="H12" s="8">
        <v>32</v>
      </c>
      <c r="I12" s="8">
        <v>24</v>
      </c>
      <c r="J12" s="8">
        <v>27</v>
      </c>
      <c r="K12" s="8">
        <v>27</v>
      </c>
      <c r="L12" s="8">
        <v>29</v>
      </c>
      <c r="M12" s="8">
        <v>32</v>
      </c>
      <c r="N12" s="8">
        <v>34</v>
      </c>
      <c r="O12" s="8">
        <v>28</v>
      </c>
      <c r="P12" s="8">
        <v>27</v>
      </c>
      <c r="Q12" s="8">
        <v>29</v>
      </c>
      <c r="R12" s="8">
        <v>34</v>
      </c>
      <c r="S12" s="8">
        <v>36</v>
      </c>
      <c r="T12" s="8">
        <v>311</v>
      </c>
      <c r="U12" s="8">
        <v>27</v>
      </c>
      <c r="V12" s="8">
        <v>28</v>
      </c>
      <c r="W12" s="8">
        <v>25</v>
      </c>
      <c r="X12" s="8">
        <v>25</v>
      </c>
      <c r="Y12" s="8">
        <v>24</v>
      </c>
      <c r="Z12" s="8">
        <v>23</v>
      </c>
      <c r="AA12" s="8">
        <v>25</v>
      </c>
      <c r="AB12" s="8">
        <v>32</v>
      </c>
      <c r="AC12" s="8">
        <v>22</v>
      </c>
      <c r="AD12" s="8">
        <v>35</v>
      </c>
      <c r="AE12" s="8">
        <v>28</v>
      </c>
      <c r="AF12" s="8">
        <v>27</v>
      </c>
      <c r="AG12" s="8">
        <v>25</v>
      </c>
      <c r="AH12" s="8">
        <v>28</v>
      </c>
      <c r="AI12" s="4">
        <f t="shared" si="0"/>
        <v>1155</v>
      </c>
    </row>
    <row r="13" spans="1:35" ht="15.75" x14ac:dyDescent="0.25">
      <c r="A13" s="1">
        <v>11</v>
      </c>
      <c r="B13" s="4" t="s">
        <v>17</v>
      </c>
      <c r="C13" s="5" t="s">
        <v>14</v>
      </c>
      <c r="D13" s="4">
        <v>23</v>
      </c>
      <c r="E13" s="4">
        <v>19</v>
      </c>
      <c r="F13" s="4">
        <v>24</v>
      </c>
      <c r="G13" s="4">
        <v>25</v>
      </c>
      <c r="H13" s="4">
        <v>19</v>
      </c>
      <c r="I13" s="4">
        <v>21</v>
      </c>
      <c r="J13" s="4">
        <v>22</v>
      </c>
      <c r="K13" s="4">
        <v>23</v>
      </c>
      <c r="L13" s="4">
        <v>21</v>
      </c>
      <c r="M13" s="4">
        <v>24</v>
      </c>
      <c r="N13" s="4">
        <v>22</v>
      </c>
      <c r="O13" s="4">
        <v>23</v>
      </c>
      <c r="P13" s="4">
        <v>23</v>
      </c>
      <c r="Q13" s="4">
        <v>21</v>
      </c>
      <c r="R13" s="4">
        <v>16</v>
      </c>
      <c r="S13" s="4">
        <v>26</v>
      </c>
      <c r="T13" s="4">
        <v>23</v>
      </c>
      <c r="U13" s="4">
        <v>21</v>
      </c>
      <c r="V13" s="4">
        <v>26</v>
      </c>
      <c r="W13" s="4">
        <v>23</v>
      </c>
      <c r="X13" s="4">
        <v>22</v>
      </c>
      <c r="Y13" s="4">
        <v>24</v>
      </c>
      <c r="Z13" s="4">
        <v>23</v>
      </c>
      <c r="AA13" s="4">
        <v>25</v>
      </c>
      <c r="AB13" s="4">
        <v>18</v>
      </c>
      <c r="AC13" s="4">
        <v>22</v>
      </c>
      <c r="AD13" s="4">
        <v>26</v>
      </c>
      <c r="AE13" s="4">
        <v>28</v>
      </c>
      <c r="AF13" s="4">
        <v>21</v>
      </c>
      <c r="AG13" s="4">
        <v>21</v>
      </c>
      <c r="AH13" s="4">
        <v>21</v>
      </c>
      <c r="AI13" s="4">
        <f t="shared" si="0"/>
        <v>696</v>
      </c>
    </row>
    <row r="14" spans="1:35" ht="15.75" x14ac:dyDescent="0.25">
      <c r="A14" s="1">
        <v>12</v>
      </c>
      <c r="B14" s="4" t="s">
        <v>18</v>
      </c>
      <c r="C14" s="5" t="s">
        <v>5</v>
      </c>
      <c r="D14" s="8">
        <v>92</v>
      </c>
      <c r="E14" s="8">
        <v>102</v>
      </c>
      <c r="F14" s="8">
        <v>83</v>
      </c>
      <c r="G14" s="8">
        <v>90</v>
      </c>
      <c r="H14" s="8">
        <v>88</v>
      </c>
      <c r="I14" s="8">
        <v>84</v>
      </c>
      <c r="J14" s="8">
        <v>97</v>
      </c>
      <c r="K14" s="8">
        <v>81</v>
      </c>
      <c r="L14" s="8">
        <v>85</v>
      </c>
      <c r="M14" s="8">
        <v>80</v>
      </c>
      <c r="N14" s="8">
        <v>82</v>
      </c>
      <c r="O14" s="8">
        <v>85</v>
      </c>
      <c r="P14" s="8">
        <v>80</v>
      </c>
      <c r="Q14" s="8">
        <v>86</v>
      </c>
      <c r="R14" s="8">
        <v>80</v>
      </c>
      <c r="S14" s="8">
        <v>85</v>
      </c>
      <c r="T14" s="8">
        <v>89</v>
      </c>
      <c r="U14" s="8">
        <v>79</v>
      </c>
      <c r="V14" s="8">
        <v>98</v>
      </c>
      <c r="W14" s="8">
        <v>85</v>
      </c>
      <c r="X14" s="8">
        <v>83</v>
      </c>
      <c r="Y14" s="8">
        <v>112</v>
      </c>
      <c r="Z14" s="8">
        <v>86</v>
      </c>
      <c r="AA14" s="8">
        <v>86</v>
      </c>
      <c r="AB14" s="8">
        <v>85</v>
      </c>
      <c r="AC14" s="8">
        <v>102</v>
      </c>
      <c r="AD14" s="8">
        <v>93</v>
      </c>
      <c r="AE14" s="8">
        <v>89</v>
      </c>
      <c r="AF14" s="8">
        <v>82</v>
      </c>
      <c r="AG14" s="8">
        <v>81</v>
      </c>
      <c r="AH14" s="8">
        <v>90</v>
      </c>
      <c r="AI14" s="4">
        <f t="shared" si="0"/>
        <v>2720</v>
      </c>
    </row>
    <row r="15" spans="1:35" ht="15.75" x14ac:dyDescent="0.25">
      <c r="A15" s="6">
        <v>13</v>
      </c>
      <c r="B15" s="4" t="s">
        <v>19</v>
      </c>
      <c r="C15" s="5" t="s">
        <v>12</v>
      </c>
      <c r="D15" s="4">
        <v>0</v>
      </c>
      <c r="E15" s="10">
        <v>0</v>
      </c>
      <c r="F15" s="4">
        <v>0</v>
      </c>
      <c r="G15" s="4">
        <v>148</v>
      </c>
      <c r="H15" s="4">
        <v>0</v>
      </c>
      <c r="I15" s="4">
        <v>0</v>
      </c>
      <c r="J15" s="10">
        <v>0</v>
      </c>
      <c r="K15" s="4">
        <v>0</v>
      </c>
      <c r="L15" s="10">
        <v>0</v>
      </c>
      <c r="M15" s="4">
        <v>0</v>
      </c>
      <c r="N15" s="4">
        <v>132</v>
      </c>
      <c r="O15" s="4">
        <v>0</v>
      </c>
      <c r="P15" s="4">
        <v>0</v>
      </c>
      <c r="Q15" s="10">
        <v>0</v>
      </c>
      <c r="R15" s="4">
        <v>0</v>
      </c>
      <c r="S15" s="10">
        <v>0</v>
      </c>
      <c r="T15" s="4">
        <v>0</v>
      </c>
      <c r="U15" s="4">
        <v>165</v>
      </c>
      <c r="V15" s="4">
        <v>0</v>
      </c>
      <c r="W15" s="4">
        <v>0</v>
      </c>
      <c r="X15" s="10">
        <v>0</v>
      </c>
      <c r="Y15" s="4">
        <v>0</v>
      </c>
      <c r="Z15" s="10">
        <v>0</v>
      </c>
      <c r="AA15" s="4">
        <v>0</v>
      </c>
      <c r="AB15" s="4">
        <v>178</v>
      </c>
      <c r="AC15" s="4">
        <v>0</v>
      </c>
      <c r="AD15" s="4">
        <v>0</v>
      </c>
      <c r="AE15" s="10">
        <v>0</v>
      </c>
      <c r="AF15" s="4">
        <v>0</v>
      </c>
      <c r="AG15" s="4">
        <v>0</v>
      </c>
      <c r="AH15" s="4">
        <v>0</v>
      </c>
      <c r="AI15" s="4">
        <f t="shared" si="0"/>
        <v>623</v>
      </c>
    </row>
    <row r="16" spans="1:35" ht="15.75" x14ac:dyDescent="0.25">
      <c r="A16" s="1">
        <v>14</v>
      </c>
      <c r="B16" s="4" t="s">
        <v>20</v>
      </c>
      <c r="C16" s="4" t="s">
        <v>5</v>
      </c>
      <c r="D16" s="8">
        <v>78</v>
      </c>
      <c r="E16" s="8">
        <v>77</v>
      </c>
      <c r="F16" s="8">
        <v>76</v>
      </c>
      <c r="G16" s="8">
        <v>73</v>
      </c>
      <c r="H16" s="8">
        <v>64</v>
      </c>
      <c r="I16" s="8">
        <v>78</v>
      </c>
      <c r="J16" s="8">
        <v>74</v>
      </c>
      <c r="K16" s="8">
        <v>76</v>
      </c>
      <c r="L16" s="8">
        <v>74</v>
      </c>
      <c r="M16" s="8">
        <v>76</v>
      </c>
      <c r="N16" s="8">
        <v>80</v>
      </c>
      <c r="O16" s="8">
        <v>86</v>
      </c>
      <c r="P16" s="8">
        <v>80</v>
      </c>
      <c r="Q16" s="8">
        <v>76</v>
      </c>
      <c r="R16" s="8">
        <v>74</v>
      </c>
      <c r="S16" s="8">
        <v>77</v>
      </c>
      <c r="T16" s="8">
        <v>78</v>
      </c>
      <c r="U16" s="8">
        <v>80</v>
      </c>
      <c r="V16" s="8">
        <v>78</v>
      </c>
      <c r="W16" s="8">
        <v>79</v>
      </c>
      <c r="X16" s="8">
        <v>77</v>
      </c>
      <c r="Y16" s="8">
        <v>76</v>
      </c>
      <c r="Z16" s="8">
        <v>78</v>
      </c>
      <c r="AA16" s="8">
        <v>72</v>
      </c>
      <c r="AB16" s="8">
        <v>77</v>
      </c>
      <c r="AC16" s="8">
        <v>79</v>
      </c>
      <c r="AD16" s="8">
        <v>79</v>
      </c>
      <c r="AE16" s="8">
        <v>76</v>
      </c>
      <c r="AF16" s="8">
        <v>82</v>
      </c>
      <c r="AG16" s="8">
        <v>81</v>
      </c>
      <c r="AH16" s="8">
        <v>73</v>
      </c>
      <c r="AI16" s="4">
        <f t="shared" si="0"/>
        <v>2384</v>
      </c>
    </row>
    <row r="17" spans="1:35" ht="15.75" x14ac:dyDescent="0.25">
      <c r="A17" s="1">
        <v>15</v>
      </c>
      <c r="B17" s="4" t="s">
        <v>21</v>
      </c>
      <c r="C17" s="4" t="s">
        <v>14</v>
      </c>
      <c r="D17" s="4">
        <v>23</v>
      </c>
      <c r="E17" s="4">
        <v>19</v>
      </c>
      <c r="F17" s="4">
        <v>17</v>
      </c>
      <c r="G17" s="4">
        <v>21</v>
      </c>
      <c r="H17" s="4">
        <v>15</v>
      </c>
      <c r="I17" s="4">
        <v>18</v>
      </c>
      <c r="J17" s="4">
        <v>24</v>
      </c>
      <c r="K17" s="4">
        <v>18</v>
      </c>
      <c r="L17" s="4">
        <v>19</v>
      </c>
      <c r="M17" s="4">
        <v>21</v>
      </c>
      <c r="N17" s="4">
        <v>23</v>
      </c>
      <c r="O17" s="4">
        <v>24</v>
      </c>
      <c r="P17" s="4">
        <v>19</v>
      </c>
      <c r="Q17" s="4">
        <v>26</v>
      </c>
      <c r="R17" s="4">
        <v>21</v>
      </c>
      <c r="S17" s="4">
        <v>19</v>
      </c>
      <c r="T17" s="4">
        <v>24</v>
      </c>
      <c r="U17" s="4">
        <v>23</v>
      </c>
      <c r="V17" s="4">
        <v>26</v>
      </c>
      <c r="W17" s="4">
        <v>25</v>
      </c>
      <c r="X17" s="4">
        <v>18</v>
      </c>
      <c r="Y17" s="4">
        <v>19</v>
      </c>
      <c r="Z17" s="4">
        <v>23</v>
      </c>
      <c r="AA17" s="4">
        <v>21</v>
      </c>
      <c r="AB17" s="4">
        <v>22</v>
      </c>
      <c r="AC17" s="4">
        <v>21</v>
      </c>
      <c r="AD17" s="4">
        <v>19</v>
      </c>
      <c r="AE17" s="4">
        <v>19</v>
      </c>
      <c r="AF17" s="4">
        <v>23</v>
      </c>
      <c r="AG17" s="4">
        <v>21</v>
      </c>
      <c r="AH17" s="4">
        <v>21</v>
      </c>
      <c r="AI17" s="4">
        <f t="shared" si="0"/>
        <v>652</v>
      </c>
    </row>
    <row r="18" spans="1:35" ht="15.75" x14ac:dyDescent="0.25">
      <c r="A18" s="1">
        <v>16</v>
      </c>
      <c r="B18" s="4" t="s">
        <v>22</v>
      </c>
      <c r="C18" s="4" t="s">
        <v>12</v>
      </c>
      <c r="D18" s="8">
        <v>36</v>
      </c>
      <c r="E18" s="8">
        <v>38</v>
      </c>
      <c r="F18" s="8">
        <v>43</v>
      </c>
      <c r="G18" s="8">
        <v>46</v>
      </c>
      <c r="H18" s="8">
        <v>38</v>
      </c>
      <c r="I18" s="8">
        <v>34</v>
      </c>
      <c r="J18" s="8">
        <v>32</v>
      </c>
      <c r="K18" s="8">
        <v>37</v>
      </c>
      <c r="L18" s="8">
        <v>37</v>
      </c>
      <c r="M18" s="8">
        <v>32</v>
      </c>
      <c r="N18" s="8">
        <v>26</v>
      </c>
      <c r="O18" s="8">
        <v>37</v>
      </c>
      <c r="P18" s="8">
        <v>26</v>
      </c>
      <c r="Q18" s="8">
        <v>27</v>
      </c>
      <c r="R18" s="8">
        <v>29</v>
      </c>
      <c r="S18" s="8">
        <v>22</v>
      </c>
      <c r="T18" s="8">
        <v>28</v>
      </c>
      <c r="U18" s="8">
        <v>29</v>
      </c>
      <c r="V18" s="8">
        <v>26</v>
      </c>
      <c r="W18" s="8">
        <v>36</v>
      </c>
      <c r="X18" s="8">
        <v>31</v>
      </c>
      <c r="Y18" s="8">
        <v>32</v>
      </c>
      <c r="Z18" s="8">
        <v>31</v>
      </c>
      <c r="AA18" s="8">
        <v>35</v>
      </c>
      <c r="AB18" s="8">
        <v>36</v>
      </c>
      <c r="AC18" s="8">
        <v>26</v>
      </c>
      <c r="AD18" s="8">
        <v>28</v>
      </c>
      <c r="AE18" s="8">
        <v>27</v>
      </c>
      <c r="AF18" s="8">
        <v>24</v>
      </c>
      <c r="AG18" s="8">
        <v>27</v>
      </c>
      <c r="AH18" s="8">
        <v>25</v>
      </c>
      <c r="AI18" s="4">
        <f t="shared" si="0"/>
        <v>981</v>
      </c>
    </row>
    <row r="19" spans="1:35" ht="15.75" x14ac:dyDescent="0.25">
      <c r="A19" s="1">
        <v>17</v>
      </c>
      <c r="B19" s="4" t="s">
        <v>23</v>
      </c>
      <c r="C19" s="4" t="s">
        <v>5</v>
      </c>
      <c r="D19" s="8">
        <v>78</v>
      </c>
      <c r="E19" s="8">
        <v>76</v>
      </c>
      <c r="F19" s="8">
        <v>76</v>
      </c>
      <c r="G19" s="8">
        <v>76</v>
      </c>
      <c r="H19" s="8">
        <v>74</v>
      </c>
      <c r="I19" s="8">
        <v>78</v>
      </c>
      <c r="J19" s="8">
        <v>79</v>
      </c>
      <c r="K19" s="8">
        <v>76</v>
      </c>
      <c r="L19" s="8">
        <v>82</v>
      </c>
      <c r="M19" s="8">
        <v>76</v>
      </c>
      <c r="N19" s="8">
        <v>80</v>
      </c>
      <c r="O19" s="8">
        <v>86</v>
      </c>
      <c r="P19" s="8">
        <v>78</v>
      </c>
      <c r="Q19" s="8">
        <v>76</v>
      </c>
      <c r="R19" s="8">
        <v>82</v>
      </c>
      <c r="S19" s="8">
        <v>77</v>
      </c>
      <c r="T19" s="8">
        <v>78</v>
      </c>
      <c r="U19" s="8">
        <v>80</v>
      </c>
      <c r="V19" s="8">
        <v>74</v>
      </c>
      <c r="W19" s="8">
        <v>79</v>
      </c>
      <c r="X19" s="8">
        <v>77</v>
      </c>
      <c r="Y19" s="8">
        <v>80</v>
      </c>
      <c r="Z19" s="8">
        <v>78</v>
      </c>
      <c r="AA19" s="8">
        <v>72</v>
      </c>
      <c r="AB19" s="8">
        <v>77</v>
      </c>
      <c r="AC19" s="8">
        <v>87</v>
      </c>
      <c r="AD19" s="8">
        <v>78</v>
      </c>
      <c r="AE19" s="8">
        <v>76</v>
      </c>
      <c r="AF19" s="8">
        <v>85</v>
      </c>
      <c r="AG19" s="4">
        <v>82</v>
      </c>
      <c r="AH19" s="8">
        <v>76</v>
      </c>
      <c r="AI19" s="4">
        <f t="shared" si="0"/>
        <v>2429</v>
      </c>
    </row>
    <row r="20" spans="1:35" ht="15.75" x14ac:dyDescent="0.25">
      <c r="A20" s="1">
        <v>18</v>
      </c>
      <c r="B20" s="4" t="s">
        <v>24</v>
      </c>
      <c r="C20" s="4" t="s">
        <v>5</v>
      </c>
      <c r="D20" s="8">
        <v>76</v>
      </c>
      <c r="E20" s="8">
        <v>75</v>
      </c>
      <c r="F20" s="8">
        <v>78</v>
      </c>
      <c r="G20" s="8">
        <v>90</v>
      </c>
      <c r="H20" s="8">
        <v>76</v>
      </c>
      <c r="I20" s="8">
        <v>84</v>
      </c>
      <c r="J20" s="8">
        <v>97</v>
      </c>
      <c r="K20" s="8">
        <v>85</v>
      </c>
      <c r="L20" s="8">
        <v>85</v>
      </c>
      <c r="M20" s="8">
        <v>80</v>
      </c>
      <c r="N20" s="8">
        <v>73</v>
      </c>
      <c r="O20" s="8">
        <v>85</v>
      </c>
      <c r="P20" s="8">
        <v>80</v>
      </c>
      <c r="Q20" s="8">
        <v>70</v>
      </c>
      <c r="R20" s="8">
        <v>80</v>
      </c>
      <c r="S20" s="8">
        <v>85</v>
      </c>
      <c r="T20" s="8">
        <v>76</v>
      </c>
      <c r="U20" s="8">
        <v>79</v>
      </c>
      <c r="V20" s="8">
        <v>78</v>
      </c>
      <c r="W20" s="8">
        <v>84</v>
      </c>
      <c r="X20" s="8">
        <v>75</v>
      </c>
      <c r="Y20" s="8">
        <v>78</v>
      </c>
      <c r="Z20" s="8">
        <v>87</v>
      </c>
      <c r="AA20" s="8">
        <v>73</v>
      </c>
      <c r="AB20" s="8">
        <v>79</v>
      </c>
      <c r="AC20" s="8">
        <v>81</v>
      </c>
      <c r="AD20" s="8">
        <v>69</v>
      </c>
      <c r="AE20" s="8">
        <v>89</v>
      </c>
      <c r="AF20" s="8">
        <v>71</v>
      </c>
      <c r="AG20" s="4">
        <v>78</v>
      </c>
      <c r="AH20" s="8">
        <v>90</v>
      </c>
      <c r="AI20" s="4">
        <f t="shared" si="0"/>
        <v>2486</v>
      </c>
    </row>
    <row r="21" spans="1:35" ht="15.75" x14ac:dyDescent="0.25">
      <c r="A21" s="6">
        <v>19</v>
      </c>
      <c r="B21" s="4" t="s">
        <v>25</v>
      </c>
      <c r="C21" s="4" t="s">
        <v>12</v>
      </c>
      <c r="D21" s="4">
        <v>0</v>
      </c>
      <c r="E21" s="10">
        <v>0</v>
      </c>
      <c r="F21" s="4">
        <v>0</v>
      </c>
      <c r="G21" s="4">
        <v>105</v>
      </c>
      <c r="H21" s="4">
        <v>0</v>
      </c>
      <c r="I21" s="4">
        <v>0</v>
      </c>
      <c r="J21" s="4">
        <v>0</v>
      </c>
      <c r="K21" s="4">
        <v>0</v>
      </c>
      <c r="L21" s="10">
        <v>0</v>
      </c>
      <c r="M21" s="4">
        <v>0</v>
      </c>
      <c r="N21" s="4">
        <v>92</v>
      </c>
      <c r="O21" s="4">
        <v>0</v>
      </c>
      <c r="P21" s="4">
        <v>0</v>
      </c>
      <c r="Q21" s="10">
        <v>0</v>
      </c>
      <c r="R21" s="4">
        <v>0</v>
      </c>
      <c r="S21" s="10">
        <v>0</v>
      </c>
      <c r="T21" s="4">
        <v>0</v>
      </c>
      <c r="U21" s="4">
        <v>86</v>
      </c>
      <c r="V21" s="4">
        <v>0</v>
      </c>
      <c r="W21" s="4">
        <v>0</v>
      </c>
      <c r="X21" s="10">
        <v>0</v>
      </c>
      <c r="Y21" s="4">
        <v>0</v>
      </c>
      <c r="Z21" s="10">
        <v>0</v>
      </c>
      <c r="AA21" s="4">
        <v>0</v>
      </c>
      <c r="AB21" s="4">
        <v>86</v>
      </c>
      <c r="AC21" s="4">
        <v>0</v>
      </c>
      <c r="AD21" s="4">
        <v>0</v>
      </c>
      <c r="AE21" s="10">
        <v>0</v>
      </c>
      <c r="AF21" s="4">
        <v>0</v>
      </c>
      <c r="AG21" s="10">
        <v>0</v>
      </c>
      <c r="AH21" s="4">
        <v>0</v>
      </c>
      <c r="AI21" s="4">
        <f t="shared" si="0"/>
        <v>369</v>
      </c>
    </row>
    <row r="22" spans="1:35" ht="15.75" x14ac:dyDescent="0.25">
      <c r="A22" s="1">
        <v>20</v>
      </c>
      <c r="B22" s="4" t="s">
        <v>26</v>
      </c>
      <c r="C22" s="4" t="s">
        <v>14</v>
      </c>
      <c r="D22" s="4">
        <v>21</v>
      </c>
      <c r="E22" s="4">
        <v>23</v>
      </c>
      <c r="F22" s="4">
        <v>25</v>
      </c>
      <c r="G22" s="4">
        <v>21</v>
      </c>
      <c r="H22" s="4">
        <v>25</v>
      </c>
      <c r="I22" s="4">
        <v>19</v>
      </c>
      <c r="J22" s="4">
        <v>24</v>
      </c>
      <c r="K22" s="4">
        <v>26</v>
      </c>
      <c r="L22" s="4">
        <v>22</v>
      </c>
      <c r="M22" s="4">
        <v>26</v>
      </c>
      <c r="N22" s="4">
        <v>24</v>
      </c>
      <c r="O22" s="4">
        <v>25</v>
      </c>
      <c r="P22" s="4">
        <v>19</v>
      </c>
      <c r="Q22" s="4">
        <v>18</v>
      </c>
      <c r="R22" s="4">
        <v>19</v>
      </c>
      <c r="S22" s="4">
        <v>19</v>
      </c>
      <c r="T22" s="4">
        <v>25</v>
      </c>
      <c r="U22" s="4">
        <v>26</v>
      </c>
      <c r="V22" s="4">
        <v>21</v>
      </c>
      <c r="W22" s="4">
        <v>22</v>
      </c>
      <c r="X22" s="4">
        <v>23</v>
      </c>
      <c r="Y22" s="4">
        <v>24</v>
      </c>
      <c r="Z22" s="4">
        <v>21</v>
      </c>
      <c r="AA22" s="4">
        <v>21</v>
      </c>
      <c r="AB22" s="4">
        <v>23</v>
      </c>
      <c r="AC22" s="4">
        <v>24</v>
      </c>
      <c r="AD22" s="4">
        <v>25</v>
      </c>
      <c r="AE22" s="4">
        <v>21</v>
      </c>
      <c r="AF22" s="4">
        <v>19</v>
      </c>
      <c r="AG22" s="4">
        <v>19</v>
      </c>
      <c r="AH22" s="4">
        <v>21</v>
      </c>
      <c r="AI22" s="4">
        <f t="shared" si="0"/>
        <v>691</v>
      </c>
    </row>
    <row r="23" spans="1:35" ht="15.75" x14ac:dyDescent="0.25">
      <c r="A23" s="1">
        <v>21</v>
      </c>
      <c r="B23" s="4" t="s">
        <v>27</v>
      </c>
      <c r="C23" s="4" t="s">
        <v>12</v>
      </c>
      <c r="D23" s="8">
        <v>27</v>
      </c>
      <c r="E23" s="8">
        <v>31</v>
      </c>
      <c r="F23" s="8">
        <v>25</v>
      </c>
      <c r="G23" s="8">
        <v>24</v>
      </c>
      <c r="H23" s="8">
        <v>27</v>
      </c>
      <c r="I23" s="8">
        <v>26</v>
      </c>
      <c r="J23" s="8">
        <v>26</v>
      </c>
      <c r="K23" s="8">
        <v>24</v>
      </c>
      <c r="L23" s="8">
        <v>24</v>
      </c>
      <c r="M23" s="8">
        <v>23</v>
      </c>
      <c r="N23" s="8">
        <v>28</v>
      </c>
      <c r="O23" s="8">
        <v>26</v>
      </c>
      <c r="P23" s="8">
        <v>26</v>
      </c>
      <c r="Q23" s="8">
        <v>25</v>
      </c>
      <c r="R23" s="8">
        <v>24</v>
      </c>
      <c r="S23" s="8">
        <v>23</v>
      </c>
      <c r="T23" s="8">
        <v>29</v>
      </c>
      <c r="U23" s="8">
        <v>27</v>
      </c>
      <c r="V23" s="8">
        <v>26</v>
      </c>
      <c r="W23" s="8">
        <v>24</v>
      </c>
      <c r="X23" s="8">
        <v>22</v>
      </c>
      <c r="Y23" s="8">
        <v>31</v>
      </c>
      <c r="Z23" s="8">
        <v>23</v>
      </c>
      <c r="AA23" s="8">
        <v>22</v>
      </c>
      <c r="AB23" s="8">
        <v>36</v>
      </c>
      <c r="AC23" s="8">
        <v>38</v>
      </c>
      <c r="AD23" s="8">
        <v>49</v>
      </c>
      <c r="AE23" s="8">
        <v>40</v>
      </c>
      <c r="AF23" s="8">
        <v>35</v>
      </c>
      <c r="AG23" s="8">
        <v>34</v>
      </c>
      <c r="AH23" s="8">
        <v>24</v>
      </c>
      <c r="AI23" s="4">
        <f t="shared" si="0"/>
        <v>869</v>
      </c>
    </row>
    <row r="24" spans="1:35" ht="15.75" x14ac:dyDescent="0.25">
      <c r="A24" s="1">
        <v>22</v>
      </c>
      <c r="B24" s="4" t="s">
        <v>28</v>
      </c>
      <c r="C24" s="4" t="s">
        <v>5</v>
      </c>
      <c r="D24" s="8">
        <v>76</v>
      </c>
      <c r="E24" s="8">
        <v>70</v>
      </c>
      <c r="F24" s="8">
        <v>75</v>
      </c>
      <c r="G24" s="8">
        <v>90</v>
      </c>
      <c r="H24" s="8">
        <v>71</v>
      </c>
      <c r="I24" s="8">
        <v>84</v>
      </c>
      <c r="J24" s="8">
        <v>97</v>
      </c>
      <c r="K24" s="8">
        <v>85</v>
      </c>
      <c r="L24" s="8">
        <v>85</v>
      </c>
      <c r="M24" s="8">
        <v>80</v>
      </c>
      <c r="N24" s="8">
        <v>73</v>
      </c>
      <c r="O24" s="8">
        <v>85</v>
      </c>
      <c r="P24" s="8">
        <v>80</v>
      </c>
      <c r="Q24" s="8">
        <v>70</v>
      </c>
      <c r="R24" s="8">
        <v>80</v>
      </c>
      <c r="S24" s="8">
        <v>85</v>
      </c>
      <c r="T24" s="8">
        <v>76</v>
      </c>
      <c r="U24" s="8">
        <v>79</v>
      </c>
      <c r="V24" s="8">
        <v>70</v>
      </c>
      <c r="W24" s="8">
        <v>69</v>
      </c>
      <c r="X24" s="8">
        <v>79</v>
      </c>
      <c r="Y24" s="8">
        <v>70</v>
      </c>
      <c r="Z24" s="8">
        <v>86</v>
      </c>
      <c r="AA24" s="8">
        <v>86</v>
      </c>
      <c r="AB24" s="8">
        <v>85</v>
      </c>
      <c r="AC24" s="8">
        <v>68</v>
      </c>
      <c r="AD24" s="8">
        <v>69</v>
      </c>
      <c r="AE24" s="8">
        <v>89</v>
      </c>
      <c r="AF24" s="8">
        <v>71</v>
      </c>
      <c r="AG24" s="8">
        <v>81</v>
      </c>
      <c r="AH24" s="8">
        <v>90</v>
      </c>
      <c r="AI24" s="4">
        <f t="shared" si="0"/>
        <v>2454</v>
      </c>
    </row>
    <row r="25" spans="1:35" ht="15.75" x14ac:dyDescent="0.25">
      <c r="A25" s="1">
        <v>23</v>
      </c>
      <c r="B25" s="4" t="s">
        <v>29</v>
      </c>
      <c r="C25" s="4" t="s">
        <v>12</v>
      </c>
      <c r="D25" s="8">
        <v>37</v>
      </c>
      <c r="E25" s="8">
        <v>50</v>
      </c>
      <c r="F25" s="8">
        <v>46</v>
      </c>
      <c r="G25" s="8">
        <v>46</v>
      </c>
      <c r="H25" s="8">
        <v>28</v>
      </c>
      <c r="I25" s="8">
        <v>38</v>
      </c>
      <c r="J25" s="8">
        <v>32</v>
      </c>
      <c r="K25" s="8">
        <v>47</v>
      </c>
      <c r="L25" s="8">
        <v>36</v>
      </c>
      <c r="M25" s="8">
        <v>38</v>
      </c>
      <c r="N25" s="8">
        <v>49</v>
      </c>
      <c r="O25" s="8">
        <v>40</v>
      </c>
      <c r="P25" s="8">
        <v>35</v>
      </c>
      <c r="Q25" s="8">
        <v>34</v>
      </c>
      <c r="R25" s="8">
        <v>32</v>
      </c>
      <c r="S25" s="8">
        <v>47</v>
      </c>
      <c r="T25" s="8">
        <v>36</v>
      </c>
      <c r="U25" s="8">
        <v>38</v>
      </c>
      <c r="V25" s="8">
        <v>49</v>
      </c>
      <c r="W25" s="8">
        <v>40</v>
      </c>
      <c r="X25" s="8">
        <v>35</v>
      </c>
      <c r="Y25" s="8">
        <v>34</v>
      </c>
      <c r="Z25" s="8">
        <v>40</v>
      </c>
      <c r="AA25" s="8">
        <v>47</v>
      </c>
      <c r="AB25" s="8">
        <v>36</v>
      </c>
      <c r="AC25" s="8">
        <v>40</v>
      </c>
      <c r="AD25" s="8">
        <v>49</v>
      </c>
      <c r="AE25" s="8">
        <v>40</v>
      </c>
      <c r="AF25" s="8">
        <v>38</v>
      </c>
      <c r="AG25" s="8">
        <v>39</v>
      </c>
      <c r="AH25" s="8">
        <v>46</v>
      </c>
      <c r="AI25" s="4">
        <f t="shared" si="0"/>
        <v>1242</v>
      </c>
    </row>
    <row r="26" spans="1:35" ht="15.75" x14ac:dyDescent="0.25">
      <c r="A26" s="1">
        <v>24</v>
      </c>
      <c r="B26" s="4" t="s">
        <v>30</v>
      </c>
      <c r="C26" s="4" t="s">
        <v>5</v>
      </c>
      <c r="D26" s="8">
        <v>76</v>
      </c>
      <c r="E26" s="8">
        <v>70</v>
      </c>
      <c r="F26" s="8">
        <v>88</v>
      </c>
      <c r="G26" s="8">
        <v>90</v>
      </c>
      <c r="H26" s="8">
        <v>86</v>
      </c>
      <c r="I26" s="8">
        <v>84</v>
      </c>
      <c r="J26" s="8">
        <v>97</v>
      </c>
      <c r="K26" s="8">
        <v>85</v>
      </c>
      <c r="L26" s="8">
        <v>85</v>
      </c>
      <c r="M26" s="8">
        <v>80</v>
      </c>
      <c r="N26" s="8">
        <v>73</v>
      </c>
      <c r="O26" s="8">
        <v>85</v>
      </c>
      <c r="P26" s="8">
        <v>80</v>
      </c>
      <c r="Q26" s="8">
        <v>86</v>
      </c>
      <c r="R26" s="8">
        <v>80</v>
      </c>
      <c r="S26" s="8">
        <v>85</v>
      </c>
      <c r="T26" s="8">
        <v>76</v>
      </c>
      <c r="U26" s="8">
        <v>79</v>
      </c>
      <c r="V26" s="8">
        <v>70</v>
      </c>
      <c r="W26" s="8">
        <v>74</v>
      </c>
      <c r="X26" s="8">
        <v>79</v>
      </c>
      <c r="Y26" s="8">
        <v>76</v>
      </c>
      <c r="Z26" s="8">
        <v>86</v>
      </c>
      <c r="AA26" s="8">
        <v>86</v>
      </c>
      <c r="AB26" s="8">
        <v>85</v>
      </c>
      <c r="AC26" s="8">
        <v>79</v>
      </c>
      <c r="AD26" s="8">
        <v>86</v>
      </c>
      <c r="AE26" s="8">
        <v>89</v>
      </c>
      <c r="AF26" s="8">
        <v>78</v>
      </c>
      <c r="AG26" s="8">
        <v>81</v>
      </c>
      <c r="AH26" s="8">
        <v>90</v>
      </c>
      <c r="AI26" s="4">
        <f t="shared" si="0"/>
        <v>2544</v>
      </c>
    </row>
    <row r="27" spans="1:35" ht="15.75" x14ac:dyDescent="0.25">
      <c r="A27" s="1">
        <v>25</v>
      </c>
      <c r="B27" s="4" t="s">
        <v>31</v>
      </c>
      <c r="C27" s="5" t="s">
        <v>5</v>
      </c>
      <c r="D27" s="8">
        <v>80</v>
      </c>
      <c r="E27" s="8">
        <v>77</v>
      </c>
      <c r="F27" s="8">
        <v>78</v>
      </c>
      <c r="G27" s="8">
        <v>73</v>
      </c>
      <c r="H27" s="8">
        <v>64</v>
      </c>
      <c r="I27" s="8">
        <v>78</v>
      </c>
      <c r="J27" s="8">
        <v>74</v>
      </c>
      <c r="K27" s="8">
        <v>76</v>
      </c>
      <c r="L27" s="8">
        <v>74</v>
      </c>
      <c r="M27" s="8">
        <v>73</v>
      </c>
      <c r="N27" s="8">
        <v>80</v>
      </c>
      <c r="O27" s="8">
        <v>72</v>
      </c>
      <c r="P27" s="8">
        <v>80</v>
      </c>
      <c r="Q27" s="8">
        <v>86</v>
      </c>
      <c r="R27" s="8">
        <v>78</v>
      </c>
      <c r="S27" s="8">
        <v>77</v>
      </c>
      <c r="T27" s="8">
        <v>75</v>
      </c>
      <c r="U27" s="8">
        <v>73</v>
      </c>
      <c r="V27" s="8">
        <v>78</v>
      </c>
      <c r="W27" s="8">
        <v>83</v>
      </c>
      <c r="X27" s="8">
        <v>77</v>
      </c>
      <c r="Y27" s="8">
        <v>75</v>
      </c>
      <c r="Z27" s="8">
        <v>75</v>
      </c>
      <c r="AA27" s="8">
        <v>72</v>
      </c>
      <c r="AB27" s="8">
        <v>77</v>
      </c>
      <c r="AC27" s="8">
        <v>75</v>
      </c>
      <c r="AD27" s="8">
        <v>79</v>
      </c>
      <c r="AE27" s="8">
        <v>76</v>
      </c>
      <c r="AF27" s="8">
        <v>85</v>
      </c>
      <c r="AG27" s="8">
        <v>78</v>
      </c>
      <c r="AH27" s="8">
        <v>73</v>
      </c>
      <c r="AI27" s="4">
        <f t="shared" si="0"/>
        <v>2371</v>
      </c>
    </row>
    <row r="28" spans="1:35" ht="15.75" x14ac:dyDescent="0.25">
      <c r="A28" s="1">
        <v>26</v>
      </c>
      <c r="B28" s="4" t="s">
        <v>32</v>
      </c>
      <c r="C28" s="4" t="s">
        <v>5</v>
      </c>
      <c r="D28" s="8">
        <v>76</v>
      </c>
      <c r="E28" s="8">
        <v>77</v>
      </c>
      <c r="F28" s="8">
        <v>75</v>
      </c>
      <c r="G28" s="8">
        <v>90</v>
      </c>
      <c r="H28" s="8">
        <v>71</v>
      </c>
      <c r="I28" s="8">
        <v>84</v>
      </c>
      <c r="J28" s="8">
        <v>86</v>
      </c>
      <c r="K28" s="8">
        <v>85</v>
      </c>
      <c r="L28" s="8">
        <v>85</v>
      </c>
      <c r="M28" s="8">
        <v>80</v>
      </c>
      <c r="N28" s="8">
        <v>73</v>
      </c>
      <c r="O28" s="8">
        <v>85</v>
      </c>
      <c r="P28" s="8">
        <v>88</v>
      </c>
      <c r="Q28" s="8">
        <v>70</v>
      </c>
      <c r="R28" s="8">
        <v>80</v>
      </c>
      <c r="S28" s="8">
        <v>85</v>
      </c>
      <c r="T28" s="8">
        <v>76</v>
      </c>
      <c r="U28" s="8">
        <v>79</v>
      </c>
      <c r="V28" s="8">
        <v>70</v>
      </c>
      <c r="W28" s="8">
        <v>69</v>
      </c>
      <c r="X28" s="8">
        <v>76</v>
      </c>
      <c r="Y28" s="8">
        <v>70</v>
      </c>
      <c r="Z28" s="8">
        <v>86</v>
      </c>
      <c r="AA28" s="8">
        <v>75</v>
      </c>
      <c r="AB28" s="8">
        <v>85</v>
      </c>
      <c r="AC28" s="8">
        <v>68</v>
      </c>
      <c r="AD28" s="8">
        <v>79</v>
      </c>
      <c r="AE28" s="8">
        <v>89</v>
      </c>
      <c r="AF28" s="8">
        <v>80</v>
      </c>
      <c r="AG28" s="8">
        <v>87</v>
      </c>
      <c r="AH28" s="8">
        <v>90</v>
      </c>
      <c r="AI28" s="4">
        <f t="shared" si="0"/>
        <v>2469</v>
      </c>
    </row>
    <row r="29" spans="1:35" ht="15.75" x14ac:dyDescent="0.25">
      <c r="A29" s="1">
        <v>27</v>
      </c>
      <c r="B29" s="4" t="s">
        <v>33</v>
      </c>
      <c r="C29" s="4" t="s">
        <v>12</v>
      </c>
      <c r="D29" s="8">
        <v>16</v>
      </c>
      <c r="E29" s="8">
        <v>19</v>
      </c>
      <c r="F29" s="8">
        <v>17</v>
      </c>
      <c r="G29" s="8">
        <v>18</v>
      </c>
      <c r="H29" s="8">
        <v>19</v>
      </c>
      <c r="I29" s="8">
        <v>21</v>
      </c>
      <c r="J29" s="8">
        <v>22</v>
      </c>
      <c r="K29" s="8">
        <v>22</v>
      </c>
      <c r="L29" s="8">
        <v>21</v>
      </c>
      <c r="M29" s="8">
        <v>24</v>
      </c>
      <c r="N29" s="8">
        <v>22</v>
      </c>
      <c r="O29" s="8">
        <v>23</v>
      </c>
      <c r="P29" s="8">
        <v>23</v>
      </c>
      <c r="Q29" s="8">
        <v>21</v>
      </c>
      <c r="R29" s="8">
        <v>16</v>
      </c>
      <c r="S29" s="8">
        <v>26</v>
      </c>
      <c r="T29" s="8">
        <v>23</v>
      </c>
      <c r="U29" s="8">
        <v>18</v>
      </c>
      <c r="V29" s="8">
        <v>18</v>
      </c>
      <c r="W29" s="8">
        <v>19</v>
      </c>
      <c r="X29" s="8">
        <v>22</v>
      </c>
      <c r="Y29" s="8">
        <v>24</v>
      </c>
      <c r="Z29" s="8">
        <v>23</v>
      </c>
      <c r="AA29" s="8">
        <v>25</v>
      </c>
      <c r="AB29" s="8">
        <v>18</v>
      </c>
      <c r="AC29" s="8">
        <v>22</v>
      </c>
      <c r="AD29" s="8">
        <v>17</v>
      </c>
      <c r="AE29" s="8">
        <v>17</v>
      </c>
      <c r="AF29" s="8">
        <v>19</v>
      </c>
      <c r="AG29" s="8">
        <v>21</v>
      </c>
      <c r="AH29" s="8">
        <v>18</v>
      </c>
      <c r="AI29" s="4">
        <f t="shared" si="0"/>
        <v>634</v>
      </c>
    </row>
    <row r="30" spans="1:35" ht="15.75" x14ac:dyDescent="0.25">
      <c r="A30" s="6">
        <v>28</v>
      </c>
      <c r="B30" s="4" t="s">
        <v>34</v>
      </c>
      <c r="C30" s="4" t="s">
        <v>14</v>
      </c>
      <c r="D30" s="4">
        <v>0</v>
      </c>
      <c r="E30" s="4">
        <v>0</v>
      </c>
      <c r="F30" s="4">
        <v>0</v>
      </c>
      <c r="G30" s="4">
        <v>89</v>
      </c>
      <c r="H30" s="4">
        <v>0</v>
      </c>
      <c r="I30" s="4">
        <v>0</v>
      </c>
      <c r="J30" s="10">
        <v>0</v>
      </c>
      <c r="K30" s="4">
        <v>0</v>
      </c>
      <c r="L30" s="10">
        <v>0</v>
      </c>
      <c r="M30" s="4">
        <v>0</v>
      </c>
      <c r="N30" s="4">
        <v>93</v>
      </c>
      <c r="O30" s="4">
        <v>0</v>
      </c>
      <c r="P30" s="4">
        <v>0</v>
      </c>
      <c r="Q30" s="10">
        <v>0</v>
      </c>
      <c r="R30" s="4">
        <v>0</v>
      </c>
      <c r="S30" s="10">
        <v>0</v>
      </c>
      <c r="T30" s="4">
        <v>0</v>
      </c>
      <c r="U30" s="4">
        <v>83</v>
      </c>
      <c r="V30" s="4">
        <v>0</v>
      </c>
      <c r="W30" s="4">
        <v>0</v>
      </c>
      <c r="X30" s="10">
        <v>0</v>
      </c>
      <c r="Y30" s="4">
        <v>0</v>
      </c>
      <c r="Z30" s="10">
        <v>0</v>
      </c>
      <c r="AA30" s="4">
        <v>0</v>
      </c>
      <c r="AB30" s="4">
        <v>94</v>
      </c>
      <c r="AC30" s="4">
        <v>0</v>
      </c>
      <c r="AD30" s="4">
        <v>0</v>
      </c>
      <c r="AE30" s="10">
        <v>0</v>
      </c>
      <c r="AF30" s="4">
        <v>0</v>
      </c>
      <c r="AG30" s="10">
        <v>0</v>
      </c>
      <c r="AH30" s="4">
        <v>0</v>
      </c>
      <c r="AI30" s="4">
        <f t="shared" si="0"/>
        <v>359</v>
      </c>
    </row>
    <row r="31" spans="1:35" ht="15.75" x14ac:dyDescent="0.25">
      <c r="A31" s="1">
        <v>29</v>
      </c>
      <c r="B31" s="4" t="s">
        <v>35</v>
      </c>
      <c r="C31" s="4" t="s">
        <v>14</v>
      </c>
      <c r="D31" s="4">
        <v>17</v>
      </c>
      <c r="E31" s="4">
        <v>19</v>
      </c>
      <c r="F31" s="4">
        <v>16</v>
      </c>
      <c r="G31" s="4">
        <v>18</v>
      </c>
      <c r="H31" s="4">
        <v>19</v>
      </c>
      <c r="I31" s="4">
        <v>21</v>
      </c>
      <c r="J31" s="4">
        <v>22</v>
      </c>
      <c r="K31" s="4">
        <v>22</v>
      </c>
      <c r="L31" s="4">
        <v>21</v>
      </c>
      <c r="M31" s="4">
        <v>24</v>
      </c>
      <c r="N31" s="4">
        <v>22</v>
      </c>
      <c r="O31" s="4">
        <v>23</v>
      </c>
      <c r="P31" s="4">
        <v>23</v>
      </c>
      <c r="Q31" s="4">
        <v>21</v>
      </c>
      <c r="R31" s="4">
        <v>16</v>
      </c>
      <c r="S31" s="4">
        <v>26</v>
      </c>
      <c r="T31" s="4">
        <v>23</v>
      </c>
      <c r="U31" s="4">
        <v>18</v>
      </c>
      <c r="V31" s="4">
        <v>18</v>
      </c>
      <c r="W31" s="4">
        <v>19</v>
      </c>
      <c r="X31" s="4">
        <v>22</v>
      </c>
      <c r="Y31" s="4">
        <v>24</v>
      </c>
      <c r="Z31" s="4">
        <v>23</v>
      </c>
      <c r="AA31" s="4">
        <v>25</v>
      </c>
      <c r="AB31" s="4">
        <v>18</v>
      </c>
      <c r="AC31" s="4">
        <v>22</v>
      </c>
      <c r="AD31" s="4">
        <v>17</v>
      </c>
      <c r="AE31" s="4">
        <v>17</v>
      </c>
      <c r="AF31" s="4">
        <v>19</v>
      </c>
      <c r="AG31" s="4">
        <v>22</v>
      </c>
      <c r="AH31" s="4">
        <v>21</v>
      </c>
      <c r="AI31" s="4">
        <f t="shared" si="0"/>
        <v>638</v>
      </c>
    </row>
    <row r="32" spans="1:35" ht="15.75" x14ac:dyDescent="0.25">
      <c r="A32" s="1">
        <v>30</v>
      </c>
      <c r="B32" s="4" t="s">
        <v>36</v>
      </c>
      <c r="C32" s="4" t="s">
        <v>12</v>
      </c>
      <c r="D32" s="8">
        <v>18</v>
      </c>
      <c r="E32" s="8">
        <v>19</v>
      </c>
      <c r="F32" s="8">
        <v>17</v>
      </c>
      <c r="G32" s="8">
        <v>17</v>
      </c>
      <c r="H32" s="8">
        <v>19</v>
      </c>
      <c r="I32" s="8">
        <v>21</v>
      </c>
      <c r="J32" s="8">
        <v>22</v>
      </c>
      <c r="K32" s="8">
        <v>23</v>
      </c>
      <c r="L32" s="8">
        <v>21</v>
      </c>
      <c r="M32" s="8">
        <v>24</v>
      </c>
      <c r="N32" s="8">
        <v>22</v>
      </c>
      <c r="O32" s="8">
        <v>23</v>
      </c>
      <c r="P32" s="8">
        <v>23</v>
      </c>
      <c r="Q32" s="8">
        <v>21</v>
      </c>
      <c r="R32" s="8">
        <v>16</v>
      </c>
      <c r="S32" s="8">
        <v>26</v>
      </c>
      <c r="T32" s="8">
        <v>23</v>
      </c>
      <c r="U32" s="8">
        <v>18</v>
      </c>
      <c r="V32" s="8">
        <v>18</v>
      </c>
      <c r="W32" s="8">
        <v>19</v>
      </c>
      <c r="X32" s="8">
        <v>22</v>
      </c>
      <c r="Y32" s="8">
        <v>24</v>
      </c>
      <c r="Z32" s="8">
        <v>23</v>
      </c>
      <c r="AA32" s="8">
        <v>25</v>
      </c>
      <c r="AB32" s="8">
        <v>18</v>
      </c>
      <c r="AC32" s="8">
        <v>22</v>
      </c>
      <c r="AD32" s="8">
        <v>17</v>
      </c>
      <c r="AE32" s="8">
        <v>17</v>
      </c>
      <c r="AF32" s="8">
        <v>19</v>
      </c>
      <c r="AG32" s="8">
        <v>21</v>
      </c>
      <c r="AH32" s="8">
        <v>17</v>
      </c>
      <c r="AI32" s="4">
        <f t="shared" si="0"/>
        <v>635</v>
      </c>
    </row>
    <row r="33" spans="1:35" ht="15.75" x14ac:dyDescent="0.25">
      <c r="A33" s="1">
        <v>31</v>
      </c>
      <c r="B33" s="4" t="s">
        <v>37</v>
      </c>
      <c r="C33" s="5" t="s">
        <v>12</v>
      </c>
      <c r="D33" s="8">
        <v>18</v>
      </c>
      <c r="E33" s="8">
        <v>16</v>
      </c>
      <c r="F33" s="8">
        <v>17</v>
      </c>
      <c r="G33" s="8">
        <v>17</v>
      </c>
      <c r="H33" s="8">
        <v>19</v>
      </c>
      <c r="I33" s="8">
        <v>21</v>
      </c>
      <c r="J33" s="8">
        <v>22</v>
      </c>
      <c r="K33" s="8">
        <v>21</v>
      </c>
      <c r="L33" s="8">
        <v>21</v>
      </c>
      <c r="M33" s="8">
        <v>23</v>
      </c>
      <c r="N33" s="8">
        <v>22</v>
      </c>
      <c r="O33" s="8">
        <v>23</v>
      </c>
      <c r="P33" s="8">
        <v>23</v>
      </c>
      <c r="Q33" s="8">
        <v>21</v>
      </c>
      <c r="R33" s="8">
        <v>16</v>
      </c>
      <c r="S33" s="8">
        <v>26</v>
      </c>
      <c r="T33" s="8">
        <v>23</v>
      </c>
      <c r="U33" s="8">
        <v>18</v>
      </c>
      <c r="V33" s="8">
        <v>18</v>
      </c>
      <c r="W33" s="8">
        <v>19</v>
      </c>
      <c r="X33" s="8">
        <v>22</v>
      </c>
      <c r="Y33" s="8">
        <v>24</v>
      </c>
      <c r="Z33" s="8">
        <v>23</v>
      </c>
      <c r="AA33" s="8">
        <v>25</v>
      </c>
      <c r="AB33" s="8">
        <v>18</v>
      </c>
      <c r="AC33" s="8">
        <v>22</v>
      </c>
      <c r="AD33" s="8">
        <v>17</v>
      </c>
      <c r="AE33" s="8">
        <v>17</v>
      </c>
      <c r="AF33" s="8">
        <v>19</v>
      </c>
      <c r="AG33" s="8">
        <v>22</v>
      </c>
      <c r="AH33" s="8">
        <v>17</v>
      </c>
      <c r="AI33" s="4">
        <f t="shared" si="0"/>
        <v>630</v>
      </c>
    </row>
    <row r="34" spans="1:35" ht="15.75" x14ac:dyDescent="0.25">
      <c r="A34" s="1">
        <v>32</v>
      </c>
      <c r="B34" s="4" t="s">
        <v>38</v>
      </c>
      <c r="C34" s="5" t="s">
        <v>5</v>
      </c>
      <c r="D34" s="8">
        <v>50</v>
      </c>
      <c r="E34" s="8">
        <v>49</v>
      </c>
      <c r="F34" s="8">
        <v>60</v>
      </c>
      <c r="G34" s="8">
        <v>47</v>
      </c>
      <c r="H34" s="8">
        <v>50</v>
      </c>
      <c r="I34" s="8">
        <v>49</v>
      </c>
      <c r="J34" s="8">
        <v>53</v>
      </c>
      <c r="K34" s="8">
        <v>50</v>
      </c>
      <c r="L34" s="8">
        <v>49</v>
      </c>
      <c r="M34" s="8">
        <v>57</v>
      </c>
      <c r="N34" s="8">
        <v>53</v>
      </c>
      <c r="O34" s="8">
        <v>52</v>
      </c>
      <c r="P34" s="8">
        <v>46</v>
      </c>
      <c r="Q34" s="8">
        <v>55</v>
      </c>
      <c r="R34" s="8">
        <v>53</v>
      </c>
      <c r="S34" s="8">
        <v>35</v>
      </c>
      <c r="T34" s="8">
        <v>58</v>
      </c>
      <c r="U34" s="8">
        <v>58</v>
      </c>
      <c r="V34" s="8">
        <v>37</v>
      </c>
      <c r="W34" s="8">
        <v>55</v>
      </c>
      <c r="X34" s="8">
        <v>53</v>
      </c>
      <c r="Y34" s="8">
        <v>53</v>
      </c>
      <c r="Z34" s="8">
        <v>48</v>
      </c>
      <c r="AA34" s="8">
        <v>52</v>
      </c>
      <c r="AB34" s="8">
        <v>50</v>
      </c>
      <c r="AC34" s="8">
        <v>59</v>
      </c>
      <c r="AD34" s="8">
        <v>49</v>
      </c>
      <c r="AE34" s="8">
        <v>58</v>
      </c>
      <c r="AF34" s="8">
        <v>59</v>
      </c>
      <c r="AG34" s="8">
        <v>48</v>
      </c>
      <c r="AH34" s="8">
        <v>58</v>
      </c>
      <c r="AI34" s="4">
        <f t="shared" si="0"/>
        <v>1603</v>
      </c>
    </row>
    <row r="35" spans="1:35" ht="15.75" x14ac:dyDescent="0.25">
      <c r="A35" s="1">
        <v>33</v>
      </c>
      <c r="B35" s="4" t="s">
        <v>39</v>
      </c>
      <c r="C35" s="5" t="s">
        <v>5</v>
      </c>
      <c r="D35" s="8">
        <v>83</v>
      </c>
      <c r="E35" s="8">
        <v>76</v>
      </c>
      <c r="F35" s="8">
        <v>76</v>
      </c>
      <c r="G35" s="8">
        <v>70</v>
      </c>
      <c r="H35" s="8">
        <v>74</v>
      </c>
      <c r="I35" s="8">
        <v>78</v>
      </c>
      <c r="J35" s="8">
        <v>77</v>
      </c>
      <c r="K35" s="8">
        <v>76</v>
      </c>
      <c r="L35" s="8">
        <v>80</v>
      </c>
      <c r="M35" s="8">
        <v>76</v>
      </c>
      <c r="N35" s="8">
        <v>80</v>
      </c>
      <c r="O35" s="8">
        <v>86</v>
      </c>
      <c r="P35" s="8">
        <v>78</v>
      </c>
      <c r="Q35" s="8">
        <v>76</v>
      </c>
      <c r="R35" s="8">
        <v>75</v>
      </c>
      <c r="S35" s="8">
        <v>77</v>
      </c>
      <c r="T35" s="8">
        <v>74</v>
      </c>
      <c r="U35" s="8">
        <v>80</v>
      </c>
      <c r="V35" s="8">
        <v>74</v>
      </c>
      <c r="W35" s="8">
        <v>78</v>
      </c>
      <c r="X35" s="8">
        <v>72</v>
      </c>
      <c r="Y35" s="8">
        <v>80</v>
      </c>
      <c r="Z35" s="8">
        <v>78</v>
      </c>
      <c r="AA35" s="8">
        <v>75</v>
      </c>
      <c r="AB35" s="8">
        <v>77</v>
      </c>
      <c r="AC35" s="8">
        <v>87</v>
      </c>
      <c r="AD35" s="8">
        <v>78</v>
      </c>
      <c r="AE35" s="8">
        <v>76</v>
      </c>
      <c r="AF35" s="8">
        <v>85</v>
      </c>
      <c r="AG35" s="8">
        <v>82</v>
      </c>
      <c r="AH35" s="8">
        <v>70</v>
      </c>
      <c r="AI35" s="4">
        <f t="shared" si="0"/>
        <v>2404</v>
      </c>
    </row>
    <row r="36" spans="1:35" ht="15.75" x14ac:dyDescent="0.25">
      <c r="A36" s="1">
        <v>34</v>
      </c>
      <c r="B36" s="4" t="s">
        <v>40</v>
      </c>
      <c r="C36" s="5" t="s">
        <v>5</v>
      </c>
      <c r="D36" s="8">
        <v>54</v>
      </c>
      <c r="E36" s="8">
        <v>53</v>
      </c>
      <c r="F36" s="8">
        <v>2</v>
      </c>
      <c r="G36" s="8">
        <v>51</v>
      </c>
      <c r="H36" s="8">
        <v>49</v>
      </c>
      <c r="I36" s="8">
        <v>46</v>
      </c>
      <c r="J36" s="8">
        <v>52</v>
      </c>
      <c r="K36" s="8">
        <v>47</v>
      </c>
      <c r="L36" s="8">
        <v>48</v>
      </c>
      <c r="M36" s="8">
        <v>43</v>
      </c>
      <c r="N36" s="8">
        <v>42</v>
      </c>
      <c r="O36" s="8">
        <v>59</v>
      </c>
      <c r="P36" s="8">
        <v>50</v>
      </c>
      <c r="Q36" s="8">
        <v>47</v>
      </c>
      <c r="R36" s="8">
        <v>45</v>
      </c>
      <c r="S36" s="8">
        <v>56</v>
      </c>
      <c r="T36" s="8">
        <v>53</v>
      </c>
      <c r="U36" s="8">
        <v>48</v>
      </c>
      <c r="V36" s="8">
        <v>49</v>
      </c>
      <c r="W36" s="8">
        <v>52</v>
      </c>
      <c r="X36" s="8">
        <v>56</v>
      </c>
      <c r="Y36" s="8">
        <v>48</v>
      </c>
      <c r="Z36" s="8">
        <v>49</v>
      </c>
      <c r="AA36" s="8">
        <v>45</v>
      </c>
      <c r="AB36" s="8">
        <v>47</v>
      </c>
      <c r="AC36" s="8">
        <v>48</v>
      </c>
      <c r="AD36" s="8">
        <v>50</v>
      </c>
      <c r="AE36" s="8">
        <v>53</v>
      </c>
      <c r="AF36" s="8">
        <v>57</v>
      </c>
      <c r="AG36" s="8">
        <v>58</v>
      </c>
      <c r="AH36" s="8">
        <v>78</v>
      </c>
      <c r="AI36" s="4">
        <f t="shared" si="0"/>
        <v>1535</v>
      </c>
    </row>
    <row r="37" spans="1:35" ht="15.75" x14ac:dyDescent="0.25">
      <c r="A37" s="1">
        <v>35</v>
      </c>
      <c r="B37" s="4" t="s">
        <v>41</v>
      </c>
      <c r="C37" s="5" t="s">
        <v>5</v>
      </c>
      <c r="D37" s="8">
        <v>36</v>
      </c>
      <c r="E37" s="8">
        <v>38</v>
      </c>
      <c r="F37" s="8">
        <v>49</v>
      </c>
      <c r="G37" s="8">
        <v>40</v>
      </c>
      <c r="H37" s="8">
        <v>25</v>
      </c>
      <c r="I37" s="8">
        <v>34</v>
      </c>
      <c r="J37" s="8">
        <v>32</v>
      </c>
      <c r="K37" s="8">
        <v>24</v>
      </c>
      <c r="L37" s="8">
        <v>24</v>
      </c>
      <c r="M37" s="8">
        <v>22</v>
      </c>
      <c r="N37" s="8">
        <v>25</v>
      </c>
      <c r="O37" s="8">
        <v>26</v>
      </c>
      <c r="P37" s="8">
        <v>26</v>
      </c>
      <c r="Q37" s="8">
        <v>26</v>
      </c>
      <c r="R37" s="8">
        <v>23</v>
      </c>
      <c r="S37" s="8">
        <v>23</v>
      </c>
      <c r="T37" s="8">
        <v>24</v>
      </c>
      <c r="U37" s="8">
        <v>28</v>
      </c>
      <c r="V37" s="8">
        <v>24</v>
      </c>
      <c r="W37" s="8">
        <v>28</v>
      </c>
      <c r="X37" s="8">
        <v>24</v>
      </c>
      <c r="Y37" s="8">
        <v>25</v>
      </c>
      <c r="Z37" s="8">
        <v>24</v>
      </c>
      <c r="AA37" s="8">
        <v>27</v>
      </c>
      <c r="AB37" s="8">
        <v>28</v>
      </c>
      <c r="AC37" s="8">
        <v>29</v>
      </c>
      <c r="AD37" s="8">
        <v>26</v>
      </c>
      <c r="AE37" s="8">
        <v>23</v>
      </c>
      <c r="AF37" s="8">
        <v>27</v>
      </c>
      <c r="AG37" s="8">
        <v>27</v>
      </c>
      <c r="AH37" s="8">
        <v>40</v>
      </c>
      <c r="AI37" s="4">
        <f t="shared" si="0"/>
        <v>877</v>
      </c>
    </row>
    <row r="38" spans="1:35" ht="15.75" x14ac:dyDescent="0.25">
      <c r="A38" s="6">
        <v>36</v>
      </c>
      <c r="B38" s="4" t="s">
        <v>42</v>
      </c>
      <c r="C38" s="5" t="s">
        <v>5</v>
      </c>
      <c r="D38" s="4">
        <v>0</v>
      </c>
      <c r="E38" s="4">
        <v>0</v>
      </c>
      <c r="F38" s="4">
        <v>0</v>
      </c>
      <c r="G38" s="4">
        <v>123</v>
      </c>
      <c r="H38" s="4">
        <v>0</v>
      </c>
      <c r="I38" s="4">
        <v>0</v>
      </c>
      <c r="J38" s="10">
        <v>0</v>
      </c>
      <c r="K38" s="4">
        <v>0</v>
      </c>
      <c r="L38" s="10">
        <v>0</v>
      </c>
      <c r="M38" s="4">
        <v>0</v>
      </c>
      <c r="N38" s="4">
        <v>147</v>
      </c>
      <c r="O38" s="4">
        <v>0</v>
      </c>
      <c r="P38" s="4">
        <v>0</v>
      </c>
      <c r="Q38" s="10">
        <v>0</v>
      </c>
      <c r="R38" s="4">
        <v>0</v>
      </c>
      <c r="S38" s="10">
        <v>0</v>
      </c>
      <c r="T38" s="4">
        <v>0</v>
      </c>
      <c r="U38" s="4">
        <v>148</v>
      </c>
      <c r="V38" s="4">
        <v>0</v>
      </c>
      <c r="W38" s="4">
        <v>0</v>
      </c>
      <c r="X38" s="10">
        <v>0</v>
      </c>
      <c r="Y38" s="4">
        <v>0</v>
      </c>
      <c r="Z38" s="10">
        <v>0</v>
      </c>
      <c r="AA38" s="4">
        <v>0</v>
      </c>
      <c r="AB38" s="4">
        <v>134</v>
      </c>
      <c r="AC38" s="4">
        <v>0</v>
      </c>
      <c r="AD38" s="4">
        <v>0</v>
      </c>
      <c r="AE38" s="10">
        <v>0</v>
      </c>
      <c r="AF38" s="4">
        <v>0</v>
      </c>
      <c r="AG38" s="10">
        <v>0</v>
      </c>
      <c r="AH38" s="4">
        <v>0</v>
      </c>
      <c r="AI38" s="4">
        <f t="shared" si="0"/>
        <v>552</v>
      </c>
    </row>
    <row r="39" spans="1:35" ht="15.75" x14ac:dyDescent="0.25">
      <c r="A39" s="1">
        <v>37</v>
      </c>
      <c r="B39" s="4" t="s">
        <v>43</v>
      </c>
      <c r="C39" s="5" t="s">
        <v>5</v>
      </c>
      <c r="D39" s="8">
        <v>76</v>
      </c>
      <c r="E39" s="8">
        <v>70</v>
      </c>
      <c r="F39" s="8">
        <v>75</v>
      </c>
      <c r="G39" s="8">
        <v>90</v>
      </c>
      <c r="H39" s="8">
        <v>71</v>
      </c>
      <c r="I39" s="8">
        <v>84</v>
      </c>
      <c r="J39" s="8">
        <v>86</v>
      </c>
      <c r="K39" s="8">
        <v>85</v>
      </c>
      <c r="L39" s="8">
        <v>85</v>
      </c>
      <c r="M39" s="8">
        <v>80</v>
      </c>
      <c r="N39" s="8">
        <v>73</v>
      </c>
      <c r="O39" s="8">
        <v>85</v>
      </c>
      <c r="P39" s="8">
        <v>88</v>
      </c>
      <c r="Q39" s="8">
        <v>70</v>
      </c>
      <c r="R39" s="8">
        <v>80</v>
      </c>
      <c r="S39" s="8">
        <v>85</v>
      </c>
      <c r="T39" s="8">
        <v>76</v>
      </c>
      <c r="U39" s="8">
        <v>79</v>
      </c>
      <c r="V39" s="8">
        <v>70</v>
      </c>
      <c r="W39" s="8">
        <v>69</v>
      </c>
      <c r="X39" s="8">
        <v>76</v>
      </c>
      <c r="Y39" s="8">
        <v>70</v>
      </c>
      <c r="Z39" s="8">
        <v>86</v>
      </c>
      <c r="AA39" s="8">
        <v>75</v>
      </c>
      <c r="AB39" s="8">
        <v>85</v>
      </c>
      <c r="AC39" s="8">
        <v>68</v>
      </c>
      <c r="AD39" s="8">
        <v>79</v>
      </c>
      <c r="AE39" s="8">
        <v>89</v>
      </c>
      <c r="AF39" s="8">
        <v>80</v>
      </c>
      <c r="AG39" s="8">
        <v>87</v>
      </c>
      <c r="AH39" s="8">
        <v>90</v>
      </c>
      <c r="AI39" s="4">
        <f t="shared" si="0"/>
        <v>2462</v>
      </c>
    </row>
    <row r="40" spans="1:35" ht="15.75" x14ac:dyDescent="0.25">
      <c r="A40" s="1">
        <v>38</v>
      </c>
      <c r="B40" s="4" t="s">
        <v>44</v>
      </c>
      <c r="C40" s="5" t="s">
        <v>5</v>
      </c>
      <c r="D40" s="8">
        <v>60</v>
      </c>
      <c r="E40" s="8">
        <v>62</v>
      </c>
      <c r="F40" s="8">
        <v>55</v>
      </c>
      <c r="G40" s="8">
        <v>51</v>
      </c>
      <c r="H40" s="8">
        <v>62</v>
      </c>
      <c r="I40" s="8">
        <v>48</v>
      </c>
      <c r="J40" s="8">
        <v>48</v>
      </c>
      <c r="K40" s="8">
        <v>62</v>
      </c>
      <c r="L40" s="8">
        <v>51</v>
      </c>
      <c r="M40" s="8">
        <v>56</v>
      </c>
      <c r="N40" s="8">
        <v>48</v>
      </c>
      <c r="O40" s="8">
        <v>49</v>
      </c>
      <c r="P40" s="8">
        <v>59</v>
      </c>
      <c r="Q40" s="8">
        <v>54</v>
      </c>
      <c r="R40" s="8">
        <v>54</v>
      </c>
      <c r="S40" s="8">
        <v>51</v>
      </c>
      <c r="T40" s="8">
        <v>48</v>
      </c>
      <c r="U40" s="8">
        <v>49</v>
      </c>
      <c r="V40" s="8">
        <v>53</v>
      </c>
      <c r="W40" s="8">
        <v>68</v>
      </c>
      <c r="X40" s="8">
        <v>52</v>
      </c>
      <c r="Y40" s="8">
        <v>57</v>
      </c>
      <c r="Z40" s="8">
        <v>53</v>
      </c>
      <c r="AA40" s="8">
        <v>68</v>
      </c>
      <c r="AB40" s="8">
        <v>49</v>
      </c>
      <c r="AC40" s="8">
        <v>52</v>
      </c>
      <c r="AD40" s="8">
        <v>54</v>
      </c>
      <c r="AE40" s="8">
        <v>52</v>
      </c>
      <c r="AF40" s="8">
        <v>57</v>
      </c>
      <c r="AG40" s="8">
        <v>58</v>
      </c>
      <c r="AH40" s="8">
        <v>51</v>
      </c>
      <c r="AI40" s="4">
        <f t="shared" si="0"/>
        <v>1691</v>
      </c>
    </row>
    <row r="41" spans="1:35" ht="15.75" x14ac:dyDescent="0.25">
      <c r="A41" s="6">
        <v>39</v>
      </c>
      <c r="B41" s="4" t="s">
        <v>45</v>
      </c>
      <c r="C41" s="5" t="s">
        <v>5</v>
      </c>
      <c r="D41" s="4">
        <v>0</v>
      </c>
      <c r="E41" s="4">
        <v>0</v>
      </c>
      <c r="F41" s="4">
        <v>0</v>
      </c>
      <c r="G41" s="4">
        <v>47</v>
      </c>
      <c r="H41" s="4">
        <v>0</v>
      </c>
      <c r="I41" s="4">
        <v>0</v>
      </c>
      <c r="J41" s="10">
        <v>0</v>
      </c>
      <c r="K41" s="4">
        <v>0</v>
      </c>
      <c r="L41" s="10">
        <v>0</v>
      </c>
      <c r="M41" s="4">
        <v>0</v>
      </c>
      <c r="N41" s="4">
        <v>45</v>
      </c>
      <c r="O41" s="4">
        <v>0</v>
      </c>
      <c r="P41" s="4">
        <v>0</v>
      </c>
      <c r="Q41" s="10">
        <v>0</v>
      </c>
      <c r="R41" s="4">
        <v>0</v>
      </c>
      <c r="S41" s="10">
        <v>0</v>
      </c>
      <c r="T41" s="4">
        <v>0</v>
      </c>
      <c r="U41" s="4">
        <v>51</v>
      </c>
      <c r="V41" s="4">
        <v>0</v>
      </c>
      <c r="W41" s="4">
        <v>0</v>
      </c>
      <c r="X41" s="10">
        <v>0</v>
      </c>
      <c r="Y41" s="4">
        <v>0</v>
      </c>
      <c r="Z41" s="10">
        <v>0</v>
      </c>
      <c r="AA41" s="4">
        <v>0</v>
      </c>
      <c r="AB41" s="4">
        <v>58</v>
      </c>
      <c r="AC41" s="4">
        <v>0</v>
      </c>
      <c r="AD41" s="4">
        <v>0</v>
      </c>
      <c r="AE41" s="10">
        <v>0</v>
      </c>
      <c r="AF41" s="4">
        <v>0</v>
      </c>
      <c r="AG41" s="10">
        <v>0</v>
      </c>
      <c r="AH41" s="4">
        <v>0</v>
      </c>
      <c r="AI41" s="4">
        <f t="shared" si="0"/>
        <v>201</v>
      </c>
    </row>
    <row r="42" spans="1:35" ht="15.75" x14ac:dyDescent="0.25">
      <c r="A42" s="1">
        <v>40</v>
      </c>
      <c r="B42" s="4" t="s">
        <v>46</v>
      </c>
      <c r="C42" s="5" t="s">
        <v>5</v>
      </c>
      <c r="D42" s="8">
        <v>88</v>
      </c>
      <c r="E42" s="8">
        <v>76</v>
      </c>
      <c r="F42" s="8">
        <v>76</v>
      </c>
      <c r="G42" s="8">
        <v>82</v>
      </c>
      <c r="H42" s="8">
        <v>74</v>
      </c>
      <c r="I42" s="8">
        <v>78</v>
      </c>
      <c r="J42" s="8">
        <v>79</v>
      </c>
      <c r="K42" s="8">
        <v>76</v>
      </c>
      <c r="L42" s="8">
        <v>82</v>
      </c>
      <c r="M42" s="8">
        <v>76</v>
      </c>
      <c r="N42" s="8">
        <v>80</v>
      </c>
      <c r="O42" s="8">
        <v>86</v>
      </c>
      <c r="P42" s="8">
        <v>78</v>
      </c>
      <c r="Q42" s="8">
        <v>76</v>
      </c>
      <c r="R42" s="8">
        <v>82</v>
      </c>
      <c r="S42" s="8">
        <v>77</v>
      </c>
      <c r="T42" s="8">
        <v>78</v>
      </c>
      <c r="U42" s="8">
        <v>80</v>
      </c>
      <c r="V42" s="8">
        <v>74</v>
      </c>
      <c r="W42" s="8">
        <v>79</v>
      </c>
      <c r="X42" s="8">
        <v>77</v>
      </c>
      <c r="Y42" s="8">
        <v>80</v>
      </c>
      <c r="Z42" s="8">
        <v>78</v>
      </c>
      <c r="AA42" s="8">
        <v>72</v>
      </c>
      <c r="AB42" s="8">
        <v>77</v>
      </c>
      <c r="AC42" s="8">
        <v>87</v>
      </c>
      <c r="AD42" s="8">
        <v>78</v>
      </c>
      <c r="AE42" s="8">
        <v>76</v>
      </c>
      <c r="AF42" s="8">
        <v>85</v>
      </c>
      <c r="AG42" s="8">
        <v>88</v>
      </c>
      <c r="AH42" s="8">
        <v>82</v>
      </c>
      <c r="AI42" s="4">
        <f t="shared" si="0"/>
        <v>2457</v>
      </c>
    </row>
    <row r="43" spans="1:35" ht="15.75" x14ac:dyDescent="0.25">
      <c r="A43" s="1">
        <v>41</v>
      </c>
      <c r="B43" s="4" t="s">
        <v>47</v>
      </c>
      <c r="C43" s="4" t="s">
        <v>5</v>
      </c>
      <c r="D43" s="8">
        <v>91</v>
      </c>
      <c r="E43" s="8">
        <v>79</v>
      </c>
      <c r="F43" s="8">
        <v>74</v>
      </c>
      <c r="G43" s="8">
        <v>90</v>
      </c>
      <c r="H43" s="8">
        <v>71</v>
      </c>
      <c r="I43" s="8">
        <v>84</v>
      </c>
      <c r="J43" s="8">
        <v>97</v>
      </c>
      <c r="K43" s="8">
        <v>85</v>
      </c>
      <c r="L43" s="8">
        <v>85</v>
      </c>
      <c r="M43" s="8">
        <v>80</v>
      </c>
      <c r="N43" s="8">
        <v>68</v>
      </c>
      <c r="O43" s="8">
        <v>85</v>
      </c>
      <c r="P43" s="8">
        <v>80</v>
      </c>
      <c r="Q43" s="8">
        <v>83</v>
      </c>
      <c r="R43" s="8">
        <v>80</v>
      </c>
      <c r="S43" s="8">
        <v>85</v>
      </c>
      <c r="T43" s="8">
        <v>76</v>
      </c>
      <c r="U43" s="8">
        <v>79</v>
      </c>
      <c r="V43" s="8">
        <v>74</v>
      </c>
      <c r="W43" s="8">
        <v>86</v>
      </c>
      <c r="X43" s="8">
        <v>76</v>
      </c>
      <c r="Y43" s="8">
        <v>75</v>
      </c>
      <c r="Z43" s="8">
        <v>87</v>
      </c>
      <c r="AA43" s="8">
        <v>70</v>
      </c>
      <c r="AB43" s="8">
        <v>73</v>
      </c>
      <c r="AC43" s="8">
        <v>74</v>
      </c>
      <c r="AD43" s="8">
        <v>76</v>
      </c>
      <c r="AE43" s="8">
        <v>89</v>
      </c>
      <c r="AF43" s="8">
        <v>76</v>
      </c>
      <c r="AG43" s="8">
        <v>81</v>
      </c>
      <c r="AH43" s="8">
        <v>90</v>
      </c>
      <c r="AI43" s="4">
        <f t="shared" si="0"/>
        <v>2499</v>
      </c>
    </row>
    <row r="44" spans="1:35" ht="15.75" x14ac:dyDescent="0.25">
      <c r="A44" s="6">
        <v>42</v>
      </c>
      <c r="B44" s="4" t="s">
        <v>48</v>
      </c>
      <c r="C44" s="4" t="s">
        <v>5</v>
      </c>
      <c r="D44" s="4">
        <v>0</v>
      </c>
      <c r="E44" s="4">
        <v>0</v>
      </c>
      <c r="F44" s="4">
        <v>0</v>
      </c>
      <c r="G44" s="4">
        <v>47</v>
      </c>
      <c r="H44" s="4">
        <v>0</v>
      </c>
      <c r="I44" s="4">
        <v>0</v>
      </c>
      <c r="J44" s="10">
        <v>0</v>
      </c>
      <c r="K44" s="4">
        <v>0</v>
      </c>
      <c r="L44" s="10">
        <v>0</v>
      </c>
      <c r="M44" s="4">
        <v>0</v>
      </c>
      <c r="N44" s="4">
        <v>45</v>
      </c>
      <c r="O44" s="4">
        <v>0</v>
      </c>
      <c r="P44" s="4">
        <v>0</v>
      </c>
      <c r="Q44" s="10">
        <v>0</v>
      </c>
      <c r="R44" s="4">
        <v>0</v>
      </c>
      <c r="S44" s="10">
        <v>0</v>
      </c>
      <c r="T44" s="4">
        <v>0</v>
      </c>
      <c r="U44" s="4">
        <v>51</v>
      </c>
      <c r="V44" s="4">
        <v>0</v>
      </c>
      <c r="W44" s="4">
        <v>0</v>
      </c>
      <c r="X44" s="10">
        <v>0</v>
      </c>
      <c r="Y44" s="4">
        <v>0</v>
      </c>
      <c r="Z44" s="10">
        <v>0</v>
      </c>
      <c r="AA44" s="4">
        <v>0</v>
      </c>
      <c r="AB44" s="4">
        <v>58</v>
      </c>
      <c r="AC44" s="4">
        <v>0</v>
      </c>
      <c r="AD44" s="4">
        <v>0</v>
      </c>
      <c r="AE44" s="10">
        <v>0</v>
      </c>
      <c r="AF44" s="4">
        <v>0</v>
      </c>
      <c r="AG44" s="10">
        <v>0</v>
      </c>
      <c r="AH44" s="4">
        <v>0</v>
      </c>
      <c r="AI44" s="4">
        <f t="shared" si="0"/>
        <v>201</v>
      </c>
    </row>
    <row r="45" spans="1:35" ht="15.75" x14ac:dyDescent="0.25">
      <c r="A45" s="6">
        <v>43</v>
      </c>
      <c r="B45" s="4" t="s">
        <v>49</v>
      </c>
      <c r="C45" s="5" t="s">
        <v>14</v>
      </c>
      <c r="D45" s="4">
        <v>0</v>
      </c>
      <c r="E45" s="4">
        <v>0</v>
      </c>
      <c r="F45" s="4">
        <v>0</v>
      </c>
      <c r="G45" s="4">
        <v>52</v>
      </c>
      <c r="H45" s="4">
        <v>0</v>
      </c>
      <c r="I45" s="4">
        <v>0</v>
      </c>
      <c r="J45" s="10">
        <v>0</v>
      </c>
      <c r="K45" s="4">
        <v>0</v>
      </c>
      <c r="L45" s="10">
        <v>0</v>
      </c>
      <c r="M45" s="4">
        <v>0</v>
      </c>
      <c r="N45" s="4">
        <v>65</v>
      </c>
      <c r="O45" s="4">
        <v>0</v>
      </c>
      <c r="P45" s="4">
        <v>0</v>
      </c>
      <c r="Q45" s="10">
        <v>0</v>
      </c>
      <c r="R45" s="4">
        <v>0</v>
      </c>
      <c r="S45" s="10">
        <v>0</v>
      </c>
      <c r="T45" s="4">
        <v>0</v>
      </c>
      <c r="U45" s="4">
        <v>49</v>
      </c>
      <c r="V45" s="4">
        <v>0</v>
      </c>
      <c r="W45" s="4">
        <v>0</v>
      </c>
      <c r="X45" s="10">
        <v>0</v>
      </c>
      <c r="Y45" s="4">
        <v>0</v>
      </c>
      <c r="Z45" s="10">
        <v>0</v>
      </c>
      <c r="AA45" s="4">
        <v>0</v>
      </c>
      <c r="AB45" s="4">
        <v>54</v>
      </c>
      <c r="AC45" s="4">
        <v>0</v>
      </c>
      <c r="AD45" s="4">
        <v>0</v>
      </c>
      <c r="AE45" s="10">
        <v>0</v>
      </c>
      <c r="AF45" s="4">
        <v>0</v>
      </c>
      <c r="AG45" s="10">
        <v>0</v>
      </c>
      <c r="AH45" s="4">
        <v>0</v>
      </c>
      <c r="AI45" s="4">
        <f t="shared" si="0"/>
        <v>220</v>
      </c>
    </row>
    <row r="46" spans="1:35" ht="15.75" x14ac:dyDescent="0.25">
      <c r="A46" s="1">
        <v>44</v>
      </c>
      <c r="B46" s="4" t="s">
        <v>50</v>
      </c>
      <c r="C46" s="4" t="s">
        <v>14</v>
      </c>
      <c r="D46" s="8">
        <v>25</v>
      </c>
      <c r="E46" s="8">
        <v>28</v>
      </c>
      <c r="F46" s="8">
        <v>24</v>
      </c>
      <c r="G46" s="8">
        <v>22</v>
      </c>
      <c r="H46" s="8">
        <v>25</v>
      </c>
      <c r="I46" s="8">
        <v>23</v>
      </c>
      <c r="J46" s="8">
        <v>32</v>
      </c>
      <c r="K46" s="8">
        <v>24</v>
      </c>
      <c r="L46" s="8">
        <v>24</v>
      </c>
      <c r="M46" s="8">
        <v>24</v>
      </c>
      <c r="N46" s="8">
        <v>26</v>
      </c>
      <c r="O46" s="8">
        <v>24</v>
      </c>
      <c r="P46" s="8">
        <v>24</v>
      </c>
      <c r="Q46" s="8">
        <v>24</v>
      </c>
      <c r="R46" s="8">
        <v>24</v>
      </c>
      <c r="S46" s="8">
        <v>31</v>
      </c>
      <c r="T46" s="8">
        <v>31</v>
      </c>
      <c r="U46" s="8">
        <v>24</v>
      </c>
      <c r="V46" s="8">
        <v>32</v>
      </c>
      <c r="W46" s="8">
        <v>31</v>
      </c>
      <c r="X46" s="8">
        <v>23</v>
      </c>
      <c r="Y46" s="8">
        <v>27</v>
      </c>
      <c r="Z46" s="8">
        <v>26</v>
      </c>
      <c r="AA46" s="8">
        <v>25</v>
      </c>
      <c r="AB46" s="8">
        <v>23</v>
      </c>
      <c r="AC46" s="8">
        <v>38</v>
      </c>
      <c r="AD46" s="8">
        <v>23</v>
      </c>
      <c r="AE46" s="8">
        <v>25</v>
      </c>
      <c r="AF46" s="8">
        <v>21</v>
      </c>
      <c r="AG46" s="8">
        <v>24</v>
      </c>
      <c r="AH46" s="8">
        <v>22</v>
      </c>
      <c r="AI46" s="4">
        <f t="shared" si="0"/>
        <v>799</v>
      </c>
    </row>
    <row r="47" spans="1:35" ht="15.75" x14ac:dyDescent="0.25">
      <c r="A47" s="1">
        <v>45</v>
      </c>
      <c r="B47" s="4" t="s">
        <v>51</v>
      </c>
      <c r="C47" s="4" t="s">
        <v>14</v>
      </c>
      <c r="D47" s="8">
        <v>22</v>
      </c>
      <c r="E47" s="8">
        <v>18</v>
      </c>
      <c r="F47" s="8">
        <v>24</v>
      </c>
      <c r="G47" s="8">
        <v>22</v>
      </c>
      <c r="H47" s="8">
        <v>25</v>
      </c>
      <c r="I47" s="8">
        <v>23</v>
      </c>
      <c r="J47" s="8">
        <v>32</v>
      </c>
      <c r="K47" s="8">
        <v>24</v>
      </c>
      <c r="L47" s="8">
        <v>24</v>
      </c>
      <c r="M47" s="8">
        <v>24</v>
      </c>
      <c r="N47" s="8">
        <v>26</v>
      </c>
      <c r="O47" s="8">
        <v>24</v>
      </c>
      <c r="P47" s="8">
        <v>24</v>
      </c>
      <c r="Q47" s="8">
        <v>24</v>
      </c>
      <c r="R47" s="8">
        <v>24</v>
      </c>
      <c r="S47" s="8">
        <v>31</v>
      </c>
      <c r="T47" s="8">
        <v>31</v>
      </c>
      <c r="U47" s="8">
        <v>24</v>
      </c>
      <c r="V47" s="8">
        <v>32</v>
      </c>
      <c r="W47" s="8">
        <v>31</v>
      </c>
      <c r="X47" s="8">
        <v>23</v>
      </c>
      <c r="Y47" s="8">
        <v>27</v>
      </c>
      <c r="Z47" s="8">
        <v>26</v>
      </c>
      <c r="AA47" s="8">
        <v>25</v>
      </c>
      <c r="AB47" s="8">
        <v>23</v>
      </c>
      <c r="AC47" s="8">
        <v>38</v>
      </c>
      <c r="AD47" s="8">
        <v>23</v>
      </c>
      <c r="AE47" s="8">
        <v>26</v>
      </c>
      <c r="AF47" s="8">
        <v>22</v>
      </c>
      <c r="AG47" s="8">
        <v>25</v>
      </c>
      <c r="AH47" s="8">
        <v>22</v>
      </c>
      <c r="AI47" s="4">
        <f t="shared" si="0"/>
        <v>789</v>
      </c>
    </row>
    <row r="48" spans="1:35" ht="15.75" x14ac:dyDescent="0.25">
      <c r="A48" s="6">
        <v>46</v>
      </c>
      <c r="B48" s="4" t="s">
        <v>52</v>
      </c>
      <c r="C48" s="4" t="s">
        <v>14</v>
      </c>
      <c r="D48" s="4">
        <v>0</v>
      </c>
      <c r="E48" s="4">
        <v>0</v>
      </c>
      <c r="F48" s="4">
        <v>0</v>
      </c>
      <c r="G48" s="4">
        <v>158</v>
      </c>
      <c r="H48" s="4">
        <v>0</v>
      </c>
      <c r="I48" s="4">
        <v>0</v>
      </c>
      <c r="J48" s="10">
        <v>0</v>
      </c>
      <c r="K48" s="4">
        <v>0</v>
      </c>
      <c r="L48" s="10">
        <v>0</v>
      </c>
      <c r="M48" s="4">
        <v>0</v>
      </c>
      <c r="N48" s="4">
        <v>178</v>
      </c>
      <c r="O48" s="4">
        <v>0</v>
      </c>
      <c r="P48" s="4">
        <v>0</v>
      </c>
      <c r="Q48" s="10">
        <v>0</v>
      </c>
      <c r="R48" s="4">
        <v>0</v>
      </c>
      <c r="S48" s="10">
        <v>0</v>
      </c>
      <c r="T48" s="4">
        <v>0</v>
      </c>
      <c r="U48" s="4">
        <v>186</v>
      </c>
      <c r="V48" s="4">
        <v>0</v>
      </c>
      <c r="W48" s="4">
        <v>0</v>
      </c>
      <c r="X48" s="10">
        <v>0</v>
      </c>
      <c r="Y48" s="4">
        <v>0</v>
      </c>
      <c r="Z48" s="10">
        <v>0</v>
      </c>
      <c r="AA48" s="4">
        <v>0</v>
      </c>
      <c r="AB48" s="4">
        <v>198</v>
      </c>
      <c r="AC48" s="4">
        <v>0</v>
      </c>
      <c r="AD48" s="4">
        <v>0</v>
      </c>
      <c r="AE48" s="10">
        <v>0</v>
      </c>
      <c r="AF48" s="4">
        <v>0</v>
      </c>
      <c r="AG48" s="10">
        <v>0</v>
      </c>
      <c r="AH48" s="4">
        <v>0</v>
      </c>
      <c r="AI48" s="4">
        <f t="shared" si="0"/>
        <v>720</v>
      </c>
    </row>
    <row r="49" spans="1:35" ht="15.75" x14ac:dyDescent="0.25">
      <c r="A49" s="1">
        <v>47</v>
      </c>
      <c r="B49" s="4" t="s">
        <v>53</v>
      </c>
      <c r="C49" s="4" t="s">
        <v>14</v>
      </c>
      <c r="D49" s="4">
        <v>18</v>
      </c>
      <c r="E49" s="4">
        <v>19</v>
      </c>
      <c r="F49" s="4">
        <v>17</v>
      </c>
      <c r="G49" s="4">
        <v>16</v>
      </c>
      <c r="H49" s="4">
        <v>19</v>
      </c>
      <c r="I49" s="4">
        <v>21</v>
      </c>
      <c r="J49" s="4">
        <v>22</v>
      </c>
      <c r="K49" s="4">
        <v>23</v>
      </c>
      <c r="L49" s="4">
        <v>21</v>
      </c>
      <c r="M49" s="4">
        <v>24</v>
      </c>
      <c r="N49" s="4">
        <v>22</v>
      </c>
      <c r="O49" s="4">
        <v>23</v>
      </c>
      <c r="P49" s="4">
        <v>23</v>
      </c>
      <c r="Q49" s="4">
        <v>21</v>
      </c>
      <c r="R49" s="4">
        <v>16</v>
      </c>
      <c r="S49" s="4">
        <v>26</v>
      </c>
      <c r="T49" s="4">
        <v>23</v>
      </c>
      <c r="U49" s="4">
        <v>18</v>
      </c>
      <c r="V49" s="4">
        <v>18</v>
      </c>
      <c r="W49" s="4">
        <v>19</v>
      </c>
      <c r="X49" s="4">
        <v>22</v>
      </c>
      <c r="Y49" s="4">
        <v>24</v>
      </c>
      <c r="Z49" s="4">
        <v>23</v>
      </c>
      <c r="AA49" s="4">
        <v>25</v>
      </c>
      <c r="AB49" s="4">
        <v>18</v>
      </c>
      <c r="AC49" s="4">
        <v>22</v>
      </c>
      <c r="AD49" s="4">
        <v>17</v>
      </c>
      <c r="AE49" s="4">
        <v>17</v>
      </c>
      <c r="AF49" s="4">
        <v>19</v>
      </c>
      <c r="AG49" s="4">
        <v>19</v>
      </c>
      <c r="AH49" s="4">
        <v>18</v>
      </c>
      <c r="AI49" s="4">
        <f t="shared" si="0"/>
        <v>633</v>
      </c>
    </row>
    <row r="50" spans="1:35" ht="15.75" x14ac:dyDescent="0.25">
      <c r="A50" s="6">
        <v>48</v>
      </c>
      <c r="B50" s="4" t="s">
        <v>54</v>
      </c>
      <c r="C50" s="4" t="s">
        <v>14</v>
      </c>
      <c r="D50" s="4">
        <v>0</v>
      </c>
      <c r="E50" s="4">
        <v>0</v>
      </c>
      <c r="F50" s="4">
        <v>0</v>
      </c>
      <c r="G50" s="4">
        <v>179</v>
      </c>
      <c r="H50" s="4">
        <v>0</v>
      </c>
      <c r="I50" s="4">
        <v>0</v>
      </c>
      <c r="J50" s="10">
        <v>0</v>
      </c>
      <c r="K50" s="4">
        <v>0</v>
      </c>
      <c r="L50" s="10">
        <v>0</v>
      </c>
      <c r="M50" s="4">
        <v>0</v>
      </c>
      <c r="N50" s="4">
        <v>189</v>
      </c>
      <c r="O50" s="4">
        <v>0</v>
      </c>
      <c r="P50" s="4">
        <v>0</v>
      </c>
      <c r="Q50" s="10">
        <v>0</v>
      </c>
      <c r="R50" s="4">
        <v>0</v>
      </c>
      <c r="S50" s="10">
        <v>0</v>
      </c>
      <c r="T50" s="4">
        <v>0</v>
      </c>
      <c r="U50" s="4">
        <v>186</v>
      </c>
      <c r="V50" s="4">
        <v>0</v>
      </c>
      <c r="W50" s="4">
        <v>0</v>
      </c>
      <c r="X50" s="10">
        <v>0</v>
      </c>
      <c r="Y50" s="4">
        <v>0</v>
      </c>
      <c r="Z50" s="10">
        <v>0</v>
      </c>
      <c r="AA50" s="4">
        <v>0</v>
      </c>
      <c r="AB50" s="4">
        <v>197</v>
      </c>
      <c r="AC50" s="4">
        <v>0</v>
      </c>
      <c r="AD50" s="4">
        <v>0</v>
      </c>
      <c r="AE50" s="10">
        <v>0</v>
      </c>
      <c r="AF50" s="4">
        <v>0</v>
      </c>
      <c r="AG50" s="10">
        <v>0</v>
      </c>
      <c r="AH50" s="4">
        <v>0</v>
      </c>
      <c r="AI50" s="4">
        <f t="shared" si="0"/>
        <v>751</v>
      </c>
    </row>
    <row r="51" spans="1:35" ht="15.75" x14ac:dyDescent="0.25">
      <c r="A51" s="1">
        <v>49</v>
      </c>
      <c r="B51" s="4" t="s">
        <v>55</v>
      </c>
      <c r="C51" s="4" t="s">
        <v>14</v>
      </c>
      <c r="D51" s="8">
        <v>25</v>
      </c>
      <c r="E51" s="8">
        <v>28</v>
      </c>
      <c r="F51" s="8">
        <v>24</v>
      </c>
      <c r="G51" s="8">
        <v>22</v>
      </c>
      <c r="H51" s="8">
        <v>25</v>
      </c>
      <c r="I51" s="8">
        <v>23</v>
      </c>
      <c r="J51" s="8">
        <v>32</v>
      </c>
      <c r="K51" s="8">
        <v>24</v>
      </c>
      <c r="L51" s="8">
        <v>24</v>
      </c>
      <c r="M51" s="8">
        <v>24</v>
      </c>
      <c r="N51" s="8">
        <v>26</v>
      </c>
      <c r="O51" s="8">
        <v>24</v>
      </c>
      <c r="P51" s="8">
        <v>24</v>
      </c>
      <c r="Q51" s="8">
        <v>24</v>
      </c>
      <c r="R51" s="8">
        <v>24</v>
      </c>
      <c r="S51" s="8">
        <v>17</v>
      </c>
      <c r="T51" s="8">
        <v>18</v>
      </c>
      <c r="U51" s="8">
        <v>24</v>
      </c>
      <c r="V51" s="8">
        <v>21</v>
      </c>
      <c r="W51" s="8">
        <v>31</v>
      </c>
      <c r="X51" s="8">
        <v>23</v>
      </c>
      <c r="Y51" s="8">
        <v>27</v>
      </c>
      <c r="Z51" s="8">
        <v>26</v>
      </c>
      <c r="AA51" s="8">
        <v>25</v>
      </c>
      <c r="AB51" s="8">
        <v>23</v>
      </c>
      <c r="AC51" s="8">
        <v>38</v>
      </c>
      <c r="AD51" s="8">
        <v>23</v>
      </c>
      <c r="AE51" s="8">
        <v>25</v>
      </c>
      <c r="AF51" s="8">
        <v>21</v>
      </c>
      <c r="AG51" s="8">
        <v>24</v>
      </c>
      <c r="AH51" s="8">
        <v>22</v>
      </c>
      <c r="AI51" s="4">
        <f t="shared" si="0"/>
        <v>761</v>
      </c>
    </row>
    <row r="52" spans="1:35" ht="15.75" x14ac:dyDescent="0.25">
      <c r="A52" s="1">
        <v>50</v>
      </c>
      <c r="B52" s="4" t="s">
        <v>56</v>
      </c>
      <c r="C52" s="4" t="s">
        <v>14</v>
      </c>
      <c r="D52" s="8">
        <v>21</v>
      </c>
      <c r="E52" s="8">
        <v>18</v>
      </c>
      <c r="F52" s="8">
        <v>24</v>
      </c>
      <c r="G52" s="8">
        <v>22</v>
      </c>
      <c r="H52" s="8">
        <v>25</v>
      </c>
      <c r="I52" s="8">
        <v>25</v>
      </c>
      <c r="J52" s="8">
        <v>32</v>
      </c>
      <c r="K52" s="8">
        <v>24</v>
      </c>
      <c r="L52" s="8">
        <v>22</v>
      </c>
      <c r="M52" s="8">
        <v>24</v>
      </c>
      <c r="N52" s="8">
        <v>25</v>
      </c>
      <c r="O52" s="8">
        <v>24</v>
      </c>
      <c r="P52" s="8">
        <v>24</v>
      </c>
      <c r="Q52" s="8">
        <v>22</v>
      </c>
      <c r="R52" s="8">
        <v>24</v>
      </c>
      <c r="S52" s="8">
        <v>18</v>
      </c>
      <c r="T52" s="8">
        <v>19</v>
      </c>
      <c r="U52" s="8">
        <v>24</v>
      </c>
      <c r="V52" s="8">
        <v>23</v>
      </c>
      <c r="W52" s="8">
        <v>31</v>
      </c>
      <c r="X52" s="8">
        <v>23</v>
      </c>
      <c r="Y52" s="8">
        <v>27</v>
      </c>
      <c r="Z52" s="8">
        <v>26</v>
      </c>
      <c r="AA52" s="8">
        <v>25</v>
      </c>
      <c r="AB52" s="8">
        <v>23</v>
      </c>
      <c r="AC52" s="8">
        <v>38</v>
      </c>
      <c r="AD52" s="8">
        <v>23</v>
      </c>
      <c r="AE52" s="8">
        <v>26</v>
      </c>
      <c r="AF52" s="8">
        <v>22</v>
      </c>
      <c r="AG52" s="8">
        <v>25</v>
      </c>
      <c r="AH52" s="8">
        <v>22</v>
      </c>
      <c r="AI52" s="4">
        <f t="shared" si="0"/>
        <v>751</v>
      </c>
    </row>
    <row r="53" spans="1:35" ht="15.75" x14ac:dyDescent="0.25">
      <c r="A53" s="6">
        <v>51</v>
      </c>
      <c r="B53" s="4" t="s">
        <v>57</v>
      </c>
      <c r="C53" s="4" t="s">
        <v>14</v>
      </c>
      <c r="D53" s="4">
        <v>0</v>
      </c>
      <c r="E53" s="4">
        <v>0</v>
      </c>
      <c r="F53" s="4">
        <v>0</v>
      </c>
      <c r="G53" s="4">
        <v>87</v>
      </c>
      <c r="H53" s="4">
        <v>0</v>
      </c>
      <c r="I53" s="4">
        <v>0</v>
      </c>
      <c r="J53" s="10">
        <v>0</v>
      </c>
      <c r="K53" s="4">
        <v>0</v>
      </c>
      <c r="L53" s="10">
        <v>0</v>
      </c>
      <c r="M53" s="4">
        <v>0</v>
      </c>
      <c r="N53" s="4">
        <v>93</v>
      </c>
      <c r="O53" s="4">
        <v>0</v>
      </c>
      <c r="P53" s="4">
        <v>0</v>
      </c>
      <c r="Q53" s="10">
        <v>0</v>
      </c>
      <c r="R53" s="4">
        <v>0</v>
      </c>
      <c r="S53" s="10">
        <v>0</v>
      </c>
      <c r="T53" s="4">
        <v>0</v>
      </c>
      <c r="U53" s="4">
        <v>98</v>
      </c>
      <c r="V53" s="4">
        <v>0</v>
      </c>
      <c r="W53" s="4">
        <v>0</v>
      </c>
      <c r="X53" s="10">
        <v>0</v>
      </c>
      <c r="Y53" s="4">
        <v>0</v>
      </c>
      <c r="Z53" s="10">
        <v>0</v>
      </c>
      <c r="AA53" s="4">
        <v>0</v>
      </c>
      <c r="AB53" s="4">
        <v>103</v>
      </c>
      <c r="AC53" s="4">
        <v>0</v>
      </c>
      <c r="AD53" s="4">
        <v>0</v>
      </c>
      <c r="AE53" s="10">
        <v>0</v>
      </c>
      <c r="AF53" s="4">
        <v>0</v>
      </c>
      <c r="AG53" s="10">
        <v>0</v>
      </c>
      <c r="AH53" s="4">
        <v>0</v>
      </c>
      <c r="AI53" s="4">
        <f t="shared" si="0"/>
        <v>381</v>
      </c>
    </row>
    <row r="54" spans="1:35" ht="15.75" x14ac:dyDescent="0.25">
      <c r="A54" s="1">
        <v>52</v>
      </c>
      <c r="B54" s="4" t="s">
        <v>58</v>
      </c>
      <c r="C54" s="4" t="s">
        <v>5</v>
      </c>
      <c r="D54" s="8">
        <v>60</v>
      </c>
      <c r="E54" s="8">
        <v>65</v>
      </c>
      <c r="F54" s="8">
        <v>55</v>
      </c>
      <c r="G54" s="8">
        <v>54</v>
      </c>
      <c r="H54" s="8">
        <v>64</v>
      </c>
      <c r="I54" s="8">
        <v>48</v>
      </c>
      <c r="J54" s="8">
        <v>48</v>
      </c>
      <c r="K54" s="8">
        <v>62</v>
      </c>
      <c r="L54" s="8">
        <v>51</v>
      </c>
      <c r="M54" s="8">
        <v>56</v>
      </c>
      <c r="N54" s="8">
        <v>48</v>
      </c>
      <c r="O54" s="8">
        <v>65</v>
      </c>
      <c r="P54" s="8">
        <v>59</v>
      </c>
      <c r="Q54" s="8">
        <v>54</v>
      </c>
      <c r="R54" s="8">
        <v>54</v>
      </c>
      <c r="S54" s="8">
        <v>65</v>
      </c>
      <c r="T54" s="8">
        <v>48</v>
      </c>
      <c r="U54" s="8">
        <v>49</v>
      </c>
      <c r="V54" s="8">
        <v>53</v>
      </c>
      <c r="W54" s="8">
        <v>66</v>
      </c>
      <c r="X54" s="8">
        <v>66</v>
      </c>
      <c r="Y54" s="8">
        <v>66</v>
      </c>
      <c r="Z54" s="8">
        <v>53</v>
      </c>
      <c r="AA54" s="8">
        <v>68</v>
      </c>
      <c r="AB54" s="8">
        <v>63</v>
      </c>
      <c r="AC54" s="8">
        <v>58</v>
      </c>
      <c r="AD54" s="8">
        <v>59</v>
      </c>
      <c r="AE54" s="8">
        <v>52</v>
      </c>
      <c r="AF54" s="8">
        <v>57</v>
      </c>
      <c r="AG54" s="8">
        <v>58</v>
      </c>
      <c r="AH54" s="8">
        <v>54</v>
      </c>
      <c r="AI54" s="4">
        <f t="shared" si="0"/>
        <v>1778</v>
      </c>
    </row>
    <row r="55" spans="1:35" ht="15.75" x14ac:dyDescent="0.25">
      <c r="A55" s="1">
        <v>53</v>
      </c>
      <c r="B55" s="4" t="s">
        <v>59</v>
      </c>
      <c r="C55" s="4" t="s">
        <v>5</v>
      </c>
      <c r="D55" s="8">
        <v>50</v>
      </c>
      <c r="E55" s="8">
        <v>52</v>
      </c>
      <c r="F55" s="8">
        <v>60</v>
      </c>
      <c r="G55" s="8">
        <v>58</v>
      </c>
      <c r="H55" s="8">
        <v>52</v>
      </c>
      <c r="I55" s="8">
        <v>49</v>
      </c>
      <c r="J55" s="8">
        <v>67</v>
      </c>
      <c r="K55" s="8">
        <v>50</v>
      </c>
      <c r="L55" s="8">
        <v>58</v>
      </c>
      <c r="M55" s="8">
        <v>57</v>
      </c>
      <c r="N55" s="8">
        <v>53</v>
      </c>
      <c r="O55" s="8">
        <v>60</v>
      </c>
      <c r="P55" s="8">
        <v>64</v>
      </c>
      <c r="Q55" s="8">
        <v>55</v>
      </c>
      <c r="R55" s="8">
        <v>52</v>
      </c>
      <c r="S55" s="8">
        <v>57</v>
      </c>
      <c r="T55" s="8">
        <v>57</v>
      </c>
      <c r="U55" s="8">
        <v>58</v>
      </c>
      <c r="V55" s="8">
        <v>56</v>
      </c>
      <c r="W55" s="8">
        <v>56</v>
      </c>
      <c r="X55" s="8">
        <v>53</v>
      </c>
      <c r="Y55" s="8">
        <v>53</v>
      </c>
      <c r="Z55" s="8">
        <v>64</v>
      </c>
      <c r="AA55" s="8">
        <v>57</v>
      </c>
      <c r="AB55" s="8">
        <v>50</v>
      </c>
      <c r="AC55" s="8">
        <v>59</v>
      </c>
      <c r="AD55" s="8">
        <v>59</v>
      </c>
      <c r="AE55" s="8">
        <v>58</v>
      </c>
      <c r="AF55" s="8">
        <v>59</v>
      </c>
      <c r="AG55" s="8">
        <v>60</v>
      </c>
      <c r="AH55" s="8">
        <v>58</v>
      </c>
      <c r="AI55" s="4">
        <f t="shared" si="0"/>
        <v>1751</v>
      </c>
    </row>
    <row r="56" spans="1:35" ht="15.75" x14ac:dyDescent="0.25">
      <c r="A56" s="1">
        <v>54</v>
      </c>
      <c r="B56" s="4" t="s">
        <v>60</v>
      </c>
      <c r="C56" s="4" t="s">
        <v>5</v>
      </c>
      <c r="D56" s="8">
        <v>66</v>
      </c>
      <c r="E56" s="8">
        <v>52</v>
      </c>
      <c r="F56" s="8">
        <v>66</v>
      </c>
      <c r="G56" s="8">
        <v>58</v>
      </c>
      <c r="H56" s="8">
        <v>66</v>
      </c>
      <c r="I56" s="8">
        <v>48</v>
      </c>
      <c r="J56" s="8">
        <v>67</v>
      </c>
      <c r="K56" s="8">
        <v>66</v>
      </c>
      <c r="L56" s="8">
        <v>58</v>
      </c>
      <c r="M56" s="8">
        <v>66</v>
      </c>
      <c r="N56" s="8">
        <v>53</v>
      </c>
      <c r="O56" s="8">
        <v>66</v>
      </c>
      <c r="P56" s="8">
        <v>66</v>
      </c>
      <c r="Q56" s="8">
        <v>55</v>
      </c>
      <c r="R56" s="8">
        <v>57</v>
      </c>
      <c r="S56" s="8">
        <v>57</v>
      </c>
      <c r="T56" s="8">
        <v>57</v>
      </c>
      <c r="U56" s="8">
        <v>69</v>
      </c>
      <c r="V56" s="8">
        <v>56</v>
      </c>
      <c r="W56" s="8">
        <v>56</v>
      </c>
      <c r="X56" s="8">
        <v>53</v>
      </c>
      <c r="Y56" s="8">
        <v>68</v>
      </c>
      <c r="Z56" s="8">
        <v>64</v>
      </c>
      <c r="AA56" s="8">
        <v>68</v>
      </c>
      <c r="AB56" s="8">
        <v>65</v>
      </c>
      <c r="AC56" s="8">
        <v>60</v>
      </c>
      <c r="AD56" s="8">
        <v>60</v>
      </c>
      <c r="AE56" s="8">
        <v>58</v>
      </c>
      <c r="AF56" s="8">
        <v>59</v>
      </c>
      <c r="AG56" s="8">
        <v>60</v>
      </c>
      <c r="AH56" s="8">
        <v>58</v>
      </c>
      <c r="AI56" s="4">
        <f t="shared" si="0"/>
        <v>1878</v>
      </c>
    </row>
    <row r="57" spans="1:35" ht="15.75" x14ac:dyDescent="0.25">
      <c r="A57" s="6">
        <v>55</v>
      </c>
      <c r="B57" s="4" t="s">
        <v>61</v>
      </c>
      <c r="C57" s="5" t="s">
        <v>12</v>
      </c>
      <c r="D57" s="8">
        <v>0</v>
      </c>
      <c r="E57" s="8">
        <v>0</v>
      </c>
      <c r="F57" s="8">
        <v>0</v>
      </c>
      <c r="G57" s="8">
        <v>87</v>
      </c>
      <c r="H57" s="8">
        <v>0</v>
      </c>
      <c r="I57" s="8">
        <v>0</v>
      </c>
      <c r="J57" s="8">
        <v>0</v>
      </c>
      <c r="K57" s="8">
        <v>0</v>
      </c>
      <c r="L57" s="10">
        <v>0</v>
      </c>
      <c r="M57" s="8">
        <v>0</v>
      </c>
      <c r="N57" s="8">
        <v>79</v>
      </c>
      <c r="O57" s="8">
        <v>0</v>
      </c>
      <c r="P57" s="8">
        <v>0</v>
      </c>
      <c r="Q57" s="8">
        <v>0</v>
      </c>
      <c r="R57" s="8">
        <v>0</v>
      </c>
      <c r="S57" s="10">
        <v>0</v>
      </c>
      <c r="T57" s="8">
        <v>0</v>
      </c>
      <c r="U57" s="8">
        <v>79</v>
      </c>
      <c r="V57" s="8">
        <v>0</v>
      </c>
      <c r="W57" s="8">
        <v>0</v>
      </c>
      <c r="X57" s="8">
        <v>0</v>
      </c>
      <c r="Y57" s="8">
        <v>0</v>
      </c>
      <c r="Z57" s="10">
        <v>0</v>
      </c>
      <c r="AA57" s="8">
        <v>0</v>
      </c>
      <c r="AB57" s="8">
        <v>79</v>
      </c>
      <c r="AC57" s="8">
        <v>0</v>
      </c>
      <c r="AD57" s="8">
        <v>0</v>
      </c>
      <c r="AE57" s="8">
        <v>0</v>
      </c>
      <c r="AF57" s="8">
        <v>0</v>
      </c>
      <c r="AG57" s="10">
        <v>0</v>
      </c>
      <c r="AH57" s="8">
        <v>0</v>
      </c>
      <c r="AI57" s="4">
        <f t="shared" si="0"/>
        <v>324</v>
      </c>
    </row>
    <row r="58" spans="1:35" ht="15.75" x14ac:dyDescent="0.25">
      <c r="A58" s="1">
        <v>56</v>
      </c>
      <c r="B58" s="4" t="s">
        <v>62</v>
      </c>
      <c r="C58" s="5" t="s">
        <v>14</v>
      </c>
      <c r="D58" s="8">
        <v>19</v>
      </c>
      <c r="E58" s="8">
        <v>18</v>
      </c>
      <c r="F58" s="8">
        <v>24</v>
      </c>
      <c r="G58" s="8">
        <v>22</v>
      </c>
      <c r="H58" s="8">
        <v>21</v>
      </c>
      <c r="I58" s="8">
        <v>25</v>
      </c>
      <c r="J58" s="8">
        <v>23</v>
      </c>
      <c r="K58" s="8">
        <v>24</v>
      </c>
      <c r="L58" s="8">
        <v>22</v>
      </c>
      <c r="M58" s="8">
        <v>24</v>
      </c>
      <c r="N58" s="8">
        <v>25</v>
      </c>
      <c r="O58" s="8">
        <v>24</v>
      </c>
      <c r="P58" s="8">
        <v>24</v>
      </c>
      <c r="Q58" s="8">
        <v>22</v>
      </c>
      <c r="R58" s="8">
        <v>24</v>
      </c>
      <c r="S58" s="8">
        <v>18</v>
      </c>
      <c r="T58" s="8">
        <v>19</v>
      </c>
      <c r="U58" s="8">
        <v>24</v>
      </c>
      <c r="V58" s="8">
        <v>23</v>
      </c>
      <c r="W58" s="8">
        <v>31</v>
      </c>
      <c r="X58" s="8">
        <v>23</v>
      </c>
      <c r="Y58" s="8">
        <v>27</v>
      </c>
      <c r="Z58" s="8">
        <v>26</v>
      </c>
      <c r="AA58" s="8">
        <v>25</v>
      </c>
      <c r="AB58" s="8">
        <v>23</v>
      </c>
      <c r="AC58" s="8">
        <v>24</v>
      </c>
      <c r="AD58" s="8">
        <v>23</v>
      </c>
      <c r="AE58" s="8">
        <v>26</v>
      </c>
      <c r="AF58" s="8">
        <v>22</v>
      </c>
      <c r="AG58" s="8">
        <v>25</v>
      </c>
      <c r="AH58" s="8">
        <v>22</v>
      </c>
      <c r="AI58" s="4">
        <f t="shared" si="0"/>
        <v>722</v>
      </c>
    </row>
    <row r="59" spans="1:35" ht="15.75" x14ac:dyDescent="0.25">
      <c r="A59" s="1">
        <v>57</v>
      </c>
      <c r="B59" s="4" t="s">
        <v>63</v>
      </c>
      <c r="C59" s="5" t="s">
        <v>5</v>
      </c>
      <c r="D59" s="8">
        <v>78</v>
      </c>
      <c r="E59" s="8">
        <v>76</v>
      </c>
      <c r="F59" s="8">
        <v>76</v>
      </c>
      <c r="G59" s="8">
        <v>76</v>
      </c>
      <c r="H59" s="8">
        <v>76</v>
      </c>
      <c r="I59" s="8">
        <v>89</v>
      </c>
      <c r="J59" s="8">
        <v>79</v>
      </c>
      <c r="K59" s="8">
        <v>76</v>
      </c>
      <c r="L59" s="8">
        <v>82</v>
      </c>
      <c r="M59" s="8">
        <v>87</v>
      </c>
      <c r="N59" s="8">
        <v>80</v>
      </c>
      <c r="O59" s="8">
        <v>86</v>
      </c>
      <c r="P59" s="8">
        <v>78</v>
      </c>
      <c r="Q59" s="8">
        <v>76</v>
      </c>
      <c r="R59" s="8">
        <v>82</v>
      </c>
      <c r="S59" s="8">
        <v>79</v>
      </c>
      <c r="T59" s="8">
        <v>78</v>
      </c>
      <c r="U59" s="8">
        <v>88</v>
      </c>
      <c r="V59" s="8">
        <v>74</v>
      </c>
      <c r="W59" s="8">
        <v>88</v>
      </c>
      <c r="X59" s="8">
        <v>77</v>
      </c>
      <c r="Y59" s="8">
        <v>80</v>
      </c>
      <c r="Z59" s="8">
        <v>78</v>
      </c>
      <c r="AA59" s="8">
        <v>72</v>
      </c>
      <c r="AB59" s="8">
        <v>77</v>
      </c>
      <c r="AC59" s="8">
        <v>87</v>
      </c>
      <c r="AD59" s="8">
        <v>78</v>
      </c>
      <c r="AE59" s="8">
        <v>76</v>
      </c>
      <c r="AF59" s="8">
        <v>85</v>
      </c>
      <c r="AG59" s="8">
        <v>88</v>
      </c>
      <c r="AH59" s="8">
        <v>76</v>
      </c>
      <c r="AI59" s="4">
        <f t="shared" si="0"/>
        <v>2478</v>
      </c>
    </row>
    <row r="60" spans="1:35" ht="15.75" x14ac:dyDescent="0.25">
      <c r="A60" s="1">
        <v>58</v>
      </c>
      <c r="B60" s="4" t="s">
        <v>64</v>
      </c>
      <c r="C60" s="5" t="s">
        <v>12</v>
      </c>
      <c r="D60" s="8">
        <v>76</v>
      </c>
      <c r="E60" s="8">
        <v>88</v>
      </c>
      <c r="F60" s="8">
        <v>78</v>
      </c>
      <c r="G60" s="8">
        <v>85</v>
      </c>
      <c r="H60" s="8">
        <v>87</v>
      </c>
      <c r="I60" s="8">
        <v>84</v>
      </c>
      <c r="J60" s="8">
        <v>97</v>
      </c>
      <c r="K60" s="8">
        <v>85</v>
      </c>
      <c r="L60" s="8">
        <v>87</v>
      </c>
      <c r="M60" s="8">
        <v>80</v>
      </c>
      <c r="N60" s="8">
        <v>78</v>
      </c>
      <c r="O60" s="8">
        <v>87</v>
      </c>
      <c r="P60" s="8">
        <v>80</v>
      </c>
      <c r="Q60" s="8">
        <v>72</v>
      </c>
      <c r="R60" s="8">
        <v>80</v>
      </c>
      <c r="S60" s="8">
        <v>89</v>
      </c>
      <c r="T60" s="8">
        <v>76</v>
      </c>
      <c r="U60" s="8">
        <v>79</v>
      </c>
      <c r="V60" s="8">
        <v>70</v>
      </c>
      <c r="W60" s="8">
        <v>69</v>
      </c>
      <c r="X60" s="8">
        <v>75</v>
      </c>
      <c r="Y60" s="8">
        <v>70</v>
      </c>
      <c r="Z60" s="8">
        <v>87</v>
      </c>
      <c r="AA60" s="8">
        <v>88</v>
      </c>
      <c r="AB60" s="8">
        <v>69</v>
      </c>
      <c r="AC60" s="8">
        <v>68</v>
      </c>
      <c r="AD60" s="8">
        <v>86</v>
      </c>
      <c r="AE60" s="8">
        <v>82</v>
      </c>
      <c r="AF60" s="8">
        <v>71</v>
      </c>
      <c r="AG60" s="8">
        <v>86</v>
      </c>
      <c r="AH60" s="8">
        <v>85</v>
      </c>
      <c r="AI60" s="4">
        <f t="shared" si="0"/>
        <v>2494</v>
      </c>
    </row>
    <row r="61" spans="1:35" ht="15.75" x14ac:dyDescent="0.25">
      <c r="A61" s="6">
        <v>59</v>
      </c>
      <c r="B61" s="4" t="s">
        <v>65</v>
      </c>
      <c r="C61" s="5" t="s">
        <v>14</v>
      </c>
      <c r="D61" s="4">
        <v>0</v>
      </c>
      <c r="E61" s="4">
        <v>0</v>
      </c>
      <c r="F61" s="4">
        <v>0</v>
      </c>
      <c r="G61" s="4">
        <v>39</v>
      </c>
      <c r="H61" s="4">
        <v>0</v>
      </c>
      <c r="I61" s="4">
        <v>0</v>
      </c>
      <c r="J61" s="10">
        <v>0</v>
      </c>
      <c r="K61" s="4">
        <v>0</v>
      </c>
      <c r="L61" s="10">
        <v>0</v>
      </c>
      <c r="M61" s="4">
        <v>0</v>
      </c>
      <c r="N61" s="4">
        <v>41</v>
      </c>
      <c r="O61" s="4">
        <v>0</v>
      </c>
      <c r="P61" s="4">
        <v>0</v>
      </c>
      <c r="Q61" s="10">
        <v>0</v>
      </c>
      <c r="R61" s="4">
        <v>0</v>
      </c>
      <c r="S61" s="10">
        <v>0</v>
      </c>
      <c r="T61" s="4">
        <v>0</v>
      </c>
      <c r="U61" s="4">
        <v>37</v>
      </c>
      <c r="V61" s="4">
        <v>0</v>
      </c>
      <c r="W61" s="4">
        <v>0</v>
      </c>
      <c r="X61" s="10">
        <v>0</v>
      </c>
      <c r="Y61" s="4">
        <v>0</v>
      </c>
      <c r="Z61" s="10">
        <v>0</v>
      </c>
      <c r="AA61" s="4">
        <v>0</v>
      </c>
      <c r="AB61" s="4">
        <v>39</v>
      </c>
      <c r="AC61" s="4">
        <v>0</v>
      </c>
      <c r="AD61" s="4">
        <v>0</v>
      </c>
      <c r="AE61" s="10">
        <v>0</v>
      </c>
      <c r="AF61" s="4">
        <v>0</v>
      </c>
      <c r="AG61" s="10">
        <v>0</v>
      </c>
      <c r="AH61" s="4">
        <v>0</v>
      </c>
      <c r="AI61" s="4">
        <f t="shared" si="0"/>
        <v>156</v>
      </c>
    </row>
    <row r="62" spans="1:35" ht="15.75" x14ac:dyDescent="0.25">
      <c r="A62" s="1">
        <v>60</v>
      </c>
      <c r="B62" s="4" t="s">
        <v>66</v>
      </c>
      <c r="C62" s="5" t="s">
        <v>5</v>
      </c>
      <c r="D62" s="8">
        <v>78</v>
      </c>
      <c r="E62" s="8">
        <v>76</v>
      </c>
      <c r="F62" s="8">
        <v>76</v>
      </c>
      <c r="G62" s="8">
        <v>76</v>
      </c>
      <c r="H62" s="8">
        <v>74</v>
      </c>
      <c r="I62" s="8">
        <v>94</v>
      </c>
      <c r="J62" s="8">
        <v>79</v>
      </c>
      <c r="K62" s="8">
        <v>76</v>
      </c>
      <c r="L62" s="8">
        <v>82</v>
      </c>
      <c r="M62" s="8">
        <v>87</v>
      </c>
      <c r="N62" s="8">
        <v>80</v>
      </c>
      <c r="O62" s="8">
        <v>86</v>
      </c>
      <c r="P62" s="8">
        <v>78</v>
      </c>
      <c r="Q62" s="8">
        <v>76</v>
      </c>
      <c r="R62" s="8">
        <v>82</v>
      </c>
      <c r="S62" s="8">
        <v>79</v>
      </c>
      <c r="T62" s="8">
        <v>78</v>
      </c>
      <c r="U62" s="8">
        <v>88</v>
      </c>
      <c r="V62" s="8">
        <v>74</v>
      </c>
      <c r="W62" s="8">
        <v>88</v>
      </c>
      <c r="X62" s="8">
        <v>77</v>
      </c>
      <c r="Y62" s="8">
        <v>80</v>
      </c>
      <c r="Z62" s="8">
        <v>78</v>
      </c>
      <c r="AA62" s="8">
        <v>72</v>
      </c>
      <c r="AB62" s="8">
        <v>77</v>
      </c>
      <c r="AC62" s="8">
        <v>87</v>
      </c>
      <c r="AD62" s="8">
        <v>78</v>
      </c>
      <c r="AE62" s="8">
        <v>76</v>
      </c>
      <c r="AF62" s="8">
        <v>85</v>
      </c>
      <c r="AG62" s="4">
        <v>86</v>
      </c>
      <c r="AH62" s="8">
        <v>76</v>
      </c>
      <c r="AI62" s="4">
        <f t="shared" si="0"/>
        <v>2479</v>
      </c>
    </row>
    <row r="63" spans="1:35" ht="15.75" x14ac:dyDescent="0.25">
      <c r="A63" s="1">
        <v>61</v>
      </c>
      <c r="B63" s="4" t="s">
        <v>67</v>
      </c>
      <c r="C63" s="5" t="s">
        <v>12</v>
      </c>
      <c r="D63" s="8">
        <v>15</v>
      </c>
      <c r="E63" s="8">
        <v>14</v>
      </c>
      <c r="F63" s="8">
        <v>22</v>
      </c>
      <c r="G63" s="8">
        <v>21</v>
      </c>
      <c r="H63" s="8">
        <v>18</v>
      </c>
      <c r="I63" s="8">
        <v>17</v>
      </c>
      <c r="J63" s="8">
        <v>18</v>
      </c>
      <c r="K63" s="8">
        <v>16</v>
      </c>
      <c r="L63" s="8">
        <v>21</v>
      </c>
      <c r="M63" s="8">
        <v>23</v>
      </c>
      <c r="N63" s="8">
        <v>24</v>
      </c>
      <c r="O63" s="8">
        <v>25</v>
      </c>
      <c r="P63" s="8">
        <v>21</v>
      </c>
      <c r="Q63" s="8">
        <v>23</v>
      </c>
      <c r="R63" s="8">
        <v>18</v>
      </c>
      <c r="S63" s="8">
        <v>19</v>
      </c>
      <c r="T63" s="8">
        <v>23</v>
      </c>
      <c r="U63" s="8">
        <v>24</v>
      </c>
      <c r="V63" s="8">
        <v>25</v>
      </c>
      <c r="W63" s="8">
        <v>21</v>
      </c>
      <c r="X63" s="8">
        <v>18</v>
      </c>
      <c r="Y63" s="8">
        <v>17</v>
      </c>
      <c r="Z63" s="8">
        <v>19</v>
      </c>
      <c r="AA63" s="8">
        <v>21</v>
      </c>
      <c r="AB63" s="8">
        <v>24</v>
      </c>
      <c r="AC63" s="8">
        <v>23</v>
      </c>
      <c r="AD63" s="8">
        <v>25</v>
      </c>
      <c r="AE63" s="8">
        <v>21</v>
      </c>
      <c r="AF63" s="8">
        <v>22</v>
      </c>
      <c r="AG63" s="4">
        <v>19</v>
      </c>
      <c r="AH63" s="8">
        <v>21</v>
      </c>
      <c r="AI63" s="4">
        <f t="shared" si="0"/>
        <v>638</v>
      </c>
    </row>
    <row r="64" spans="1:35" ht="15.75" x14ac:dyDescent="0.25">
      <c r="A64" s="1">
        <v>62</v>
      </c>
      <c r="B64" s="4" t="s">
        <v>68</v>
      </c>
      <c r="C64" s="4" t="s">
        <v>5</v>
      </c>
      <c r="D64" s="8">
        <v>92</v>
      </c>
      <c r="E64" s="8">
        <v>86</v>
      </c>
      <c r="F64" s="8">
        <v>76</v>
      </c>
      <c r="G64" s="8">
        <v>73</v>
      </c>
      <c r="H64" s="8">
        <v>64</v>
      </c>
      <c r="I64" s="8">
        <v>78</v>
      </c>
      <c r="J64" s="8">
        <v>74</v>
      </c>
      <c r="K64" s="8">
        <v>76</v>
      </c>
      <c r="L64" s="8">
        <v>74</v>
      </c>
      <c r="M64" s="8">
        <v>76</v>
      </c>
      <c r="N64" s="8">
        <v>80</v>
      </c>
      <c r="O64" s="8">
        <v>86</v>
      </c>
      <c r="P64" s="8">
        <v>80</v>
      </c>
      <c r="Q64" s="8">
        <v>76</v>
      </c>
      <c r="R64" s="8">
        <v>92</v>
      </c>
      <c r="S64" s="8">
        <v>77</v>
      </c>
      <c r="T64" s="8">
        <v>78</v>
      </c>
      <c r="U64" s="8">
        <v>89</v>
      </c>
      <c r="V64" s="8">
        <v>78</v>
      </c>
      <c r="W64" s="8">
        <v>76</v>
      </c>
      <c r="X64" s="8">
        <v>89</v>
      </c>
      <c r="Y64" s="8">
        <v>80</v>
      </c>
      <c r="Z64" s="8">
        <v>78</v>
      </c>
      <c r="AA64" s="8">
        <v>89</v>
      </c>
      <c r="AB64" s="8">
        <v>77</v>
      </c>
      <c r="AC64" s="8">
        <v>89</v>
      </c>
      <c r="AD64" s="8">
        <v>79</v>
      </c>
      <c r="AE64" s="8">
        <v>76</v>
      </c>
      <c r="AF64" s="8">
        <v>85</v>
      </c>
      <c r="AG64" s="8">
        <v>88</v>
      </c>
      <c r="AH64" s="8">
        <v>73</v>
      </c>
      <c r="AI64" s="4">
        <f t="shared" si="0"/>
        <v>2484</v>
      </c>
    </row>
    <row r="65" spans="1:35" ht="15.75" x14ac:dyDescent="0.25">
      <c r="A65" s="1">
        <v>63</v>
      </c>
      <c r="B65" s="4" t="s">
        <v>69</v>
      </c>
      <c r="C65" s="4" t="s">
        <v>14</v>
      </c>
      <c r="D65" s="8">
        <v>21</v>
      </c>
      <c r="E65" s="8">
        <v>18</v>
      </c>
      <c r="F65" s="8">
        <v>24</v>
      </c>
      <c r="G65" s="8">
        <v>22</v>
      </c>
      <c r="H65" s="8">
        <v>25</v>
      </c>
      <c r="I65" s="8">
        <v>25</v>
      </c>
      <c r="J65" s="8">
        <v>32</v>
      </c>
      <c r="K65" s="8">
        <v>24</v>
      </c>
      <c r="L65" s="8">
        <v>22</v>
      </c>
      <c r="M65" s="8">
        <v>24</v>
      </c>
      <c r="N65" s="8">
        <v>25</v>
      </c>
      <c r="O65" s="8">
        <v>24</v>
      </c>
      <c r="P65" s="8">
        <v>24</v>
      </c>
      <c r="Q65" s="8">
        <v>22</v>
      </c>
      <c r="R65" s="8">
        <v>24</v>
      </c>
      <c r="S65" s="8">
        <v>18</v>
      </c>
      <c r="T65" s="8">
        <v>19</v>
      </c>
      <c r="U65" s="8">
        <v>24</v>
      </c>
      <c r="V65" s="8">
        <v>23</v>
      </c>
      <c r="W65" s="8">
        <v>31</v>
      </c>
      <c r="X65" s="8">
        <v>23</v>
      </c>
      <c r="Y65" s="8">
        <v>27</v>
      </c>
      <c r="Z65" s="8">
        <v>26</v>
      </c>
      <c r="AA65" s="8">
        <v>25</v>
      </c>
      <c r="AB65" s="8">
        <v>23</v>
      </c>
      <c r="AC65" s="8">
        <v>38</v>
      </c>
      <c r="AD65" s="8">
        <v>23</v>
      </c>
      <c r="AE65" s="8">
        <v>26</v>
      </c>
      <c r="AF65" s="8">
        <v>22</v>
      </c>
      <c r="AG65" s="8">
        <v>25</v>
      </c>
      <c r="AH65" s="8">
        <v>22</v>
      </c>
      <c r="AI65" s="4">
        <f t="shared" si="0"/>
        <v>751</v>
      </c>
    </row>
    <row r="66" spans="1:35" ht="15.75" x14ac:dyDescent="0.25">
      <c r="A66" s="1">
        <v>64</v>
      </c>
      <c r="B66" s="4" t="s">
        <v>70</v>
      </c>
      <c r="C66" s="4" t="s">
        <v>5</v>
      </c>
      <c r="D66" s="8">
        <v>80</v>
      </c>
      <c r="E66" s="8">
        <v>77</v>
      </c>
      <c r="F66" s="8">
        <v>80</v>
      </c>
      <c r="G66" s="8">
        <v>73</v>
      </c>
      <c r="H66" s="8">
        <v>64</v>
      </c>
      <c r="I66" s="8">
        <v>78</v>
      </c>
      <c r="J66" s="8">
        <v>80</v>
      </c>
      <c r="K66" s="8">
        <v>76</v>
      </c>
      <c r="L66" s="8">
        <v>74</v>
      </c>
      <c r="M66" s="8">
        <v>88</v>
      </c>
      <c r="N66" s="8">
        <v>80</v>
      </c>
      <c r="O66" s="8">
        <v>86</v>
      </c>
      <c r="P66" s="8">
        <v>80</v>
      </c>
      <c r="Q66" s="8">
        <v>86</v>
      </c>
      <c r="R66" s="8">
        <v>92</v>
      </c>
      <c r="S66" s="8">
        <v>77</v>
      </c>
      <c r="T66" s="8">
        <v>84</v>
      </c>
      <c r="U66" s="8">
        <v>80</v>
      </c>
      <c r="V66" s="8">
        <v>78</v>
      </c>
      <c r="W66" s="8">
        <v>88</v>
      </c>
      <c r="X66" s="8">
        <v>85</v>
      </c>
      <c r="Y66" s="8">
        <v>80</v>
      </c>
      <c r="Z66" s="8">
        <v>99</v>
      </c>
      <c r="AA66" s="8">
        <v>99</v>
      </c>
      <c r="AB66" s="8">
        <v>99</v>
      </c>
      <c r="AC66" s="8">
        <v>75</v>
      </c>
      <c r="AD66" s="8">
        <v>79</v>
      </c>
      <c r="AE66" s="8">
        <v>76</v>
      </c>
      <c r="AF66" s="8">
        <v>85</v>
      </c>
      <c r="AG66" s="8">
        <v>88</v>
      </c>
      <c r="AH66" s="8">
        <v>73</v>
      </c>
      <c r="AI66" s="4">
        <f t="shared" si="0"/>
        <v>2539</v>
      </c>
    </row>
    <row r="67" spans="1:35" ht="15.75" x14ac:dyDescent="0.25">
      <c r="A67" s="1">
        <v>65</v>
      </c>
      <c r="B67" s="4" t="s">
        <v>71</v>
      </c>
      <c r="C67" s="5" t="s">
        <v>5</v>
      </c>
      <c r="D67" s="8">
        <v>76</v>
      </c>
      <c r="E67" s="8">
        <v>70</v>
      </c>
      <c r="F67" s="8">
        <v>75</v>
      </c>
      <c r="G67" s="8">
        <v>90</v>
      </c>
      <c r="H67" s="8">
        <v>71</v>
      </c>
      <c r="I67" s="8">
        <v>76</v>
      </c>
      <c r="J67" s="8">
        <v>69</v>
      </c>
      <c r="K67" s="8">
        <v>67</v>
      </c>
      <c r="L67" s="8">
        <v>69</v>
      </c>
      <c r="M67" s="8">
        <v>67</v>
      </c>
      <c r="N67" s="8">
        <v>64</v>
      </c>
      <c r="O67" s="8">
        <v>68</v>
      </c>
      <c r="P67" s="8">
        <v>71</v>
      </c>
      <c r="Q67" s="8">
        <v>70</v>
      </c>
      <c r="R67" s="8">
        <v>68</v>
      </c>
      <c r="S67" s="8">
        <v>65</v>
      </c>
      <c r="T67" s="8">
        <v>64</v>
      </c>
      <c r="U67" s="8">
        <v>68</v>
      </c>
      <c r="V67" s="8">
        <v>70</v>
      </c>
      <c r="W67" s="8">
        <v>69</v>
      </c>
      <c r="X67" s="8">
        <v>64</v>
      </c>
      <c r="Y67" s="8">
        <v>70</v>
      </c>
      <c r="Z67" s="8">
        <v>68</v>
      </c>
      <c r="AA67" s="8">
        <v>63</v>
      </c>
      <c r="AB67" s="8">
        <v>61</v>
      </c>
      <c r="AC67" s="8">
        <v>69</v>
      </c>
      <c r="AD67" s="8">
        <v>68</v>
      </c>
      <c r="AE67" s="8">
        <v>67</v>
      </c>
      <c r="AF67" s="8">
        <v>65</v>
      </c>
      <c r="AG67" s="8">
        <v>67</v>
      </c>
      <c r="AH67" s="8">
        <v>90</v>
      </c>
      <c r="AI67" s="4">
        <f t="shared" si="0"/>
        <v>2159</v>
      </c>
    </row>
    <row r="68" spans="1:35" ht="15.75" x14ac:dyDescent="0.25">
      <c r="A68" s="1">
        <v>66</v>
      </c>
      <c r="B68" s="4" t="s">
        <v>72</v>
      </c>
      <c r="C68" s="5" t="s">
        <v>5</v>
      </c>
      <c r="D68" s="8">
        <v>76</v>
      </c>
      <c r="E68" s="8">
        <v>70</v>
      </c>
      <c r="F68" s="8">
        <v>75</v>
      </c>
      <c r="G68" s="8">
        <v>90</v>
      </c>
      <c r="H68" s="8">
        <v>71</v>
      </c>
      <c r="I68" s="8">
        <v>84</v>
      </c>
      <c r="J68" s="8">
        <v>86</v>
      </c>
      <c r="K68" s="8">
        <v>85</v>
      </c>
      <c r="L68" s="8">
        <v>85</v>
      </c>
      <c r="M68" s="8">
        <v>80</v>
      </c>
      <c r="N68" s="8">
        <v>73</v>
      </c>
      <c r="O68" s="8">
        <v>85</v>
      </c>
      <c r="P68" s="8">
        <v>88</v>
      </c>
      <c r="Q68" s="8">
        <v>70</v>
      </c>
      <c r="R68" s="8">
        <v>80</v>
      </c>
      <c r="S68" s="8">
        <v>85</v>
      </c>
      <c r="T68" s="8">
        <v>76</v>
      </c>
      <c r="U68" s="8">
        <v>79</v>
      </c>
      <c r="V68" s="8">
        <v>70</v>
      </c>
      <c r="W68" s="8">
        <v>69</v>
      </c>
      <c r="X68" s="8">
        <v>76</v>
      </c>
      <c r="Y68" s="8">
        <v>70</v>
      </c>
      <c r="Z68" s="8">
        <v>86</v>
      </c>
      <c r="AA68" s="8">
        <v>75</v>
      </c>
      <c r="AB68" s="8">
        <v>85</v>
      </c>
      <c r="AC68" s="8">
        <v>68</v>
      </c>
      <c r="AD68" s="8">
        <v>79</v>
      </c>
      <c r="AE68" s="8">
        <v>89</v>
      </c>
      <c r="AF68" s="8">
        <v>80</v>
      </c>
      <c r="AG68" s="4">
        <v>82</v>
      </c>
      <c r="AH68" s="8">
        <v>90</v>
      </c>
      <c r="AI68" s="4">
        <f t="shared" ref="AI68:AI102" si="1">SUM(D68:AH68)</f>
        <v>2457</v>
      </c>
    </row>
    <row r="69" spans="1:35" ht="15.75" x14ac:dyDescent="0.25">
      <c r="A69" s="1">
        <v>67</v>
      </c>
      <c r="B69" s="4" t="s">
        <v>73</v>
      </c>
      <c r="C69" s="5" t="s">
        <v>5</v>
      </c>
      <c r="D69" s="8">
        <v>67</v>
      </c>
      <c r="E69" s="8">
        <v>62</v>
      </c>
      <c r="F69" s="8">
        <v>55</v>
      </c>
      <c r="G69" s="8">
        <v>51</v>
      </c>
      <c r="H69" s="8">
        <v>62</v>
      </c>
      <c r="I69" s="8">
        <v>48</v>
      </c>
      <c r="J69" s="8">
        <v>48</v>
      </c>
      <c r="K69" s="8">
        <v>62</v>
      </c>
      <c r="L69" s="8">
        <v>51</v>
      </c>
      <c r="M69" s="8">
        <v>56</v>
      </c>
      <c r="N69" s="8">
        <v>48</v>
      </c>
      <c r="O69" s="8">
        <v>49</v>
      </c>
      <c r="P69" s="8">
        <v>59</v>
      </c>
      <c r="Q69" s="8">
        <v>54</v>
      </c>
      <c r="R69" s="8">
        <v>54</v>
      </c>
      <c r="S69" s="8">
        <v>51</v>
      </c>
      <c r="T69" s="8">
        <v>48</v>
      </c>
      <c r="U69" s="8">
        <v>51</v>
      </c>
      <c r="V69" s="8">
        <v>53</v>
      </c>
      <c r="W69" s="8">
        <v>68</v>
      </c>
      <c r="X69" s="8">
        <v>52</v>
      </c>
      <c r="Y69" s="8">
        <v>57</v>
      </c>
      <c r="Z69" s="8">
        <v>53</v>
      </c>
      <c r="AA69" s="8">
        <v>68</v>
      </c>
      <c r="AB69" s="8">
        <v>52</v>
      </c>
      <c r="AC69" s="8">
        <v>52</v>
      </c>
      <c r="AD69" s="8">
        <v>54</v>
      </c>
      <c r="AE69" s="8">
        <v>56</v>
      </c>
      <c r="AF69" s="8">
        <v>57</v>
      </c>
      <c r="AG69" s="4">
        <v>65</v>
      </c>
      <c r="AH69" s="8">
        <v>51</v>
      </c>
      <c r="AI69" s="4">
        <f t="shared" si="1"/>
        <v>1714</v>
      </c>
    </row>
    <row r="70" spans="1:35" ht="15.75" x14ac:dyDescent="0.25">
      <c r="A70" s="6">
        <v>68</v>
      </c>
      <c r="B70" s="4" t="s">
        <v>74</v>
      </c>
      <c r="C70" s="5" t="s">
        <v>5</v>
      </c>
      <c r="D70" s="8">
        <v>0</v>
      </c>
      <c r="E70" s="8">
        <v>0</v>
      </c>
      <c r="F70" s="8">
        <v>0</v>
      </c>
      <c r="G70" s="8">
        <v>58</v>
      </c>
      <c r="H70" s="8">
        <v>0</v>
      </c>
      <c r="I70" s="8">
        <v>0</v>
      </c>
      <c r="J70" s="10">
        <v>0</v>
      </c>
      <c r="K70" s="8">
        <v>0</v>
      </c>
      <c r="L70" s="10">
        <v>0</v>
      </c>
      <c r="M70" s="8">
        <v>0</v>
      </c>
      <c r="N70" s="8">
        <v>57</v>
      </c>
      <c r="O70" s="8">
        <v>0</v>
      </c>
      <c r="P70" s="8">
        <v>0</v>
      </c>
      <c r="Q70" s="10">
        <v>0</v>
      </c>
      <c r="R70" s="8">
        <v>0</v>
      </c>
      <c r="S70" s="10">
        <v>0</v>
      </c>
      <c r="T70" s="8">
        <v>0</v>
      </c>
      <c r="U70" s="8">
        <v>64</v>
      </c>
      <c r="V70" s="8">
        <v>0</v>
      </c>
      <c r="W70" s="8">
        <v>0</v>
      </c>
      <c r="X70" s="10">
        <v>0</v>
      </c>
      <c r="Y70" s="8">
        <v>0</v>
      </c>
      <c r="Z70" s="10">
        <v>0</v>
      </c>
      <c r="AA70" s="8">
        <v>0</v>
      </c>
      <c r="AB70" s="4">
        <v>62</v>
      </c>
      <c r="AC70" s="8">
        <v>0</v>
      </c>
      <c r="AD70" s="8">
        <v>0</v>
      </c>
      <c r="AE70" s="10">
        <v>0</v>
      </c>
      <c r="AF70" s="8">
        <v>0</v>
      </c>
      <c r="AG70" s="10">
        <v>0</v>
      </c>
      <c r="AH70" s="8">
        <v>0</v>
      </c>
      <c r="AI70" s="4">
        <f t="shared" si="1"/>
        <v>241</v>
      </c>
    </row>
    <row r="71" spans="1:35" ht="15.75" x14ac:dyDescent="0.25">
      <c r="A71" s="1">
        <v>69</v>
      </c>
      <c r="B71" s="4" t="s">
        <v>75</v>
      </c>
      <c r="C71" s="5" t="s">
        <v>5</v>
      </c>
      <c r="D71" s="8">
        <v>57</v>
      </c>
      <c r="E71" s="8">
        <v>65</v>
      </c>
      <c r="F71" s="8">
        <v>60</v>
      </c>
      <c r="G71" s="8">
        <v>51</v>
      </c>
      <c r="H71" s="8">
        <v>62</v>
      </c>
      <c r="I71" s="8">
        <v>48</v>
      </c>
      <c r="J71" s="8">
        <v>55</v>
      </c>
      <c r="K71" s="8">
        <v>62</v>
      </c>
      <c r="L71" s="8">
        <v>55</v>
      </c>
      <c r="M71" s="8">
        <v>56</v>
      </c>
      <c r="N71" s="8">
        <v>54</v>
      </c>
      <c r="O71" s="8">
        <v>45</v>
      </c>
      <c r="P71" s="8">
        <v>52</v>
      </c>
      <c r="Q71" s="8">
        <v>52</v>
      </c>
      <c r="R71" s="8">
        <v>56</v>
      </c>
      <c r="S71" s="8">
        <v>60</v>
      </c>
      <c r="T71" s="8">
        <v>65</v>
      </c>
      <c r="U71" s="8">
        <v>67</v>
      </c>
      <c r="V71" s="8">
        <v>67</v>
      </c>
      <c r="W71" s="8">
        <v>68</v>
      </c>
      <c r="X71" s="8">
        <v>52</v>
      </c>
      <c r="Y71" s="8">
        <v>57</v>
      </c>
      <c r="Z71" s="8">
        <v>53</v>
      </c>
      <c r="AA71" s="8">
        <v>68</v>
      </c>
      <c r="AB71" s="8">
        <v>58</v>
      </c>
      <c r="AC71" s="8">
        <v>58</v>
      </c>
      <c r="AD71" s="8">
        <v>64</v>
      </c>
      <c r="AE71" s="8">
        <v>52</v>
      </c>
      <c r="AF71" s="8">
        <v>57</v>
      </c>
      <c r="AG71" s="4">
        <v>62</v>
      </c>
      <c r="AH71" s="8">
        <v>51</v>
      </c>
      <c r="AI71" s="4">
        <f t="shared" si="1"/>
        <v>1789</v>
      </c>
    </row>
    <row r="72" spans="1:35" ht="15.75" x14ac:dyDescent="0.25">
      <c r="A72" s="6">
        <v>70</v>
      </c>
      <c r="B72" s="4" t="s">
        <v>76</v>
      </c>
      <c r="C72" s="5" t="s">
        <v>5</v>
      </c>
      <c r="D72" s="4">
        <v>0</v>
      </c>
      <c r="E72" s="4">
        <v>0</v>
      </c>
      <c r="F72" s="4">
        <v>0</v>
      </c>
      <c r="G72" s="4">
        <v>187</v>
      </c>
      <c r="H72" s="4">
        <v>0</v>
      </c>
      <c r="I72" s="4">
        <v>0</v>
      </c>
      <c r="J72" s="10">
        <v>0</v>
      </c>
      <c r="K72" s="4">
        <v>0</v>
      </c>
      <c r="L72" s="10">
        <v>0</v>
      </c>
      <c r="M72" s="4">
        <v>0</v>
      </c>
      <c r="N72" s="4">
        <v>178</v>
      </c>
      <c r="O72" s="4">
        <v>0</v>
      </c>
      <c r="P72" s="4">
        <v>0</v>
      </c>
      <c r="Q72" s="10">
        <v>0</v>
      </c>
      <c r="R72" s="4">
        <v>0</v>
      </c>
      <c r="S72" s="10">
        <v>0</v>
      </c>
      <c r="T72" s="4">
        <v>0</v>
      </c>
      <c r="U72" s="4">
        <v>187</v>
      </c>
      <c r="V72" s="4">
        <v>0</v>
      </c>
      <c r="W72" s="4">
        <v>0</v>
      </c>
      <c r="X72" s="10">
        <v>0</v>
      </c>
      <c r="Y72" s="4">
        <v>0</v>
      </c>
      <c r="Z72" s="10">
        <v>0</v>
      </c>
      <c r="AA72" s="4">
        <v>0</v>
      </c>
      <c r="AB72" s="4">
        <v>185</v>
      </c>
      <c r="AC72" s="4">
        <v>0</v>
      </c>
      <c r="AD72" s="4">
        <v>0</v>
      </c>
      <c r="AE72" s="10">
        <v>0</v>
      </c>
      <c r="AF72" s="4">
        <v>0</v>
      </c>
      <c r="AG72" s="10">
        <v>0</v>
      </c>
      <c r="AH72" s="4">
        <v>0</v>
      </c>
      <c r="AI72" s="4">
        <f t="shared" si="1"/>
        <v>737</v>
      </c>
    </row>
    <row r="73" spans="1:35" ht="15.75" x14ac:dyDescent="0.25">
      <c r="A73" s="6">
        <v>71</v>
      </c>
      <c r="B73" s="4" t="s">
        <v>77</v>
      </c>
      <c r="C73" s="5" t="s">
        <v>5</v>
      </c>
      <c r="D73" s="4">
        <v>0</v>
      </c>
      <c r="E73" s="4">
        <v>0</v>
      </c>
      <c r="F73" s="4">
        <v>0</v>
      </c>
      <c r="G73" s="4">
        <v>186</v>
      </c>
      <c r="H73" s="4">
        <v>0</v>
      </c>
      <c r="I73" s="4">
        <v>0</v>
      </c>
      <c r="J73" s="10">
        <v>0</v>
      </c>
      <c r="K73" s="4">
        <v>0</v>
      </c>
      <c r="L73" s="10">
        <v>0</v>
      </c>
      <c r="M73" s="4">
        <v>0</v>
      </c>
      <c r="N73" s="4">
        <v>186</v>
      </c>
      <c r="O73" s="4">
        <v>0</v>
      </c>
      <c r="P73" s="4">
        <v>0</v>
      </c>
      <c r="Q73" s="10">
        <v>0</v>
      </c>
      <c r="R73" s="4">
        <v>0</v>
      </c>
      <c r="S73" s="10">
        <v>0</v>
      </c>
      <c r="T73" s="4">
        <v>0</v>
      </c>
      <c r="U73" s="4">
        <v>179</v>
      </c>
      <c r="V73" s="4">
        <v>0</v>
      </c>
      <c r="W73" s="4">
        <v>0</v>
      </c>
      <c r="X73" s="10">
        <v>0</v>
      </c>
      <c r="Y73" s="4">
        <v>0</v>
      </c>
      <c r="Z73" s="10">
        <v>0</v>
      </c>
      <c r="AA73" s="4">
        <v>0</v>
      </c>
      <c r="AB73" s="4">
        <v>179</v>
      </c>
      <c r="AC73" s="4">
        <v>0</v>
      </c>
      <c r="AD73" s="4">
        <v>0</v>
      </c>
      <c r="AE73" s="10">
        <v>0</v>
      </c>
      <c r="AF73" s="4">
        <v>0</v>
      </c>
      <c r="AG73" s="10">
        <v>0</v>
      </c>
      <c r="AH73" s="4">
        <v>0</v>
      </c>
      <c r="AI73" s="4">
        <f t="shared" si="1"/>
        <v>730</v>
      </c>
    </row>
    <row r="74" spans="1:35" ht="15.75" x14ac:dyDescent="0.25">
      <c r="A74" s="1">
        <v>72</v>
      </c>
      <c r="B74" s="4" t="s">
        <v>78</v>
      </c>
      <c r="C74" s="5" t="s">
        <v>14</v>
      </c>
      <c r="D74" s="8">
        <v>25</v>
      </c>
      <c r="E74" s="8">
        <v>28</v>
      </c>
      <c r="F74" s="8">
        <v>24</v>
      </c>
      <c r="G74" s="8">
        <v>22</v>
      </c>
      <c r="H74" s="8">
        <v>25</v>
      </c>
      <c r="I74" s="8">
        <v>23</v>
      </c>
      <c r="J74" s="8">
        <v>32</v>
      </c>
      <c r="K74" s="8">
        <v>24</v>
      </c>
      <c r="L74" s="8">
        <v>24</v>
      </c>
      <c r="M74" s="8">
        <v>24</v>
      </c>
      <c r="N74" s="8">
        <v>26</v>
      </c>
      <c r="O74" s="8">
        <v>24</v>
      </c>
      <c r="P74" s="8">
        <v>24</v>
      </c>
      <c r="Q74" s="8">
        <v>24</v>
      </c>
      <c r="R74" s="8">
        <v>24</v>
      </c>
      <c r="S74" s="8">
        <v>17</v>
      </c>
      <c r="T74" s="8">
        <v>18</v>
      </c>
      <c r="U74" s="8">
        <v>24</v>
      </c>
      <c r="V74" s="8">
        <v>21</v>
      </c>
      <c r="W74" s="8">
        <v>31</v>
      </c>
      <c r="X74" s="8">
        <v>23</v>
      </c>
      <c r="Y74" s="8">
        <v>27</v>
      </c>
      <c r="Z74" s="8">
        <v>26</v>
      </c>
      <c r="AA74" s="8">
        <v>25</v>
      </c>
      <c r="AB74" s="8">
        <v>23</v>
      </c>
      <c r="AC74" s="8">
        <v>38</v>
      </c>
      <c r="AD74" s="8">
        <v>23</v>
      </c>
      <c r="AE74" s="8">
        <v>25</v>
      </c>
      <c r="AF74" s="8">
        <v>21</v>
      </c>
      <c r="AG74" s="8">
        <v>24</v>
      </c>
      <c r="AH74" s="8">
        <v>22</v>
      </c>
      <c r="AI74" s="4">
        <f t="shared" si="1"/>
        <v>761</v>
      </c>
    </row>
    <row r="75" spans="1:35" ht="15.75" x14ac:dyDescent="0.25">
      <c r="A75" s="1">
        <v>73</v>
      </c>
      <c r="B75" s="4" t="s">
        <v>79</v>
      </c>
      <c r="C75" s="5" t="s">
        <v>14</v>
      </c>
      <c r="D75" s="8">
        <v>21</v>
      </c>
      <c r="E75" s="8">
        <v>18</v>
      </c>
      <c r="F75" s="8">
        <v>24</v>
      </c>
      <c r="G75" s="8">
        <v>22</v>
      </c>
      <c r="H75" s="8">
        <v>25</v>
      </c>
      <c r="I75" s="8">
        <v>25</v>
      </c>
      <c r="J75" s="8">
        <v>32</v>
      </c>
      <c r="K75" s="8">
        <v>24</v>
      </c>
      <c r="L75" s="8">
        <v>22</v>
      </c>
      <c r="M75" s="8">
        <v>24</v>
      </c>
      <c r="N75" s="8">
        <v>25</v>
      </c>
      <c r="O75" s="8">
        <v>24</v>
      </c>
      <c r="P75" s="8">
        <v>24</v>
      </c>
      <c r="Q75" s="8">
        <v>22</v>
      </c>
      <c r="R75" s="8">
        <v>24</v>
      </c>
      <c r="S75" s="8">
        <v>18</v>
      </c>
      <c r="T75" s="8">
        <v>19</v>
      </c>
      <c r="U75" s="8">
        <v>24</v>
      </c>
      <c r="V75" s="8">
        <v>23</v>
      </c>
      <c r="W75" s="8">
        <v>31</v>
      </c>
      <c r="X75" s="8">
        <v>23</v>
      </c>
      <c r="Y75" s="8">
        <v>27</v>
      </c>
      <c r="Z75" s="8">
        <v>26</v>
      </c>
      <c r="AA75" s="8">
        <v>25</v>
      </c>
      <c r="AB75" s="8">
        <v>23</v>
      </c>
      <c r="AC75" s="8">
        <v>38</v>
      </c>
      <c r="AD75" s="8">
        <v>23</v>
      </c>
      <c r="AE75" s="8">
        <v>26</v>
      </c>
      <c r="AF75" s="8">
        <v>22</v>
      </c>
      <c r="AG75" s="8">
        <v>25</v>
      </c>
      <c r="AH75" s="8">
        <v>22</v>
      </c>
      <c r="AI75" s="4">
        <f t="shared" si="1"/>
        <v>751</v>
      </c>
    </row>
    <row r="76" spans="1:35" ht="15.75" x14ac:dyDescent="0.25">
      <c r="A76" s="6">
        <v>74</v>
      </c>
      <c r="B76" s="4" t="s">
        <v>80</v>
      </c>
      <c r="C76" s="5" t="s">
        <v>14</v>
      </c>
      <c r="D76" s="4">
        <v>0</v>
      </c>
      <c r="E76" s="4">
        <v>0</v>
      </c>
      <c r="F76" s="4">
        <v>0</v>
      </c>
      <c r="G76" s="4">
        <v>69</v>
      </c>
      <c r="H76" s="4">
        <v>0</v>
      </c>
      <c r="I76" s="4">
        <v>0</v>
      </c>
      <c r="J76" s="10">
        <v>0</v>
      </c>
      <c r="K76" s="4">
        <v>0</v>
      </c>
      <c r="L76" s="10">
        <v>0</v>
      </c>
      <c r="M76" s="4">
        <v>0</v>
      </c>
      <c r="N76" s="4">
        <v>74</v>
      </c>
      <c r="O76" s="4">
        <v>0</v>
      </c>
      <c r="P76" s="4">
        <v>0</v>
      </c>
      <c r="Q76" s="10">
        <v>0</v>
      </c>
      <c r="R76" s="4">
        <v>0</v>
      </c>
      <c r="S76" s="10">
        <v>0</v>
      </c>
      <c r="T76" s="4">
        <v>0</v>
      </c>
      <c r="U76" s="4">
        <v>69</v>
      </c>
      <c r="V76" s="4">
        <v>0</v>
      </c>
      <c r="W76" s="4">
        <v>0</v>
      </c>
      <c r="X76" s="10">
        <v>0</v>
      </c>
      <c r="Y76" s="4">
        <v>0</v>
      </c>
      <c r="Z76" s="10">
        <v>0</v>
      </c>
      <c r="AA76" s="4">
        <v>0</v>
      </c>
      <c r="AB76" s="4">
        <v>74</v>
      </c>
      <c r="AC76" s="4">
        <v>0</v>
      </c>
      <c r="AD76" s="4">
        <v>0</v>
      </c>
      <c r="AE76" s="10">
        <v>0</v>
      </c>
      <c r="AF76" s="4">
        <v>0</v>
      </c>
      <c r="AG76" s="10">
        <v>0</v>
      </c>
      <c r="AH76" s="4">
        <v>0</v>
      </c>
      <c r="AI76" s="4">
        <f t="shared" si="1"/>
        <v>286</v>
      </c>
    </row>
    <row r="77" spans="1:35" ht="15.75" x14ac:dyDescent="0.25">
      <c r="A77" s="1">
        <v>75</v>
      </c>
      <c r="B77" s="4" t="s">
        <v>81</v>
      </c>
      <c r="C77" s="4" t="s">
        <v>5</v>
      </c>
      <c r="D77" s="8">
        <v>88</v>
      </c>
      <c r="E77" s="8">
        <v>88</v>
      </c>
      <c r="F77" s="8">
        <v>86</v>
      </c>
      <c r="G77" s="8">
        <v>58</v>
      </c>
      <c r="H77" s="8">
        <v>86</v>
      </c>
      <c r="I77" s="8">
        <v>78</v>
      </c>
      <c r="J77" s="8">
        <v>86</v>
      </c>
      <c r="K77" s="8">
        <v>87</v>
      </c>
      <c r="L77" s="8">
        <v>82</v>
      </c>
      <c r="M77" s="8">
        <v>76</v>
      </c>
      <c r="N77" s="8">
        <v>80</v>
      </c>
      <c r="O77" s="8">
        <v>86</v>
      </c>
      <c r="P77" s="8">
        <v>78</v>
      </c>
      <c r="Q77" s="8">
        <v>76</v>
      </c>
      <c r="R77" s="8">
        <v>82</v>
      </c>
      <c r="S77" s="8">
        <v>79</v>
      </c>
      <c r="T77" s="8">
        <v>78</v>
      </c>
      <c r="U77" s="8">
        <v>86</v>
      </c>
      <c r="V77" s="8">
        <v>74</v>
      </c>
      <c r="W77" s="8">
        <v>79</v>
      </c>
      <c r="X77" s="8">
        <v>77</v>
      </c>
      <c r="Y77" s="8">
        <v>86</v>
      </c>
      <c r="Z77" s="8">
        <v>78</v>
      </c>
      <c r="AA77" s="8">
        <v>72</v>
      </c>
      <c r="AB77" s="8">
        <v>77</v>
      </c>
      <c r="AC77" s="8">
        <v>87</v>
      </c>
      <c r="AD77" s="8">
        <v>78</v>
      </c>
      <c r="AE77" s="8">
        <v>76</v>
      </c>
      <c r="AF77" s="8">
        <v>85</v>
      </c>
      <c r="AG77" s="4">
        <v>76</v>
      </c>
      <c r="AH77" s="8">
        <v>58</v>
      </c>
      <c r="AI77" s="4">
        <f t="shared" si="1"/>
        <v>2463</v>
      </c>
    </row>
    <row r="78" spans="1:35" ht="15.75" x14ac:dyDescent="0.25">
      <c r="A78" s="1">
        <v>76</v>
      </c>
      <c r="B78" s="4" t="s">
        <v>82</v>
      </c>
      <c r="C78" s="4" t="s">
        <v>5</v>
      </c>
      <c r="D78" s="8">
        <v>69</v>
      </c>
      <c r="E78" s="8">
        <v>70</v>
      </c>
      <c r="F78" s="8">
        <v>68</v>
      </c>
      <c r="G78" s="8">
        <v>79</v>
      </c>
      <c r="H78" s="8">
        <v>71</v>
      </c>
      <c r="I78" s="8">
        <v>84</v>
      </c>
      <c r="J78" s="8">
        <v>78</v>
      </c>
      <c r="K78" s="8">
        <v>73</v>
      </c>
      <c r="L78" s="8">
        <v>68</v>
      </c>
      <c r="M78" s="8">
        <v>71</v>
      </c>
      <c r="N78" s="8">
        <v>73</v>
      </c>
      <c r="O78" s="8">
        <v>78</v>
      </c>
      <c r="P78" s="8">
        <v>80</v>
      </c>
      <c r="Q78" s="8">
        <v>70</v>
      </c>
      <c r="R78" s="8">
        <v>80</v>
      </c>
      <c r="S78" s="8">
        <v>79</v>
      </c>
      <c r="T78" s="8">
        <v>76</v>
      </c>
      <c r="U78" s="8">
        <v>79</v>
      </c>
      <c r="V78" s="8">
        <v>70</v>
      </c>
      <c r="W78" s="8">
        <v>69</v>
      </c>
      <c r="X78" s="8">
        <v>76</v>
      </c>
      <c r="Y78" s="8">
        <v>70</v>
      </c>
      <c r="Z78" s="8">
        <v>76</v>
      </c>
      <c r="AA78" s="8">
        <v>70</v>
      </c>
      <c r="AB78" s="8">
        <v>67</v>
      </c>
      <c r="AC78" s="8">
        <v>97</v>
      </c>
      <c r="AD78" s="8">
        <v>69</v>
      </c>
      <c r="AE78" s="8">
        <v>79</v>
      </c>
      <c r="AF78" s="8">
        <v>89</v>
      </c>
      <c r="AG78" s="4">
        <v>72</v>
      </c>
      <c r="AH78" s="8">
        <v>90</v>
      </c>
      <c r="AI78" s="4">
        <f t="shared" si="1"/>
        <v>2340</v>
      </c>
    </row>
    <row r="79" spans="1:35" ht="15.75" x14ac:dyDescent="0.25">
      <c r="A79" s="6">
        <v>77</v>
      </c>
      <c r="B79" s="4" t="s">
        <v>83</v>
      </c>
      <c r="C79" s="4" t="s">
        <v>5</v>
      </c>
      <c r="D79" s="4">
        <v>0</v>
      </c>
      <c r="E79" s="4">
        <v>0</v>
      </c>
      <c r="F79" s="4">
        <v>0</v>
      </c>
      <c r="G79" s="4">
        <v>198</v>
      </c>
      <c r="H79" s="4">
        <v>0</v>
      </c>
      <c r="I79" s="4">
        <v>0</v>
      </c>
      <c r="J79" s="10">
        <v>0</v>
      </c>
      <c r="K79" s="4">
        <v>0</v>
      </c>
      <c r="L79" s="10">
        <v>0</v>
      </c>
      <c r="M79" s="4">
        <v>0</v>
      </c>
      <c r="N79" s="4">
        <v>187</v>
      </c>
      <c r="O79" s="4">
        <v>0</v>
      </c>
      <c r="P79" s="4">
        <v>0</v>
      </c>
      <c r="Q79" s="10">
        <v>0</v>
      </c>
      <c r="R79" s="4">
        <v>0</v>
      </c>
      <c r="S79" s="10">
        <v>0</v>
      </c>
      <c r="T79" s="4">
        <v>0</v>
      </c>
      <c r="U79" s="4">
        <v>176</v>
      </c>
      <c r="V79" s="4">
        <v>0</v>
      </c>
      <c r="W79" s="4">
        <v>0</v>
      </c>
      <c r="X79" s="10">
        <v>0</v>
      </c>
      <c r="Y79" s="4">
        <v>0</v>
      </c>
      <c r="Z79" s="10">
        <v>0</v>
      </c>
      <c r="AA79" s="4">
        <v>0</v>
      </c>
      <c r="AB79" s="4">
        <v>164</v>
      </c>
      <c r="AC79" s="4">
        <v>0</v>
      </c>
      <c r="AD79" s="4">
        <v>0</v>
      </c>
      <c r="AE79" s="10">
        <v>0</v>
      </c>
      <c r="AF79" s="4">
        <v>0</v>
      </c>
      <c r="AG79" s="10">
        <v>0</v>
      </c>
      <c r="AH79" s="4">
        <v>0</v>
      </c>
      <c r="AI79" s="4">
        <f t="shared" si="1"/>
        <v>725</v>
      </c>
    </row>
    <row r="80" spans="1:35" ht="15.75" x14ac:dyDescent="0.25">
      <c r="A80" s="1">
        <v>78</v>
      </c>
      <c r="B80" s="4" t="s">
        <v>84</v>
      </c>
      <c r="C80" s="4" t="s">
        <v>5</v>
      </c>
      <c r="D80" s="8">
        <v>68</v>
      </c>
      <c r="E80" s="8">
        <v>58</v>
      </c>
      <c r="F80" s="8">
        <v>60</v>
      </c>
      <c r="G80" s="8">
        <v>63</v>
      </c>
      <c r="H80" s="8">
        <v>52</v>
      </c>
      <c r="I80" s="8">
        <v>64</v>
      </c>
      <c r="J80" s="8">
        <v>67</v>
      </c>
      <c r="K80" s="8">
        <v>59</v>
      </c>
      <c r="L80" s="8">
        <v>58</v>
      </c>
      <c r="M80" s="8">
        <v>57</v>
      </c>
      <c r="N80" s="8">
        <v>53</v>
      </c>
      <c r="O80" s="8">
        <v>66</v>
      </c>
      <c r="P80" s="8">
        <v>64</v>
      </c>
      <c r="Q80" s="8">
        <v>55</v>
      </c>
      <c r="R80" s="8">
        <v>58</v>
      </c>
      <c r="S80" s="8">
        <v>57</v>
      </c>
      <c r="T80" s="8">
        <v>54</v>
      </c>
      <c r="U80" s="8">
        <v>58</v>
      </c>
      <c r="V80" s="8">
        <v>56</v>
      </c>
      <c r="W80" s="8">
        <v>56</v>
      </c>
      <c r="X80" s="8">
        <v>65</v>
      </c>
      <c r="Y80" s="8">
        <v>58</v>
      </c>
      <c r="Z80" s="8">
        <v>64</v>
      </c>
      <c r="AA80" s="8">
        <v>61</v>
      </c>
      <c r="AB80" s="8">
        <v>49</v>
      </c>
      <c r="AC80" s="8">
        <v>59</v>
      </c>
      <c r="AD80" s="8">
        <v>59</v>
      </c>
      <c r="AE80" s="8">
        <v>58</v>
      </c>
      <c r="AF80" s="8">
        <v>59</v>
      </c>
      <c r="AG80" s="8">
        <v>68</v>
      </c>
      <c r="AH80" s="8">
        <v>58</v>
      </c>
      <c r="AI80" s="4">
        <f t="shared" si="1"/>
        <v>1841</v>
      </c>
    </row>
    <row r="81" spans="1:35" ht="15.75" x14ac:dyDescent="0.25">
      <c r="A81" s="1">
        <v>79</v>
      </c>
      <c r="B81" s="4" t="s">
        <v>85</v>
      </c>
      <c r="C81" s="4" t="s">
        <v>5</v>
      </c>
      <c r="D81" s="8">
        <v>57</v>
      </c>
      <c r="E81" s="8">
        <v>65</v>
      </c>
      <c r="F81" s="8">
        <v>60</v>
      </c>
      <c r="G81" s="8">
        <v>51</v>
      </c>
      <c r="H81" s="8">
        <v>62</v>
      </c>
      <c r="I81" s="8">
        <v>48</v>
      </c>
      <c r="J81" s="8">
        <v>55</v>
      </c>
      <c r="K81" s="8">
        <v>62</v>
      </c>
      <c r="L81" s="8">
        <v>55</v>
      </c>
      <c r="M81" s="8">
        <v>56</v>
      </c>
      <c r="N81" s="8">
        <v>54</v>
      </c>
      <c r="O81" s="8">
        <v>45</v>
      </c>
      <c r="P81" s="8">
        <v>52</v>
      </c>
      <c r="Q81" s="8">
        <v>52</v>
      </c>
      <c r="R81" s="8">
        <v>56</v>
      </c>
      <c r="S81" s="8">
        <v>60</v>
      </c>
      <c r="T81" s="8">
        <v>65</v>
      </c>
      <c r="U81" s="8">
        <v>67</v>
      </c>
      <c r="V81" s="8">
        <v>67</v>
      </c>
      <c r="W81" s="8">
        <v>68</v>
      </c>
      <c r="X81" s="8">
        <v>52</v>
      </c>
      <c r="Y81" s="8">
        <v>57</v>
      </c>
      <c r="Z81" s="8">
        <v>53</v>
      </c>
      <c r="AA81" s="8">
        <v>68</v>
      </c>
      <c r="AB81" s="8">
        <v>58</v>
      </c>
      <c r="AC81" s="8">
        <v>58</v>
      </c>
      <c r="AD81" s="8">
        <v>64</v>
      </c>
      <c r="AE81" s="8">
        <v>52</v>
      </c>
      <c r="AF81" s="8">
        <v>57</v>
      </c>
      <c r="AG81" s="8">
        <v>58</v>
      </c>
      <c r="AH81" s="8">
        <v>51</v>
      </c>
      <c r="AI81" s="4">
        <f t="shared" si="1"/>
        <v>1785</v>
      </c>
    </row>
    <row r="82" spans="1:35" ht="15.75" x14ac:dyDescent="0.25">
      <c r="A82" s="1">
        <v>80</v>
      </c>
      <c r="B82" s="4" t="s">
        <v>86</v>
      </c>
      <c r="C82" s="4" t="s">
        <v>5</v>
      </c>
      <c r="D82" s="8">
        <v>66</v>
      </c>
      <c r="E82" s="8">
        <v>52</v>
      </c>
      <c r="F82" s="8">
        <v>66</v>
      </c>
      <c r="G82" s="8">
        <v>58</v>
      </c>
      <c r="H82" s="8">
        <v>66</v>
      </c>
      <c r="I82" s="8">
        <v>48</v>
      </c>
      <c r="J82" s="8">
        <v>67</v>
      </c>
      <c r="K82" s="8">
        <v>66</v>
      </c>
      <c r="L82" s="8">
        <v>58</v>
      </c>
      <c r="M82" s="8">
        <v>66</v>
      </c>
      <c r="N82" s="8">
        <v>53</v>
      </c>
      <c r="O82" s="8">
        <v>66</v>
      </c>
      <c r="P82" s="8">
        <v>66</v>
      </c>
      <c r="Q82" s="8">
        <v>55</v>
      </c>
      <c r="R82" s="8">
        <v>57</v>
      </c>
      <c r="S82" s="8">
        <v>57</v>
      </c>
      <c r="T82" s="8">
        <v>57</v>
      </c>
      <c r="U82" s="8">
        <v>69</v>
      </c>
      <c r="V82" s="8">
        <v>56</v>
      </c>
      <c r="W82" s="8">
        <v>56</v>
      </c>
      <c r="X82" s="8">
        <v>53</v>
      </c>
      <c r="Y82" s="8">
        <v>68</v>
      </c>
      <c r="Z82" s="8">
        <v>64</v>
      </c>
      <c r="AA82" s="8">
        <v>68</v>
      </c>
      <c r="AB82" s="8">
        <v>65</v>
      </c>
      <c r="AC82" s="8">
        <v>60</v>
      </c>
      <c r="AD82" s="8">
        <v>60</v>
      </c>
      <c r="AE82" s="8">
        <v>58</v>
      </c>
      <c r="AF82" s="8">
        <v>59</v>
      </c>
      <c r="AG82" s="8">
        <v>60</v>
      </c>
      <c r="AH82" s="8">
        <v>58</v>
      </c>
      <c r="AI82" s="4">
        <f t="shared" si="1"/>
        <v>1878</v>
      </c>
    </row>
    <row r="83" spans="1:35" ht="15.75" x14ac:dyDescent="0.25">
      <c r="A83" s="1">
        <v>81</v>
      </c>
      <c r="B83" s="4" t="s">
        <v>87</v>
      </c>
      <c r="C83" s="5" t="s">
        <v>12</v>
      </c>
      <c r="D83" s="8">
        <v>15</v>
      </c>
      <c r="E83" s="8">
        <v>14</v>
      </c>
      <c r="F83" s="8">
        <v>22</v>
      </c>
      <c r="G83" s="8">
        <v>21</v>
      </c>
      <c r="H83" s="8">
        <v>18</v>
      </c>
      <c r="I83" s="8">
        <v>17</v>
      </c>
      <c r="J83" s="8">
        <v>18</v>
      </c>
      <c r="K83" s="8">
        <v>16</v>
      </c>
      <c r="L83" s="8">
        <v>21</v>
      </c>
      <c r="M83" s="8">
        <v>23</v>
      </c>
      <c r="N83" s="8">
        <v>24</v>
      </c>
      <c r="O83" s="8">
        <v>25</v>
      </c>
      <c r="P83" s="8">
        <v>21</v>
      </c>
      <c r="Q83" s="8">
        <v>23</v>
      </c>
      <c r="R83" s="8">
        <v>18</v>
      </c>
      <c r="S83" s="8">
        <v>19</v>
      </c>
      <c r="T83" s="8">
        <v>23</v>
      </c>
      <c r="U83" s="8">
        <v>24</v>
      </c>
      <c r="V83" s="8">
        <v>25</v>
      </c>
      <c r="W83" s="8">
        <v>21</v>
      </c>
      <c r="X83" s="8">
        <v>18</v>
      </c>
      <c r="Y83" s="8">
        <v>17</v>
      </c>
      <c r="Z83" s="8">
        <v>19</v>
      </c>
      <c r="AA83" s="8">
        <v>21</v>
      </c>
      <c r="AB83" s="8">
        <v>24</v>
      </c>
      <c r="AC83" s="8">
        <v>23</v>
      </c>
      <c r="AD83" s="8">
        <v>25</v>
      </c>
      <c r="AE83" s="8">
        <v>21</v>
      </c>
      <c r="AF83" s="8">
        <v>22</v>
      </c>
      <c r="AG83" s="4">
        <v>19</v>
      </c>
      <c r="AH83" s="8">
        <v>21</v>
      </c>
      <c r="AI83" s="4">
        <f t="shared" si="1"/>
        <v>638</v>
      </c>
    </row>
    <row r="84" spans="1:35" ht="15.75" x14ac:dyDescent="0.25">
      <c r="A84" s="1">
        <v>82</v>
      </c>
      <c r="B84" s="4" t="s">
        <v>88</v>
      </c>
      <c r="C84" s="4" t="s">
        <v>5</v>
      </c>
      <c r="D84" s="8">
        <v>92</v>
      </c>
      <c r="E84" s="8">
        <v>86</v>
      </c>
      <c r="F84" s="8">
        <v>76</v>
      </c>
      <c r="G84" s="8">
        <v>73</v>
      </c>
      <c r="H84" s="8">
        <v>64</v>
      </c>
      <c r="I84" s="8">
        <v>78</v>
      </c>
      <c r="J84" s="8">
        <v>74</v>
      </c>
      <c r="K84" s="8">
        <v>76</v>
      </c>
      <c r="L84" s="8">
        <v>74</v>
      </c>
      <c r="M84" s="8">
        <v>76</v>
      </c>
      <c r="N84" s="8">
        <v>80</v>
      </c>
      <c r="O84" s="8">
        <v>86</v>
      </c>
      <c r="P84" s="8">
        <v>80</v>
      </c>
      <c r="Q84" s="8">
        <v>76</v>
      </c>
      <c r="R84" s="8">
        <v>92</v>
      </c>
      <c r="S84" s="8">
        <v>77</v>
      </c>
      <c r="T84" s="8">
        <v>78</v>
      </c>
      <c r="U84" s="8">
        <v>89</v>
      </c>
      <c r="V84" s="8">
        <v>78</v>
      </c>
      <c r="W84" s="8">
        <v>76</v>
      </c>
      <c r="X84" s="8">
        <v>89</v>
      </c>
      <c r="Y84" s="8">
        <v>80</v>
      </c>
      <c r="Z84" s="8">
        <v>78</v>
      </c>
      <c r="AA84" s="8">
        <v>89</v>
      </c>
      <c r="AB84" s="8">
        <v>77</v>
      </c>
      <c r="AC84" s="8">
        <v>89</v>
      </c>
      <c r="AD84" s="8">
        <v>79</v>
      </c>
      <c r="AE84" s="8">
        <v>76</v>
      </c>
      <c r="AF84" s="8">
        <v>85</v>
      </c>
      <c r="AG84" s="8">
        <v>88</v>
      </c>
      <c r="AH84" s="8">
        <v>73</v>
      </c>
      <c r="AI84" s="4">
        <f t="shared" si="1"/>
        <v>2484</v>
      </c>
    </row>
    <row r="85" spans="1:35" ht="15.75" x14ac:dyDescent="0.25">
      <c r="A85" s="1">
        <v>83</v>
      </c>
      <c r="B85" s="4" t="s">
        <v>89</v>
      </c>
      <c r="C85" s="4" t="s">
        <v>14</v>
      </c>
      <c r="D85" s="8">
        <v>21</v>
      </c>
      <c r="E85" s="8">
        <v>18</v>
      </c>
      <c r="F85" s="8">
        <v>24</v>
      </c>
      <c r="G85" s="8">
        <v>22</v>
      </c>
      <c r="H85" s="8">
        <v>25</v>
      </c>
      <c r="I85" s="8">
        <v>25</v>
      </c>
      <c r="J85" s="8">
        <v>32</v>
      </c>
      <c r="K85" s="8">
        <v>24</v>
      </c>
      <c r="L85" s="8">
        <v>22</v>
      </c>
      <c r="M85" s="8">
        <v>24</v>
      </c>
      <c r="N85" s="8">
        <v>25</v>
      </c>
      <c r="O85" s="8">
        <v>24</v>
      </c>
      <c r="P85" s="8">
        <v>24</v>
      </c>
      <c r="Q85" s="8">
        <v>22</v>
      </c>
      <c r="R85" s="8">
        <v>24</v>
      </c>
      <c r="S85" s="8">
        <v>18</v>
      </c>
      <c r="T85" s="8">
        <v>19</v>
      </c>
      <c r="U85" s="8">
        <v>24</v>
      </c>
      <c r="V85" s="8">
        <v>23</v>
      </c>
      <c r="W85" s="8">
        <v>31</v>
      </c>
      <c r="X85" s="8">
        <v>23</v>
      </c>
      <c r="Y85" s="8">
        <v>27</v>
      </c>
      <c r="Z85" s="8">
        <v>26</v>
      </c>
      <c r="AA85" s="8">
        <v>25</v>
      </c>
      <c r="AB85" s="8">
        <v>23</v>
      </c>
      <c r="AC85" s="8">
        <v>38</v>
      </c>
      <c r="AD85" s="8">
        <v>23</v>
      </c>
      <c r="AE85" s="8">
        <v>26</v>
      </c>
      <c r="AF85" s="8">
        <v>22</v>
      </c>
      <c r="AG85" s="8">
        <v>25</v>
      </c>
      <c r="AH85" s="8">
        <v>22</v>
      </c>
      <c r="AI85" s="4">
        <f t="shared" si="1"/>
        <v>751</v>
      </c>
    </row>
    <row r="86" spans="1:35" ht="15.75" x14ac:dyDescent="0.25">
      <c r="A86" s="1">
        <v>84</v>
      </c>
      <c r="B86" s="4" t="s">
        <v>90</v>
      </c>
      <c r="C86" s="4" t="s">
        <v>5</v>
      </c>
      <c r="D86" s="8">
        <v>80</v>
      </c>
      <c r="E86" s="8">
        <v>77</v>
      </c>
      <c r="F86" s="8">
        <v>80</v>
      </c>
      <c r="G86" s="8">
        <v>73</v>
      </c>
      <c r="H86" s="8">
        <v>64</v>
      </c>
      <c r="I86" s="8">
        <v>78</v>
      </c>
      <c r="J86" s="8">
        <v>80</v>
      </c>
      <c r="K86" s="8">
        <v>76</v>
      </c>
      <c r="L86" s="8">
        <v>74</v>
      </c>
      <c r="M86" s="8">
        <v>88</v>
      </c>
      <c r="N86" s="8">
        <v>80</v>
      </c>
      <c r="O86" s="8">
        <v>86</v>
      </c>
      <c r="P86" s="8">
        <v>80</v>
      </c>
      <c r="Q86" s="8">
        <v>86</v>
      </c>
      <c r="R86" s="8">
        <v>92</v>
      </c>
      <c r="S86" s="8">
        <v>77</v>
      </c>
      <c r="T86" s="8">
        <v>84</v>
      </c>
      <c r="U86" s="8">
        <v>80</v>
      </c>
      <c r="V86" s="8">
        <v>78</v>
      </c>
      <c r="W86" s="8">
        <v>88</v>
      </c>
      <c r="X86" s="8">
        <v>85</v>
      </c>
      <c r="Y86" s="8">
        <v>80</v>
      </c>
      <c r="Z86" s="8">
        <v>99</v>
      </c>
      <c r="AA86" s="8">
        <v>99</v>
      </c>
      <c r="AB86" s="8">
        <v>99</v>
      </c>
      <c r="AC86" s="8">
        <v>75</v>
      </c>
      <c r="AD86" s="8">
        <v>79</v>
      </c>
      <c r="AE86" s="8">
        <v>76</v>
      </c>
      <c r="AF86" s="8">
        <v>85</v>
      </c>
      <c r="AG86" s="8">
        <v>88</v>
      </c>
      <c r="AH86" s="8">
        <v>73</v>
      </c>
      <c r="AI86" s="4">
        <f t="shared" si="1"/>
        <v>2539</v>
      </c>
    </row>
    <row r="87" spans="1:35" ht="15.75" x14ac:dyDescent="0.25">
      <c r="A87" s="1">
        <v>85</v>
      </c>
      <c r="B87" s="4" t="s">
        <v>91</v>
      </c>
      <c r="C87" s="5" t="s">
        <v>5</v>
      </c>
      <c r="D87" s="8">
        <v>76</v>
      </c>
      <c r="E87" s="8">
        <v>70</v>
      </c>
      <c r="F87" s="8">
        <v>75</v>
      </c>
      <c r="G87" s="8">
        <v>90</v>
      </c>
      <c r="H87" s="8">
        <v>71</v>
      </c>
      <c r="I87" s="8">
        <v>76</v>
      </c>
      <c r="J87" s="8">
        <v>69</v>
      </c>
      <c r="K87" s="8">
        <v>67</v>
      </c>
      <c r="L87" s="8">
        <v>69</v>
      </c>
      <c r="M87" s="8">
        <v>67</v>
      </c>
      <c r="N87" s="8">
        <v>64</v>
      </c>
      <c r="O87" s="8">
        <v>68</v>
      </c>
      <c r="P87" s="8">
        <v>71</v>
      </c>
      <c r="Q87" s="8">
        <v>70</v>
      </c>
      <c r="R87" s="8">
        <v>68</v>
      </c>
      <c r="S87" s="8">
        <v>65</v>
      </c>
      <c r="T87" s="8">
        <v>64</v>
      </c>
      <c r="U87" s="8">
        <v>68</v>
      </c>
      <c r="V87" s="8">
        <v>70</v>
      </c>
      <c r="W87" s="8">
        <v>69</v>
      </c>
      <c r="X87" s="8">
        <v>64</v>
      </c>
      <c r="Y87" s="8">
        <v>70</v>
      </c>
      <c r="Z87" s="8">
        <v>68</v>
      </c>
      <c r="AA87" s="8">
        <v>63</v>
      </c>
      <c r="AB87" s="8">
        <v>61</v>
      </c>
      <c r="AC87" s="8">
        <v>69</v>
      </c>
      <c r="AD87" s="8">
        <v>68</v>
      </c>
      <c r="AE87" s="8">
        <v>67</v>
      </c>
      <c r="AF87" s="8">
        <v>65</v>
      </c>
      <c r="AG87" s="8">
        <v>67</v>
      </c>
      <c r="AH87" s="8">
        <v>90</v>
      </c>
      <c r="AI87" s="4">
        <f t="shared" si="1"/>
        <v>2159</v>
      </c>
    </row>
    <row r="88" spans="1:35" ht="15.75" x14ac:dyDescent="0.25">
      <c r="A88" s="1">
        <v>86</v>
      </c>
      <c r="B88" s="4" t="s">
        <v>92</v>
      </c>
      <c r="C88" s="5" t="s">
        <v>5</v>
      </c>
      <c r="D88" s="8">
        <v>76</v>
      </c>
      <c r="E88" s="8">
        <v>70</v>
      </c>
      <c r="F88" s="8">
        <v>75</v>
      </c>
      <c r="G88" s="8">
        <v>90</v>
      </c>
      <c r="H88" s="8">
        <v>71</v>
      </c>
      <c r="I88" s="8">
        <v>84</v>
      </c>
      <c r="J88" s="8">
        <v>86</v>
      </c>
      <c r="K88" s="8">
        <v>85</v>
      </c>
      <c r="L88" s="8">
        <v>85</v>
      </c>
      <c r="M88" s="8">
        <v>80</v>
      </c>
      <c r="N88" s="8">
        <v>73</v>
      </c>
      <c r="O88" s="8">
        <v>85</v>
      </c>
      <c r="P88" s="8">
        <v>88</v>
      </c>
      <c r="Q88" s="8">
        <v>70</v>
      </c>
      <c r="R88" s="8">
        <v>80</v>
      </c>
      <c r="S88" s="8">
        <v>85</v>
      </c>
      <c r="T88" s="8">
        <v>76</v>
      </c>
      <c r="U88" s="8">
        <v>79</v>
      </c>
      <c r="V88" s="8">
        <v>70</v>
      </c>
      <c r="W88" s="8">
        <v>69</v>
      </c>
      <c r="X88" s="8">
        <v>76</v>
      </c>
      <c r="Y88" s="8">
        <v>70</v>
      </c>
      <c r="Z88" s="8">
        <v>86</v>
      </c>
      <c r="AA88" s="8">
        <v>75</v>
      </c>
      <c r="AB88" s="8">
        <v>85</v>
      </c>
      <c r="AC88" s="8">
        <v>68</v>
      </c>
      <c r="AD88" s="8">
        <v>79</v>
      </c>
      <c r="AE88" s="8">
        <v>89</v>
      </c>
      <c r="AF88" s="8">
        <v>80</v>
      </c>
      <c r="AG88" s="4">
        <v>82</v>
      </c>
      <c r="AH88" s="8">
        <v>90</v>
      </c>
      <c r="AI88" s="4">
        <f t="shared" si="1"/>
        <v>2457</v>
      </c>
    </row>
    <row r="89" spans="1:35" ht="15.75" x14ac:dyDescent="0.25">
      <c r="A89" s="1">
        <v>87</v>
      </c>
      <c r="B89" s="4" t="s">
        <v>93</v>
      </c>
      <c r="C89" s="5" t="s">
        <v>5</v>
      </c>
      <c r="D89" s="8">
        <v>67</v>
      </c>
      <c r="E89" s="8">
        <v>62</v>
      </c>
      <c r="F89" s="8">
        <v>55</v>
      </c>
      <c r="G89" s="8">
        <v>51</v>
      </c>
      <c r="H89" s="8">
        <v>62</v>
      </c>
      <c r="I89" s="8">
        <v>48</v>
      </c>
      <c r="J89" s="8">
        <v>48</v>
      </c>
      <c r="K89" s="8">
        <v>62</v>
      </c>
      <c r="L89" s="8">
        <v>51</v>
      </c>
      <c r="M89" s="8">
        <v>56</v>
      </c>
      <c r="N89" s="8">
        <v>48</v>
      </c>
      <c r="O89" s="8">
        <v>49</v>
      </c>
      <c r="P89" s="8">
        <v>59</v>
      </c>
      <c r="Q89" s="8">
        <v>54</v>
      </c>
      <c r="R89" s="8">
        <v>54</v>
      </c>
      <c r="S89" s="8">
        <v>51</v>
      </c>
      <c r="T89" s="8">
        <v>48</v>
      </c>
      <c r="U89" s="8">
        <v>51</v>
      </c>
      <c r="V89" s="8">
        <v>53</v>
      </c>
      <c r="W89" s="8">
        <v>68</v>
      </c>
      <c r="X89" s="8">
        <v>52</v>
      </c>
      <c r="Y89" s="8">
        <v>57</v>
      </c>
      <c r="Z89" s="8">
        <v>53</v>
      </c>
      <c r="AA89" s="8">
        <v>68</v>
      </c>
      <c r="AB89" s="8">
        <v>52</v>
      </c>
      <c r="AC89" s="8">
        <v>52</v>
      </c>
      <c r="AD89" s="8">
        <v>54</v>
      </c>
      <c r="AE89" s="8">
        <v>56</v>
      </c>
      <c r="AF89" s="8">
        <v>57</v>
      </c>
      <c r="AG89" s="4">
        <v>65</v>
      </c>
      <c r="AH89" s="8">
        <v>51</v>
      </c>
      <c r="AI89" s="4">
        <f t="shared" si="1"/>
        <v>1714</v>
      </c>
    </row>
    <row r="90" spans="1:35" ht="15.75" x14ac:dyDescent="0.25">
      <c r="A90" s="6">
        <v>88</v>
      </c>
      <c r="B90" s="4" t="s">
        <v>94</v>
      </c>
      <c r="C90" s="5" t="s">
        <v>5</v>
      </c>
      <c r="D90" s="8">
        <v>0</v>
      </c>
      <c r="E90" s="8">
        <v>0</v>
      </c>
      <c r="F90" s="8">
        <v>0</v>
      </c>
      <c r="G90" s="8">
        <v>58</v>
      </c>
      <c r="H90" s="8">
        <v>0</v>
      </c>
      <c r="I90" s="8">
        <v>0</v>
      </c>
      <c r="J90" s="10">
        <v>0</v>
      </c>
      <c r="K90" s="8">
        <v>0</v>
      </c>
      <c r="L90" s="10">
        <v>0</v>
      </c>
      <c r="M90" s="8">
        <v>0</v>
      </c>
      <c r="N90" s="8">
        <v>57</v>
      </c>
      <c r="O90" s="8">
        <v>0</v>
      </c>
      <c r="P90" s="8">
        <v>0</v>
      </c>
      <c r="Q90" s="10">
        <v>0</v>
      </c>
      <c r="R90" s="8">
        <v>0</v>
      </c>
      <c r="S90" s="10">
        <v>0</v>
      </c>
      <c r="T90" s="8">
        <v>0</v>
      </c>
      <c r="U90" s="8">
        <v>64</v>
      </c>
      <c r="V90" s="8">
        <v>0</v>
      </c>
      <c r="W90" s="8">
        <v>0</v>
      </c>
      <c r="X90" s="10">
        <v>0</v>
      </c>
      <c r="Y90" s="8">
        <v>0</v>
      </c>
      <c r="Z90" s="10">
        <v>0</v>
      </c>
      <c r="AA90" s="8">
        <v>0</v>
      </c>
      <c r="AB90" s="4">
        <v>62</v>
      </c>
      <c r="AC90" s="8">
        <v>0</v>
      </c>
      <c r="AD90" s="8">
        <v>0</v>
      </c>
      <c r="AE90" s="10">
        <v>0</v>
      </c>
      <c r="AF90" s="8">
        <v>0</v>
      </c>
      <c r="AG90" s="10">
        <v>0</v>
      </c>
      <c r="AH90" s="8">
        <v>0</v>
      </c>
      <c r="AI90" s="4">
        <f t="shared" si="1"/>
        <v>241</v>
      </c>
    </row>
    <row r="91" spans="1:35" ht="15.75" x14ac:dyDescent="0.25">
      <c r="A91" s="1">
        <v>89</v>
      </c>
      <c r="B91" s="4" t="s">
        <v>95</v>
      </c>
      <c r="C91" s="5" t="s">
        <v>5</v>
      </c>
      <c r="D91" s="8">
        <v>57</v>
      </c>
      <c r="E91" s="8">
        <v>65</v>
      </c>
      <c r="F91" s="8">
        <v>60</v>
      </c>
      <c r="G91" s="8">
        <v>51</v>
      </c>
      <c r="H91" s="8">
        <v>62</v>
      </c>
      <c r="I91" s="8">
        <v>48</v>
      </c>
      <c r="J91" s="8">
        <v>55</v>
      </c>
      <c r="K91" s="8">
        <v>62</v>
      </c>
      <c r="L91" s="8">
        <v>55</v>
      </c>
      <c r="M91" s="8">
        <v>56</v>
      </c>
      <c r="N91" s="8">
        <v>54</v>
      </c>
      <c r="O91" s="8">
        <v>45</v>
      </c>
      <c r="P91" s="8">
        <v>52</v>
      </c>
      <c r="Q91" s="8">
        <v>52</v>
      </c>
      <c r="R91" s="8">
        <v>56</v>
      </c>
      <c r="S91" s="8">
        <v>60</v>
      </c>
      <c r="T91" s="8">
        <v>65</v>
      </c>
      <c r="U91" s="8">
        <v>67</v>
      </c>
      <c r="V91" s="8">
        <v>67</v>
      </c>
      <c r="W91" s="8">
        <v>68</v>
      </c>
      <c r="X91" s="8">
        <v>52</v>
      </c>
      <c r="Y91" s="8">
        <v>57</v>
      </c>
      <c r="Z91" s="8">
        <v>53</v>
      </c>
      <c r="AA91" s="8">
        <v>68</v>
      </c>
      <c r="AB91" s="8">
        <v>58</v>
      </c>
      <c r="AC91" s="8">
        <v>58</v>
      </c>
      <c r="AD91" s="8">
        <v>64</v>
      </c>
      <c r="AE91" s="8">
        <v>52</v>
      </c>
      <c r="AF91" s="8">
        <v>57</v>
      </c>
      <c r="AG91" s="4">
        <v>62</v>
      </c>
      <c r="AH91" s="8">
        <v>51</v>
      </c>
      <c r="AI91" s="4">
        <f t="shared" si="1"/>
        <v>1789</v>
      </c>
    </row>
    <row r="92" spans="1:35" ht="15.75" x14ac:dyDescent="0.25">
      <c r="A92" s="6">
        <v>90</v>
      </c>
      <c r="B92" s="4" t="s">
        <v>96</v>
      </c>
      <c r="C92" s="5" t="s">
        <v>5</v>
      </c>
      <c r="D92" s="4">
        <v>0</v>
      </c>
      <c r="E92" s="4">
        <v>0</v>
      </c>
      <c r="F92" s="4">
        <v>0</v>
      </c>
      <c r="G92" s="4">
        <v>187</v>
      </c>
      <c r="H92" s="4">
        <v>0</v>
      </c>
      <c r="I92" s="4">
        <v>0</v>
      </c>
      <c r="J92" s="10">
        <v>0</v>
      </c>
      <c r="K92" s="4">
        <v>0</v>
      </c>
      <c r="L92" s="10">
        <v>0</v>
      </c>
      <c r="M92" s="4">
        <v>0</v>
      </c>
      <c r="N92" s="4">
        <v>178</v>
      </c>
      <c r="O92" s="4">
        <v>0</v>
      </c>
      <c r="P92" s="4">
        <v>0</v>
      </c>
      <c r="Q92" s="10">
        <v>0</v>
      </c>
      <c r="R92" s="4">
        <v>0</v>
      </c>
      <c r="S92" s="10">
        <v>0</v>
      </c>
      <c r="T92" s="4">
        <v>0</v>
      </c>
      <c r="U92" s="4">
        <v>187</v>
      </c>
      <c r="V92" s="4">
        <v>0</v>
      </c>
      <c r="W92" s="4">
        <v>0</v>
      </c>
      <c r="X92" s="10">
        <v>0</v>
      </c>
      <c r="Y92" s="4">
        <v>0</v>
      </c>
      <c r="Z92" s="10">
        <v>0</v>
      </c>
      <c r="AA92" s="4">
        <v>0</v>
      </c>
      <c r="AB92" s="4">
        <v>185</v>
      </c>
      <c r="AC92" s="4">
        <v>0</v>
      </c>
      <c r="AD92" s="4">
        <v>0</v>
      </c>
      <c r="AE92" s="10">
        <v>0</v>
      </c>
      <c r="AF92" s="4">
        <v>0</v>
      </c>
      <c r="AG92" s="10">
        <v>0</v>
      </c>
      <c r="AH92" s="4">
        <v>0</v>
      </c>
      <c r="AI92" s="4">
        <f t="shared" si="1"/>
        <v>737</v>
      </c>
    </row>
    <row r="93" spans="1:35" ht="15.75" x14ac:dyDescent="0.25">
      <c r="A93" s="6">
        <v>91</v>
      </c>
      <c r="B93" s="4" t="s">
        <v>97</v>
      </c>
      <c r="C93" s="5" t="s">
        <v>5</v>
      </c>
      <c r="D93" s="4">
        <v>0</v>
      </c>
      <c r="E93" s="4">
        <v>0</v>
      </c>
      <c r="F93" s="4">
        <v>0</v>
      </c>
      <c r="G93" s="4">
        <v>186</v>
      </c>
      <c r="H93" s="4">
        <v>0</v>
      </c>
      <c r="I93" s="4">
        <v>0</v>
      </c>
      <c r="J93" s="10">
        <v>0</v>
      </c>
      <c r="K93" s="4">
        <v>0</v>
      </c>
      <c r="L93" s="10">
        <v>0</v>
      </c>
      <c r="M93" s="4">
        <v>0</v>
      </c>
      <c r="N93" s="4">
        <v>186</v>
      </c>
      <c r="O93" s="4">
        <v>0</v>
      </c>
      <c r="P93" s="4">
        <v>0</v>
      </c>
      <c r="Q93" s="10">
        <v>0</v>
      </c>
      <c r="R93" s="4">
        <v>0</v>
      </c>
      <c r="S93" s="10">
        <v>0</v>
      </c>
      <c r="T93" s="4">
        <v>0</v>
      </c>
      <c r="U93" s="4">
        <v>179</v>
      </c>
      <c r="V93" s="4">
        <v>0</v>
      </c>
      <c r="W93" s="4">
        <v>0</v>
      </c>
      <c r="X93" s="10">
        <v>0</v>
      </c>
      <c r="Y93" s="4">
        <v>0</v>
      </c>
      <c r="Z93" s="10">
        <v>0</v>
      </c>
      <c r="AA93" s="4">
        <v>0</v>
      </c>
      <c r="AB93" s="4">
        <v>179</v>
      </c>
      <c r="AC93" s="4">
        <v>0</v>
      </c>
      <c r="AD93" s="4">
        <v>0</v>
      </c>
      <c r="AE93" s="10">
        <v>0</v>
      </c>
      <c r="AF93" s="4">
        <v>0</v>
      </c>
      <c r="AG93" s="10">
        <v>0</v>
      </c>
      <c r="AH93" s="4">
        <v>0</v>
      </c>
      <c r="AI93" s="4">
        <f t="shared" si="1"/>
        <v>730</v>
      </c>
    </row>
    <row r="94" spans="1:35" ht="15.75" x14ac:dyDescent="0.25">
      <c r="A94" s="1">
        <v>92</v>
      </c>
      <c r="B94" s="4" t="s">
        <v>98</v>
      </c>
      <c r="C94" s="5" t="s">
        <v>14</v>
      </c>
      <c r="D94" s="8">
        <v>25</v>
      </c>
      <c r="E94" s="8">
        <v>28</v>
      </c>
      <c r="F94" s="8">
        <v>24</v>
      </c>
      <c r="G94" s="8">
        <v>22</v>
      </c>
      <c r="H94" s="8">
        <v>25</v>
      </c>
      <c r="I94" s="8">
        <v>23</v>
      </c>
      <c r="J94" s="8">
        <v>32</v>
      </c>
      <c r="K94" s="8">
        <v>24</v>
      </c>
      <c r="L94" s="8">
        <v>24</v>
      </c>
      <c r="M94" s="8">
        <v>24</v>
      </c>
      <c r="N94" s="8">
        <v>26</v>
      </c>
      <c r="O94" s="8">
        <v>24</v>
      </c>
      <c r="P94" s="8">
        <v>24</v>
      </c>
      <c r="Q94" s="8">
        <v>24</v>
      </c>
      <c r="R94" s="8">
        <v>24</v>
      </c>
      <c r="S94" s="8">
        <v>17</v>
      </c>
      <c r="T94" s="8">
        <v>18</v>
      </c>
      <c r="U94" s="8">
        <v>24</v>
      </c>
      <c r="V94" s="8">
        <v>21</v>
      </c>
      <c r="W94" s="8">
        <v>31</v>
      </c>
      <c r="X94" s="8">
        <v>23</v>
      </c>
      <c r="Y94" s="8">
        <v>27</v>
      </c>
      <c r="Z94" s="8">
        <v>26</v>
      </c>
      <c r="AA94" s="8">
        <v>25</v>
      </c>
      <c r="AB94" s="8">
        <v>23</v>
      </c>
      <c r="AC94" s="8">
        <v>38</v>
      </c>
      <c r="AD94" s="8">
        <v>23</v>
      </c>
      <c r="AE94" s="8">
        <v>25</v>
      </c>
      <c r="AF94" s="8">
        <v>21</v>
      </c>
      <c r="AG94" s="8">
        <v>24</v>
      </c>
      <c r="AH94" s="8">
        <v>22</v>
      </c>
      <c r="AI94" s="4">
        <f t="shared" si="1"/>
        <v>761</v>
      </c>
    </row>
    <row r="95" spans="1:35" ht="15.75" x14ac:dyDescent="0.25">
      <c r="A95" s="1">
        <v>93</v>
      </c>
      <c r="B95" s="4" t="s">
        <v>99</v>
      </c>
      <c r="C95" s="5" t="s">
        <v>14</v>
      </c>
      <c r="D95" s="8">
        <v>21</v>
      </c>
      <c r="E95" s="8">
        <v>18</v>
      </c>
      <c r="F95" s="8">
        <v>24</v>
      </c>
      <c r="G95" s="8">
        <v>22</v>
      </c>
      <c r="H95" s="8">
        <v>25</v>
      </c>
      <c r="I95" s="8">
        <v>25</v>
      </c>
      <c r="J95" s="8">
        <v>32</v>
      </c>
      <c r="K95" s="8">
        <v>24</v>
      </c>
      <c r="L95" s="8">
        <v>22</v>
      </c>
      <c r="M95" s="8">
        <v>24</v>
      </c>
      <c r="N95" s="8">
        <v>25</v>
      </c>
      <c r="O95" s="8">
        <v>24</v>
      </c>
      <c r="P95" s="8">
        <v>24</v>
      </c>
      <c r="Q95" s="8">
        <v>22</v>
      </c>
      <c r="R95" s="8">
        <v>24</v>
      </c>
      <c r="S95" s="8">
        <v>18</v>
      </c>
      <c r="T95" s="8">
        <v>19</v>
      </c>
      <c r="U95" s="8">
        <v>24</v>
      </c>
      <c r="V95" s="8">
        <v>23</v>
      </c>
      <c r="W95" s="8">
        <v>31</v>
      </c>
      <c r="X95" s="8">
        <v>23</v>
      </c>
      <c r="Y95" s="8">
        <v>27</v>
      </c>
      <c r="Z95" s="8">
        <v>26</v>
      </c>
      <c r="AA95" s="8">
        <v>25</v>
      </c>
      <c r="AB95" s="8">
        <v>23</v>
      </c>
      <c r="AC95" s="8">
        <v>38</v>
      </c>
      <c r="AD95" s="8">
        <v>23</v>
      </c>
      <c r="AE95" s="8">
        <v>26</v>
      </c>
      <c r="AF95" s="8">
        <v>22</v>
      </c>
      <c r="AG95" s="8">
        <v>25</v>
      </c>
      <c r="AH95" s="8">
        <v>22</v>
      </c>
      <c r="AI95" s="4">
        <f t="shared" si="1"/>
        <v>751</v>
      </c>
    </row>
    <row r="96" spans="1:35" ht="15.75" x14ac:dyDescent="0.25">
      <c r="A96" s="6">
        <v>94</v>
      </c>
      <c r="B96" s="4" t="s">
        <v>100</v>
      </c>
      <c r="C96" s="5" t="s">
        <v>14</v>
      </c>
      <c r="D96" s="4">
        <v>0</v>
      </c>
      <c r="E96" s="4">
        <v>0</v>
      </c>
      <c r="F96" s="4">
        <v>0</v>
      </c>
      <c r="G96" s="4">
        <v>69</v>
      </c>
      <c r="H96" s="4">
        <v>0</v>
      </c>
      <c r="I96" s="4">
        <v>0</v>
      </c>
      <c r="J96" s="10">
        <v>0</v>
      </c>
      <c r="K96" s="4">
        <v>0</v>
      </c>
      <c r="L96" s="10">
        <v>0</v>
      </c>
      <c r="M96" s="4">
        <v>0</v>
      </c>
      <c r="N96" s="4">
        <v>74</v>
      </c>
      <c r="O96" s="4">
        <v>0</v>
      </c>
      <c r="P96" s="4">
        <v>0</v>
      </c>
      <c r="Q96" s="10">
        <v>0</v>
      </c>
      <c r="R96" s="4">
        <v>0</v>
      </c>
      <c r="S96" s="10">
        <v>0</v>
      </c>
      <c r="T96" s="4">
        <v>0</v>
      </c>
      <c r="U96" s="4">
        <v>69</v>
      </c>
      <c r="V96" s="4">
        <v>0</v>
      </c>
      <c r="W96" s="4">
        <v>0</v>
      </c>
      <c r="X96" s="10">
        <v>0</v>
      </c>
      <c r="Y96" s="4">
        <v>0</v>
      </c>
      <c r="Z96" s="10">
        <v>0</v>
      </c>
      <c r="AA96" s="4">
        <v>0</v>
      </c>
      <c r="AB96" s="4">
        <v>74</v>
      </c>
      <c r="AC96" s="4">
        <v>0</v>
      </c>
      <c r="AD96" s="4">
        <v>0</v>
      </c>
      <c r="AE96" s="10">
        <v>0</v>
      </c>
      <c r="AF96" s="4">
        <v>0</v>
      </c>
      <c r="AG96" s="10">
        <v>0</v>
      </c>
      <c r="AH96" s="4">
        <v>0</v>
      </c>
      <c r="AI96" s="4">
        <f t="shared" si="1"/>
        <v>286</v>
      </c>
    </row>
    <row r="97" spans="1:35" ht="15.75" x14ac:dyDescent="0.25">
      <c r="A97" s="1">
        <v>95</v>
      </c>
      <c r="B97" s="4" t="s">
        <v>101</v>
      </c>
      <c r="C97" s="4" t="s">
        <v>5</v>
      </c>
      <c r="D97" s="8">
        <v>88</v>
      </c>
      <c r="E97" s="8">
        <v>88</v>
      </c>
      <c r="F97" s="8">
        <v>86</v>
      </c>
      <c r="G97" s="8">
        <v>58</v>
      </c>
      <c r="H97" s="8">
        <v>86</v>
      </c>
      <c r="I97" s="8">
        <v>78</v>
      </c>
      <c r="J97" s="8">
        <v>86</v>
      </c>
      <c r="K97" s="8">
        <v>87</v>
      </c>
      <c r="L97" s="8">
        <v>82</v>
      </c>
      <c r="M97" s="8">
        <v>76</v>
      </c>
      <c r="N97" s="8">
        <v>80</v>
      </c>
      <c r="O97" s="8">
        <v>86</v>
      </c>
      <c r="P97" s="8">
        <v>78</v>
      </c>
      <c r="Q97" s="8">
        <v>76</v>
      </c>
      <c r="R97" s="8">
        <v>82</v>
      </c>
      <c r="S97" s="8">
        <v>79</v>
      </c>
      <c r="T97" s="8">
        <v>78</v>
      </c>
      <c r="U97" s="8">
        <v>86</v>
      </c>
      <c r="V97" s="8">
        <v>74</v>
      </c>
      <c r="W97" s="8">
        <v>79</v>
      </c>
      <c r="X97" s="8">
        <v>77</v>
      </c>
      <c r="Y97" s="8">
        <v>86</v>
      </c>
      <c r="Z97" s="8">
        <v>78</v>
      </c>
      <c r="AA97" s="8">
        <v>72</v>
      </c>
      <c r="AB97" s="8">
        <v>77</v>
      </c>
      <c r="AC97" s="8">
        <v>87</v>
      </c>
      <c r="AD97" s="8">
        <v>78</v>
      </c>
      <c r="AE97" s="8">
        <v>76</v>
      </c>
      <c r="AF97" s="8">
        <v>85</v>
      </c>
      <c r="AG97" s="4">
        <v>76</v>
      </c>
      <c r="AH97" s="8">
        <v>58</v>
      </c>
      <c r="AI97" s="4">
        <f t="shared" si="1"/>
        <v>2463</v>
      </c>
    </row>
    <row r="98" spans="1:35" ht="15.75" x14ac:dyDescent="0.25">
      <c r="A98" s="1">
        <v>96</v>
      </c>
      <c r="B98" s="4" t="s">
        <v>102</v>
      </c>
      <c r="C98" s="4" t="s">
        <v>5</v>
      </c>
      <c r="D98" s="8">
        <v>69</v>
      </c>
      <c r="E98" s="8">
        <v>70</v>
      </c>
      <c r="F98" s="8">
        <v>68</v>
      </c>
      <c r="G98" s="8">
        <v>79</v>
      </c>
      <c r="H98" s="8">
        <v>71</v>
      </c>
      <c r="I98" s="8">
        <v>84</v>
      </c>
      <c r="J98" s="8">
        <v>78</v>
      </c>
      <c r="K98" s="8">
        <v>73</v>
      </c>
      <c r="L98" s="8">
        <v>68</v>
      </c>
      <c r="M98" s="8">
        <v>71</v>
      </c>
      <c r="N98" s="8">
        <v>73</v>
      </c>
      <c r="O98" s="8">
        <v>78</v>
      </c>
      <c r="P98" s="8">
        <v>80</v>
      </c>
      <c r="Q98" s="8">
        <v>70</v>
      </c>
      <c r="R98" s="8">
        <v>80</v>
      </c>
      <c r="S98" s="8">
        <v>79</v>
      </c>
      <c r="T98" s="8">
        <v>76</v>
      </c>
      <c r="U98" s="8">
        <v>79</v>
      </c>
      <c r="V98" s="8">
        <v>70</v>
      </c>
      <c r="W98" s="8">
        <v>69</v>
      </c>
      <c r="X98" s="8">
        <v>76</v>
      </c>
      <c r="Y98" s="8">
        <v>70</v>
      </c>
      <c r="Z98" s="8">
        <v>76</v>
      </c>
      <c r="AA98" s="8">
        <v>70</v>
      </c>
      <c r="AB98" s="8">
        <v>67</v>
      </c>
      <c r="AC98" s="8">
        <v>97</v>
      </c>
      <c r="AD98" s="8">
        <v>69</v>
      </c>
      <c r="AE98" s="8">
        <v>79</v>
      </c>
      <c r="AF98" s="8">
        <v>89</v>
      </c>
      <c r="AG98" s="4">
        <v>72</v>
      </c>
      <c r="AH98" s="8">
        <v>90</v>
      </c>
      <c r="AI98" s="4">
        <f t="shared" si="1"/>
        <v>2340</v>
      </c>
    </row>
    <row r="99" spans="1:35" ht="15.75" x14ac:dyDescent="0.25">
      <c r="A99" s="6">
        <v>97</v>
      </c>
      <c r="B99" s="4" t="s">
        <v>103</v>
      </c>
      <c r="C99" s="4" t="s">
        <v>5</v>
      </c>
      <c r="D99" s="4">
        <v>0</v>
      </c>
      <c r="E99" s="4">
        <v>0</v>
      </c>
      <c r="F99" s="4">
        <v>0</v>
      </c>
      <c r="G99" s="4">
        <v>198</v>
      </c>
      <c r="H99" s="4">
        <v>0</v>
      </c>
      <c r="I99" s="4">
        <v>0</v>
      </c>
      <c r="J99" s="10">
        <v>0</v>
      </c>
      <c r="K99" s="4">
        <v>0</v>
      </c>
      <c r="L99" s="10">
        <v>0</v>
      </c>
      <c r="M99" s="4">
        <v>0</v>
      </c>
      <c r="N99" s="4">
        <v>185</v>
      </c>
      <c r="O99" s="4">
        <v>0</v>
      </c>
      <c r="P99" s="4">
        <v>0</v>
      </c>
      <c r="Q99" s="10">
        <v>0</v>
      </c>
      <c r="R99" s="4">
        <v>0</v>
      </c>
      <c r="S99" s="10">
        <v>0</v>
      </c>
      <c r="T99" s="4">
        <v>0</v>
      </c>
      <c r="U99" s="4">
        <v>176</v>
      </c>
      <c r="V99" s="4">
        <v>0</v>
      </c>
      <c r="W99" s="4">
        <v>0</v>
      </c>
      <c r="X99" s="10">
        <v>0</v>
      </c>
      <c r="Y99" s="4">
        <v>0</v>
      </c>
      <c r="Z99" s="10">
        <v>0</v>
      </c>
      <c r="AA99" s="4">
        <v>0</v>
      </c>
      <c r="AB99" s="4">
        <v>164</v>
      </c>
      <c r="AC99" s="4">
        <v>0</v>
      </c>
      <c r="AD99" s="4">
        <v>0</v>
      </c>
      <c r="AE99" s="10">
        <v>0</v>
      </c>
      <c r="AF99" s="4">
        <v>0</v>
      </c>
      <c r="AG99" s="10">
        <v>0</v>
      </c>
      <c r="AH99" s="4">
        <v>0</v>
      </c>
      <c r="AI99" s="4">
        <f t="shared" si="1"/>
        <v>723</v>
      </c>
    </row>
    <row r="100" spans="1:35" ht="15.75" x14ac:dyDescent="0.25">
      <c r="A100" s="1">
        <v>98</v>
      </c>
      <c r="B100" s="4" t="s">
        <v>104</v>
      </c>
      <c r="C100" s="4" t="s">
        <v>5</v>
      </c>
      <c r="D100" s="8">
        <v>68</v>
      </c>
      <c r="E100" s="8">
        <v>58</v>
      </c>
      <c r="F100" s="8">
        <v>60</v>
      </c>
      <c r="G100" s="8">
        <v>63</v>
      </c>
      <c r="H100" s="8">
        <v>52</v>
      </c>
      <c r="I100" s="8">
        <v>64</v>
      </c>
      <c r="J100" s="8">
        <v>67</v>
      </c>
      <c r="K100" s="8">
        <v>59</v>
      </c>
      <c r="L100" s="8">
        <v>58</v>
      </c>
      <c r="M100" s="8">
        <v>57</v>
      </c>
      <c r="N100" s="8">
        <v>53</v>
      </c>
      <c r="O100" s="8">
        <v>66</v>
      </c>
      <c r="P100" s="8">
        <v>64</v>
      </c>
      <c r="Q100" s="8">
        <v>55</v>
      </c>
      <c r="R100" s="8">
        <v>58</v>
      </c>
      <c r="S100" s="8">
        <v>57</v>
      </c>
      <c r="T100" s="8">
        <v>54</v>
      </c>
      <c r="U100" s="8">
        <v>58</v>
      </c>
      <c r="V100" s="8">
        <v>56</v>
      </c>
      <c r="W100" s="8">
        <v>56</v>
      </c>
      <c r="X100" s="8">
        <v>65</v>
      </c>
      <c r="Y100" s="8">
        <v>58</v>
      </c>
      <c r="Z100" s="8">
        <v>64</v>
      </c>
      <c r="AA100" s="8">
        <v>61</v>
      </c>
      <c r="AB100" s="8">
        <v>49</v>
      </c>
      <c r="AC100" s="8">
        <v>59</v>
      </c>
      <c r="AD100" s="8">
        <v>59</v>
      </c>
      <c r="AE100" s="8">
        <v>58</v>
      </c>
      <c r="AF100" s="8">
        <v>59</v>
      </c>
      <c r="AG100" s="8">
        <v>68</v>
      </c>
      <c r="AH100" s="8">
        <v>58</v>
      </c>
      <c r="AI100" s="4">
        <f t="shared" si="1"/>
        <v>1841</v>
      </c>
    </row>
    <row r="101" spans="1:35" ht="15.75" x14ac:dyDescent="0.25">
      <c r="A101" s="1">
        <v>99</v>
      </c>
      <c r="B101" s="4" t="s">
        <v>105</v>
      </c>
      <c r="C101" s="4" t="s">
        <v>5</v>
      </c>
      <c r="D101" s="8">
        <v>57</v>
      </c>
      <c r="E101" s="8">
        <v>65</v>
      </c>
      <c r="F101" s="8">
        <v>60</v>
      </c>
      <c r="G101" s="8">
        <v>51</v>
      </c>
      <c r="H101" s="8">
        <v>62</v>
      </c>
      <c r="I101" s="8">
        <v>48</v>
      </c>
      <c r="J101" s="8">
        <v>55</v>
      </c>
      <c r="K101" s="8">
        <v>62</v>
      </c>
      <c r="L101" s="8">
        <v>55</v>
      </c>
      <c r="M101" s="8">
        <v>56</v>
      </c>
      <c r="N101" s="8">
        <v>54</v>
      </c>
      <c r="O101" s="8">
        <v>45</v>
      </c>
      <c r="P101" s="8">
        <v>52</v>
      </c>
      <c r="Q101" s="8">
        <v>52</v>
      </c>
      <c r="R101" s="8">
        <v>56</v>
      </c>
      <c r="S101" s="8">
        <v>60</v>
      </c>
      <c r="T101" s="8">
        <v>65</v>
      </c>
      <c r="U101" s="8">
        <v>67</v>
      </c>
      <c r="V101" s="8">
        <v>67</v>
      </c>
      <c r="W101" s="8">
        <v>68</v>
      </c>
      <c r="X101" s="8">
        <v>52</v>
      </c>
      <c r="Y101" s="8">
        <v>57</v>
      </c>
      <c r="Z101" s="8">
        <v>53</v>
      </c>
      <c r="AA101" s="8">
        <v>68</v>
      </c>
      <c r="AB101" s="8">
        <v>58</v>
      </c>
      <c r="AC101" s="8">
        <v>58</v>
      </c>
      <c r="AD101" s="8">
        <v>64</v>
      </c>
      <c r="AE101" s="8">
        <v>52</v>
      </c>
      <c r="AF101" s="8">
        <v>57</v>
      </c>
      <c r="AG101" s="8">
        <v>58</v>
      </c>
      <c r="AH101" s="8">
        <v>51</v>
      </c>
      <c r="AI101" s="4">
        <f t="shared" si="1"/>
        <v>1785</v>
      </c>
    </row>
    <row r="102" spans="1:35" ht="15.75" x14ac:dyDescent="0.25">
      <c r="A102" s="1">
        <v>100</v>
      </c>
      <c r="B102" s="4" t="s">
        <v>106</v>
      </c>
      <c r="C102" s="4" t="s">
        <v>5</v>
      </c>
      <c r="D102" s="8">
        <v>63</v>
      </c>
      <c r="E102" s="8">
        <v>52</v>
      </c>
      <c r="F102" s="8">
        <v>66</v>
      </c>
      <c r="G102" s="8">
        <v>58</v>
      </c>
      <c r="H102" s="8">
        <v>66</v>
      </c>
      <c r="I102" s="8">
        <v>48</v>
      </c>
      <c r="J102" s="8">
        <v>67</v>
      </c>
      <c r="K102" s="8">
        <v>66</v>
      </c>
      <c r="L102" s="8">
        <v>58</v>
      </c>
      <c r="M102" s="8">
        <v>66</v>
      </c>
      <c r="N102" s="8">
        <v>53</v>
      </c>
      <c r="O102" s="8">
        <v>66</v>
      </c>
      <c r="P102" s="8">
        <v>66</v>
      </c>
      <c r="Q102" s="8">
        <v>55</v>
      </c>
      <c r="R102" s="8">
        <v>57</v>
      </c>
      <c r="S102" s="8">
        <v>57</v>
      </c>
      <c r="T102" s="8">
        <v>57</v>
      </c>
      <c r="U102" s="8">
        <v>69</v>
      </c>
      <c r="V102" s="8">
        <v>56</v>
      </c>
      <c r="W102" s="8">
        <v>56</v>
      </c>
      <c r="X102" s="8">
        <v>53</v>
      </c>
      <c r="Y102" s="8">
        <v>68</v>
      </c>
      <c r="Z102" s="8">
        <v>64</v>
      </c>
      <c r="AA102" s="8">
        <v>68</v>
      </c>
      <c r="AB102" s="8">
        <v>65</v>
      </c>
      <c r="AC102" s="8">
        <v>60</v>
      </c>
      <c r="AD102" s="8">
        <v>60</v>
      </c>
      <c r="AE102" s="8">
        <v>58</v>
      </c>
      <c r="AF102" s="8">
        <v>59</v>
      </c>
      <c r="AG102" s="8">
        <v>60</v>
      </c>
      <c r="AH102" s="8">
        <v>58</v>
      </c>
      <c r="AI102" s="4">
        <f t="shared" si="1"/>
        <v>1875</v>
      </c>
    </row>
  </sheetData>
  <mergeCells count="5">
    <mergeCell ref="A1:A2"/>
    <mergeCell ref="B1:B2"/>
    <mergeCell ref="C1:C2"/>
    <mergeCell ref="D1:AH1"/>
    <mergeCell ref="AI1:A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33" zoomScale="70" zoomScaleNormal="70" workbookViewId="0">
      <selection activeCell="G61" sqref="G61"/>
    </sheetView>
  </sheetViews>
  <sheetFormatPr defaultRowHeight="15" x14ac:dyDescent="0.25"/>
  <cols>
    <col min="2" max="2" width="15.7109375" customWidth="1"/>
    <col min="7" max="7" width="25.85546875" customWidth="1"/>
    <col min="8" max="8" width="9.140625" customWidth="1"/>
    <col min="9" max="9" width="15.85546875" bestFit="1" customWidth="1"/>
    <col min="10" max="11" width="15.85546875" customWidth="1"/>
    <col min="14" max="14" width="18.5703125" customWidth="1"/>
    <col min="15" max="15" width="13.85546875" customWidth="1"/>
    <col min="16" max="16" width="16.7109375" customWidth="1"/>
    <col min="17" max="17" width="15.7109375" customWidth="1"/>
  </cols>
  <sheetData>
    <row r="1" spans="1:17" ht="15.75" x14ac:dyDescent="0.25">
      <c r="B1" s="57" t="s">
        <v>1</v>
      </c>
      <c r="C1" s="56" t="s">
        <v>113</v>
      </c>
      <c r="D1" s="56"/>
      <c r="E1" s="56"/>
      <c r="F1" s="57" t="s">
        <v>109</v>
      </c>
    </row>
    <row r="2" spans="1:17" ht="15.75" x14ac:dyDescent="0.25">
      <c r="B2" s="57"/>
      <c r="C2" s="12" t="s">
        <v>110</v>
      </c>
      <c r="D2" s="12" t="s">
        <v>111</v>
      </c>
      <c r="E2" s="12" t="s">
        <v>112</v>
      </c>
      <c r="F2" s="57"/>
    </row>
    <row r="3" spans="1:17" ht="15.75" x14ac:dyDescent="0.25">
      <c r="A3">
        <v>1</v>
      </c>
      <c r="B3" s="12" t="s">
        <v>4</v>
      </c>
      <c r="C3" s="13">
        <v>2477</v>
      </c>
      <c r="D3" s="13">
        <v>2557</v>
      </c>
      <c r="E3" s="13">
        <v>2554</v>
      </c>
      <c r="F3" s="12">
        <f>SUM(C3:E3)</f>
        <v>7588</v>
      </c>
      <c r="G3" s="12" t="s">
        <v>123</v>
      </c>
      <c r="H3">
        <f>INDEX(Sheet1!E:E,MATCH('Total 3 Bulan'!A:A,Sheet1!A:A,0))</f>
        <v>7588</v>
      </c>
      <c r="I3" t="str">
        <f>INDEX(Sheet1!H:H,MATCH('Total 3 Bulan'!A:A,Sheet1!A:A,0))</f>
        <v>Sangat Banyak</v>
      </c>
      <c r="J3">
        <f>F3-H3</f>
        <v>0</v>
      </c>
      <c r="K3">
        <f>IF(G3=I3,0,1)</f>
        <v>0</v>
      </c>
      <c r="M3" s="58" t="s">
        <v>114</v>
      </c>
      <c r="N3" s="58"/>
    </row>
    <row r="4" spans="1:17" ht="15.75" x14ac:dyDescent="0.25">
      <c r="A4">
        <v>2</v>
      </c>
      <c r="B4" s="12" t="s">
        <v>6</v>
      </c>
      <c r="C4" s="13">
        <v>2427</v>
      </c>
      <c r="D4" s="13">
        <v>2508</v>
      </c>
      <c r="E4" s="13">
        <v>2508</v>
      </c>
      <c r="F4" s="12">
        <f t="shared" ref="F4:F67" si="0">SUM(C4:E4)</f>
        <v>7443</v>
      </c>
      <c r="G4" s="12" t="s">
        <v>123</v>
      </c>
      <c r="H4">
        <f>INDEX(Sheet1!E:E,MATCH('Total 3 Bulan'!A:A,Sheet1!A:A,0))</f>
        <v>7443</v>
      </c>
      <c r="I4" t="str">
        <f>INDEX(Sheet1!H:H,MATCH('Total 3 Bulan'!A:A,Sheet1!A:A,0))</f>
        <v>Sangat Banyak</v>
      </c>
      <c r="J4">
        <f t="shared" ref="J4:J67" si="1">F4-H4</f>
        <v>0</v>
      </c>
      <c r="K4">
        <f t="shared" ref="K4:K67" si="2">IF(G4=I4,0,1)</f>
        <v>0</v>
      </c>
      <c r="M4" s="9" t="s">
        <v>115</v>
      </c>
      <c r="N4" s="4">
        <f>QUARTILE(F3:F77,0)</f>
        <v>490</v>
      </c>
    </row>
    <row r="5" spans="1:17" ht="15.75" x14ac:dyDescent="0.25">
      <c r="A5">
        <v>3</v>
      </c>
      <c r="B5" s="12" t="s">
        <v>7</v>
      </c>
      <c r="C5" s="13">
        <v>244</v>
      </c>
      <c r="D5" s="13">
        <v>191</v>
      </c>
      <c r="E5" s="13">
        <v>196</v>
      </c>
      <c r="F5" s="12">
        <f t="shared" si="0"/>
        <v>631</v>
      </c>
      <c r="G5" s="12" t="s">
        <v>120</v>
      </c>
      <c r="H5">
        <f>INDEX(Sheet1!E:E,MATCH('Total 3 Bulan'!A:A,Sheet1!A:A,0))</f>
        <v>631</v>
      </c>
      <c r="I5" t="str">
        <f>INDEX(Sheet1!H:H,MATCH('Total 3 Bulan'!A:A,Sheet1!A:A,0))</f>
        <v>Sangat Sedikit</v>
      </c>
      <c r="J5">
        <f t="shared" si="1"/>
        <v>0</v>
      </c>
      <c r="K5">
        <f t="shared" si="2"/>
        <v>0</v>
      </c>
      <c r="M5" s="9" t="s">
        <v>116</v>
      </c>
      <c r="N5" s="4">
        <f>QUARTILE(F3:F77,1)</f>
        <v>1890.5</v>
      </c>
      <c r="P5" s="9" t="s">
        <v>120</v>
      </c>
      <c r="Q5" s="9" t="s">
        <v>142</v>
      </c>
    </row>
    <row r="6" spans="1:17" ht="15.75" x14ac:dyDescent="0.25">
      <c r="A6">
        <v>4</v>
      </c>
      <c r="B6" s="12" t="s">
        <v>8</v>
      </c>
      <c r="C6" s="13">
        <v>241</v>
      </c>
      <c r="D6" s="13">
        <v>297</v>
      </c>
      <c r="E6" s="13">
        <v>307</v>
      </c>
      <c r="F6" s="12">
        <f t="shared" si="0"/>
        <v>845</v>
      </c>
      <c r="G6" s="12" t="s">
        <v>120</v>
      </c>
      <c r="H6">
        <f>INDEX(Sheet1!E:E,MATCH('Total 3 Bulan'!A:A,Sheet1!A:A,0))</f>
        <v>845</v>
      </c>
      <c r="I6" t="str">
        <f>INDEX(Sheet1!H:H,MATCH('Total 3 Bulan'!A:A,Sheet1!A:A,0))</f>
        <v>Sangat Sedikit</v>
      </c>
      <c r="J6">
        <f t="shared" si="1"/>
        <v>0</v>
      </c>
      <c r="K6">
        <f t="shared" si="2"/>
        <v>0</v>
      </c>
      <c r="M6" s="9" t="s">
        <v>117</v>
      </c>
      <c r="N6" s="4">
        <f>QUARTILE(F3:F77,2)</f>
        <v>2581</v>
      </c>
      <c r="P6" s="9" t="s">
        <v>121</v>
      </c>
      <c r="Q6" s="9" t="s">
        <v>143</v>
      </c>
    </row>
    <row r="7" spans="1:17" ht="15.75" x14ac:dyDescent="0.25">
      <c r="A7">
        <v>5</v>
      </c>
      <c r="B7" s="12" t="s">
        <v>9</v>
      </c>
      <c r="C7" s="13">
        <v>1637</v>
      </c>
      <c r="D7" s="13">
        <v>1688</v>
      </c>
      <c r="E7" s="13">
        <v>1688</v>
      </c>
      <c r="F7" s="12">
        <f t="shared" si="0"/>
        <v>5013</v>
      </c>
      <c r="G7" s="12" t="s">
        <v>122</v>
      </c>
      <c r="H7">
        <f>INDEX(Sheet1!E:E,MATCH('Total 3 Bulan'!A:A,Sheet1!A:A,0))</f>
        <v>5013</v>
      </c>
      <c r="I7" t="str">
        <f>INDEX(Sheet1!H:H,MATCH('Total 3 Bulan'!A:A,Sheet1!A:A,0))</f>
        <v>Banyak</v>
      </c>
      <c r="J7">
        <f t="shared" si="1"/>
        <v>0</v>
      </c>
      <c r="K7">
        <f t="shared" si="2"/>
        <v>0</v>
      </c>
      <c r="M7" s="9" t="s">
        <v>118</v>
      </c>
      <c r="N7" s="4">
        <f>QUARTILE(F3:F77,3)</f>
        <v>7110.5</v>
      </c>
      <c r="P7" s="9" t="s">
        <v>122</v>
      </c>
      <c r="Q7" s="9" t="s">
        <v>140</v>
      </c>
    </row>
    <row r="8" spans="1:17" ht="15.75" x14ac:dyDescent="0.25">
      <c r="A8">
        <v>6</v>
      </c>
      <c r="B8" s="12" t="s">
        <v>10</v>
      </c>
      <c r="C8" s="13">
        <v>1680</v>
      </c>
      <c r="D8" s="13">
        <v>1738</v>
      </c>
      <c r="E8" s="13">
        <v>1738</v>
      </c>
      <c r="F8" s="12">
        <f t="shared" si="0"/>
        <v>5156</v>
      </c>
      <c r="G8" s="12" t="s">
        <v>122</v>
      </c>
      <c r="H8">
        <f>INDEX(Sheet1!E:E,MATCH('Total 3 Bulan'!A:A,Sheet1!A:A,0))</f>
        <v>5156</v>
      </c>
      <c r="I8" t="str">
        <f>INDEX(Sheet1!H:H,MATCH('Total 3 Bulan'!A:A,Sheet1!A:A,0))</f>
        <v>Banyak</v>
      </c>
      <c r="J8">
        <f t="shared" si="1"/>
        <v>0</v>
      </c>
      <c r="K8">
        <f t="shared" si="2"/>
        <v>0</v>
      </c>
      <c r="M8" s="9" t="s">
        <v>119</v>
      </c>
      <c r="N8" s="4">
        <f>QUARTILE(F3:F77,4)</f>
        <v>8070</v>
      </c>
      <c r="P8" s="9" t="s">
        <v>123</v>
      </c>
      <c r="Q8" s="9" t="s">
        <v>141</v>
      </c>
    </row>
    <row r="9" spans="1:17" ht="15.75" x14ac:dyDescent="0.25">
      <c r="A9">
        <v>7</v>
      </c>
      <c r="B9" s="12" t="s">
        <v>11</v>
      </c>
      <c r="C9" s="13">
        <v>420</v>
      </c>
      <c r="D9" s="13">
        <v>322</v>
      </c>
      <c r="E9" s="13">
        <v>326</v>
      </c>
      <c r="F9" s="12">
        <f t="shared" si="0"/>
        <v>1068</v>
      </c>
      <c r="G9" s="12" t="s">
        <v>120</v>
      </c>
      <c r="H9">
        <f>INDEX(Sheet1!E:E,MATCH('Total 3 Bulan'!A:A,Sheet1!A:A,0))</f>
        <v>1068</v>
      </c>
      <c r="I9" t="str">
        <f>INDEX(Sheet1!H:H,MATCH('Total 3 Bulan'!A:A,Sheet1!A:A,0))</f>
        <v>Sangat Sedikit</v>
      </c>
      <c r="J9">
        <f t="shared" si="1"/>
        <v>0</v>
      </c>
      <c r="K9">
        <f t="shared" si="2"/>
        <v>0</v>
      </c>
    </row>
    <row r="10" spans="1:17" ht="15.75" x14ac:dyDescent="0.25">
      <c r="A10">
        <v>8</v>
      </c>
      <c r="B10" s="12" t="s">
        <v>13</v>
      </c>
      <c r="C10" s="13">
        <v>174</v>
      </c>
      <c r="D10" s="13">
        <v>164</v>
      </c>
      <c r="E10" s="13">
        <v>198</v>
      </c>
      <c r="F10" s="12">
        <f t="shared" si="0"/>
        <v>536</v>
      </c>
      <c r="G10" s="12" t="s">
        <v>120</v>
      </c>
      <c r="H10">
        <f>INDEX(Sheet1!E:E,MATCH('Total 3 Bulan'!A:A,Sheet1!A:A,0))</f>
        <v>536</v>
      </c>
      <c r="I10" t="str">
        <f>INDEX(Sheet1!H:H,MATCH('Total 3 Bulan'!A:A,Sheet1!A:A,0))</f>
        <v>Sangat Sedikit</v>
      </c>
      <c r="J10">
        <f t="shared" si="1"/>
        <v>0</v>
      </c>
      <c r="K10">
        <f t="shared" si="2"/>
        <v>0</v>
      </c>
    </row>
    <row r="11" spans="1:17" ht="15.75" x14ac:dyDescent="0.25">
      <c r="A11">
        <v>9</v>
      </c>
      <c r="B11" s="12" t="s">
        <v>15</v>
      </c>
      <c r="C11" s="13">
        <v>2307</v>
      </c>
      <c r="D11" s="13">
        <v>2383</v>
      </c>
      <c r="E11" s="13">
        <v>2383</v>
      </c>
      <c r="F11" s="12">
        <f t="shared" si="0"/>
        <v>7073</v>
      </c>
      <c r="G11" s="12" t="s">
        <v>122</v>
      </c>
      <c r="H11">
        <f>INDEX(Sheet1!E:E,MATCH('Total 3 Bulan'!A:A,Sheet1!A:A,0))</f>
        <v>7073</v>
      </c>
      <c r="I11" t="str">
        <f>INDEX(Sheet1!H:H,MATCH('Total 3 Bulan'!A:A,Sheet1!A:A,0))</f>
        <v>Banyak</v>
      </c>
      <c r="J11">
        <f t="shared" si="1"/>
        <v>0</v>
      </c>
      <c r="K11">
        <f t="shared" si="2"/>
        <v>0</v>
      </c>
    </row>
    <row r="12" spans="1:17" ht="15.75" x14ac:dyDescent="0.25">
      <c r="A12">
        <v>10</v>
      </c>
      <c r="B12" s="12" t="s">
        <v>16</v>
      </c>
      <c r="C12" s="13">
        <v>734</v>
      </c>
      <c r="D12" s="13">
        <v>757</v>
      </c>
      <c r="E12" s="13">
        <v>1155</v>
      </c>
      <c r="F12" s="12">
        <f t="shared" si="0"/>
        <v>2646</v>
      </c>
      <c r="G12" s="12" t="s">
        <v>122</v>
      </c>
      <c r="H12">
        <f>INDEX(Sheet1!E:E,MATCH('Total 3 Bulan'!A:A,Sheet1!A:A,0))</f>
        <v>2646</v>
      </c>
      <c r="I12" t="str">
        <f>INDEX(Sheet1!H:H,MATCH('Total 3 Bulan'!A:A,Sheet1!A:A,0))</f>
        <v>Banyak</v>
      </c>
      <c r="J12">
        <f t="shared" si="1"/>
        <v>0</v>
      </c>
      <c r="K12">
        <f t="shared" si="2"/>
        <v>0</v>
      </c>
      <c r="P12" s="9" t="s">
        <v>120</v>
      </c>
      <c r="Q12" s="9" t="s">
        <v>142</v>
      </c>
    </row>
    <row r="13" spans="1:17" ht="15.75" x14ac:dyDescent="0.25">
      <c r="A13">
        <v>11</v>
      </c>
      <c r="B13" s="12" t="s">
        <v>17</v>
      </c>
      <c r="C13" s="13">
        <v>675</v>
      </c>
      <c r="D13" s="13">
        <v>696</v>
      </c>
      <c r="E13" s="13">
        <v>696</v>
      </c>
      <c r="F13" s="12">
        <f t="shared" si="0"/>
        <v>2067</v>
      </c>
      <c r="G13" s="12" t="s">
        <v>121</v>
      </c>
      <c r="H13">
        <f>INDEX(Sheet1!E:E,MATCH('Total 3 Bulan'!A:A,Sheet1!A:A,0))</f>
        <v>2067</v>
      </c>
      <c r="I13" t="str">
        <f>INDEX(Sheet1!H:H,MATCH('Total 3 Bulan'!A:A,Sheet1!A:A,0))</f>
        <v>Sedikit</v>
      </c>
      <c r="J13">
        <f t="shared" si="1"/>
        <v>0</v>
      </c>
      <c r="K13">
        <f t="shared" si="2"/>
        <v>0</v>
      </c>
      <c r="P13" s="9" t="s">
        <v>121</v>
      </c>
      <c r="Q13" s="9" t="s">
        <v>143</v>
      </c>
    </row>
    <row r="14" spans="1:17" ht="15.75" x14ac:dyDescent="0.25">
      <c r="A14">
        <v>12</v>
      </c>
      <c r="B14" s="12" t="s">
        <v>18</v>
      </c>
      <c r="C14" s="13">
        <v>2630</v>
      </c>
      <c r="D14" s="13">
        <v>2720</v>
      </c>
      <c r="E14" s="13">
        <v>2720</v>
      </c>
      <c r="F14" s="12">
        <f t="shared" si="0"/>
        <v>8070</v>
      </c>
      <c r="G14" s="12" t="s">
        <v>123</v>
      </c>
      <c r="H14">
        <f>INDEX(Sheet1!E:E,MATCH('Total 3 Bulan'!A:A,Sheet1!A:A,0))</f>
        <v>8070</v>
      </c>
      <c r="I14" t="str">
        <f>INDEX(Sheet1!H:H,MATCH('Total 3 Bulan'!A:A,Sheet1!A:A,0))</f>
        <v>Sangat Banyak</v>
      </c>
      <c r="J14">
        <f t="shared" si="1"/>
        <v>0</v>
      </c>
      <c r="K14">
        <f t="shared" si="2"/>
        <v>0</v>
      </c>
      <c r="P14" s="9" t="s">
        <v>122</v>
      </c>
      <c r="Q14" s="9" t="s">
        <v>140</v>
      </c>
    </row>
    <row r="15" spans="1:17" ht="15.75" x14ac:dyDescent="0.25">
      <c r="A15">
        <v>13</v>
      </c>
      <c r="B15" s="12" t="s">
        <v>19</v>
      </c>
      <c r="C15" s="13">
        <v>835</v>
      </c>
      <c r="D15" s="13">
        <v>714</v>
      </c>
      <c r="E15" s="13">
        <v>623</v>
      </c>
      <c r="F15" s="12">
        <f t="shared" si="0"/>
        <v>2172</v>
      </c>
      <c r="G15" s="12" t="s">
        <v>121</v>
      </c>
      <c r="H15">
        <f>INDEX(Sheet1!E:E,MATCH('Total 3 Bulan'!A:A,Sheet1!A:A,0))</f>
        <v>2172</v>
      </c>
      <c r="I15" t="str">
        <f>INDEX(Sheet1!H:H,MATCH('Total 3 Bulan'!A:A,Sheet1!A:A,0))</f>
        <v>Sedikit</v>
      </c>
      <c r="J15">
        <f t="shared" si="1"/>
        <v>0</v>
      </c>
      <c r="K15">
        <f t="shared" si="2"/>
        <v>0</v>
      </c>
      <c r="P15" s="9" t="s">
        <v>123</v>
      </c>
      <c r="Q15" s="9" t="s">
        <v>141</v>
      </c>
    </row>
    <row r="16" spans="1:17" ht="15.75" x14ac:dyDescent="0.25">
      <c r="A16">
        <v>14</v>
      </c>
      <c r="B16" s="12" t="s">
        <v>20</v>
      </c>
      <c r="C16" s="13">
        <v>2311</v>
      </c>
      <c r="D16" s="13">
        <v>2384</v>
      </c>
      <c r="E16" s="13">
        <v>2384</v>
      </c>
      <c r="F16" s="12">
        <f t="shared" si="0"/>
        <v>7079</v>
      </c>
      <c r="G16" s="12" t="s">
        <v>122</v>
      </c>
      <c r="H16">
        <f>INDEX(Sheet1!E:E,MATCH('Total 3 Bulan'!A:A,Sheet1!A:A,0))</f>
        <v>7079</v>
      </c>
      <c r="I16" t="str">
        <f>INDEX(Sheet1!H:H,MATCH('Total 3 Bulan'!A:A,Sheet1!A:A,0))</f>
        <v>Banyak</v>
      </c>
      <c r="J16">
        <f t="shared" si="1"/>
        <v>0</v>
      </c>
      <c r="K16">
        <f t="shared" si="2"/>
        <v>0</v>
      </c>
    </row>
    <row r="17" spans="1:17" ht="15.75" x14ac:dyDescent="0.25">
      <c r="A17">
        <v>15</v>
      </c>
      <c r="B17" s="12" t="s">
        <v>21</v>
      </c>
      <c r="C17" s="13">
        <v>631</v>
      </c>
      <c r="D17" s="13">
        <v>652</v>
      </c>
      <c r="E17" s="13">
        <v>652</v>
      </c>
      <c r="F17" s="12">
        <f t="shared" si="0"/>
        <v>1935</v>
      </c>
      <c r="G17" s="12" t="s">
        <v>121</v>
      </c>
      <c r="H17">
        <f>INDEX(Sheet1!E:E,MATCH('Total 3 Bulan'!A:A,Sheet1!A:A,0))</f>
        <v>1935</v>
      </c>
      <c r="I17" t="str">
        <f>INDEX(Sheet1!H:H,MATCH('Total 3 Bulan'!A:A,Sheet1!A:A,0))</f>
        <v>Sedikit</v>
      </c>
      <c r="J17">
        <f t="shared" si="1"/>
        <v>0</v>
      </c>
      <c r="K17">
        <f t="shared" si="2"/>
        <v>0</v>
      </c>
    </row>
    <row r="18" spans="1:17" ht="15.75" x14ac:dyDescent="0.25">
      <c r="A18">
        <v>16</v>
      </c>
      <c r="B18" s="12" t="s">
        <v>22</v>
      </c>
      <c r="C18" s="13">
        <v>956</v>
      </c>
      <c r="D18" s="13">
        <v>981</v>
      </c>
      <c r="E18" s="13">
        <v>981</v>
      </c>
      <c r="F18" s="12">
        <f t="shared" si="0"/>
        <v>2918</v>
      </c>
      <c r="G18" s="12" t="s">
        <v>122</v>
      </c>
      <c r="H18">
        <f>INDEX(Sheet1!E:E,MATCH('Total 3 Bulan'!A:A,Sheet1!A:A,0))</f>
        <v>2918</v>
      </c>
      <c r="I18" t="str">
        <f>INDEX(Sheet1!H:H,MATCH('Total 3 Bulan'!A:A,Sheet1!A:A,0))</f>
        <v>Banyak</v>
      </c>
      <c r="J18">
        <f t="shared" si="1"/>
        <v>0</v>
      </c>
      <c r="K18">
        <f t="shared" si="2"/>
        <v>0</v>
      </c>
    </row>
    <row r="19" spans="1:17" ht="15.75" x14ac:dyDescent="0.25">
      <c r="A19">
        <v>17</v>
      </c>
      <c r="B19" s="12" t="s">
        <v>23</v>
      </c>
      <c r="C19" s="13">
        <v>2353</v>
      </c>
      <c r="D19" s="13">
        <v>2429</v>
      </c>
      <c r="E19" s="13">
        <v>2429</v>
      </c>
      <c r="F19" s="12">
        <f t="shared" si="0"/>
        <v>7211</v>
      </c>
      <c r="G19" s="12" t="s">
        <v>123</v>
      </c>
      <c r="H19">
        <f>INDEX(Sheet1!E:E,MATCH('Total 3 Bulan'!A:A,Sheet1!A:A,0))</f>
        <v>7211</v>
      </c>
      <c r="I19" t="str">
        <f>INDEX(Sheet1!H:H,MATCH('Total 3 Bulan'!A:A,Sheet1!A:A,0))</f>
        <v>Sangat Banyak</v>
      </c>
      <c r="J19">
        <f t="shared" si="1"/>
        <v>0</v>
      </c>
      <c r="K19">
        <f t="shared" si="2"/>
        <v>0</v>
      </c>
    </row>
    <row r="20" spans="1:17" ht="15.75" x14ac:dyDescent="0.25">
      <c r="A20">
        <v>18</v>
      </c>
      <c r="B20" s="12" t="s">
        <v>24</v>
      </c>
      <c r="C20" s="13">
        <v>2396</v>
      </c>
      <c r="D20" s="13">
        <v>2486</v>
      </c>
      <c r="E20" s="13">
        <v>2486</v>
      </c>
      <c r="F20" s="12">
        <f t="shared" si="0"/>
        <v>7368</v>
      </c>
      <c r="G20" s="12" t="s">
        <v>123</v>
      </c>
      <c r="H20">
        <f>INDEX(Sheet1!E:E,MATCH('Total 3 Bulan'!A:A,Sheet1!A:A,0))</f>
        <v>7368</v>
      </c>
      <c r="I20" t="str">
        <f>INDEX(Sheet1!H:H,MATCH('Total 3 Bulan'!A:A,Sheet1!A:A,0))</f>
        <v>Sangat Banyak</v>
      </c>
      <c r="J20">
        <f t="shared" si="1"/>
        <v>0</v>
      </c>
      <c r="K20">
        <f t="shared" si="2"/>
        <v>0</v>
      </c>
    </row>
    <row r="21" spans="1:17" ht="15.75" x14ac:dyDescent="0.25">
      <c r="A21">
        <v>19</v>
      </c>
      <c r="B21" s="12" t="s">
        <v>25</v>
      </c>
      <c r="C21" s="13">
        <v>463</v>
      </c>
      <c r="D21" s="13">
        <v>463</v>
      </c>
      <c r="E21" s="13">
        <v>369</v>
      </c>
      <c r="F21" s="12">
        <f t="shared" si="0"/>
        <v>1295</v>
      </c>
      <c r="G21" s="12" t="s">
        <v>120</v>
      </c>
      <c r="H21">
        <f>INDEX(Sheet1!E:E,MATCH('Total 3 Bulan'!A:A,Sheet1!A:A,0))</f>
        <v>1295</v>
      </c>
      <c r="I21" t="str">
        <f>INDEX(Sheet1!H:H,MATCH('Total 3 Bulan'!A:A,Sheet1!A:A,0))</f>
        <v>Sangat Sedikit</v>
      </c>
      <c r="J21">
        <f t="shared" si="1"/>
        <v>0</v>
      </c>
      <c r="K21">
        <f t="shared" si="2"/>
        <v>0</v>
      </c>
    </row>
    <row r="22" spans="1:17" ht="15.75" x14ac:dyDescent="0.25">
      <c r="A22">
        <v>20</v>
      </c>
      <c r="B22" s="12" t="s">
        <v>26</v>
      </c>
      <c r="C22" s="13">
        <v>668</v>
      </c>
      <c r="D22" s="13">
        <v>689</v>
      </c>
      <c r="E22" s="13">
        <v>691</v>
      </c>
      <c r="F22" s="12">
        <f t="shared" si="0"/>
        <v>2048</v>
      </c>
      <c r="G22" s="12" t="s">
        <v>121</v>
      </c>
      <c r="H22">
        <f>INDEX(Sheet1!E:E,MATCH('Total 3 Bulan'!A:A,Sheet1!A:A,0))</f>
        <v>2048</v>
      </c>
      <c r="I22" t="str">
        <f>INDEX(Sheet1!H:H,MATCH('Total 3 Bulan'!A:A,Sheet1!A:A,0))</f>
        <v>Sedikit</v>
      </c>
      <c r="J22">
        <f t="shared" si="1"/>
        <v>0</v>
      </c>
      <c r="K22">
        <f t="shared" si="2"/>
        <v>0</v>
      </c>
    </row>
    <row r="23" spans="1:17" ht="15.75" x14ac:dyDescent="0.25">
      <c r="A23">
        <v>21</v>
      </c>
      <c r="B23" s="12" t="s">
        <v>27</v>
      </c>
      <c r="C23" s="13">
        <v>844</v>
      </c>
      <c r="D23" s="13">
        <v>868</v>
      </c>
      <c r="E23" s="13">
        <v>869</v>
      </c>
      <c r="F23" s="12">
        <f t="shared" si="0"/>
        <v>2581</v>
      </c>
      <c r="G23" s="12" t="s">
        <v>121</v>
      </c>
      <c r="H23">
        <f>INDEX(Sheet1!E:E,MATCH('Total 3 Bulan'!A:A,Sheet1!A:A,0))</f>
        <v>2581</v>
      </c>
      <c r="I23" t="str">
        <f>INDEX(Sheet1!H:H,MATCH('Total 3 Bulan'!A:A,Sheet1!A:A,0))</f>
        <v>Sedikit</v>
      </c>
      <c r="J23">
        <f t="shared" si="1"/>
        <v>0</v>
      </c>
      <c r="K23">
        <f t="shared" si="2"/>
        <v>0</v>
      </c>
    </row>
    <row r="24" spans="1:17" ht="15.75" x14ac:dyDescent="0.25">
      <c r="A24">
        <v>22</v>
      </c>
      <c r="B24" s="12" t="s">
        <v>28</v>
      </c>
      <c r="C24" s="13">
        <v>2364</v>
      </c>
      <c r="D24" s="13">
        <v>2454</v>
      </c>
      <c r="E24" s="13">
        <v>2454</v>
      </c>
      <c r="F24" s="12">
        <f t="shared" si="0"/>
        <v>7272</v>
      </c>
      <c r="G24" s="12" t="s">
        <v>123</v>
      </c>
      <c r="H24">
        <f>INDEX(Sheet1!E:E,MATCH('Total 3 Bulan'!A:A,Sheet1!A:A,0))</f>
        <v>7272</v>
      </c>
      <c r="I24" t="str">
        <f>INDEX(Sheet1!H:H,MATCH('Total 3 Bulan'!A:A,Sheet1!A:A,0))</f>
        <v>Sangat Banyak</v>
      </c>
      <c r="J24">
        <f t="shared" si="1"/>
        <v>0</v>
      </c>
      <c r="K24">
        <f t="shared" si="2"/>
        <v>0</v>
      </c>
    </row>
    <row r="25" spans="1:17" ht="15.75" x14ac:dyDescent="0.25">
      <c r="A25">
        <v>23</v>
      </c>
      <c r="B25" s="12" t="s">
        <v>29</v>
      </c>
      <c r="C25" s="13">
        <v>1196</v>
      </c>
      <c r="D25" s="13">
        <v>1242</v>
      </c>
      <c r="E25" s="13">
        <v>1242</v>
      </c>
      <c r="F25" s="12">
        <f t="shared" si="0"/>
        <v>3680</v>
      </c>
      <c r="G25" s="12" t="s">
        <v>122</v>
      </c>
      <c r="H25">
        <f>INDEX(Sheet1!E:E,MATCH('Total 3 Bulan'!A:A,Sheet1!A:A,0))</f>
        <v>3680</v>
      </c>
      <c r="I25" t="str">
        <f>INDEX(Sheet1!H:H,MATCH('Total 3 Bulan'!A:A,Sheet1!A:A,0))</f>
        <v>Banyak</v>
      </c>
      <c r="J25">
        <f t="shared" si="1"/>
        <v>0</v>
      </c>
      <c r="K25">
        <f t="shared" si="2"/>
        <v>0</v>
      </c>
      <c r="P25" s="9" t="s">
        <v>120</v>
      </c>
      <c r="Q25" s="9" t="s">
        <v>142</v>
      </c>
    </row>
    <row r="26" spans="1:17" ht="15.75" x14ac:dyDescent="0.25">
      <c r="A26">
        <v>24</v>
      </c>
      <c r="B26" s="12" t="s">
        <v>30</v>
      </c>
      <c r="C26" s="13">
        <v>2454</v>
      </c>
      <c r="D26" s="13">
        <v>2544</v>
      </c>
      <c r="E26" s="13">
        <v>2544</v>
      </c>
      <c r="F26" s="12">
        <f t="shared" si="0"/>
        <v>7542</v>
      </c>
      <c r="G26" s="12" t="s">
        <v>123</v>
      </c>
      <c r="H26">
        <f>INDEX(Sheet1!E:E,MATCH('Total 3 Bulan'!A:A,Sheet1!A:A,0))</f>
        <v>7542</v>
      </c>
      <c r="I26" t="str">
        <f>INDEX(Sheet1!H:H,MATCH('Total 3 Bulan'!A:A,Sheet1!A:A,0))</f>
        <v>Sangat Banyak</v>
      </c>
      <c r="J26">
        <f t="shared" si="1"/>
        <v>0</v>
      </c>
      <c r="K26">
        <f t="shared" si="2"/>
        <v>0</v>
      </c>
      <c r="P26" s="9" t="s">
        <v>121</v>
      </c>
      <c r="Q26" s="9" t="s">
        <v>143</v>
      </c>
    </row>
    <row r="27" spans="1:17" ht="15.75" x14ac:dyDescent="0.25">
      <c r="A27">
        <v>25</v>
      </c>
      <c r="B27" s="12" t="s">
        <v>31</v>
      </c>
      <c r="C27" s="13">
        <v>2298</v>
      </c>
      <c r="D27" s="13">
        <v>2371</v>
      </c>
      <c r="E27" s="13">
        <v>2371</v>
      </c>
      <c r="F27" s="12">
        <f t="shared" si="0"/>
        <v>7040</v>
      </c>
      <c r="G27" s="12" t="s">
        <v>122</v>
      </c>
      <c r="H27">
        <f>INDEX(Sheet1!E:E,MATCH('Total 3 Bulan'!A:A,Sheet1!A:A,0))</f>
        <v>7040</v>
      </c>
      <c r="I27" t="str">
        <f>INDEX(Sheet1!H:H,MATCH('Total 3 Bulan'!A:A,Sheet1!A:A,0))</f>
        <v>Banyak</v>
      </c>
      <c r="J27">
        <f t="shared" si="1"/>
        <v>0</v>
      </c>
      <c r="K27">
        <f t="shared" si="2"/>
        <v>0</v>
      </c>
      <c r="P27" s="9" t="s">
        <v>122</v>
      </c>
      <c r="Q27" s="9" t="s">
        <v>140</v>
      </c>
    </row>
    <row r="28" spans="1:17" ht="15.75" x14ac:dyDescent="0.25">
      <c r="A28">
        <v>26</v>
      </c>
      <c r="B28" s="12" t="s">
        <v>32</v>
      </c>
      <c r="C28" s="13">
        <v>2379</v>
      </c>
      <c r="D28" s="13">
        <v>2469</v>
      </c>
      <c r="E28" s="13">
        <v>2469</v>
      </c>
      <c r="F28" s="12">
        <f t="shared" si="0"/>
        <v>7317</v>
      </c>
      <c r="G28" s="12" t="s">
        <v>123</v>
      </c>
      <c r="H28">
        <f>INDEX(Sheet1!E:E,MATCH('Total 3 Bulan'!A:A,Sheet1!A:A,0))</f>
        <v>7317</v>
      </c>
      <c r="I28" t="str">
        <f>INDEX(Sheet1!H:H,MATCH('Total 3 Bulan'!A:A,Sheet1!A:A,0))</f>
        <v>Sangat Banyak</v>
      </c>
      <c r="J28">
        <f t="shared" si="1"/>
        <v>0</v>
      </c>
      <c r="K28">
        <f t="shared" si="2"/>
        <v>0</v>
      </c>
      <c r="P28" s="9" t="s">
        <v>123</v>
      </c>
      <c r="Q28" s="9" t="s">
        <v>141</v>
      </c>
    </row>
    <row r="29" spans="1:17" ht="15.75" x14ac:dyDescent="0.25">
      <c r="A29">
        <v>27</v>
      </c>
      <c r="B29" s="12" t="s">
        <v>33</v>
      </c>
      <c r="C29" s="13">
        <v>616</v>
      </c>
      <c r="D29" s="13">
        <v>634</v>
      </c>
      <c r="E29" s="13">
        <v>634</v>
      </c>
      <c r="F29" s="12">
        <f t="shared" si="0"/>
        <v>1884</v>
      </c>
      <c r="G29" s="12" t="s">
        <v>120</v>
      </c>
      <c r="H29">
        <f>INDEX(Sheet1!E:E,MATCH('Total 3 Bulan'!A:A,Sheet1!A:A,0))</f>
        <v>1884</v>
      </c>
      <c r="I29" t="str">
        <f>INDEX(Sheet1!H:H,MATCH('Total 3 Bulan'!A:A,Sheet1!A:A,0))</f>
        <v>Sangat Sedikit</v>
      </c>
      <c r="J29">
        <f t="shared" si="1"/>
        <v>0</v>
      </c>
      <c r="K29">
        <f t="shared" si="2"/>
        <v>0</v>
      </c>
    </row>
    <row r="30" spans="1:17" ht="15.75" x14ac:dyDescent="0.25">
      <c r="A30">
        <v>28</v>
      </c>
      <c r="B30" s="12" t="s">
        <v>34</v>
      </c>
      <c r="C30" s="13">
        <v>448</v>
      </c>
      <c r="D30" s="13">
        <v>359</v>
      </c>
      <c r="E30" s="13">
        <v>359</v>
      </c>
      <c r="F30" s="12">
        <f t="shared" si="0"/>
        <v>1166</v>
      </c>
      <c r="G30" s="12" t="s">
        <v>120</v>
      </c>
      <c r="H30">
        <f>INDEX(Sheet1!E:E,MATCH('Total 3 Bulan'!A:A,Sheet1!A:A,0))</f>
        <v>1166</v>
      </c>
      <c r="I30" t="str">
        <f>INDEX(Sheet1!H:H,MATCH('Total 3 Bulan'!A:A,Sheet1!A:A,0))</f>
        <v>Sangat Sedikit</v>
      </c>
      <c r="J30">
        <f t="shared" si="1"/>
        <v>0</v>
      </c>
      <c r="K30">
        <f t="shared" si="2"/>
        <v>0</v>
      </c>
    </row>
    <row r="31" spans="1:17" ht="15.75" x14ac:dyDescent="0.25">
      <c r="A31">
        <v>29</v>
      </c>
      <c r="B31" s="12" t="s">
        <v>35</v>
      </c>
      <c r="C31" s="13">
        <v>617</v>
      </c>
      <c r="D31" s="13">
        <v>638</v>
      </c>
      <c r="E31" s="13">
        <v>638</v>
      </c>
      <c r="F31" s="12">
        <f t="shared" si="0"/>
        <v>1893</v>
      </c>
      <c r="G31" s="12" t="s">
        <v>121</v>
      </c>
      <c r="H31">
        <f>INDEX(Sheet1!E:E,MATCH('Total 3 Bulan'!A:A,Sheet1!A:A,0))</f>
        <v>1893</v>
      </c>
      <c r="I31" t="str">
        <f>INDEX(Sheet1!H:H,MATCH('Total 3 Bulan'!A:A,Sheet1!A:A,0))</f>
        <v>Sedikit</v>
      </c>
      <c r="J31">
        <f t="shared" si="1"/>
        <v>0</v>
      </c>
      <c r="K31">
        <f t="shared" si="2"/>
        <v>0</v>
      </c>
    </row>
    <row r="32" spans="1:17" ht="15.75" x14ac:dyDescent="0.25">
      <c r="A32">
        <v>30</v>
      </c>
      <c r="B32" s="12" t="s">
        <v>36</v>
      </c>
      <c r="C32" s="13">
        <v>618</v>
      </c>
      <c r="D32" s="13">
        <v>635</v>
      </c>
      <c r="E32" s="13">
        <v>635</v>
      </c>
      <c r="F32" s="12">
        <f t="shared" si="0"/>
        <v>1888</v>
      </c>
      <c r="G32" s="12" t="s">
        <v>120</v>
      </c>
      <c r="H32">
        <f>INDEX(Sheet1!E:E,MATCH('Total 3 Bulan'!A:A,Sheet1!A:A,0))</f>
        <v>1888</v>
      </c>
      <c r="I32" t="str">
        <f>INDEX(Sheet1!H:H,MATCH('Total 3 Bulan'!A:A,Sheet1!A:A,0))</f>
        <v>Sangat Sedikit</v>
      </c>
      <c r="J32">
        <f t="shared" si="1"/>
        <v>0</v>
      </c>
      <c r="K32">
        <f t="shared" si="2"/>
        <v>0</v>
      </c>
    </row>
    <row r="33" spans="1:17" ht="15.75" x14ac:dyDescent="0.25">
      <c r="A33">
        <v>31</v>
      </c>
      <c r="B33" s="12" t="s">
        <v>37</v>
      </c>
      <c r="C33" s="13">
        <v>613</v>
      </c>
      <c r="D33" s="13">
        <v>630</v>
      </c>
      <c r="E33" s="13">
        <v>630</v>
      </c>
      <c r="F33" s="12">
        <f t="shared" si="0"/>
        <v>1873</v>
      </c>
      <c r="G33" s="12" t="s">
        <v>120</v>
      </c>
      <c r="H33">
        <f>INDEX(Sheet1!E:E,MATCH('Total 3 Bulan'!A:A,Sheet1!A:A,0))</f>
        <v>1873</v>
      </c>
      <c r="I33" t="str">
        <f>INDEX(Sheet1!H:H,MATCH('Total 3 Bulan'!A:A,Sheet1!A:A,0))</f>
        <v>Sangat Sedikit</v>
      </c>
      <c r="J33">
        <f t="shared" si="1"/>
        <v>0</v>
      </c>
      <c r="K33">
        <f t="shared" si="2"/>
        <v>0</v>
      </c>
    </row>
    <row r="34" spans="1:17" ht="15.75" x14ac:dyDescent="0.25">
      <c r="A34">
        <v>32</v>
      </c>
      <c r="B34" s="12" t="s">
        <v>38</v>
      </c>
      <c r="C34" s="13">
        <v>1545</v>
      </c>
      <c r="D34" s="13">
        <v>1603</v>
      </c>
      <c r="E34" s="13">
        <v>1603</v>
      </c>
      <c r="F34" s="12">
        <f t="shared" si="0"/>
        <v>4751</v>
      </c>
      <c r="G34" s="12" t="s">
        <v>122</v>
      </c>
      <c r="H34">
        <f>INDEX(Sheet1!E:E,MATCH('Total 3 Bulan'!A:A,Sheet1!A:A,0))</f>
        <v>4751</v>
      </c>
      <c r="I34" t="str">
        <f>INDEX(Sheet1!H:H,MATCH('Total 3 Bulan'!A:A,Sheet1!A:A,0))</f>
        <v>Banyak</v>
      </c>
      <c r="J34">
        <f t="shared" si="1"/>
        <v>0</v>
      </c>
      <c r="K34">
        <f t="shared" si="2"/>
        <v>0</v>
      </c>
    </row>
    <row r="35" spans="1:17" ht="15.75" x14ac:dyDescent="0.25">
      <c r="A35">
        <v>33</v>
      </c>
      <c r="B35" s="12" t="s">
        <v>39</v>
      </c>
      <c r="C35" s="13">
        <v>2334</v>
      </c>
      <c r="D35" s="13">
        <v>2404</v>
      </c>
      <c r="E35" s="13">
        <v>2404</v>
      </c>
      <c r="F35" s="12">
        <f t="shared" si="0"/>
        <v>7142</v>
      </c>
      <c r="G35" s="12" t="s">
        <v>123</v>
      </c>
      <c r="H35">
        <f>INDEX(Sheet1!E:E,MATCH('Total 3 Bulan'!A:A,Sheet1!A:A,0))</f>
        <v>7142</v>
      </c>
      <c r="I35" t="str">
        <f>INDEX(Sheet1!H:H,MATCH('Total 3 Bulan'!A:A,Sheet1!A:A,0))</f>
        <v>Sangat Banyak</v>
      </c>
      <c r="J35">
        <f t="shared" si="1"/>
        <v>0</v>
      </c>
      <c r="K35">
        <f t="shared" si="2"/>
        <v>0</v>
      </c>
    </row>
    <row r="36" spans="1:17" ht="15.75" x14ac:dyDescent="0.25">
      <c r="A36">
        <v>34</v>
      </c>
      <c r="B36" s="12" t="s">
        <v>40</v>
      </c>
      <c r="C36" s="13">
        <v>1503</v>
      </c>
      <c r="D36" s="13">
        <v>1535</v>
      </c>
      <c r="E36" s="13">
        <v>1535</v>
      </c>
      <c r="F36" s="12">
        <f t="shared" si="0"/>
        <v>4573</v>
      </c>
      <c r="G36" s="12" t="s">
        <v>122</v>
      </c>
      <c r="H36">
        <f>INDEX(Sheet1!E:E,MATCH('Total 3 Bulan'!A:A,Sheet1!A:A,0))</f>
        <v>4573</v>
      </c>
      <c r="I36" t="str">
        <f>INDEX(Sheet1!H:H,MATCH('Total 3 Bulan'!A:A,Sheet1!A:A,0))</f>
        <v>Banyak</v>
      </c>
      <c r="J36">
        <f t="shared" si="1"/>
        <v>0</v>
      </c>
      <c r="K36">
        <f t="shared" si="2"/>
        <v>0</v>
      </c>
    </row>
    <row r="37" spans="1:17" ht="15.75" x14ac:dyDescent="0.25">
      <c r="A37">
        <v>35</v>
      </c>
      <c r="B37" s="12" t="s">
        <v>41</v>
      </c>
      <c r="C37" s="13">
        <v>837</v>
      </c>
      <c r="D37" s="13">
        <v>877</v>
      </c>
      <c r="E37" s="13">
        <v>877</v>
      </c>
      <c r="F37" s="12">
        <f t="shared" si="0"/>
        <v>2591</v>
      </c>
      <c r="G37" s="12" t="s">
        <v>122</v>
      </c>
      <c r="H37">
        <f>INDEX(Sheet1!E:E,MATCH('Total 3 Bulan'!A:A,Sheet1!A:A,0))</f>
        <v>2591</v>
      </c>
      <c r="I37" t="str">
        <f>INDEX(Sheet1!H:H,MATCH('Total 3 Bulan'!A:A,Sheet1!A:A,0))</f>
        <v>Banyak</v>
      </c>
      <c r="J37">
        <f t="shared" si="1"/>
        <v>0</v>
      </c>
      <c r="K37">
        <f t="shared" si="2"/>
        <v>0</v>
      </c>
      <c r="P37" s="9" t="s">
        <v>120</v>
      </c>
      <c r="Q37" s="9" t="s">
        <v>142</v>
      </c>
    </row>
    <row r="38" spans="1:17" ht="15.75" x14ac:dyDescent="0.25">
      <c r="A38">
        <v>36</v>
      </c>
      <c r="B38" s="12" t="s">
        <v>42</v>
      </c>
      <c r="C38" s="13">
        <v>701</v>
      </c>
      <c r="D38" s="13">
        <v>552</v>
      </c>
      <c r="E38" s="13">
        <v>552</v>
      </c>
      <c r="F38" s="12">
        <f t="shared" si="0"/>
        <v>1805</v>
      </c>
      <c r="G38" s="12" t="s">
        <v>120</v>
      </c>
      <c r="H38">
        <f>INDEX(Sheet1!E:E,MATCH('Total 3 Bulan'!A:A,Sheet1!A:A,0))</f>
        <v>1805</v>
      </c>
      <c r="I38" t="str">
        <f>INDEX(Sheet1!H:H,MATCH('Total 3 Bulan'!A:A,Sheet1!A:A,0))</f>
        <v>Sangat Sedikit</v>
      </c>
      <c r="J38">
        <f t="shared" si="1"/>
        <v>0</v>
      </c>
      <c r="K38">
        <f t="shared" si="2"/>
        <v>0</v>
      </c>
      <c r="P38" s="9" t="s">
        <v>121</v>
      </c>
      <c r="Q38" s="9" t="s">
        <v>143</v>
      </c>
    </row>
    <row r="39" spans="1:17" ht="15.75" x14ac:dyDescent="0.25">
      <c r="A39">
        <v>37</v>
      </c>
      <c r="B39" s="12" t="s">
        <v>43</v>
      </c>
      <c r="C39" s="13">
        <v>2372</v>
      </c>
      <c r="D39" s="13">
        <v>2462</v>
      </c>
      <c r="E39" s="13">
        <v>2462</v>
      </c>
      <c r="F39" s="12">
        <f t="shared" si="0"/>
        <v>7296</v>
      </c>
      <c r="G39" s="12" t="s">
        <v>123</v>
      </c>
      <c r="H39">
        <f>INDEX(Sheet1!E:E,MATCH('Total 3 Bulan'!A:A,Sheet1!A:A,0))</f>
        <v>7296</v>
      </c>
      <c r="I39" t="str">
        <f>INDEX(Sheet1!H:H,MATCH('Total 3 Bulan'!A:A,Sheet1!A:A,0))</f>
        <v>Sangat Banyak</v>
      </c>
      <c r="J39">
        <f t="shared" si="1"/>
        <v>0</v>
      </c>
      <c r="K39">
        <f t="shared" si="2"/>
        <v>0</v>
      </c>
      <c r="P39" s="9" t="s">
        <v>122</v>
      </c>
      <c r="Q39" s="9" t="s">
        <v>140</v>
      </c>
    </row>
    <row r="40" spans="1:17" ht="15.75" x14ac:dyDescent="0.25">
      <c r="A40">
        <v>38</v>
      </c>
      <c r="B40" s="12" t="s">
        <v>44</v>
      </c>
      <c r="C40" s="13">
        <v>1640</v>
      </c>
      <c r="D40" s="13">
        <v>1691</v>
      </c>
      <c r="E40" s="13">
        <v>1691</v>
      </c>
      <c r="F40" s="12">
        <f t="shared" si="0"/>
        <v>5022</v>
      </c>
      <c r="G40" s="12" t="s">
        <v>122</v>
      </c>
      <c r="H40">
        <f>INDEX(Sheet1!E:E,MATCH('Total 3 Bulan'!A:A,Sheet1!A:A,0))</f>
        <v>5022</v>
      </c>
      <c r="I40" t="str">
        <f>INDEX(Sheet1!H:H,MATCH('Total 3 Bulan'!A:A,Sheet1!A:A,0))</f>
        <v>Banyak</v>
      </c>
      <c r="J40">
        <f t="shared" si="1"/>
        <v>0</v>
      </c>
      <c r="K40">
        <f t="shared" si="2"/>
        <v>0</v>
      </c>
      <c r="P40" s="9" t="s">
        <v>123</v>
      </c>
      <c r="Q40" s="9" t="s">
        <v>141</v>
      </c>
    </row>
    <row r="41" spans="1:17" ht="15.75" x14ac:dyDescent="0.25">
      <c r="A41">
        <v>39</v>
      </c>
      <c r="B41" s="12" t="s">
        <v>45</v>
      </c>
      <c r="C41" s="13">
        <v>244</v>
      </c>
      <c r="D41" s="13">
        <v>201</v>
      </c>
      <c r="E41" s="13">
        <v>201</v>
      </c>
      <c r="F41" s="12">
        <f t="shared" si="0"/>
        <v>646</v>
      </c>
      <c r="G41" s="12" t="s">
        <v>120</v>
      </c>
      <c r="H41">
        <f>INDEX(Sheet1!E:E,MATCH('Total 3 Bulan'!A:A,Sheet1!A:A,0))</f>
        <v>646</v>
      </c>
      <c r="I41" t="str">
        <f>INDEX(Sheet1!H:H,MATCH('Total 3 Bulan'!A:A,Sheet1!A:A,0))</f>
        <v>Sangat Sedikit</v>
      </c>
      <c r="J41">
        <f t="shared" si="1"/>
        <v>0</v>
      </c>
      <c r="K41">
        <f t="shared" si="2"/>
        <v>0</v>
      </c>
    </row>
    <row r="42" spans="1:17" ht="15.75" x14ac:dyDescent="0.25">
      <c r="A42">
        <v>40</v>
      </c>
      <c r="B42" s="12" t="s">
        <v>46</v>
      </c>
      <c r="C42" s="13">
        <v>2375</v>
      </c>
      <c r="D42" s="13">
        <v>2457</v>
      </c>
      <c r="E42" s="13">
        <v>2457</v>
      </c>
      <c r="F42" s="12">
        <f t="shared" si="0"/>
        <v>7289</v>
      </c>
      <c r="G42" s="12" t="s">
        <v>123</v>
      </c>
      <c r="H42">
        <f>INDEX(Sheet1!E:E,MATCH('Total 3 Bulan'!A:A,Sheet1!A:A,0))</f>
        <v>7289</v>
      </c>
      <c r="I42" t="str">
        <f>INDEX(Sheet1!H:H,MATCH('Total 3 Bulan'!A:A,Sheet1!A:A,0))</f>
        <v>Sangat Banyak</v>
      </c>
      <c r="J42">
        <f t="shared" si="1"/>
        <v>0</v>
      </c>
      <c r="K42">
        <f t="shared" si="2"/>
        <v>0</v>
      </c>
    </row>
    <row r="43" spans="1:17" ht="15.75" x14ac:dyDescent="0.25">
      <c r="A43">
        <v>41</v>
      </c>
      <c r="B43" s="12" t="s">
        <v>47</v>
      </c>
      <c r="C43" s="13">
        <v>2409</v>
      </c>
      <c r="D43" s="13">
        <v>2499</v>
      </c>
      <c r="E43" s="13">
        <v>2499</v>
      </c>
      <c r="F43" s="12">
        <f t="shared" si="0"/>
        <v>7407</v>
      </c>
      <c r="G43" s="12" t="s">
        <v>123</v>
      </c>
      <c r="H43">
        <f>INDEX(Sheet1!E:E,MATCH('Total 3 Bulan'!A:A,Sheet1!A:A,0))</f>
        <v>7407</v>
      </c>
      <c r="I43" t="str">
        <f>INDEX(Sheet1!H:H,MATCH('Total 3 Bulan'!A:A,Sheet1!A:A,0))</f>
        <v>Sangat Banyak</v>
      </c>
      <c r="J43">
        <f t="shared" si="1"/>
        <v>0</v>
      </c>
      <c r="K43">
        <f t="shared" si="2"/>
        <v>0</v>
      </c>
    </row>
    <row r="44" spans="1:17" ht="15.75" x14ac:dyDescent="0.25">
      <c r="A44">
        <v>42</v>
      </c>
      <c r="B44" s="12" t="s">
        <v>48</v>
      </c>
      <c r="C44" s="13">
        <v>244</v>
      </c>
      <c r="D44" s="13">
        <v>201</v>
      </c>
      <c r="E44" s="13">
        <v>201</v>
      </c>
      <c r="F44" s="12">
        <f t="shared" si="0"/>
        <v>646</v>
      </c>
      <c r="G44" s="12" t="s">
        <v>120</v>
      </c>
      <c r="H44">
        <f>INDEX(Sheet1!E:E,MATCH('Total 3 Bulan'!A:A,Sheet1!A:A,0))</f>
        <v>646</v>
      </c>
      <c r="I44" t="str">
        <f>INDEX(Sheet1!H:H,MATCH('Total 3 Bulan'!A:A,Sheet1!A:A,0))</f>
        <v>Sangat Sedikit</v>
      </c>
      <c r="J44">
        <f t="shared" si="1"/>
        <v>0</v>
      </c>
      <c r="K44">
        <f t="shared" si="2"/>
        <v>0</v>
      </c>
    </row>
    <row r="45" spans="1:17" ht="15.75" x14ac:dyDescent="0.25">
      <c r="A45">
        <v>43</v>
      </c>
      <c r="B45" s="12" t="s">
        <v>49</v>
      </c>
      <c r="C45" s="13">
        <v>268</v>
      </c>
      <c r="D45" s="13">
        <v>220</v>
      </c>
      <c r="E45" s="13">
        <v>220</v>
      </c>
      <c r="F45" s="12">
        <f t="shared" si="0"/>
        <v>708</v>
      </c>
      <c r="G45" s="12" t="s">
        <v>120</v>
      </c>
      <c r="H45">
        <f>INDEX(Sheet1!E:E,MATCH('Total 3 Bulan'!A:A,Sheet1!A:A,0))</f>
        <v>708</v>
      </c>
      <c r="I45" t="str">
        <f>INDEX(Sheet1!H:H,MATCH('Total 3 Bulan'!A:A,Sheet1!A:A,0))</f>
        <v>Sangat Sedikit</v>
      </c>
      <c r="J45">
        <f t="shared" si="1"/>
        <v>0</v>
      </c>
      <c r="K45">
        <f t="shared" si="2"/>
        <v>0</v>
      </c>
    </row>
    <row r="46" spans="1:17" ht="15.75" x14ac:dyDescent="0.25">
      <c r="A46">
        <v>44</v>
      </c>
      <c r="B46" s="12" t="s">
        <v>50</v>
      </c>
      <c r="C46" s="13">
        <v>777</v>
      </c>
      <c r="D46" s="13">
        <v>799</v>
      </c>
      <c r="E46" s="13">
        <v>799</v>
      </c>
      <c r="F46" s="12">
        <f t="shared" si="0"/>
        <v>2375</v>
      </c>
      <c r="G46" s="12" t="s">
        <v>121</v>
      </c>
      <c r="H46">
        <f>INDEX(Sheet1!E:E,MATCH('Total 3 Bulan'!A:A,Sheet1!A:A,0))</f>
        <v>2375</v>
      </c>
      <c r="I46" t="str">
        <f>INDEX(Sheet1!H:H,MATCH('Total 3 Bulan'!A:A,Sheet1!A:A,0))</f>
        <v>Sedikit</v>
      </c>
      <c r="J46">
        <f t="shared" si="1"/>
        <v>0</v>
      </c>
      <c r="K46">
        <f t="shared" si="2"/>
        <v>0</v>
      </c>
    </row>
    <row r="47" spans="1:17" ht="15.75" x14ac:dyDescent="0.25">
      <c r="A47">
        <v>45</v>
      </c>
      <c r="B47" s="12" t="s">
        <v>51</v>
      </c>
      <c r="C47" s="13">
        <v>767</v>
      </c>
      <c r="D47" s="13">
        <v>789</v>
      </c>
      <c r="E47" s="13">
        <v>789</v>
      </c>
      <c r="F47" s="12">
        <f t="shared" si="0"/>
        <v>2345</v>
      </c>
      <c r="G47" s="12" t="s">
        <v>121</v>
      </c>
      <c r="H47">
        <f>INDEX(Sheet1!E:E,MATCH('Total 3 Bulan'!A:A,Sheet1!A:A,0))</f>
        <v>2345</v>
      </c>
      <c r="I47" t="str">
        <f>INDEX(Sheet1!H:H,MATCH('Total 3 Bulan'!A:A,Sheet1!A:A,0))</f>
        <v>Sedikit</v>
      </c>
      <c r="J47">
        <f t="shared" si="1"/>
        <v>0</v>
      </c>
      <c r="K47">
        <f t="shared" si="2"/>
        <v>0</v>
      </c>
      <c r="P47" s="9" t="s">
        <v>120</v>
      </c>
      <c r="Q47" s="9" t="s">
        <v>142</v>
      </c>
    </row>
    <row r="48" spans="1:17" ht="15.75" x14ac:dyDescent="0.25">
      <c r="A48">
        <v>46</v>
      </c>
      <c r="B48" s="12" t="s">
        <v>52</v>
      </c>
      <c r="C48" s="13">
        <v>949</v>
      </c>
      <c r="D48" s="13">
        <v>753</v>
      </c>
      <c r="E48" s="13">
        <v>720</v>
      </c>
      <c r="F48" s="12">
        <f t="shared" si="0"/>
        <v>2422</v>
      </c>
      <c r="G48" s="12" t="s">
        <v>121</v>
      </c>
      <c r="H48">
        <f>INDEX(Sheet1!E:E,MATCH('Total 3 Bulan'!A:A,Sheet1!A:A,0))</f>
        <v>2422</v>
      </c>
      <c r="I48" t="str">
        <f>INDEX(Sheet1!H:H,MATCH('Total 3 Bulan'!A:A,Sheet1!A:A,0))</f>
        <v>Sedikit</v>
      </c>
      <c r="J48">
        <f t="shared" si="1"/>
        <v>0</v>
      </c>
      <c r="K48">
        <f t="shared" si="2"/>
        <v>0</v>
      </c>
      <c r="P48" s="9" t="s">
        <v>121</v>
      </c>
      <c r="Q48" s="9" t="s">
        <v>143</v>
      </c>
    </row>
    <row r="49" spans="1:17" ht="15.75" x14ac:dyDescent="0.25">
      <c r="A49">
        <v>47</v>
      </c>
      <c r="B49" s="12" t="s">
        <v>53</v>
      </c>
      <c r="C49" s="13">
        <v>615</v>
      </c>
      <c r="D49" s="13">
        <v>633</v>
      </c>
      <c r="E49" s="13">
        <v>633</v>
      </c>
      <c r="F49" s="12">
        <f t="shared" si="0"/>
        <v>1881</v>
      </c>
      <c r="G49" s="12" t="s">
        <v>120</v>
      </c>
      <c r="H49">
        <f>INDEX(Sheet1!E:E,MATCH('Total 3 Bulan'!A:A,Sheet1!A:A,0))</f>
        <v>1881</v>
      </c>
      <c r="I49" t="str">
        <f>INDEX(Sheet1!H:H,MATCH('Total 3 Bulan'!A:A,Sheet1!A:A,0))</f>
        <v>Sangat Sedikit</v>
      </c>
      <c r="J49">
        <f t="shared" si="1"/>
        <v>0</v>
      </c>
      <c r="K49">
        <f t="shared" si="2"/>
        <v>0</v>
      </c>
      <c r="P49" s="9" t="s">
        <v>122</v>
      </c>
      <c r="Q49" s="9" t="s">
        <v>140</v>
      </c>
    </row>
    <row r="50" spans="1:17" ht="15.75" x14ac:dyDescent="0.25">
      <c r="A50">
        <v>48</v>
      </c>
      <c r="B50" s="12" t="s">
        <v>54</v>
      </c>
      <c r="C50" s="13">
        <v>606</v>
      </c>
      <c r="D50" s="13">
        <v>635</v>
      </c>
      <c r="E50" s="13">
        <v>751</v>
      </c>
      <c r="F50" s="12">
        <f t="shared" si="0"/>
        <v>1992</v>
      </c>
      <c r="G50" s="12" t="s">
        <v>121</v>
      </c>
      <c r="H50">
        <f>INDEX(Sheet1!E:E,MATCH('Total 3 Bulan'!A:A,Sheet1!A:A,0))</f>
        <v>1992</v>
      </c>
      <c r="I50" t="str">
        <f>INDEX(Sheet1!H:H,MATCH('Total 3 Bulan'!A:A,Sheet1!A:A,0))</f>
        <v>Sedikit</v>
      </c>
      <c r="J50">
        <f t="shared" si="1"/>
        <v>0</v>
      </c>
      <c r="K50">
        <f t="shared" si="2"/>
        <v>0</v>
      </c>
      <c r="P50" s="9" t="s">
        <v>123</v>
      </c>
      <c r="Q50" s="9" t="s">
        <v>141</v>
      </c>
    </row>
    <row r="51" spans="1:17" ht="15.75" x14ac:dyDescent="0.25">
      <c r="A51">
        <v>49</v>
      </c>
      <c r="B51" s="12" t="s">
        <v>55</v>
      </c>
      <c r="C51" s="13">
        <v>739</v>
      </c>
      <c r="D51" s="13">
        <v>761</v>
      </c>
      <c r="E51" s="13">
        <v>761</v>
      </c>
      <c r="F51" s="12">
        <f t="shared" si="0"/>
        <v>2261</v>
      </c>
      <c r="G51" s="12" t="s">
        <v>121</v>
      </c>
      <c r="H51">
        <f>INDEX(Sheet1!E:E,MATCH('Total 3 Bulan'!A:A,Sheet1!A:A,0))</f>
        <v>2261</v>
      </c>
      <c r="I51" t="str">
        <f>INDEX(Sheet1!H:H,MATCH('Total 3 Bulan'!A:A,Sheet1!A:A,0))</f>
        <v>Sedikit</v>
      </c>
      <c r="J51">
        <f t="shared" si="1"/>
        <v>0</v>
      </c>
      <c r="K51">
        <f t="shared" si="2"/>
        <v>0</v>
      </c>
    </row>
    <row r="52" spans="1:17" ht="15.75" x14ac:dyDescent="0.25">
      <c r="A52">
        <v>50</v>
      </c>
      <c r="B52" s="12" t="s">
        <v>56</v>
      </c>
      <c r="C52" s="13">
        <v>729</v>
      </c>
      <c r="D52" s="13">
        <v>751</v>
      </c>
      <c r="E52" s="13">
        <v>751</v>
      </c>
      <c r="F52" s="12">
        <f t="shared" si="0"/>
        <v>2231</v>
      </c>
      <c r="G52" s="12" t="s">
        <v>121</v>
      </c>
      <c r="H52">
        <f>INDEX(Sheet1!E:E,MATCH('Total 3 Bulan'!A:A,Sheet1!A:A,0))</f>
        <v>2231</v>
      </c>
      <c r="I52" t="str">
        <f>INDEX(Sheet1!H:H,MATCH('Total 3 Bulan'!A:A,Sheet1!A:A,0))</f>
        <v>Sedikit</v>
      </c>
      <c r="J52">
        <f t="shared" si="1"/>
        <v>0</v>
      </c>
      <c r="K52">
        <f t="shared" si="2"/>
        <v>0</v>
      </c>
    </row>
    <row r="53" spans="1:17" ht="15.75" x14ac:dyDescent="0.25">
      <c r="A53">
        <v>51</v>
      </c>
      <c r="B53" s="12" t="s">
        <v>57</v>
      </c>
      <c r="C53" s="13">
        <v>467</v>
      </c>
      <c r="D53" s="13">
        <v>381</v>
      </c>
      <c r="E53" s="13">
        <v>381</v>
      </c>
      <c r="F53" s="12">
        <f t="shared" si="0"/>
        <v>1229</v>
      </c>
      <c r="G53" s="12" t="s">
        <v>120</v>
      </c>
      <c r="H53">
        <f>INDEX(Sheet1!E:E,MATCH('Total 3 Bulan'!A:A,Sheet1!A:A,0))</f>
        <v>1229</v>
      </c>
      <c r="I53" t="str">
        <f>INDEX(Sheet1!H:H,MATCH('Total 3 Bulan'!A:A,Sheet1!A:A,0))</f>
        <v>Sangat Sedikit</v>
      </c>
      <c r="J53">
        <f t="shared" si="1"/>
        <v>0</v>
      </c>
      <c r="K53">
        <f t="shared" si="2"/>
        <v>0</v>
      </c>
    </row>
    <row r="54" spans="1:17" ht="15.75" x14ac:dyDescent="0.25">
      <c r="A54">
        <v>52</v>
      </c>
      <c r="B54" s="12" t="s">
        <v>58</v>
      </c>
      <c r="C54" s="13">
        <v>1724</v>
      </c>
      <c r="D54" s="13">
        <v>1778</v>
      </c>
      <c r="E54" s="13">
        <v>1778</v>
      </c>
      <c r="F54" s="12">
        <f t="shared" si="0"/>
        <v>5280</v>
      </c>
      <c r="G54" s="12" t="s">
        <v>122</v>
      </c>
      <c r="H54">
        <f>INDEX(Sheet1!E:E,MATCH('Total 3 Bulan'!A:A,Sheet1!A:A,0))</f>
        <v>5280</v>
      </c>
      <c r="I54" t="str">
        <f>INDEX(Sheet1!H:H,MATCH('Total 3 Bulan'!A:A,Sheet1!A:A,0))</f>
        <v>Banyak</v>
      </c>
      <c r="J54">
        <f t="shared" si="1"/>
        <v>0</v>
      </c>
      <c r="K54">
        <f t="shared" si="2"/>
        <v>0</v>
      </c>
    </row>
    <row r="55" spans="1:17" ht="15.75" x14ac:dyDescent="0.25">
      <c r="A55">
        <v>53</v>
      </c>
      <c r="B55" s="12" t="s">
        <v>59</v>
      </c>
      <c r="C55" s="13">
        <v>1693</v>
      </c>
      <c r="D55" s="13">
        <v>1751</v>
      </c>
      <c r="E55" s="13">
        <v>1751</v>
      </c>
      <c r="F55" s="12">
        <f t="shared" si="0"/>
        <v>5195</v>
      </c>
      <c r="G55" s="12" t="s">
        <v>122</v>
      </c>
      <c r="H55">
        <f>INDEX(Sheet1!E:E,MATCH('Total 3 Bulan'!A:A,Sheet1!A:A,0))</f>
        <v>5195</v>
      </c>
      <c r="I55" t="str">
        <f>INDEX(Sheet1!H:H,MATCH('Total 3 Bulan'!A:A,Sheet1!A:A,0))</f>
        <v>Banyak</v>
      </c>
      <c r="J55">
        <f t="shared" si="1"/>
        <v>0</v>
      </c>
      <c r="K55">
        <f t="shared" si="2"/>
        <v>0</v>
      </c>
    </row>
    <row r="56" spans="1:17" ht="15.75" x14ac:dyDescent="0.25">
      <c r="A56">
        <v>54</v>
      </c>
      <c r="B56" s="12" t="s">
        <v>60</v>
      </c>
      <c r="C56" s="13">
        <v>1820</v>
      </c>
      <c r="D56" s="13">
        <v>1878</v>
      </c>
      <c r="E56" s="13">
        <v>1878</v>
      </c>
      <c r="F56" s="12">
        <f t="shared" si="0"/>
        <v>5576</v>
      </c>
      <c r="G56" s="12" t="s">
        <v>122</v>
      </c>
      <c r="H56">
        <f>INDEX(Sheet1!E:E,MATCH('Total 3 Bulan'!A:A,Sheet1!A:A,0))</f>
        <v>5576</v>
      </c>
      <c r="I56" t="str">
        <f>INDEX(Sheet1!H:H,MATCH('Total 3 Bulan'!A:A,Sheet1!A:A,0))</f>
        <v>Banyak</v>
      </c>
      <c r="J56">
        <f t="shared" si="1"/>
        <v>0</v>
      </c>
      <c r="K56">
        <f t="shared" si="2"/>
        <v>0</v>
      </c>
    </row>
    <row r="57" spans="1:17" ht="15.75" x14ac:dyDescent="0.25">
      <c r="A57">
        <v>55</v>
      </c>
      <c r="B57" s="12" t="s">
        <v>61</v>
      </c>
      <c r="C57" s="13">
        <v>410</v>
      </c>
      <c r="D57" s="13">
        <v>324</v>
      </c>
      <c r="E57" s="13">
        <v>324</v>
      </c>
      <c r="F57" s="12">
        <f t="shared" si="0"/>
        <v>1058</v>
      </c>
      <c r="G57" s="12" t="s">
        <v>120</v>
      </c>
      <c r="H57">
        <f>INDEX(Sheet1!E:E,MATCH('Total 3 Bulan'!A:A,Sheet1!A:A,0))</f>
        <v>1058</v>
      </c>
      <c r="I57" t="str">
        <f>INDEX(Sheet1!H:H,MATCH('Total 3 Bulan'!A:A,Sheet1!A:A,0))</f>
        <v>Sangat Sedikit</v>
      </c>
      <c r="J57">
        <f t="shared" si="1"/>
        <v>0</v>
      </c>
      <c r="K57">
        <f t="shared" si="2"/>
        <v>0</v>
      </c>
    </row>
    <row r="58" spans="1:17" ht="15.75" x14ac:dyDescent="0.25">
      <c r="A58">
        <v>56</v>
      </c>
      <c r="B58" s="12" t="s">
        <v>62</v>
      </c>
      <c r="C58" s="13">
        <v>700</v>
      </c>
      <c r="D58" s="13">
        <v>722</v>
      </c>
      <c r="E58" s="13">
        <v>722</v>
      </c>
      <c r="F58" s="12">
        <f t="shared" si="0"/>
        <v>2144</v>
      </c>
      <c r="G58" s="12" t="s">
        <v>121</v>
      </c>
      <c r="H58">
        <f>INDEX(Sheet1!E:E,MATCH('Total 3 Bulan'!A:A,Sheet1!A:A,0))</f>
        <v>2144</v>
      </c>
      <c r="I58" t="str">
        <f>INDEX(Sheet1!H:H,MATCH('Total 3 Bulan'!A:A,Sheet1!A:A,0))</f>
        <v>Sedikit</v>
      </c>
      <c r="J58">
        <f t="shared" si="1"/>
        <v>0</v>
      </c>
      <c r="K58">
        <f t="shared" si="2"/>
        <v>0</v>
      </c>
    </row>
    <row r="59" spans="1:17" ht="15.75" x14ac:dyDescent="0.25">
      <c r="A59">
        <v>57</v>
      </c>
      <c r="B59" s="12" t="s">
        <v>63</v>
      </c>
      <c r="C59" s="13">
        <v>2402</v>
      </c>
      <c r="D59" s="13">
        <v>2478</v>
      </c>
      <c r="E59" s="13">
        <v>2478</v>
      </c>
      <c r="F59" s="12">
        <f t="shared" si="0"/>
        <v>7358</v>
      </c>
      <c r="G59" s="12" t="s">
        <v>123</v>
      </c>
      <c r="H59">
        <f>INDEX(Sheet1!E:E,MATCH('Total 3 Bulan'!A:A,Sheet1!A:A,0))</f>
        <v>7358</v>
      </c>
      <c r="I59" t="str">
        <f>INDEX(Sheet1!H:H,MATCH('Total 3 Bulan'!A:A,Sheet1!A:A,0))</f>
        <v>Sangat Banyak</v>
      </c>
      <c r="J59">
        <f t="shared" si="1"/>
        <v>0</v>
      </c>
      <c r="K59">
        <f t="shared" si="2"/>
        <v>0</v>
      </c>
    </row>
    <row r="60" spans="1:17" ht="15.75" x14ac:dyDescent="0.25">
      <c r="A60">
        <v>58</v>
      </c>
      <c r="B60" s="12" t="s">
        <v>64</v>
      </c>
      <c r="C60" s="13">
        <v>2409</v>
      </c>
      <c r="D60" s="13">
        <v>2494</v>
      </c>
      <c r="E60" s="13">
        <v>2494</v>
      </c>
      <c r="F60" s="12">
        <f t="shared" si="0"/>
        <v>7397</v>
      </c>
      <c r="G60" s="12" t="s">
        <v>123</v>
      </c>
      <c r="H60">
        <f>INDEX(Sheet1!E:E,MATCH('Total 3 Bulan'!A:A,Sheet1!A:A,0))</f>
        <v>7397</v>
      </c>
      <c r="I60" t="str">
        <f>INDEX(Sheet1!H:H,MATCH('Total 3 Bulan'!A:A,Sheet1!A:A,0))</f>
        <v>Sangat Banyak</v>
      </c>
      <c r="J60">
        <f t="shared" si="1"/>
        <v>0</v>
      </c>
      <c r="K60">
        <f t="shared" si="2"/>
        <v>0</v>
      </c>
      <c r="P60" s="9" t="s">
        <v>120</v>
      </c>
      <c r="Q60" s="9" t="s">
        <v>142</v>
      </c>
    </row>
    <row r="61" spans="1:17" s="43" customFormat="1" ht="15.75" x14ac:dyDescent="0.25">
      <c r="A61" s="43">
        <v>59</v>
      </c>
      <c r="B61" s="44" t="s">
        <v>65</v>
      </c>
      <c r="C61" s="45">
        <v>178</v>
      </c>
      <c r="D61" s="45">
        <v>156</v>
      </c>
      <c r="E61" s="45">
        <v>156</v>
      </c>
      <c r="F61" s="44">
        <f t="shared" si="0"/>
        <v>490</v>
      </c>
      <c r="G61" s="44" t="s">
        <v>120</v>
      </c>
      <c r="H61" s="43">
        <f>INDEX(Sheet1!E:E,MATCH('Total 3 Bulan'!A:A,Sheet1!A:A,0))</f>
        <v>490</v>
      </c>
      <c r="I61" s="43" t="str">
        <f>INDEX(Sheet1!H:H,MATCH('Total 3 Bulan'!A:A,Sheet1!A:A,0))</f>
        <v>Sangat Sedikit</v>
      </c>
      <c r="J61" s="43">
        <f t="shared" si="1"/>
        <v>0</v>
      </c>
      <c r="K61" s="43">
        <f t="shared" si="2"/>
        <v>0</v>
      </c>
      <c r="P61" s="32" t="s">
        <v>121</v>
      </c>
      <c r="Q61" s="32" t="s">
        <v>143</v>
      </c>
    </row>
    <row r="62" spans="1:17" ht="15.75" x14ac:dyDescent="0.25">
      <c r="A62">
        <v>60</v>
      </c>
      <c r="B62" s="12" t="s">
        <v>66</v>
      </c>
      <c r="C62" s="13">
        <v>2403</v>
      </c>
      <c r="D62" s="13">
        <v>2479</v>
      </c>
      <c r="E62" s="13">
        <v>2479</v>
      </c>
      <c r="F62" s="12">
        <f t="shared" si="0"/>
        <v>7361</v>
      </c>
      <c r="G62" s="12" t="s">
        <v>123</v>
      </c>
      <c r="H62">
        <f>INDEX(Sheet1!E:E,MATCH('Total 3 Bulan'!A:A,Sheet1!A:A,0))</f>
        <v>7361</v>
      </c>
      <c r="I62" t="str">
        <f>INDEX(Sheet1!H:H,MATCH('Total 3 Bulan'!A:A,Sheet1!A:A,0))</f>
        <v>Sangat Banyak</v>
      </c>
      <c r="J62">
        <f t="shared" si="1"/>
        <v>0</v>
      </c>
      <c r="K62">
        <f t="shared" si="2"/>
        <v>0</v>
      </c>
      <c r="P62" s="9" t="s">
        <v>122</v>
      </c>
      <c r="Q62" s="9" t="s">
        <v>140</v>
      </c>
    </row>
    <row r="63" spans="1:17" ht="15.75" x14ac:dyDescent="0.25">
      <c r="A63">
        <v>61</v>
      </c>
      <c r="B63" s="12" t="s">
        <v>67</v>
      </c>
      <c r="C63" s="13">
        <v>617</v>
      </c>
      <c r="D63" s="13">
        <v>638</v>
      </c>
      <c r="E63" s="13">
        <v>638</v>
      </c>
      <c r="F63" s="12">
        <f t="shared" si="0"/>
        <v>1893</v>
      </c>
      <c r="G63" s="12" t="s">
        <v>121</v>
      </c>
      <c r="H63">
        <f>INDEX(Sheet1!E:E,MATCH('Total 3 Bulan'!A:A,Sheet1!A:A,0))</f>
        <v>1893</v>
      </c>
      <c r="I63" t="str">
        <f>INDEX(Sheet1!H:H,MATCH('Total 3 Bulan'!A:A,Sheet1!A:A,0))</f>
        <v>Sedikit</v>
      </c>
      <c r="J63">
        <f t="shared" si="1"/>
        <v>0</v>
      </c>
      <c r="K63">
        <f t="shared" si="2"/>
        <v>0</v>
      </c>
      <c r="P63" s="9" t="s">
        <v>123</v>
      </c>
      <c r="Q63" s="9" t="s">
        <v>141</v>
      </c>
    </row>
    <row r="64" spans="1:17" ht="15.75" x14ac:dyDescent="0.25">
      <c r="A64">
        <v>62</v>
      </c>
      <c r="B64" s="12" t="s">
        <v>68</v>
      </c>
      <c r="C64" s="13">
        <v>2411</v>
      </c>
      <c r="D64" s="13">
        <v>2484</v>
      </c>
      <c r="E64" s="13">
        <v>2484</v>
      </c>
      <c r="F64" s="12">
        <f t="shared" si="0"/>
        <v>7379</v>
      </c>
      <c r="G64" s="12" t="s">
        <v>123</v>
      </c>
      <c r="H64">
        <f>INDEX(Sheet1!E:E,MATCH('Total 3 Bulan'!A:A,Sheet1!A:A,0))</f>
        <v>7379</v>
      </c>
      <c r="I64" t="str">
        <f>INDEX(Sheet1!H:H,MATCH('Total 3 Bulan'!A:A,Sheet1!A:A,0))</f>
        <v>Sangat Banyak</v>
      </c>
      <c r="J64">
        <f t="shared" si="1"/>
        <v>0</v>
      </c>
      <c r="K64">
        <f t="shared" si="2"/>
        <v>0</v>
      </c>
    </row>
    <row r="65" spans="1:17" ht="15.75" x14ac:dyDescent="0.25">
      <c r="A65">
        <v>63</v>
      </c>
      <c r="B65" s="12" t="s">
        <v>69</v>
      </c>
      <c r="C65" s="13">
        <v>729</v>
      </c>
      <c r="D65" s="13">
        <v>751</v>
      </c>
      <c r="E65" s="13">
        <v>751</v>
      </c>
      <c r="F65" s="12">
        <f t="shared" si="0"/>
        <v>2231</v>
      </c>
      <c r="G65" s="12" t="s">
        <v>121</v>
      </c>
      <c r="H65">
        <f>INDEX(Sheet1!E:E,MATCH('Total 3 Bulan'!A:A,Sheet1!A:A,0))</f>
        <v>2231</v>
      </c>
      <c r="I65" t="str">
        <f>INDEX(Sheet1!H:H,MATCH('Total 3 Bulan'!A:A,Sheet1!A:A,0))</f>
        <v>Sedikit</v>
      </c>
      <c r="J65">
        <f t="shared" si="1"/>
        <v>0</v>
      </c>
      <c r="K65">
        <f t="shared" si="2"/>
        <v>0</v>
      </c>
    </row>
    <row r="66" spans="1:17" ht="15.75" x14ac:dyDescent="0.25">
      <c r="A66">
        <v>64</v>
      </c>
      <c r="B66" s="12" t="s">
        <v>70</v>
      </c>
      <c r="C66" s="13">
        <v>2465</v>
      </c>
      <c r="D66" s="13">
        <v>2532</v>
      </c>
      <c r="E66" s="13">
        <v>2539</v>
      </c>
      <c r="F66" s="12">
        <f t="shared" si="0"/>
        <v>7536</v>
      </c>
      <c r="G66" s="12" t="s">
        <v>123</v>
      </c>
      <c r="H66">
        <f>INDEX(Sheet1!E:E,MATCH('Total 3 Bulan'!A:A,Sheet1!A:A,0))</f>
        <v>7536</v>
      </c>
      <c r="I66" t="str">
        <f>INDEX(Sheet1!H:H,MATCH('Total 3 Bulan'!A:A,Sheet1!A:A,0))</f>
        <v>Sangat Banyak</v>
      </c>
      <c r="J66">
        <f t="shared" si="1"/>
        <v>0</v>
      </c>
      <c r="K66">
        <f t="shared" si="2"/>
        <v>0</v>
      </c>
    </row>
    <row r="67" spans="1:17" ht="15.75" x14ac:dyDescent="0.25">
      <c r="A67">
        <v>65</v>
      </c>
      <c r="B67" s="12" t="s">
        <v>71</v>
      </c>
      <c r="C67" s="13">
        <v>2069</v>
      </c>
      <c r="D67" s="13">
        <v>2159</v>
      </c>
      <c r="E67" s="13">
        <v>2159</v>
      </c>
      <c r="F67" s="12">
        <f t="shared" si="0"/>
        <v>6387</v>
      </c>
      <c r="G67" s="12" t="s">
        <v>122</v>
      </c>
      <c r="H67">
        <f>INDEX(Sheet1!E:E,MATCH('Total 3 Bulan'!A:A,Sheet1!A:A,0))</f>
        <v>6387</v>
      </c>
      <c r="I67" t="str">
        <f>INDEX(Sheet1!H:H,MATCH('Total 3 Bulan'!A:A,Sheet1!A:A,0))</f>
        <v>Banyak</v>
      </c>
      <c r="J67">
        <f t="shared" si="1"/>
        <v>0</v>
      </c>
      <c r="K67">
        <f t="shared" si="2"/>
        <v>0</v>
      </c>
    </row>
    <row r="68" spans="1:17" ht="15.75" x14ac:dyDescent="0.25">
      <c r="A68">
        <v>66</v>
      </c>
      <c r="B68" s="12" t="s">
        <v>72</v>
      </c>
      <c r="C68" s="13">
        <v>2367</v>
      </c>
      <c r="D68" s="13">
        <v>2457</v>
      </c>
      <c r="E68" s="13">
        <v>2457</v>
      </c>
      <c r="F68" s="12">
        <f t="shared" ref="F68:F102" si="3">SUM(C68:E68)</f>
        <v>7281</v>
      </c>
      <c r="G68" s="12" t="s">
        <v>123</v>
      </c>
      <c r="H68">
        <f>INDEX(Sheet1!E:E,MATCH('Total 3 Bulan'!A:A,Sheet1!A:A,0))</f>
        <v>7281</v>
      </c>
      <c r="I68" t="str">
        <f>INDEX(Sheet1!H:H,MATCH('Total 3 Bulan'!A:A,Sheet1!A:A,0))</f>
        <v>Sangat Banyak</v>
      </c>
      <c r="J68">
        <f t="shared" ref="J68:J102" si="4">F68-H68</f>
        <v>0</v>
      </c>
      <c r="K68">
        <f t="shared" ref="K68:K102" si="5">IF(G68=I68,0,1)</f>
        <v>0</v>
      </c>
    </row>
    <row r="69" spans="1:17" ht="15.75" x14ac:dyDescent="0.25">
      <c r="A69">
        <v>67</v>
      </c>
      <c r="B69" s="12" t="s">
        <v>73</v>
      </c>
      <c r="C69" s="13">
        <v>1663</v>
      </c>
      <c r="D69" s="13">
        <v>1714</v>
      </c>
      <c r="E69" s="13">
        <v>1714</v>
      </c>
      <c r="F69" s="12">
        <f t="shared" si="3"/>
        <v>5091</v>
      </c>
      <c r="G69" s="12" t="s">
        <v>122</v>
      </c>
      <c r="H69">
        <f>INDEX(Sheet1!E:E,MATCH('Total 3 Bulan'!A:A,Sheet1!A:A,0))</f>
        <v>5091</v>
      </c>
      <c r="I69" t="str">
        <f>INDEX(Sheet1!H:H,MATCH('Total 3 Bulan'!A:A,Sheet1!A:A,0))</f>
        <v>Banyak</v>
      </c>
      <c r="J69">
        <f t="shared" si="4"/>
        <v>0</v>
      </c>
      <c r="K69">
        <f t="shared" si="5"/>
        <v>0</v>
      </c>
    </row>
    <row r="70" spans="1:17" ht="15.75" x14ac:dyDescent="0.25">
      <c r="A70">
        <v>68</v>
      </c>
      <c r="B70" s="12" t="s">
        <v>74</v>
      </c>
      <c r="C70" s="13">
        <v>293</v>
      </c>
      <c r="D70" s="13">
        <v>241</v>
      </c>
      <c r="E70" s="13">
        <v>241</v>
      </c>
      <c r="F70" s="12">
        <f t="shared" si="3"/>
        <v>775</v>
      </c>
      <c r="G70" s="12" t="s">
        <v>120</v>
      </c>
      <c r="H70">
        <f>INDEX(Sheet1!E:E,MATCH('Total 3 Bulan'!A:A,Sheet1!A:A,0))</f>
        <v>775</v>
      </c>
      <c r="I70" t="str">
        <f>INDEX(Sheet1!H:H,MATCH('Total 3 Bulan'!A:A,Sheet1!A:A,0))</f>
        <v>Sangat Sedikit</v>
      </c>
      <c r="J70">
        <f t="shared" si="4"/>
        <v>0</v>
      </c>
      <c r="K70">
        <f t="shared" si="5"/>
        <v>0</v>
      </c>
    </row>
    <row r="71" spans="1:17" ht="15.75" x14ac:dyDescent="0.25">
      <c r="A71">
        <v>69</v>
      </c>
      <c r="B71" s="12" t="s">
        <v>75</v>
      </c>
      <c r="C71" s="13">
        <v>1738</v>
      </c>
      <c r="D71" s="13">
        <v>1789</v>
      </c>
      <c r="E71" s="13">
        <v>1789</v>
      </c>
      <c r="F71" s="12">
        <f t="shared" si="3"/>
        <v>5316</v>
      </c>
      <c r="G71" s="12" t="s">
        <v>122</v>
      </c>
      <c r="H71">
        <f>INDEX(Sheet1!E:E,MATCH('Total 3 Bulan'!A:A,Sheet1!A:A,0))</f>
        <v>5316</v>
      </c>
      <c r="I71" t="str">
        <f>INDEX(Sheet1!H:H,MATCH('Total 3 Bulan'!A:A,Sheet1!A:A,0))</f>
        <v>Banyak</v>
      </c>
      <c r="J71">
        <f t="shared" si="4"/>
        <v>0</v>
      </c>
      <c r="K71">
        <f t="shared" si="5"/>
        <v>0</v>
      </c>
      <c r="P71" s="9" t="s">
        <v>120</v>
      </c>
      <c r="Q71" s="9" t="s">
        <v>142</v>
      </c>
    </row>
    <row r="72" spans="1:17" ht="15.75" x14ac:dyDescent="0.25">
      <c r="A72">
        <v>70</v>
      </c>
      <c r="B72" s="12" t="s">
        <v>76</v>
      </c>
      <c r="C72" s="13">
        <v>962</v>
      </c>
      <c r="D72" s="13">
        <v>751</v>
      </c>
      <c r="E72" s="13">
        <v>737</v>
      </c>
      <c r="F72" s="12">
        <f t="shared" si="3"/>
        <v>2450</v>
      </c>
      <c r="G72" s="12" t="s">
        <v>121</v>
      </c>
      <c r="H72">
        <f>INDEX(Sheet1!E:E,MATCH('Total 3 Bulan'!A:A,Sheet1!A:A,0))</f>
        <v>2450</v>
      </c>
      <c r="I72" t="str">
        <f>INDEX(Sheet1!H:H,MATCH('Total 3 Bulan'!A:A,Sheet1!A:A,0))</f>
        <v>Sedikit</v>
      </c>
      <c r="J72">
        <f t="shared" si="4"/>
        <v>0</v>
      </c>
      <c r="K72">
        <f t="shared" si="5"/>
        <v>0</v>
      </c>
      <c r="P72" s="9" t="s">
        <v>121</v>
      </c>
      <c r="Q72" s="9" t="s">
        <v>143</v>
      </c>
    </row>
    <row r="73" spans="1:17" ht="15.75" x14ac:dyDescent="0.25">
      <c r="A73">
        <v>71</v>
      </c>
      <c r="B73" s="12" t="s">
        <v>77</v>
      </c>
      <c r="C73" s="13">
        <v>890</v>
      </c>
      <c r="D73" s="13">
        <v>779</v>
      </c>
      <c r="E73" s="13">
        <v>730</v>
      </c>
      <c r="F73" s="12">
        <f t="shared" si="3"/>
        <v>2399</v>
      </c>
      <c r="G73" s="12" t="s">
        <v>121</v>
      </c>
      <c r="H73">
        <f>INDEX(Sheet1!E:E,MATCH('Total 3 Bulan'!A:A,Sheet1!A:A,0))</f>
        <v>2399</v>
      </c>
      <c r="I73" t="str">
        <f>INDEX(Sheet1!H:H,MATCH('Total 3 Bulan'!A:A,Sheet1!A:A,0))</f>
        <v>Sedikit</v>
      </c>
      <c r="J73">
        <f t="shared" si="4"/>
        <v>0</v>
      </c>
      <c r="K73">
        <f t="shared" si="5"/>
        <v>0</v>
      </c>
      <c r="P73" s="9" t="s">
        <v>122</v>
      </c>
      <c r="Q73" s="9" t="s">
        <v>140</v>
      </c>
    </row>
    <row r="74" spans="1:17" ht="15.75" x14ac:dyDescent="0.25">
      <c r="A74">
        <v>72</v>
      </c>
      <c r="B74" s="12" t="s">
        <v>78</v>
      </c>
      <c r="C74" s="13">
        <v>739</v>
      </c>
      <c r="D74" s="13">
        <v>761</v>
      </c>
      <c r="E74" s="13">
        <v>761</v>
      </c>
      <c r="F74" s="12">
        <f t="shared" si="3"/>
        <v>2261</v>
      </c>
      <c r="G74" s="12" t="s">
        <v>121</v>
      </c>
      <c r="H74">
        <f>INDEX(Sheet1!E:E,MATCH('Total 3 Bulan'!A:A,Sheet1!A:A,0))</f>
        <v>2261</v>
      </c>
      <c r="I74" t="str">
        <f>INDEX(Sheet1!H:H,MATCH('Total 3 Bulan'!A:A,Sheet1!A:A,0))</f>
        <v>Sedikit</v>
      </c>
      <c r="J74">
        <f t="shared" si="4"/>
        <v>0</v>
      </c>
      <c r="K74">
        <f t="shared" si="5"/>
        <v>0</v>
      </c>
      <c r="P74" s="9" t="s">
        <v>123</v>
      </c>
      <c r="Q74" s="9" t="s">
        <v>141</v>
      </c>
    </row>
    <row r="75" spans="1:17" ht="15.75" x14ac:dyDescent="0.25">
      <c r="A75">
        <v>73</v>
      </c>
      <c r="B75" s="12" t="s">
        <v>79</v>
      </c>
      <c r="C75" s="13">
        <v>729</v>
      </c>
      <c r="D75" s="13">
        <v>751</v>
      </c>
      <c r="E75" s="13">
        <v>751</v>
      </c>
      <c r="F75" s="12">
        <f t="shared" si="3"/>
        <v>2231</v>
      </c>
      <c r="G75" s="12" t="s">
        <v>121</v>
      </c>
      <c r="H75">
        <f>INDEX(Sheet1!E:E,MATCH('Total 3 Bulan'!A:A,Sheet1!A:A,0))</f>
        <v>2231</v>
      </c>
      <c r="I75" t="str">
        <f>INDEX(Sheet1!H:H,MATCH('Total 3 Bulan'!A:A,Sheet1!A:A,0))</f>
        <v>Sedikit</v>
      </c>
      <c r="J75">
        <f t="shared" si="4"/>
        <v>0</v>
      </c>
      <c r="K75">
        <f t="shared" si="5"/>
        <v>0</v>
      </c>
    </row>
    <row r="76" spans="1:17" ht="15.75" x14ac:dyDescent="0.25">
      <c r="A76">
        <v>74</v>
      </c>
      <c r="B76" s="12" t="s">
        <v>80</v>
      </c>
      <c r="C76" s="13">
        <v>354</v>
      </c>
      <c r="D76" s="13">
        <v>286</v>
      </c>
      <c r="E76" s="13">
        <v>286</v>
      </c>
      <c r="F76" s="12">
        <f t="shared" si="3"/>
        <v>926</v>
      </c>
      <c r="G76" s="12" t="s">
        <v>120</v>
      </c>
      <c r="H76">
        <f>INDEX(Sheet1!E:E,MATCH('Total 3 Bulan'!A:A,Sheet1!A:A,0))</f>
        <v>926</v>
      </c>
      <c r="I76" t="str">
        <f>INDEX(Sheet1!H:H,MATCH('Total 3 Bulan'!A:A,Sheet1!A:A,0))</f>
        <v>Sangat Sedikit</v>
      </c>
      <c r="J76">
        <f t="shared" si="4"/>
        <v>0</v>
      </c>
      <c r="K76">
        <f t="shared" si="5"/>
        <v>0</v>
      </c>
    </row>
    <row r="77" spans="1:17" ht="15.75" x14ac:dyDescent="0.25">
      <c r="A77">
        <v>75</v>
      </c>
      <c r="B77" s="12" t="s">
        <v>81</v>
      </c>
      <c r="C77" s="13">
        <v>2405</v>
      </c>
      <c r="D77" s="13">
        <v>2463</v>
      </c>
      <c r="E77" s="13">
        <v>2463</v>
      </c>
      <c r="F77" s="12">
        <f t="shared" si="3"/>
        <v>7331</v>
      </c>
      <c r="G77" s="12" t="s">
        <v>123</v>
      </c>
      <c r="H77">
        <f>INDEX(Sheet1!E:E,MATCH('Total 3 Bulan'!A:A,Sheet1!A:A,0))</f>
        <v>7331</v>
      </c>
      <c r="I77" t="str">
        <f>INDEX(Sheet1!H:H,MATCH('Total 3 Bulan'!A:A,Sheet1!A:A,0))</f>
        <v>Sangat Banyak</v>
      </c>
      <c r="J77">
        <f t="shared" si="4"/>
        <v>0</v>
      </c>
      <c r="K77">
        <f t="shared" si="5"/>
        <v>0</v>
      </c>
    </row>
    <row r="78" spans="1:17" ht="15.75" x14ac:dyDescent="0.25">
      <c r="A78">
        <v>76</v>
      </c>
      <c r="B78" s="12" t="s">
        <v>82</v>
      </c>
      <c r="C78" s="13">
        <v>2250</v>
      </c>
      <c r="D78" s="13">
        <v>2340</v>
      </c>
      <c r="E78" s="13">
        <v>2340</v>
      </c>
      <c r="F78" s="12">
        <f t="shared" si="3"/>
        <v>6930</v>
      </c>
      <c r="G78" s="12" t="s">
        <v>122</v>
      </c>
      <c r="H78">
        <f>INDEX(Sheet1!E:E,MATCH('Total 3 Bulan'!A:A,Sheet1!A:A,0))</f>
        <v>6930</v>
      </c>
      <c r="I78" t="str">
        <f>INDEX(Sheet1!H:H,MATCH('Total 3 Bulan'!A:A,Sheet1!A:A,0))</f>
        <v>Banyak</v>
      </c>
      <c r="J78">
        <f t="shared" si="4"/>
        <v>0</v>
      </c>
      <c r="K78">
        <f t="shared" si="5"/>
        <v>0</v>
      </c>
    </row>
    <row r="79" spans="1:17" ht="15.75" x14ac:dyDescent="0.25">
      <c r="A79">
        <v>77</v>
      </c>
      <c r="B79" s="12" t="s">
        <v>83</v>
      </c>
      <c r="C79" s="13">
        <v>955</v>
      </c>
      <c r="D79" s="13">
        <v>702</v>
      </c>
      <c r="E79" s="13">
        <v>725</v>
      </c>
      <c r="F79" s="12">
        <f t="shared" si="3"/>
        <v>2382</v>
      </c>
      <c r="G79" s="12" t="s">
        <v>121</v>
      </c>
      <c r="H79">
        <f>INDEX(Sheet1!E:E,MATCH('Total 3 Bulan'!A:A,Sheet1!A:A,0))</f>
        <v>2382</v>
      </c>
      <c r="I79" t="str">
        <f>INDEX(Sheet1!H:H,MATCH('Total 3 Bulan'!A:A,Sheet1!A:A,0))</f>
        <v>Sedikit</v>
      </c>
      <c r="J79">
        <f t="shared" si="4"/>
        <v>0</v>
      </c>
      <c r="K79">
        <f t="shared" si="5"/>
        <v>0</v>
      </c>
    </row>
    <row r="80" spans="1:17" ht="15.75" x14ac:dyDescent="0.25">
      <c r="A80">
        <v>78</v>
      </c>
      <c r="B80" s="12" t="s">
        <v>84</v>
      </c>
      <c r="C80" s="13">
        <v>1783</v>
      </c>
      <c r="D80" s="13">
        <v>1841</v>
      </c>
      <c r="E80" s="13">
        <v>1841</v>
      </c>
      <c r="F80" s="12">
        <f t="shared" si="3"/>
        <v>5465</v>
      </c>
      <c r="G80" s="12" t="s">
        <v>122</v>
      </c>
      <c r="H80">
        <f>INDEX(Sheet1!E:E,MATCH('Total 3 Bulan'!A:A,Sheet1!A:A,0))</f>
        <v>5465</v>
      </c>
      <c r="I80" t="str">
        <f>INDEX(Sheet1!H:H,MATCH('Total 3 Bulan'!A:A,Sheet1!A:A,0))</f>
        <v>Banyak</v>
      </c>
      <c r="J80">
        <f t="shared" si="4"/>
        <v>0</v>
      </c>
      <c r="K80">
        <f t="shared" si="5"/>
        <v>0</v>
      </c>
    </row>
    <row r="81" spans="1:17" ht="15.75" x14ac:dyDescent="0.25">
      <c r="A81">
        <v>79</v>
      </c>
      <c r="B81" s="12" t="s">
        <v>85</v>
      </c>
      <c r="C81" s="13">
        <v>1734</v>
      </c>
      <c r="D81" s="13">
        <v>1785</v>
      </c>
      <c r="E81" s="13">
        <v>1785</v>
      </c>
      <c r="F81" s="12">
        <f t="shared" si="3"/>
        <v>5304</v>
      </c>
      <c r="G81" s="12" t="s">
        <v>122</v>
      </c>
      <c r="H81">
        <f>INDEX(Sheet1!E:E,MATCH('Total 3 Bulan'!A:A,Sheet1!A:A,0))</f>
        <v>5304</v>
      </c>
      <c r="I81" t="str">
        <f>INDEX(Sheet1!H:H,MATCH('Total 3 Bulan'!A:A,Sheet1!A:A,0))</f>
        <v>Banyak</v>
      </c>
      <c r="J81">
        <f t="shared" si="4"/>
        <v>0</v>
      </c>
      <c r="K81">
        <f t="shared" si="5"/>
        <v>0</v>
      </c>
    </row>
    <row r="82" spans="1:17" ht="15.75" x14ac:dyDescent="0.25">
      <c r="A82">
        <v>80</v>
      </c>
      <c r="B82" s="12" t="s">
        <v>86</v>
      </c>
      <c r="C82" s="13">
        <v>1820</v>
      </c>
      <c r="D82" s="13">
        <v>1878</v>
      </c>
      <c r="E82" s="13">
        <v>1878</v>
      </c>
      <c r="F82" s="12">
        <f t="shared" si="3"/>
        <v>5576</v>
      </c>
      <c r="G82" s="12" t="s">
        <v>122</v>
      </c>
      <c r="H82">
        <f>INDEX(Sheet1!E:E,MATCH('Total 3 Bulan'!A:A,Sheet1!A:A,0))</f>
        <v>5576</v>
      </c>
      <c r="I82" t="str">
        <f>INDEX(Sheet1!H:H,MATCH('Total 3 Bulan'!A:A,Sheet1!A:A,0))</f>
        <v>Banyak</v>
      </c>
      <c r="J82">
        <f t="shared" si="4"/>
        <v>0</v>
      </c>
      <c r="K82">
        <f t="shared" si="5"/>
        <v>0</v>
      </c>
    </row>
    <row r="83" spans="1:17" ht="15.75" x14ac:dyDescent="0.25">
      <c r="A83">
        <v>81</v>
      </c>
      <c r="B83" s="12" t="s">
        <v>87</v>
      </c>
      <c r="C83" s="13">
        <v>617</v>
      </c>
      <c r="D83" s="13">
        <v>638</v>
      </c>
      <c r="E83" s="13">
        <v>638</v>
      </c>
      <c r="F83" s="12">
        <f t="shared" si="3"/>
        <v>1893</v>
      </c>
      <c r="G83" s="12" t="s">
        <v>121</v>
      </c>
      <c r="H83">
        <f>INDEX(Sheet1!E:E,MATCH('Total 3 Bulan'!A:A,Sheet1!A:A,0))</f>
        <v>1893</v>
      </c>
      <c r="I83" t="str">
        <f>INDEX(Sheet1!H:H,MATCH('Total 3 Bulan'!A:A,Sheet1!A:A,0))</f>
        <v>Sedikit</v>
      </c>
      <c r="J83">
        <f t="shared" si="4"/>
        <v>0</v>
      </c>
      <c r="K83">
        <f t="shared" si="5"/>
        <v>0</v>
      </c>
    </row>
    <row r="84" spans="1:17" ht="15.75" x14ac:dyDescent="0.25">
      <c r="A84">
        <v>82</v>
      </c>
      <c r="B84" s="12" t="s">
        <v>88</v>
      </c>
      <c r="C84" s="13">
        <v>2411</v>
      </c>
      <c r="D84" s="13">
        <v>2484</v>
      </c>
      <c r="E84" s="13">
        <v>2484</v>
      </c>
      <c r="F84" s="12">
        <f t="shared" si="3"/>
        <v>7379</v>
      </c>
      <c r="G84" s="12" t="s">
        <v>123</v>
      </c>
      <c r="H84">
        <f>INDEX(Sheet1!E:E,MATCH('Total 3 Bulan'!A:A,Sheet1!A:A,0))</f>
        <v>7379</v>
      </c>
      <c r="I84" t="str">
        <f>INDEX(Sheet1!H:H,MATCH('Total 3 Bulan'!A:A,Sheet1!A:A,0))</f>
        <v>Sangat Banyak</v>
      </c>
      <c r="J84">
        <f t="shared" si="4"/>
        <v>0</v>
      </c>
      <c r="K84">
        <f t="shared" si="5"/>
        <v>0</v>
      </c>
    </row>
    <row r="85" spans="1:17" ht="15.75" x14ac:dyDescent="0.25">
      <c r="A85">
        <v>83</v>
      </c>
      <c r="B85" s="12" t="s">
        <v>89</v>
      </c>
      <c r="C85" s="13">
        <v>729</v>
      </c>
      <c r="D85" s="13">
        <v>751</v>
      </c>
      <c r="E85" s="13">
        <v>751</v>
      </c>
      <c r="F85" s="12">
        <f t="shared" si="3"/>
        <v>2231</v>
      </c>
      <c r="G85" s="12" t="s">
        <v>121</v>
      </c>
      <c r="H85">
        <f>INDEX(Sheet1!E:E,MATCH('Total 3 Bulan'!A:A,Sheet1!A:A,0))</f>
        <v>2231</v>
      </c>
      <c r="I85" t="str">
        <f>INDEX(Sheet1!H:H,MATCH('Total 3 Bulan'!A:A,Sheet1!A:A,0))</f>
        <v>Sedikit</v>
      </c>
      <c r="J85">
        <f t="shared" si="4"/>
        <v>0</v>
      </c>
      <c r="K85">
        <f t="shared" si="5"/>
        <v>0</v>
      </c>
      <c r="P85" s="9" t="s">
        <v>120</v>
      </c>
      <c r="Q85" s="9" t="s">
        <v>142</v>
      </c>
    </row>
    <row r="86" spans="1:17" ht="15.75" x14ac:dyDescent="0.25">
      <c r="A86">
        <v>84</v>
      </c>
      <c r="B86" s="12" t="s">
        <v>90</v>
      </c>
      <c r="C86" s="13">
        <v>2465</v>
      </c>
      <c r="D86" s="13">
        <v>2532</v>
      </c>
      <c r="E86" s="13">
        <v>2539</v>
      </c>
      <c r="F86" s="12">
        <f t="shared" si="3"/>
        <v>7536</v>
      </c>
      <c r="G86" s="12" t="s">
        <v>123</v>
      </c>
      <c r="H86">
        <f>INDEX(Sheet1!E:E,MATCH('Total 3 Bulan'!A:A,Sheet1!A:A,0))</f>
        <v>7536</v>
      </c>
      <c r="I86" t="str">
        <f>INDEX(Sheet1!H:H,MATCH('Total 3 Bulan'!A:A,Sheet1!A:A,0))</f>
        <v>Sangat Banyak</v>
      </c>
      <c r="J86">
        <f t="shared" si="4"/>
        <v>0</v>
      </c>
      <c r="K86">
        <f t="shared" si="5"/>
        <v>0</v>
      </c>
      <c r="P86" s="9" t="s">
        <v>121</v>
      </c>
      <c r="Q86" s="9" t="s">
        <v>143</v>
      </c>
    </row>
    <row r="87" spans="1:17" ht="15.75" x14ac:dyDescent="0.25">
      <c r="A87">
        <v>85</v>
      </c>
      <c r="B87" s="12" t="s">
        <v>91</v>
      </c>
      <c r="C87" s="13">
        <v>2069</v>
      </c>
      <c r="D87" s="13">
        <v>2159</v>
      </c>
      <c r="E87" s="13">
        <v>2159</v>
      </c>
      <c r="F87" s="12">
        <f t="shared" si="3"/>
        <v>6387</v>
      </c>
      <c r="G87" s="12" t="s">
        <v>122</v>
      </c>
      <c r="H87">
        <f>INDEX(Sheet1!E:E,MATCH('Total 3 Bulan'!A:A,Sheet1!A:A,0))</f>
        <v>6387</v>
      </c>
      <c r="I87" t="str">
        <f>INDEX(Sheet1!H:H,MATCH('Total 3 Bulan'!A:A,Sheet1!A:A,0))</f>
        <v>Banyak</v>
      </c>
      <c r="J87">
        <f t="shared" si="4"/>
        <v>0</v>
      </c>
      <c r="K87">
        <f t="shared" si="5"/>
        <v>0</v>
      </c>
      <c r="P87" s="9" t="s">
        <v>122</v>
      </c>
      <c r="Q87" s="9" t="s">
        <v>140</v>
      </c>
    </row>
    <row r="88" spans="1:17" ht="15.75" x14ac:dyDescent="0.25">
      <c r="A88">
        <v>86</v>
      </c>
      <c r="B88" s="12" t="s">
        <v>92</v>
      </c>
      <c r="C88" s="13">
        <v>2367</v>
      </c>
      <c r="D88" s="13">
        <v>2457</v>
      </c>
      <c r="E88" s="13">
        <v>2457</v>
      </c>
      <c r="F88" s="12">
        <f t="shared" si="3"/>
        <v>7281</v>
      </c>
      <c r="G88" s="12" t="s">
        <v>123</v>
      </c>
      <c r="H88">
        <f>INDEX(Sheet1!E:E,MATCH('Total 3 Bulan'!A:A,Sheet1!A:A,0))</f>
        <v>7281</v>
      </c>
      <c r="I88" t="str">
        <f>INDEX(Sheet1!H:H,MATCH('Total 3 Bulan'!A:A,Sheet1!A:A,0))</f>
        <v>Sangat Banyak</v>
      </c>
      <c r="J88">
        <f t="shared" si="4"/>
        <v>0</v>
      </c>
      <c r="K88">
        <f t="shared" si="5"/>
        <v>0</v>
      </c>
      <c r="P88" s="9" t="s">
        <v>123</v>
      </c>
      <c r="Q88" s="9" t="s">
        <v>141</v>
      </c>
    </row>
    <row r="89" spans="1:17" ht="15.75" x14ac:dyDescent="0.25">
      <c r="A89">
        <v>87</v>
      </c>
      <c r="B89" s="12" t="s">
        <v>93</v>
      </c>
      <c r="C89" s="13">
        <v>1663</v>
      </c>
      <c r="D89" s="13">
        <v>1714</v>
      </c>
      <c r="E89" s="13">
        <v>1714</v>
      </c>
      <c r="F89" s="12">
        <f t="shared" si="3"/>
        <v>5091</v>
      </c>
      <c r="G89" s="12" t="s">
        <v>122</v>
      </c>
      <c r="H89">
        <f>INDEX(Sheet1!E:E,MATCH('Total 3 Bulan'!A:A,Sheet1!A:A,0))</f>
        <v>5091</v>
      </c>
      <c r="I89" t="str">
        <f>INDEX(Sheet1!H:H,MATCH('Total 3 Bulan'!A:A,Sheet1!A:A,0))</f>
        <v>Banyak</v>
      </c>
      <c r="J89">
        <f t="shared" si="4"/>
        <v>0</v>
      </c>
      <c r="K89">
        <f t="shared" si="5"/>
        <v>0</v>
      </c>
    </row>
    <row r="90" spans="1:17" ht="15.75" x14ac:dyDescent="0.25">
      <c r="A90">
        <v>88</v>
      </c>
      <c r="B90" s="12" t="s">
        <v>94</v>
      </c>
      <c r="C90" s="13">
        <v>293</v>
      </c>
      <c r="D90" s="13">
        <v>241</v>
      </c>
      <c r="E90" s="13">
        <v>241</v>
      </c>
      <c r="F90" s="12">
        <f t="shared" si="3"/>
        <v>775</v>
      </c>
      <c r="G90" s="12" t="s">
        <v>120</v>
      </c>
      <c r="H90">
        <f>INDEX(Sheet1!E:E,MATCH('Total 3 Bulan'!A:A,Sheet1!A:A,0))</f>
        <v>775</v>
      </c>
      <c r="I90" t="str">
        <f>INDEX(Sheet1!H:H,MATCH('Total 3 Bulan'!A:A,Sheet1!A:A,0))</f>
        <v>Sangat Sedikit</v>
      </c>
      <c r="J90">
        <f t="shared" si="4"/>
        <v>0</v>
      </c>
      <c r="K90">
        <f t="shared" si="5"/>
        <v>0</v>
      </c>
    </row>
    <row r="91" spans="1:17" ht="15.75" x14ac:dyDescent="0.25">
      <c r="A91">
        <v>89</v>
      </c>
      <c r="B91" s="12" t="s">
        <v>95</v>
      </c>
      <c r="C91" s="13">
        <v>1738</v>
      </c>
      <c r="D91" s="13">
        <v>1789</v>
      </c>
      <c r="E91" s="13">
        <v>1789</v>
      </c>
      <c r="F91" s="12">
        <f t="shared" si="3"/>
        <v>5316</v>
      </c>
      <c r="G91" s="12" t="s">
        <v>122</v>
      </c>
      <c r="H91">
        <f>INDEX(Sheet1!E:E,MATCH('Total 3 Bulan'!A:A,Sheet1!A:A,0))</f>
        <v>5316</v>
      </c>
      <c r="I91" t="str">
        <f>INDEX(Sheet1!H:H,MATCH('Total 3 Bulan'!A:A,Sheet1!A:A,0))</f>
        <v>Banyak</v>
      </c>
      <c r="J91">
        <f t="shared" si="4"/>
        <v>0</v>
      </c>
      <c r="K91">
        <f t="shared" si="5"/>
        <v>0</v>
      </c>
    </row>
    <row r="92" spans="1:17" ht="15.75" x14ac:dyDescent="0.25">
      <c r="A92">
        <v>90</v>
      </c>
      <c r="B92" s="12" t="s">
        <v>96</v>
      </c>
      <c r="C92" s="13">
        <v>962</v>
      </c>
      <c r="D92" s="13">
        <v>751</v>
      </c>
      <c r="E92" s="13">
        <v>737</v>
      </c>
      <c r="F92" s="12">
        <f t="shared" si="3"/>
        <v>2450</v>
      </c>
      <c r="G92" s="12" t="s">
        <v>121</v>
      </c>
      <c r="H92">
        <f>INDEX(Sheet1!E:E,MATCH('Total 3 Bulan'!A:A,Sheet1!A:A,0))</f>
        <v>2450</v>
      </c>
      <c r="I92" t="str">
        <f>INDEX(Sheet1!H:H,MATCH('Total 3 Bulan'!A:A,Sheet1!A:A,0))</f>
        <v>Sedikit</v>
      </c>
      <c r="J92">
        <f t="shared" si="4"/>
        <v>0</v>
      </c>
      <c r="K92">
        <f t="shared" si="5"/>
        <v>0</v>
      </c>
    </row>
    <row r="93" spans="1:17" ht="15.75" x14ac:dyDescent="0.25">
      <c r="A93">
        <v>91</v>
      </c>
      <c r="B93" s="12" t="s">
        <v>97</v>
      </c>
      <c r="C93" s="13">
        <v>890</v>
      </c>
      <c r="D93" s="13">
        <v>779</v>
      </c>
      <c r="E93" s="13">
        <v>730</v>
      </c>
      <c r="F93" s="12">
        <f t="shared" si="3"/>
        <v>2399</v>
      </c>
      <c r="G93" s="12" t="s">
        <v>121</v>
      </c>
      <c r="H93">
        <f>INDEX(Sheet1!E:E,MATCH('Total 3 Bulan'!A:A,Sheet1!A:A,0))</f>
        <v>2399</v>
      </c>
      <c r="I93" t="str">
        <f>INDEX(Sheet1!H:H,MATCH('Total 3 Bulan'!A:A,Sheet1!A:A,0))</f>
        <v>Sedikit</v>
      </c>
      <c r="J93">
        <f t="shared" si="4"/>
        <v>0</v>
      </c>
      <c r="K93">
        <f t="shared" si="5"/>
        <v>0</v>
      </c>
    </row>
    <row r="94" spans="1:17" ht="15.75" x14ac:dyDescent="0.25">
      <c r="A94">
        <v>92</v>
      </c>
      <c r="B94" s="12" t="s">
        <v>98</v>
      </c>
      <c r="C94" s="13">
        <v>739</v>
      </c>
      <c r="D94" s="13">
        <v>761</v>
      </c>
      <c r="E94" s="13">
        <v>761</v>
      </c>
      <c r="F94" s="12">
        <f t="shared" si="3"/>
        <v>2261</v>
      </c>
      <c r="G94" s="12" t="s">
        <v>121</v>
      </c>
      <c r="H94">
        <f>INDEX(Sheet1!E:E,MATCH('Total 3 Bulan'!A:A,Sheet1!A:A,0))</f>
        <v>2261</v>
      </c>
      <c r="I94" t="str">
        <f>INDEX(Sheet1!H:H,MATCH('Total 3 Bulan'!A:A,Sheet1!A:A,0))</f>
        <v>Sedikit</v>
      </c>
      <c r="J94">
        <f t="shared" si="4"/>
        <v>0</v>
      </c>
      <c r="K94">
        <f t="shared" si="5"/>
        <v>0</v>
      </c>
    </row>
    <row r="95" spans="1:17" ht="15.75" x14ac:dyDescent="0.25">
      <c r="A95">
        <v>93</v>
      </c>
      <c r="B95" s="12" t="s">
        <v>99</v>
      </c>
      <c r="C95" s="13">
        <v>729</v>
      </c>
      <c r="D95" s="13">
        <v>751</v>
      </c>
      <c r="E95" s="13">
        <v>751</v>
      </c>
      <c r="F95" s="12">
        <f t="shared" si="3"/>
        <v>2231</v>
      </c>
      <c r="G95" s="12" t="s">
        <v>121</v>
      </c>
      <c r="H95">
        <f>INDEX(Sheet1!E:E,MATCH('Total 3 Bulan'!A:A,Sheet1!A:A,0))</f>
        <v>2231</v>
      </c>
      <c r="I95" t="str">
        <f>INDEX(Sheet1!H:H,MATCH('Total 3 Bulan'!A:A,Sheet1!A:A,0))</f>
        <v>Sedikit</v>
      </c>
      <c r="J95">
        <f t="shared" si="4"/>
        <v>0</v>
      </c>
      <c r="K95">
        <f t="shared" si="5"/>
        <v>0</v>
      </c>
    </row>
    <row r="96" spans="1:17" ht="15.75" x14ac:dyDescent="0.25">
      <c r="A96">
        <v>94</v>
      </c>
      <c r="B96" s="12" t="s">
        <v>100</v>
      </c>
      <c r="C96" s="13">
        <v>354</v>
      </c>
      <c r="D96" s="13">
        <v>286</v>
      </c>
      <c r="E96" s="13">
        <v>286</v>
      </c>
      <c r="F96" s="12">
        <f t="shared" si="3"/>
        <v>926</v>
      </c>
      <c r="G96" s="12" t="s">
        <v>120</v>
      </c>
      <c r="H96">
        <f>INDEX(Sheet1!E:E,MATCH('Total 3 Bulan'!A:A,Sheet1!A:A,0))</f>
        <v>926</v>
      </c>
      <c r="I96" t="str">
        <f>INDEX(Sheet1!H:H,MATCH('Total 3 Bulan'!A:A,Sheet1!A:A,0))</f>
        <v>Sangat Sedikit</v>
      </c>
      <c r="J96">
        <f t="shared" si="4"/>
        <v>0</v>
      </c>
      <c r="K96">
        <f t="shared" si="5"/>
        <v>0</v>
      </c>
      <c r="P96" s="9" t="s">
        <v>120</v>
      </c>
      <c r="Q96" s="9" t="s">
        <v>142</v>
      </c>
    </row>
    <row r="97" spans="1:17" ht="15.75" x14ac:dyDescent="0.25">
      <c r="A97">
        <v>95</v>
      </c>
      <c r="B97" s="12" t="s">
        <v>101</v>
      </c>
      <c r="C97" s="13">
        <v>2405</v>
      </c>
      <c r="D97" s="13">
        <v>2463</v>
      </c>
      <c r="E97" s="13">
        <v>2463</v>
      </c>
      <c r="F97" s="12">
        <f t="shared" si="3"/>
        <v>7331</v>
      </c>
      <c r="G97" s="12" t="s">
        <v>123</v>
      </c>
      <c r="H97">
        <f>INDEX(Sheet1!E:E,MATCH('Total 3 Bulan'!A:A,Sheet1!A:A,0))</f>
        <v>7331</v>
      </c>
      <c r="I97" t="str">
        <f>INDEX(Sheet1!H:H,MATCH('Total 3 Bulan'!A:A,Sheet1!A:A,0))</f>
        <v>Sangat Banyak</v>
      </c>
      <c r="J97">
        <f t="shared" si="4"/>
        <v>0</v>
      </c>
      <c r="K97">
        <f t="shared" si="5"/>
        <v>0</v>
      </c>
      <c r="P97" s="9" t="s">
        <v>121</v>
      </c>
      <c r="Q97" s="9" t="s">
        <v>143</v>
      </c>
    </row>
    <row r="98" spans="1:17" ht="15.75" x14ac:dyDescent="0.25">
      <c r="A98">
        <v>96</v>
      </c>
      <c r="B98" s="12" t="s">
        <v>102</v>
      </c>
      <c r="C98" s="13">
        <v>2250</v>
      </c>
      <c r="D98" s="13">
        <v>2340</v>
      </c>
      <c r="E98" s="13">
        <v>2340</v>
      </c>
      <c r="F98" s="12">
        <f t="shared" si="3"/>
        <v>6930</v>
      </c>
      <c r="G98" s="12" t="s">
        <v>122</v>
      </c>
      <c r="H98">
        <f>INDEX(Sheet1!E:E,MATCH('Total 3 Bulan'!A:A,Sheet1!A:A,0))</f>
        <v>6930</v>
      </c>
      <c r="I98" t="str">
        <f>INDEX(Sheet1!H:H,MATCH('Total 3 Bulan'!A:A,Sheet1!A:A,0))</f>
        <v>Banyak</v>
      </c>
      <c r="J98">
        <f t="shared" si="4"/>
        <v>0</v>
      </c>
      <c r="K98">
        <f t="shared" si="5"/>
        <v>0</v>
      </c>
      <c r="P98" s="9" t="s">
        <v>122</v>
      </c>
      <c r="Q98" s="9" t="s">
        <v>140</v>
      </c>
    </row>
    <row r="99" spans="1:17" ht="15.75" x14ac:dyDescent="0.25">
      <c r="A99">
        <v>97</v>
      </c>
      <c r="B99" s="12" t="s">
        <v>103</v>
      </c>
      <c r="C99" s="13">
        <v>934</v>
      </c>
      <c r="D99" s="13">
        <v>708</v>
      </c>
      <c r="E99" s="13">
        <v>723</v>
      </c>
      <c r="F99" s="12">
        <f t="shared" si="3"/>
        <v>2365</v>
      </c>
      <c r="G99" s="12" t="s">
        <v>121</v>
      </c>
      <c r="H99">
        <f>INDEX(Sheet1!E:E,MATCH('Total 3 Bulan'!A:A,Sheet1!A:A,0))</f>
        <v>2365</v>
      </c>
      <c r="I99" t="str">
        <f>INDEX(Sheet1!H:H,MATCH('Total 3 Bulan'!A:A,Sheet1!A:A,0))</f>
        <v>Sedikit</v>
      </c>
      <c r="J99">
        <f t="shared" si="4"/>
        <v>0</v>
      </c>
      <c r="K99">
        <f t="shared" si="5"/>
        <v>0</v>
      </c>
      <c r="P99" s="9" t="s">
        <v>123</v>
      </c>
      <c r="Q99" s="9" t="s">
        <v>141</v>
      </c>
    </row>
    <row r="100" spans="1:17" ht="15.75" x14ac:dyDescent="0.25">
      <c r="A100">
        <v>98</v>
      </c>
      <c r="B100" s="12" t="s">
        <v>104</v>
      </c>
      <c r="C100" s="13">
        <v>1783</v>
      </c>
      <c r="D100" s="13">
        <v>1841</v>
      </c>
      <c r="E100" s="13">
        <v>1841</v>
      </c>
      <c r="F100" s="12">
        <f t="shared" si="3"/>
        <v>5465</v>
      </c>
      <c r="G100" s="12" t="s">
        <v>122</v>
      </c>
      <c r="H100">
        <f>INDEX(Sheet1!E:E,MATCH('Total 3 Bulan'!A:A,Sheet1!A:A,0))</f>
        <v>5465</v>
      </c>
      <c r="I100" t="str">
        <f>INDEX(Sheet1!H:H,MATCH('Total 3 Bulan'!A:A,Sheet1!A:A,0))</f>
        <v>Banyak</v>
      </c>
      <c r="J100">
        <f t="shared" si="4"/>
        <v>0</v>
      </c>
      <c r="K100">
        <f t="shared" si="5"/>
        <v>0</v>
      </c>
    </row>
    <row r="101" spans="1:17" ht="15.75" x14ac:dyDescent="0.25">
      <c r="A101">
        <v>99</v>
      </c>
      <c r="B101" s="12" t="s">
        <v>105</v>
      </c>
      <c r="C101" s="13">
        <v>1734</v>
      </c>
      <c r="D101" s="13">
        <v>1785</v>
      </c>
      <c r="E101" s="13">
        <v>1785</v>
      </c>
      <c r="F101" s="12">
        <f t="shared" si="3"/>
        <v>5304</v>
      </c>
      <c r="G101" s="12" t="s">
        <v>122</v>
      </c>
      <c r="H101">
        <f>INDEX(Sheet1!E:E,MATCH('Total 3 Bulan'!A:A,Sheet1!A:A,0))</f>
        <v>5304</v>
      </c>
      <c r="I101" t="str">
        <f>INDEX(Sheet1!H:H,MATCH('Total 3 Bulan'!A:A,Sheet1!A:A,0))</f>
        <v>Banyak</v>
      </c>
      <c r="J101">
        <f t="shared" si="4"/>
        <v>0</v>
      </c>
      <c r="K101">
        <f t="shared" si="5"/>
        <v>0</v>
      </c>
    </row>
    <row r="102" spans="1:17" ht="15.75" x14ac:dyDescent="0.25">
      <c r="A102">
        <v>100</v>
      </c>
      <c r="B102" s="12" t="s">
        <v>106</v>
      </c>
      <c r="C102" s="13">
        <v>2398</v>
      </c>
      <c r="D102" s="13">
        <v>1874</v>
      </c>
      <c r="E102" s="13">
        <v>1875</v>
      </c>
      <c r="F102" s="12">
        <f t="shared" si="3"/>
        <v>6147</v>
      </c>
      <c r="G102" s="12" t="s">
        <v>122</v>
      </c>
      <c r="H102">
        <f>INDEX(Sheet1!E:E,MATCH('Total 3 Bulan'!A:A,Sheet1!A:A,0))</f>
        <v>6147</v>
      </c>
      <c r="I102" t="str">
        <f>INDEX(Sheet1!H:H,MATCH('Total 3 Bulan'!A:A,Sheet1!A:A,0))</f>
        <v>Banyak</v>
      </c>
      <c r="J102">
        <f t="shared" si="4"/>
        <v>0</v>
      </c>
      <c r="K102">
        <f t="shared" si="5"/>
        <v>0</v>
      </c>
    </row>
  </sheetData>
  <mergeCells count="4">
    <mergeCell ref="C1:E1"/>
    <mergeCell ref="B1:B2"/>
    <mergeCell ref="F1:F2"/>
    <mergeCell ref="M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H2" sqref="H2"/>
    </sheetView>
  </sheetViews>
  <sheetFormatPr defaultRowHeight="15" x14ac:dyDescent="0.25"/>
  <cols>
    <col min="1" max="1" width="15.7109375" customWidth="1"/>
    <col min="2" max="2" width="18.85546875" customWidth="1"/>
    <col min="3" max="3" width="23.140625" customWidth="1"/>
    <col min="4" max="4" width="20.42578125" customWidth="1"/>
    <col min="5" max="5" width="14.28515625" customWidth="1"/>
    <col min="6" max="6" width="9.5703125" style="39" customWidth="1"/>
    <col min="7" max="7" width="16" style="39" bestFit="1" customWidth="1"/>
    <col min="8" max="9" width="16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124</v>
      </c>
      <c r="E1" s="1" t="s">
        <v>125</v>
      </c>
      <c r="F1" s="37" t="s">
        <v>126</v>
      </c>
      <c r="G1" s="40"/>
      <c r="H1" s="16"/>
    </row>
    <row r="2" spans="1:10" ht="15.75" x14ac:dyDescent="0.25">
      <c r="A2" s="4">
        <v>1</v>
      </c>
      <c r="B2" s="4" t="s">
        <v>4</v>
      </c>
      <c r="C2" s="4" t="s">
        <v>5</v>
      </c>
      <c r="D2" s="5">
        <v>7588</v>
      </c>
      <c r="E2" s="5" t="s">
        <v>128</v>
      </c>
      <c r="F2" s="38" t="s">
        <v>129</v>
      </c>
      <c r="G2" s="5" t="s">
        <v>130</v>
      </c>
      <c r="H2" s="16">
        <v>9</v>
      </c>
      <c r="I2" s="16" t="s">
        <v>153</v>
      </c>
      <c r="J2" t="str">
        <f>"insert into mstr_pelanggan values(0,'"&amp;B2&amp;"',"&amp;H2&amp;",'"&amp;E2&amp;"','"&amp;G2&amp;"','"&amp;C2&amp;"','"&amp;I2&amp;"');"</f>
        <v>insert into mstr_pelanggan values(0,'Pelanggan 1',9,'Harian','Berpotensi','Pedagang Ayam Potong','DL');</v>
      </c>
    </row>
    <row r="3" spans="1:10" ht="15.75" x14ac:dyDescent="0.25">
      <c r="A3" s="4">
        <v>2</v>
      </c>
      <c r="B3" s="4" t="s">
        <v>6</v>
      </c>
      <c r="C3" s="4" t="s">
        <v>5</v>
      </c>
      <c r="D3" s="5">
        <v>7443</v>
      </c>
      <c r="E3" s="5" t="s">
        <v>128</v>
      </c>
      <c r="F3" s="38" t="s">
        <v>131</v>
      </c>
      <c r="G3" s="5" t="s">
        <v>130</v>
      </c>
      <c r="H3" s="16">
        <v>11</v>
      </c>
      <c r="I3" s="16" t="s">
        <v>153</v>
      </c>
      <c r="J3" t="str">
        <f t="shared" ref="J3:J66" si="0">"insert into mstr_pelanggan values(0,'"&amp;B3&amp;"',"&amp;H3&amp;",'"&amp;E3&amp;"','"&amp;G3&amp;"','"&amp;C3&amp;"','"&amp;I3&amp;"');"</f>
        <v>insert into mstr_pelanggan values(0,'Pelanggan 2',11,'Harian','Berpotensi','Pedagang Ayam Potong','DL');</v>
      </c>
    </row>
    <row r="4" spans="1:10" ht="15.75" x14ac:dyDescent="0.25">
      <c r="A4" s="4">
        <v>3</v>
      </c>
      <c r="B4" s="4" t="s">
        <v>7</v>
      </c>
      <c r="C4" s="4" t="s">
        <v>5</v>
      </c>
      <c r="D4" s="5">
        <v>631</v>
      </c>
      <c r="E4" s="5" t="s">
        <v>132</v>
      </c>
      <c r="F4" s="38" t="s">
        <v>131</v>
      </c>
      <c r="G4" s="5" t="s">
        <v>133</v>
      </c>
      <c r="H4" s="16">
        <v>11</v>
      </c>
      <c r="I4" s="16" t="s">
        <v>153</v>
      </c>
      <c r="J4" t="str">
        <f t="shared" si="0"/>
        <v>insert into mstr_pelanggan values(0,'Pelanggan 3',11,'Mingguan','Tidak Berpotensi','Pedagang Ayam Potong','DL');</v>
      </c>
    </row>
    <row r="5" spans="1:10" ht="15.75" x14ac:dyDescent="0.25">
      <c r="A5" s="4">
        <v>4</v>
      </c>
      <c r="B5" s="4" t="s">
        <v>8</v>
      </c>
      <c r="C5" s="4" t="s">
        <v>5</v>
      </c>
      <c r="D5" s="5">
        <v>845</v>
      </c>
      <c r="E5" s="5" t="s">
        <v>132</v>
      </c>
      <c r="F5" s="38" t="s">
        <v>129</v>
      </c>
      <c r="G5" s="5" t="s">
        <v>133</v>
      </c>
      <c r="H5" s="16">
        <v>9</v>
      </c>
      <c r="I5" s="16" t="s">
        <v>153</v>
      </c>
      <c r="J5" t="str">
        <f t="shared" si="0"/>
        <v>insert into mstr_pelanggan values(0,'Pelanggan 4',9,'Mingguan','Tidak Berpotensi','Pedagang Ayam Potong','DL');</v>
      </c>
    </row>
    <row r="6" spans="1:10" ht="15.75" x14ac:dyDescent="0.25">
      <c r="A6" s="4">
        <v>5</v>
      </c>
      <c r="B6" s="4" t="s">
        <v>9</v>
      </c>
      <c r="C6" s="4" t="s">
        <v>5</v>
      </c>
      <c r="D6" s="5">
        <v>5013</v>
      </c>
      <c r="E6" s="5" t="s">
        <v>128</v>
      </c>
      <c r="F6" s="38" t="s">
        <v>131</v>
      </c>
      <c r="G6" s="5" t="s">
        <v>130</v>
      </c>
      <c r="H6" s="16">
        <v>11</v>
      </c>
      <c r="I6" s="16" t="s">
        <v>153</v>
      </c>
      <c r="J6" t="str">
        <f t="shared" si="0"/>
        <v>insert into mstr_pelanggan values(0,'Pelanggan 5',11,'Harian','Berpotensi','Pedagang Ayam Potong','DL');</v>
      </c>
    </row>
    <row r="7" spans="1:10" ht="15.75" x14ac:dyDescent="0.25">
      <c r="A7" s="4">
        <v>6</v>
      </c>
      <c r="B7" s="4" t="s">
        <v>10</v>
      </c>
      <c r="C7" s="4" t="s">
        <v>5</v>
      </c>
      <c r="D7" s="5">
        <v>5156</v>
      </c>
      <c r="E7" s="5" t="s">
        <v>128</v>
      </c>
      <c r="F7" s="38" t="s">
        <v>129</v>
      </c>
      <c r="G7" s="5" t="s">
        <v>130</v>
      </c>
      <c r="H7" s="16">
        <v>9</v>
      </c>
      <c r="I7" s="16" t="s">
        <v>153</v>
      </c>
      <c r="J7" t="str">
        <f t="shared" si="0"/>
        <v>insert into mstr_pelanggan values(0,'Pelanggan 6',9,'Harian','Berpotensi','Pedagang Ayam Potong','DL');</v>
      </c>
    </row>
    <row r="8" spans="1:10" ht="15.75" x14ac:dyDescent="0.25">
      <c r="A8" s="4">
        <v>7</v>
      </c>
      <c r="B8" s="4" t="s">
        <v>11</v>
      </c>
      <c r="C8" s="4" t="s">
        <v>12</v>
      </c>
      <c r="D8" s="5">
        <v>1068</v>
      </c>
      <c r="E8" s="5" t="s">
        <v>132</v>
      </c>
      <c r="F8" s="38" t="s">
        <v>129</v>
      </c>
      <c r="G8" s="5" t="s">
        <v>133</v>
      </c>
      <c r="H8" s="16">
        <v>9</v>
      </c>
      <c r="I8" s="16" t="s">
        <v>153</v>
      </c>
      <c r="J8" t="str">
        <f t="shared" si="0"/>
        <v>insert into mstr_pelanggan values(0,'Pelanggan 7',9,'Mingguan','Tidak Berpotensi','Catering','DL');</v>
      </c>
    </row>
    <row r="9" spans="1:10" ht="15.75" x14ac:dyDescent="0.25">
      <c r="A9" s="4">
        <v>8</v>
      </c>
      <c r="B9" s="4" t="s">
        <v>13</v>
      </c>
      <c r="C9" s="4" t="s">
        <v>14</v>
      </c>
      <c r="D9" s="5">
        <v>536</v>
      </c>
      <c r="E9" s="5" t="s">
        <v>132</v>
      </c>
      <c r="F9" s="38" t="s">
        <v>129</v>
      </c>
      <c r="G9" s="5" t="s">
        <v>133</v>
      </c>
      <c r="H9" s="16">
        <v>9</v>
      </c>
      <c r="I9" s="16" t="s">
        <v>153</v>
      </c>
      <c r="J9" t="str">
        <f t="shared" si="0"/>
        <v>insert into mstr_pelanggan values(0,'Pelanggan 8',9,'Mingguan','Tidak Berpotensi','Penjual Mie Ayam','DL');</v>
      </c>
    </row>
    <row r="10" spans="1:10" ht="15.75" x14ac:dyDescent="0.25">
      <c r="A10" s="4">
        <v>9</v>
      </c>
      <c r="B10" s="4" t="s">
        <v>15</v>
      </c>
      <c r="C10" s="4" t="s">
        <v>5</v>
      </c>
      <c r="D10" s="5">
        <v>7073</v>
      </c>
      <c r="E10" s="5" t="s">
        <v>128</v>
      </c>
      <c r="F10" s="38" t="s">
        <v>131</v>
      </c>
      <c r="G10" s="5" t="s">
        <v>130</v>
      </c>
      <c r="H10" s="16">
        <v>11</v>
      </c>
      <c r="I10" s="16" t="s">
        <v>153</v>
      </c>
      <c r="J10" t="str">
        <f t="shared" si="0"/>
        <v>insert into mstr_pelanggan values(0,'Pelanggan 9',11,'Harian','Berpotensi','Pedagang Ayam Potong','DL');</v>
      </c>
    </row>
    <row r="11" spans="1:10" ht="15.75" x14ac:dyDescent="0.25">
      <c r="A11" s="4">
        <v>10</v>
      </c>
      <c r="B11" s="4" t="s">
        <v>16</v>
      </c>
      <c r="C11" s="4" t="s">
        <v>12</v>
      </c>
      <c r="D11" s="5">
        <v>2646</v>
      </c>
      <c r="E11" s="5" t="s">
        <v>128</v>
      </c>
      <c r="F11" s="38" t="s">
        <v>131</v>
      </c>
      <c r="G11" s="5" t="s">
        <v>130</v>
      </c>
      <c r="H11" s="16">
        <v>11</v>
      </c>
      <c r="I11" s="16" t="s">
        <v>153</v>
      </c>
      <c r="J11" t="str">
        <f t="shared" si="0"/>
        <v>insert into mstr_pelanggan values(0,'Pelanggan 10',11,'Harian','Berpotensi','Catering','DL');</v>
      </c>
    </row>
    <row r="12" spans="1:10" ht="15.75" x14ac:dyDescent="0.25">
      <c r="A12" s="4">
        <v>11</v>
      </c>
      <c r="B12" s="4" t="s">
        <v>17</v>
      </c>
      <c r="C12" s="4" t="s">
        <v>14</v>
      </c>
      <c r="D12" s="5">
        <v>2067</v>
      </c>
      <c r="E12" s="5" t="s">
        <v>128</v>
      </c>
      <c r="F12" s="38" t="s">
        <v>129</v>
      </c>
      <c r="G12" s="5" t="s">
        <v>130</v>
      </c>
      <c r="H12" s="16">
        <v>9</v>
      </c>
      <c r="I12" s="16" t="s">
        <v>153</v>
      </c>
      <c r="J12" t="str">
        <f t="shared" si="0"/>
        <v>insert into mstr_pelanggan values(0,'Pelanggan 11',9,'Harian','Berpotensi','Penjual Mie Ayam','DL');</v>
      </c>
    </row>
    <row r="13" spans="1:10" ht="15.75" x14ac:dyDescent="0.25">
      <c r="A13" s="4">
        <v>12</v>
      </c>
      <c r="B13" s="4" t="s">
        <v>18</v>
      </c>
      <c r="C13" s="4" t="s">
        <v>5</v>
      </c>
      <c r="D13" s="5">
        <v>8070</v>
      </c>
      <c r="E13" s="5" t="s">
        <v>128</v>
      </c>
      <c r="F13" s="38" t="s">
        <v>129</v>
      </c>
      <c r="G13" s="5" t="s">
        <v>130</v>
      </c>
      <c r="H13" s="16">
        <v>9</v>
      </c>
      <c r="I13" s="16" t="s">
        <v>153</v>
      </c>
      <c r="J13" t="str">
        <f t="shared" si="0"/>
        <v>insert into mstr_pelanggan values(0,'Pelanggan 12',9,'Harian','Berpotensi','Pedagang Ayam Potong','DL');</v>
      </c>
    </row>
    <row r="14" spans="1:10" ht="15.75" x14ac:dyDescent="0.25">
      <c r="A14" s="4">
        <v>13</v>
      </c>
      <c r="B14" s="4" t="s">
        <v>19</v>
      </c>
      <c r="C14" s="4" t="s">
        <v>12</v>
      </c>
      <c r="D14" s="5">
        <v>2172</v>
      </c>
      <c r="E14" s="5" t="s">
        <v>132</v>
      </c>
      <c r="F14" s="38" t="s">
        <v>131</v>
      </c>
      <c r="G14" s="5" t="s">
        <v>133</v>
      </c>
      <c r="H14" s="16">
        <v>11</v>
      </c>
      <c r="I14" s="16" t="s">
        <v>153</v>
      </c>
      <c r="J14" t="str">
        <f t="shared" si="0"/>
        <v>insert into mstr_pelanggan values(0,'Pelanggan 13',11,'Mingguan','Tidak Berpotensi','Catering','DL');</v>
      </c>
    </row>
    <row r="15" spans="1:10" ht="15.75" x14ac:dyDescent="0.25">
      <c r="A15" s="4">
        <v>14</v>
      </c>
      <c r="B15" s="4" t="s">
        <v>20</v>
      </c>
      <c r="C15" s="4" t="s">
        <v>5</v>
      </c>
      <c r="D15" s="5">
        <v>7079</v>
      </c>
      <c r="E15" s="5" t="s">
        <v>128</v>
      </c>
      <c r="F15" s="38" t="s">
        <v>129</v>
      </c>
      <c r="G15" s="5" t="s">
        <v>130</v>
      </c>
      <c r="H15" s="16">
        <v>9</v>
      </c>
      <c r="I15" s="16" t="s">
        <v>153</v>
      </c>
      <c r="J15" t="str">
        <f t="shared" si="0"/>
        <v>insert into mstr_pelanggan values(0,'Pelanggan 14',9,'Harian','Berpotensi','Pedagang Ayam Potong','DL');</v>
      </c>
    </row>
    <row r="16" spans="1:10" ht="15.75" x14ac:dyDescent="0.25">
      <c r="A16" s="4">
        <v>15</v>
      </c>
      <c r="B16" s="4" t="s">
        <v>21</v>
      </c>
      <c r="C16" s="4" t="s">
        <v>14</v>
      </c>
      <c r="D16" s="5">
        <v>1935</v>
      </c>
      <c r="E16" s="5" t="s">
        <v>128</v>
      </c>
      <c r="F16" s="38" t="s">
        <v>129</v>
      </c>
      <c r="G16" s="5" t="s">
        <v>130</v>
      </c>
      <c r="H16" s="16">
        <v>9</v>
      </c>
      <c r="I16" s="16" t="s">
        <v>153</v>
      </c>
      <c r="J16" t="str">
        <f t="shared" si="0"/>
        <v>insert into mstr_pelanggan values(0,'Pelanggan 15',9,'Harian','Berpotensi','Penjual Mie Ayam','DL');</v>
      </c>
    </row>
    <row r="17" spans="1:10" ht="15.75" x14ac:dyDescent="0.25">
      <c r="A17" s="4">
        <v>16</v>
      </c>
      <c r="B17" s="4" t="s">
        <v>22</v>
      </c>
      <c r="C17" s="4" t="s">
        <v>12</v>
      </c>
      <c r="D17" s="5">
        <v>2918</v>
      </c>
      <c r="E17" s="5" t="s">
        <v>128</v>
      </c>
      <c r="F17" s="38" t="s">
        <v>131</v>
      </c>
      <c r="G17" s="5" t="s">
        <v>130</v>
      </c>
      <c r="H17" s="16">
        <v>11</v>
      </c>
      <c r="I17" s="16" t="s">
        <v>153</v>
      </c>
      <c r="J17" t="str">
        <f t="shared" si="0"/>
        <v>insert into mstr_pelanggan values(0,'Pelanggan 16',11,'Harian','Berpotensi','Catering','DL');</v>
      </c>
    </row>
    <row r="18" spans="1:10" ht="15.75" x14ac:dyDescent="0.25">
      <c r="A18" s="4">
        <v>17</v>
      </c>
      <c r="B18" s="4" t="s">
        <v>23</v>
      </c>
      <c r="C18" s="4" t="s">
        <v>5</v>
      </c>
      <c r="D18" s="5">
        <v>7211</v>
      </c>
      <c r="E18" s="5" t="s">
        <v>128</v>
      </c>
      <c r="F18" s="38" t="s">
        <v>129</v>
      </c>
      <c r="G18" s="5" t="s">
        <v>130</v>
      </c>
      <c r="H18" s="16">
        <v>9</v>
      </c>
      <c r="I18" s="16" t="s">
        <v>153</v>
      </c>
      <c r="J18" t="str">
        <f t="shared" si="0"/>
        <v>insert into mstr_pelanggan values(0,'Pelanggan 17',9,'Harian','Berpotensi','Pedagang Ayam Potong','DL');</v>
      </c>
    </row>
    <row r="19" spans="1:10" ht="15.75" x14ac:dyDescent="0.25">
      <c r="A19" s="4">
        <v>18</v>
      </c>
      <c r="B19" s="4" t="s">
        <v>24</v>
      </c>
      <c r="C19" s="4" t="s">
        <v>5</v>
      </c>
      <c r="D19" s="5">
        <v>7368</v>
      </c>
      <c r="E19" s="5" t="s">
        <v>128</v>
      </c>
      <c r="F19" s="38" t="s">
        <v>129</v>
      </c>
      <c r="G19" s="5" t="s">
        <v>130</v>
      </c>
      <c r="H19" s="16">
        <v>9</v>
      </c>
      <c r="I19" s="16" t="s">
        <v>153</v>
      </c>
      <c r="J19" t="str">
        <f t="shared" si="0"/>
        <v>insert into mstr_pelanggan values(0,'Pelanggan 18',9,'Harian','Berpotensi','Pedagang Ayam Potong','DL');</v>
      </c>
    </row>
    <row r="20" spans="1:10" ht="15.75" x14ac:dyDescent="0.25">
      <c r="A20" s="4">
        <v>19</v>
      </c>
      <c r="B20" s="4" t="s">
        <v>25</v>
      </c>
      <c r="C20" s="4" t="s">
        <v>12</v>
      </c>
      <c r="D20" s="5">
        <v>1295</v>
      </c>
      <c r="E20" s="5" t="s">
        <v>132</v>
      </c>
      <c r="F20" s="38" t="s">
        <v>131</v>
      </c>
      <c r="G20" s="5" t="s">
        <v>133</v>
      </c>
      <c r="H20" s="16">
        <v>11</v>
      </c>
      <c r="I20" s="16" t="s">
        <v>153</v>
      </c>
      <c r="J20" t="str">
        <f t="shared" si="0"/>
        <v>insert into mstr_pelanggan values(0,'Pelanggan 19',11,'Mingguan','Tidak Berpotensi','Catering','DL');</v>
      </c>
    </row>
    <row r="21" spans="1:10" ht="15.75" x14ac:dyDescent="0.25">
      <c r="A21" s="4">
        <v>20</v>
      </c>
      <c r="B21" s="4" t="s">
        <v>26</v>
      </c>
      <c r="C21" s="4" t="s">
        <v>14</v>
      </c>
      <c r="D21" s="5">
        <v>2048</v>
      </c>
      <c r="E21" s="5" t="s">
        <v>128</v>
      </c>
      <c r="F21" s="38" t="s">
        <v>131</v>
      </c>
      <c r="G21" s="5" t="s">
        <v>130</v>
      </c>
      <c r="H21" s="16">
        <v>11</v>
      </c>
      <c r="I21" s="16" t="s">
        <v>153</v>
      </c>
      <c r="J21" t="str">
        <f t="shared" si="0"/>
        <v>insert into mstr_pelanggan values(0,'Pelanggan 20',11,'Harian','Berpotensi','Penjual Mie Ayam','DL');</v>
      </c>
    </row>
    <row r="22" spans="1:10" ht="15.75" x14ac:dyDescent="0.25">
      <c r="A22" s="4">
        <v>21</v>
      </c>
      <c r="B22" s="4" t="s">
        <v>27</v>
      </c>
      <c r="C22" s="4" t="s">
        <v>12</v>
      </c>
      <c r="D22" s="5">
        <v>2581</v>
      </c>
      <c r="E22" s="5" t="s">
        <v>128</v>
      </c>
      <c r="F22" s="38" t="s">
        <v>129</v>
      </c>
      <c r="G22" s="5" t="s">
        <v>130</v>
      </c>
      <c r="H22" s="16">
        <v>9</v>
      </c>
      <c r="I22" s="16" t="s">
        <v>153</v>
      </c>
      <c r="J22" t="str">
        <f t="shared" si="0"/>
        <v>insert into mstr_pelanggan values(0,'Pelanggan 21',9,'Harian','Berpotensi','Catering','DL');</v>
      </c>
    </row>
    <row r="23" spans="1:10" ht="15.75" x14ac:dyDescent="0.25">
      <c r="A23" s="4">
        <v>22</v>
      </c>
      <c r="B23" s="4" t="s">
        <v>28</v>
      </c>
      <c r="C23" s="4" t="s">
        <v>5</v>
      </c>
      <c r="D23" s="5">
        <v>7272</v>
      </c>
      <c r="E23" s="5" t="s">
        <v>128</v>
      </c>
      <c r="F23" s="38" t="s">
        <v>129</v>
      </c>
      <c r="G23" s="5" t="s">
        <v>130</v>
      </c>
      <c r="H23" s="16">
        <v>9</v>
      </c>
      <c r="I23" s="16" t="s">
        <v>153</v>
      </c>
      <c r="J23" t="str">
        <f t="shared" si="0"/>
        <v>insert into mstr_pelanggan values(0,'Pelanggan 22',9,'Harian','Berpotensi','Pedagang Ayam Potong','DL');</v>
      </c>
    </row>
    <row r="24" spans="1:10" ht="15.75" x14ac:dyDescent="0.25">
      <c r="A24" s="4">
        <v>23</v>
      </c>
      <c r="B24" s="4" t="s">
        <v>29</v>
      </c>
      <c r="C24" s="4" t="s">
        <v>12</v>
      </c>
      <c r="D24" s="5">
        <v>3680</v>
      </c>
      <c r="E24" s="5" t="s">
        <v>128</v>
      </c>
      <c r="F24" s="38" t="s">
        <v>131</v>
      </c>
      <c r="G24" s="5" t="s">
        <v>130</v>
      </c>
      <c r="H24" s="16">
        <v>11</v>
      </c>
      <c r="I24" s="16" t="s">
        <v>153</v>
      </c>
      <c r="J24" t="str">
        <f t="shared" si="0"/>
        <v>insert into mstr_pelanggan values(0,'Pelanggan 23',11,'Harian','Berpotensi','Catering','DL');</v>
      </c>
    </row>
    <row r="25" spans="1:10" ht="15.75" x14ac:dyDescent="0.25">
      <c r="A25" s="4">
        <v>24</v>
      </c>
      <c r="B25" s="4" t="s">
        <v>30</v>
      </c>
      <c r="C25" s="4" t="s">
        <v>5</v>
      </c>
      <c r="D25" s="5">
        <v>7542</v>
      </c>
      <c r="E25" s="5" t="s">
        <v>128</v>
      </c>
      <c r="F25" s="38" t="s">
        <v>129</v>
      </c>
      <c r="G25" s="5" t="s">
        <v>130</v>
      </c>
      <c r="H25" s="16">
        <v>9</v>
      </c>
      <c r="I25" s="16" t="s">
        <v>153</v>
      </c>
      <c r="J25" t="str">
        <f t="shared" si="0"/>
        <v>insert into mstr_pelanggan values(0,'Pelanggan 24',9,'Harian','Berpotensi','Pedagang Ayam Potong','DL');</v>
      </c>
    </row>
    <row r="26" spans="1:10" ht="15.75" x14ac:dyDescent="0.25">
      <c r="A26" s="4">
        <v>25</v>
      </c>
      <c r="B26" s="4" t="s">
        <v>31</v>
      </c>
      <c r="C26" s="4" t="s">
        <v>5</v>
      </c>
      <c r="D26" s="5">
        <v>7040</v>
      </c>
      <c r="E26" s="5" t="s">
        <v>128</v>
      </c>
      <c r="F26" s="38" t="s">
        <v>129</v>
      </c>
      <c r="G26" s="5" t="s">
        <v>130</v>
      </c>
      <c r="H26" s="16">
        <v>9</v>
      </c>
      <c r="I26" s="16" t="s">
        <v>153</v>
      </c>
      <c r="J26" t="str">
        <f t="shared" si="0"/>
        <v>insert into mstr_pelanggan values(0,'Pelanggan 25',9,'Harian','Berpotensi','Pedagang Ayam Potong','DL');</v>
      </c>
    </row>
    <row r="27" spans="1:10" ht="15.75" x14ac:dyDescent="0.25">
      <c r="A27" s="4">
        <v>26</v>
      </c>
      <c r="B27" s="4" t="s">
        <v>32</v>
      </c>
      <c r="C27" s="4" t="s">
        <v>5</v>
      </c>
      <c r="D27" s="5">
        <v>7317</v>
      </c>
      <c r="E27" s="5" t="s">
        <v>128</v>
      </c>
      <c r="F27" s="38" t="s">
        <v>129</v>
      </c>
      <c r="G27" s="5" t="s">
        <v>130</v>
      </c>
      <c r="H27" s="16">
        <v>9</v>
      </c>
      <c r="I27" s="16" t="s">
        <v>153</v>
      </c>
      <c r="J27" t="str">
        <f t="shared" si="0"/>
        <v>insert into mstr_pelanggan values(0,'Pelanggan 26',9,'Harian','Berpotensi','Pedagang Ayam Potong','DL');</v>
      </c>
    </row>
    <row r="28" spans="1:10" ht="15.75" x14ac:dyDescent="0.25">
      <c r="A28" s="4">
        <v>27</v>
      </c>
      <c r="B28" s="4" t="s">
        <v>33</v>
      </c>
      <c r="C28" s="4" t="s">
        <v>12</v>
      </c>
      <c r="D28" s="5">
        <v>1884</v>
      </c>
      <c r="E28" s="5" t="s">
        <v>128</v>
      </c>
      <c r="F28" s="38" t="s">
        <v>131</v>
      </c>
      <c r="G28" s="5" t="s">
        <v>133</v>
      </c>
      <c r="H28" s="16">
        <v>11</v>
      </c>
      <c r="I28" s="16" t="s">
        <v>153</v>
      </c>
      <c r="J28" t="str">
        <f t="shared" si="0"/>
        <v>insert into mstr_pelanggan values(0,'Pelanggan 27',11,'Harian','Tidak Berpotensi','Catering','DL');</v>
      </c>
    </row>
    <row r="29" spans="1:10" ht="15.75" x14ac:dyDescent="0.25">
      <c r="A29" s="4">
        <v>28</v>
      </c>
      <c r="B29" s="4" t="s">
        <v>34</v>
      </c>
      <c r="C29" s="4" t="s">
        <v>14</v>
      </c>
      <c r="D29" s="5">
        <v>1166</v>
      </c>
      <c r="E29" s="5" t="s">
        <v>132</v>
      </c>
      <c r="F29" s="38" t="s">
        <v>129</v>
      </c>
      <c r="G29" s="5" t="s">
        <v>133</v>
      </c>
      <c r="H29" s="16">
        <v>9</v>
      </c>
      <c r="I29" s="16" t="s">
        <v>153</v>
      </c>
      <c r="J29" t="str">
        <f t="shared" si="0"/>
        <v>insert into mstr_pelanggan values(0,'Pelanggan 28',9,'Mingguan','Tidak Berpotensi','Penjual Mie Ayam','DL');</v>
      </c>
    </row>
    <row r="30" spans="1:10" ht="15.75" x14ac:dyDescent="0.25">
      <c r="A30" s="4">
        <v>29</v>
      </c>
      <c r="B30" s="4" t="s">
        <v>35</v>
      </c>
      <c r="C30" s="4" t="s">
        <v>14</v>
      </c>
      <c r="D30" s="5">
        <v>1893</v>
      </c>
      <c r="E30" s="5" t="s">
        <v>128</v>
      </c>
      <c r="F30" s="38" t="s">
        <v>129</v>
      </c>
      <c r="G30" s="5" t="s">
        <v>130</v>
      </c>
      <c r="H30" s="16">
        <v>9</v>
      </c>
      <c r="I30" s="16" t="s">
        <v>153</v>
      </c>
      <c r="J30" t="str">
        <f t="shared" si="0"/>
        <v>insert into mstr_pelanggan values(0,'Pelanggan 29',9,'Harian','Berpotensi','Penjual Mie Ayam','DL');</v>
      </c>
    </row>
    <row r="31" spans="1:10" ht="15.75" x14ac:dyDescent="0.25">
      <c r="A31" s="4">
        <v>30</v>
      </c>
      <c r="B31" s="4" t="s">
        <v>36</v>
      </c>
      <c r="C31" s="4" t="s">
        <v>12</v>
      </c>
      <c r="D31" s="5">
        <v>1888</v>
      </c>
      <c r="E31" s="5" t="s">
        <v>128</v>
      </c>
      <c r="F31" s="38" t="s">
        <v>131</v>
      </c>
      <c r="G31" s="5" t="s">
        <v>133</v>
      </c>
      <c r="H31" s="16">
        <v>11</v>
      </c>
      <c r="I31" s="16" t="s">
        <v>153</v>
      </c>
      <c r="J31" t="str">
        <f t="shared" si="0"/>
        <v>insert into mstr_pelanggan values(0,'Pelanggan 30',11,'Harian','Tidak Berpotensi','Catering','DL');</v>
      </c>
    </row>
    <row r="32" spans="1:10" ht="15.75" x14ac:dyDescent="0.25">
      <c r="A32" s="4">
        <v>31</v>
      </c>
      <c r="B32" s="4" t="s">
        <v>37</v>
      </c>
      <c r="C32" s="4" t="s">
        <v>12</v>
      </c>
      <c r="D32" s="5">
        <v>1873</v>
      </c>
      <c r="E32" s="5" t="s">
        <v>128</v>
      </c>
      <c r="F32" s="38" t="s">
        <v>131</v>
      </c>
      <c r="G32" s="5" t="s">
        <v>133</v>
      </c>
      <c r="H32" s="16">
        <v>11</v>
      </c>
      <c r="I32" s="16" t="s">
        <v>153</v>
      </c>
      <c r="J32" t="str">
        <f t="shared" si="0"/>
        <v>insert into mstr_pelanggan values(0,'Pelanggan 31',11,'Harian','Tidak Berpotensi','Catering','DL');</v>
      </c>
    </row>
    <row r="33" spans="1:10" ht="15.75" x14ac:dyDescent="0.25">
      <c r="A33" s="4">
        <v>32</v>
      </c>
      <c r="B33" s="4" t="s">
        <v>38</v>
      </c>
      <c r="C33" s="4" t="s">
        <v>5</v>
      </c>
      <c r="D33" s="5">
        <v>4751</v>
      </c>
      <c r="E33" s="5" t="s">
        <v>128</v>
      </c>
      <c r="F33" s="38" t="s">
        <v>131</v>
      </c>
      <c r="G33" s="5" t="s">
        <v>130</v>
      </c>
      <c r="H33" s="16">
        <v>11</v>
      </c>
      <c r="I33" s="16" t="s">
        <v>153</v>
      </c>
      <c r="J33" t="str">
        <f t="shared" si="0"/>
        <v>insert into mstr_pelanggan values(0,'Pelanggan 32',11,'Harian','Berpotensi','Pedagang Ayam Potong','DL');</v>
      </c>
    </row>
    <row r="34" spans="1:10" ht="15.75" x14ac:dyDescent="0.25">
      <c r="A34" s="4">
        <v>33</v>
      </c>
      <c r="B34" s="4" t="s">
        <v>39</v>
      </c>
      <c r="C34" s="4" t="s">
        <v>5</v>
      </c>
      <c r="D34" s="5">
        <v>7142</v>
      </c>
      <c r="E34" s="5" t="s">
        <v>128</v>
      </c>
      <c r="F34" s="38" t="s">
        <v>131</v>
      </c>
      <c r="G34" s="5" t="s">
        <v>130</v>
      </c>
      <c r="H34" s="16">
        <v>11</v>
      </c>
      <c r="I34" s="16" t="s">
        <v>153</v>
      </c>
      <c r="J34" t="str">
        <f t="shared" si="0"/>
        <v>insert into mstr_pelanggan values(0,'Pelanggan 33',11,'Harian','Berpotensi','Pedagang Ayam Potong','DL');</v>
      </c>
    </row>
    <row r="35" spans="1:10" ht="15.75" x14ac:dyDescent="0.25">
      <c r="A35" s="4">
        <v>34</v>
      </c>
      <c r="B35" s="4" t="s">
        <v>40</v>
      </c>
      <c r="C35" s="4" t="s">
        <v>5</v>
      </c>
      <c r="D35" s="5">
        <v>4573</v>
      </c>
      <c r="E35" s="5" t="s">
        <v>128</v>
      </c>
      <c r="F35" s="38" t="s">
        <v>131</v>
      </c>
      <c r="G35" s="5" t="s">
        <v>130</v>
      </c>
      <c r="H35" s="16">
        <v>11</v>
      </c>
      <c r="I35" s="16" t="s">
        <v>153</v>
      </c>
      <c r="J35" t="str">
        <f t="shared" si="0"/>
        <v>insert into mstr_pelanggan values(0,'Pelanggan 34',11,'Harian','Berpotensi','Pedagang Ayam Potong','DL');</v>
      </c>
    </row>
    <row r="36" spans="1:10" ht="15.75" x14ac:dyDescent="0.25">
      <c r="A36" s="4">
        <v>35</v>
      </c>
      <c r="B36" s="4" t="s">
        <v>41</v>
      </c>
      <c r="C36" s="4" t="s">
        <v>5</v>
      </c>
      <c r="D36" s="5">
        <v>2591</v>
      </c>
      <c r="E36" s="5" t="s">
        <v>128</v>
      </c>
      <c r="F36" s="38" t="s">
        <v>129</v>
      </c>
      <c r="G36" s="5" t="s">
        <v>130</v>
      </c>
      <c r="H36" s="16">
        <v>9</v>
      </c>
      <c r="I36" s="16" t="s">
        <v>153</v>
      </c>
      <c r="J36" t="str">
        <f t="shared" si="0"/>
        <v>insert into mstr_pelanggan values(0,'Pelanggan 35',9,'Harian','Berpotensi','Pedagang Ayam Potong','DL');</v>
      </c>
    </row>
    <row r="37" spans="1:10" ht="15.75" x14ac:dyDescent="0.25">
      <c r="A37" s="4">
        <v>36</v>
      </c>
      <c r="B37" s="4" t="s">
        <v>42</v>
      </c>
      <c r="C37" s="4" t="s">
        <v>5</v>
      </c>
      <c r="D37" s="5">
        <v>1805</v>
      </c>
      <c r="E37" s="5" t="s">
        <v>132</v>
      </c>
      <c r="F37" s="38" t="s">
        <v>131</v>
      </c>
      <c r="G37" s="5" t="s">
        <v>133</v>
      </c>
      <c r="H37" s="16">
        <v>11</v>
      </c>
      <c r="I37" s="16" t="s">
        <v>153</v>
      </c>
      <c r="J37" t="str">
        <f t="shared" si="0"/>
        <v>insert into mstr_pelanggan values(0,'Pelanggan 36',11,'Mingguan','Tidak Berpotensi','Pedagang Ayam Potong','DL');</v>
      </c>
    </row>
    <row r="38" spans="1:10" ht="15.75" x14ac:dyDescent="0.25">
      <c r="A38" s="4">
        <v>37</v>
      </c>
      <c r="B38" s="4" t="s">
        <v>43</v>
      </c>
      <c r="C38" s="4" t="s">
        <v>5</v>
      </c>
      <c r="D38" s="5">
        <v>7296</v>
      </c>
      <c r="E38" s="5" t="s">
        <v>128</v>
      </c>
      <c r="F38" s="38" t="s">
        <v>129</v>
      </c>
      <c r="G38" s="5" t="s">
        <v>130</v>
      </c>
      <c r="H38" s="16">
        <v>9</v>
      </c>
      <c r="I38" s="16" t="s">
        <v>153</v>
      </c>
      <c r="J38" t="str">
        <f t="shared" si="0"/>
        <v>insert into mstr_pelanggan values(0,'Pelanggan 37',9,'Harian','Berpotensi','Pedagang Ayam Potong','DL');</v>
      </c>
    </row>
    <row r="39" spans="1:10" ht="15.75" x14ac:dyDescent="0.25">
      <c r="A39" s="4">
        <v>38</v>
      </c>
      <c r="B39" s="4" t="s">
        <v>44</v>
      </c>
      <c r="C39" s="4" t="s">
        <v>5</v>
      </c>
      <c r="D39" s="5">
        <v>5022</v>
      </c>
      <c r="E39" s="5" t="s">
        <v>128</v>
      </c>
      <c r="F39" s="38" t="s">
        <v>129</v>
      </c>
      <c r="G39" s="5" t="s">
        <v>130</v>
      </c>
      <c r="H39" s="16">
        <v>9</v>
      </c>
      <c r="I39" s="16" t="s">
        <v>153</v>
      </c>
      <c r="J39" t="str">
        <f t="shared" si="0"/>
        <v>insert into mstr_pelanggan values(0,'Pelanggan 38',9,'Harian','Berpotensi','Pedagang Ayam Potong','DL');</v>
      </c>
    </row>
    <row r="40" spans="1:10" ht="15.75" x14ac:dyDescent="0.25">
      <c r="A40" s="4">
        <v>39</v>
      </c>
      <c r="B40" s="4" t="s">
        <v>45</v>
      </c>
      <c r="C40" s="4" t="s">
        <v>5</v>
      </c>
      <c r="D40" s="5">
        <v>646</v>
      </c>
      <c r="E40" s="5" t="s">
        <v>132</v>
      </c>
      <c r="F40" s="38" t="s">
        <v>129</v>
      </c>
      <c r="G40" s="5" t="s">
        <v>133</v>
      </c>
      <c r="H40" s="16">
        <v>9</v>
      </c>
      <c r="I40" s="16" t="s">
        <v>153</v>
      </c>
      <c r="J40" t="str">
        <f t="shared" si="0"/>
        <v>insert into mstr_pelanggan values(0,'Pelanggan 39',9,'Mingguan','Tidak Berpotensi','Pedagang Ayam Potong','DL');</v>
      </c>
    </row>
    <row r="41" spans="1:10" ht="15.75" x14ac:dyDescent="0.25">
      <c r="A41" s="4">
        <v>40</v>
      </c>
      <c r="B41" s="4" t="s">
        <v>46</v>
      </c>
      <c r="C41" s="4" t="s">
        <v>5</v>
      </c>
      <c r="D41" s="5">
        <v>7289</v>
      </c>
      <c r="E41" s="5" t="s">
        <v>128</v>
      </c>
      <c r="F41" s="38" t="s">
        <v>129</v>
      </c>
      <c r="G41" s="5" t="s">
        <v>130</v>
      </c>
      <c r="H41" s="16">
        <v>9</v>
      </c>
      <c r="I41" s="16" t="s">
        <v>153</v>
      </c>
      <c r="J41" t="str">
        <f t="shared" si="0"/>
        <v>insert into mstr_pelanggan values(0,'Pelanggan 40',9,'Harian','Berpotensi','Pedagang Ayam Potong','DL');</v>
      </c>
    </row>
    <row r="42" spans="1:10" ht="15.75" x14ac:dyDescent="0.25">
      <c r="A42" s="4">
        <v>41</v>
      </c>
      <c r="B42" s="4" t="s">
        <v>47</v>
      </c>
      <c r="C42" s="4" t="s">
        <v>5</v>
      </c>
      <c r="D42" s="5">
        <v>7407</v>
      </c>
      <c r="E42" s="5" t="s">
        <v>128</v>
      </c>
      <c r="F42" s="38" t="s">
        <v>129</v>
      </c>
      <c r="G42" s="5" t="s">
        <v>130</v>
      </c>
      <c r="H42" s="16">
        <v>9</v>
      </c>
      <c r="I42" s="16" t="s">
        <v>153</v>
      </c>
      <c r="J42" t="str">
        <f t="shared" si="0"/>
        <v>insert into mstr_pelanggan values(0,'Pelanggan 41',9,'Harian','Berpotensi','Pedagang Ayam Potong','DL');</v>
      </c>
    </row>
    <row r="43" spans="1:10" ht="15.75" x14ac:dyDescent="0.25">
      <c r="A43" s="4">
        <v>42</v>
      </c>
      <c r="B43" s="4" t="s">
        <v>48</v>
      </c>
      <c r="C43" s="4" t="s">
        <v>5</v>
      </c>
      <c r="D43" s="5">
        <v>646</v>
      </c>
      <c r="E43" s="5" t="s">
        <v>132</v>
      </c>
      <c r="F43" s="38" t="s">
        <v>129</v>
      </c>
      <c r="G43" s="5" t="s">
        <v>133</v>
      </c>
      <c r="H43" s="16">
        <v>9</v>
      </c>
      <c r="I43" s="16" t="s">
        <v>153</v>
      </c>
      <c r="J43" t="str">
        <f t="shared" si="0"/>
        <v>insert into mstr_pelanggan values(0,'Pelanggan 42',9,'Mingguan','Tidak Berpotensi','Pedagang Ayam Potong','DL');</v>
      </c>
    </row>
    <row r="44" spans="1:10" ht="15.75" x14ac:dyDescent="0.25">
      <c r="A44" s="4">
        <v>43</v>
      </c>
      <c r="B44" s="4" t="s">
        <v>49</v>
      </c>
      <c r="C44" s="4" t="s">
        <v>14</v>
      </c>
      <c r="D44" s="5">
        <v>708</v>
      </c>
      <c r="E44" s="5" t="s">
        <v>132</v>
      </c>
      <c r="F44" s="38" t="s">
        <v>131</v>
      </c>
      <c r="G44" s="5" t="s">
        <v>133</v>
      </c>
      <c r="H44" s="16">
        <v>11</v>
      </c>
      <c r="I44" s="16" t="s">
        <v>153</v>
      </c>
      <c r="J44" t="str">
        <f t="shared" si="0"/>
        <v>insert into mstr_pelanggan values(0,'Pelanggan 43',11,'Mingguan','Tidak Berpotensi','Penjual Mie Ayam','DL');</v>
      </c>
    </row>
    <row r="45" spans="1:10" ht="15.75" x14ac:dyDescent="0.25">
      <c r="A45" s="4">
        <v>44</v>
      </c>
      <c r="B45" s="4" t="s">
        <v>50</v>
      </c>
      <c r="C45" s="4" t="s">
        <v>14</v>
      </c>
      <c r="D45" s="5">
        <v>2375</v>
      </c>
      <c r="E45" s="5" t="s">
        <v>128</v>
      </c>
      <c r="F45" s="38" t="s">
        <v>131</v>
      </c>
      <c r="G45" s="5" t="s">
        <v>130</v>
      </c>
      <c r="H45" s="16">
        <v>11</v>
      </c>
      <c r="I45" s="16" t="s">
        <v>153</v>
      </c>
      <c r="J45" t="str">
        <f t="shared" si="0"/>
        <v>insert into mstr_pelanggan values(0,'Pelanggan 44',11,'Harian','Berpotensi','Penjual Mie Ayam','DL');</v>
      </c>
    </row>
    <row r="46" spans="1:10" ht="15.75" x14ac:dyDescent="0.25">
      <c r="A46" s="4">
        <v>45</v>
      </c>
      <c r="B46" s="4" t="s">
        <v>51</v>
      </c>
      <c r="C46" s="4" t="s">
        <v>14</v>
      </c>
      <c r="D46" s="5">
        <v>2345</v>
      </c>
      <c r="E46" s="5" t="s">
        <v>128</v>
      </c>
      <c r="F46" s="38" t="s">
        <v>129</v>
      </c>
      <c r="G46" s="5" t="s">
        <v>130</v>
      </c>
      <c r="H46" s="16">
        <v>9</v>
      </c>
      <c r="I46" s="16" t="s">
        <v>153</v>
      </c>
      <c r="J46" t="str">
        <f t="shared" si="0"/>
        <v>insert into mstr_pelanggan values(0,'Pelanggan 45',9,'Harian','Berpotensi','Penjual Mie Ayam','DL');</v>
      </c>
    </row>
    <row r="47" spans="1:10" ht="15.75" x14ac:dyDescent="0.25">
      <c r="A47" s="4">
        <v>46</v>
      </c>
      <c r="B47" s="4" t="s">
        <v>52</v>
      </c>
      <c r="C47" s="4" t="s">
        <v>14</v>
      </c>
      <c r="D47" s="5">
        <v>2422</v>
      </c>
      <c r="E47" s="5" t="s">
        <v>132</v>
      </c>
      <c r="F47" s="38" t="s">
        <v>131</v>
      </c>
      <c r="G47" s="5" t="s">
        <v>133</v>
      </c>
      <c r="H47" s="16">
        <v>11</v>
      </c>
      <c r="I47" s="16" t="s">
        <v>153</v>
      </c>
      <c r="J47" t="str">
        <f t="shared" si="0"/>
        <v>insert into mstr_pelanggan values(0,'Pelanggan 46',11,'Mingguan','Tidak Berpotensi','Penjual Mie Ayam','DL');</v>
      </c>
    </row>
    <row r="48" spans="1:10" ht="15.75" x14ac:dyDescent="0.25">
      <c r="A48" s="4">
        <v>47</v>
      </c>
      <c r="B48" s="4" t="s">
        <v>53</v>
      </c>
      <c r="C48" s="4" t="s">
        <v>14</v>
      </c>
      <c r="D48" s="5">
        <v>1881</v>
      </c>
      <c r="E48" s="5" t="s">
        <v>128</v>
      </c>
      <c r="F48" s="38" t="s">
        <v>129</v>
      </c>
      <c r="G48" s="5" t="s">
        <v>130</v>
      </c>
      <c r="H48" s="16">
        <v>9</v>
      </c>
      <c r="I48" s="16" t="s">
        <v>153</v>
      </c>
      <c r="J48" t="str">
        <f t="shared" si="0"/>
        <v>insert into mstr_pelanggan values(0,'Pelanggan 47',9,'Harian','Berpotensi','Penjual Mie Ayam','DL');</v>
      </c>
    </row>
    <row r="49" spans="1:10" ht="15.75" x14ac:dyDescent="0.25">
      <c r="A49" s="4">
        <v>48</v>
      </c>
      <c r="B49" s="4" t="s">
        <v>54</v>
      </c>
      <c r="C49" s="4" t="s">
        <v>14</v>
      </c>
      <c r="D49" s="5">
        <v>1992</v>
      </c>
      <c r="E49" s="5" t="s">
        <v>132</v>
      </c>
      <c r="F49" s="38" t="s">
        <v>129</v>
      </c>
      <c r="G49" s="5" t="s">
        <v>130</v>
      </c>
      <c r="H49" s="16">
        <v>9</v>
      </c>
      <c r="I49" s="16" t="s">
        <v>153</v>
      </c>
      <c r="J49" t="str">
        <f t="shared" si="0"/>
        <v>insert into mstr_pelanggan values(0,'Pelanggan 48',9,'Mingguan','Berpotensi','Penjual Mie Ayam','DL');</v>
      </c>
    </row>
    <row r="50" spans="1:10" ht="15.75" x14ac:dyDescent="0.25">
      <c r="A50" s="4">
        <v>49</v>
      </c>
      <c r="B50" s="4" t="s">
        <v>55</v>
      </c>
      <c r="C50" s="4" t="s">
        <v>14</v>
      </c>
      <c r="D50" s="5">
        <v>2261</v>
      </c>
      <c r="E50" s="5" t="s">
        <v>128</v>
      </c>
      <c r="F50" s="38" t="s">
        <v>129</v>
      </c>
      <c r="G50" s="5" t="s">
        <v>130</v>
      </c>
      <c r="H50" s="16">
        <v>9</v>
      </c>
      <c r="I50" s="16" t="s">
        <v>153</v>
      </c>
      <c r="J50" t="str">
        <f t="shared" si="0"/>
        <v>insert into mstr_pelanggan values(0,'Pelanggan 49',9,'Harian','Berpotensi','Penjual Mie Ayam','DL');</v>
      </c>
    </row>
    <row r="51" spans="1:10" ht="15.75" x14ac:dyDescent="0.25">
      <c r="A51" s="4">
        <v>50</v>
      </c>
      <c r="B51" s="4" t="s">
        <v>56</v>
      </c>
      <c r="C51" s="4" t="s">
        <v>14</v>
      </c>
      <c r="D51" s="5">
        <v>2231</v>
      </c>
      <c r="E51" s="5" t="s">
        <v>128</v>
      </c>
      <c r="F51" s="38" t="s">
        <v>131</v>
      </c>
      <c r="G51" s="5" t="s">
        <v>130</v>
      </c>
      <c r="H51" s="16">
        <v>11</v>
      </c>
      <c r="I51" s="16" t="s">
        <v>153</v>
      </c>
      <c r="J51" t="str">
        <f t="shared" si="0"/>
        <v>insert into mstr_pelanggan values(0,'Pelanggan 50',11,'Harian','Berpotensi','Penjual Mie Ayam','DL');</v>
      </c>
    </row>
    <row r="52" spans="1:10" ht="15.75" x14ac:dyDescent="0.25">
      <c r="A52" s="4">
        <v>51</v>
      </c>
      <c r="B52" s="4" t="s">
        <v>57</v>
      </c>
      <c r="C52" s="4" t="s">
        <v>14</v>
      </c>
      <c r="D52" s="5">
        <v>1229</v>
      </c>
      <c r="E52" s="5" t="s">
        <v>132</v>
      </c>
      <c r="F52" s="38" t="s">
        <v>131</v>
      </c>
      <c r="G52" s="5" t="s">
        <v>133</v>
      </c>
      <c r="H52" s="17">
        <v>11</v>
      </c>
      <c r="I52" s="16" t="s">
        <v>153</v>
      </c>
      <c r="J52" t="str">
        <f t="shared" si="0"/>
        <v>insert into mstr_pelanggan values(0,'Pelanggan 51',11,'Mingguan','Tidak Berpotensi','Penjual Mie Ayam','DL');</v>
      </c>
    </row>
    <row r="53" spans="1:10" ht="15.75" x14ac:dyDescent="0.25">
      <c r="A53" s="4">
        <v>52</v>
      </c>
      <c r="B53" s="4" t="s">
        <v>58</v>
      </c>
      <c r="C53" s="4" t="s">
        <v>5</v>
      </c>
      <c r="D53" s="5">
        <v>5280</v>
      </c>
      <c r="E53" s="5" t="s">
        <v>128</v>
      </c>
      <c r="F53" s="38" t="s">
        <v>129</v>
      </c>
      <c r="G53" s="5" t="s">
        <v>130</v>
      </c>
      <c r="H53" s="16">
        <v>9</v>
      </c>
      <c r="I53" s="16" t="s">
        <v>153</v>
      </c>
      <c r="J53" t="str">
        <f t="shared" si="0"/>
        <v>insert into mstr_pelanggan values(0,'Pelanggan 52',9,'Harian','Berpotensi','Pedagang Ayam Potong','DL');</v>
      </c>
    </row>
    <row r="54" spans="1:10" ht="15.75" x14ac:dyDescent="0.25">
      <c r="A54" s="4">
        <v>53</v>
      </c>
      <c r="B54" s="4" t="s">
        <v>59</v>
      </c>
      <c r="C54" s="4" t="s">
        <v>5</v>
      </c>
      <c r="D54" s="5">
        <v>5195</v>
      </c>
      <c r="E54" s="5" t="s">
        <v>128</v>
      </c>
      <c r="F54" s="38" t="s">
        <v>129</v>
      </c>
      <c r="G54" s="5" t="s">
        <v>130</v>
      </c>
      <c r="H54" s="16">
        <v>9</v>
      </c>
      <c r="I54" s="16" t="s">
        <v>153</v>
      </c>
      <c r="J54" t="str">
        <f t="shared" si="0"/>
        <v>insert into mstr_pelanggan values(0,'Pelanggan 53',9,'Harian','Berpotensi','Pedagang Ayam Potong','DL');</v>
      </c>
    </row>
    <row r="55" spans="1:10" ht="15.75" x14ac:dyDescent="0.25">
      <c r="A55" s="4">
        <v>54</v>
      </c>
      <c r="B55" s="4" t="s">
        <v>60</v>
      </c>
      <c r="C55" s="4" t="s">
        <v>5</v>
      </c>
      <c r="D55" s="5">
        <v>5576</v>
      </c>
      <c r="E55" s="5" t="s">
        <v>128</v>
      </c>
      <c r="F55" s="38" t="s">
        <v>129</v>
      </c>
      <c r="G55" s="5" t="s">
        <v>130</v>
      </c>
      <c r="H55" s="16">
        <v>9</v>
      </c>
      <c r="I55" s="16" t="s">
        <v>153</v>
      </c>
      <c r="J55" t="str">
        <f t="shared" si="0"/>
        <v>insert into mstr_pelanggan values(0,'Pelanggan 54',9,'Harian','Berpotensi','Pedagang Ayam Potong','DL');</v>
      </c>
    </row>
    <row r="56" spans="1:10" ht="15.75" x14ac:dyDescent="0.25">
      <c r="A56" s="4">
        <v>55</v>
      </c>
      <c r="B56" s="4" t="s">
        <v>61</v>
      </c>
      <c r="C56" s="4" t="s">
        <v>12</v>
      </c>
      <c r="D56" s="5">
        <v>1058</v>
      </c>
      <c r="E56" s="5" t="s">
        <v>132</v>
      </c>
      <c r="F56" s="38" t="s">
        <v>129</v>
      </c>
      <c r="G56" s="5" t="s">
        <v>133</v>
      </c>
      <c r="H56" s="16">
        <v>9</v>
      </c>
      <c r="I56" s="16" t="s">
        <v>153</v>
      </c>
      <c r="J56" t="str">
        <f t="shared" si="0"/>
        <v>insert into mstr_pelanggan values(0,'Pelanggan 55',9,'Mingguan','Tidak Berpotensi','Catering','DL');</v>
      </c>
    </row>
    <row r="57" spans="1:10" ht="15.75" x14ac:dyDescent="0.25">
      <c r="A57" s="4">
        <v>56</v>
      </c>
      <c r="B57" s="4" t="s">
        <v>62</v>
      </c>
      <c r="C57" s="4" t="s">
        <v>14</v>
      </c>
      <c r="D57" s="5">
        <v>2144</v>
      </c>
      <c r="E57" s="5" t="s">
        <v>128</v>
      </c>
      <c r="F57" s="38" t="s">
        <v>131</v>
      </c>
      <c r="G57" s="5" t="s">
        <v>130</v>
      </c>
      <c r="H57" s="16">
        <v>11</v>
      </c>
      <c r="I57" s="16" t="s">
        <v>153</v>
      </c>
      <c r="J57" t="str">
        <f t="shared" si="0"/>
        <v>insert into mstr_pelanggan values(0,'Pelanggan 56',11,'Harian','Berpotensi','Penjual Mie Ayam','DL');</v>
      </c>
    </row>
    <row r="58" spans="1:10" ht="15.75" x14ac:dyDescent="0.25">
      <c r="A58" s="4">
        <v>57</v>
      </c>
      <c r="B58" s="4" t="s">
        <v>63</v>
      </c>
      <c r="C58" s="4" t="s">
        <v>5</v>
      </c>
      <c r="D58" s="5">
        <v>7358</v>
      </c>
      <c r="E58" s="5" t="s">
        <v>128</v>
      </c>
      <c r="F58" s="38" t="s">
        <v>129</v>
      </c>
      <c r="G58" s="5" t="s">
        <v>130</v>
      </c>
      <c r="H58" s="16">
        <v>9</v>
      </c>
      <c r="I58" s="16" t="s">
        <v>153</v>
      </c>
      <c r="J58" t="str">
        <f t="shared" si="0"/>
        <v>insert into mstr_pelanggan values(0,'Pelanggan 57',9,'Harian','Berpotensi','Pedagang Ayam Potong','DL');</v>
      </c>
    </row>
    <row r="59" spans="1:10" ht="15.75" x14ac:dyDescent="0.25">
      <c r="A59" s="4">
        <v>58</v>
      </c>
      <c r="B59" s="4" t="s">
        <v>64</v>
      </c>
      <c r="C59" s="4" t="s">
        <v>12</v>
      </c>
      <c r="D59" s="5">
        <v>7397</v>
      </c>
      <c r="E59" s="5" t="s">
        <v>128</v>
      </c>
      <c r="F59" s="38" t="s">
        <v>129</v>
      </c>
      <c r="G59" s="5" t="s">
        <v>130</v>
      </c>
      <c r="H59" s="16">
        <v>9</v>
      </c>
      <c r="I59" s="16" t="s">
        <v>153</v>
      </c>
      <c r="J59" t="str">
        <f t="shared" si="0"/>
        <v>insert into mstr_pelanggan values(0,'Pelanggan 58',9,'Harian','Berpotensi','Catering','DL');</v>
      </c>
    </row>
    <row r="60" spans="1:10" ht="15.75" x14ac:dyDescent="0.25">
      <c r="A60" s="4">
        <v>59</v>
      </c>
      <c r="B60" s="4" t="s">
        <v>65</v>
      </c>
      <c r="C60" s="4" t="s">
        <v>14</v>
      </c>
      <c r="D60" s="5">
        <v>490</v>
      </c>
      <c r="E60" s="5" t="s">
        <v>132</v>
      </c>
      <c r="F60" s="38" t="s">
        <v>131</v>
      </c>
      <c r="G60" s="5" t="s">
        <v>133</v>
      </c>
      <c r="H60" s="16">
        <v>11</v>
      </c>
      <c r="I60" s="16" t="s">
        <v>153</v>
      </c>
      <c r="J60" t="str">
        <f t="shared" si="0"/>
        <v>insert into mstr_pelanggan values(0,'Pelanggan 59',11,'Mingguan','Tidak Berpotensi','Penjual Mie Ayam','DL');</v>
      </c>
    </row>
    <row r="61" spans="1:10" ht="15.75" x14ac:dyDescent="0.25">
      <c r="A61" s="4">
        <v>60</v>
      </c>
      <c r="B61" s="4" t="s">
        <v>66</v>
      </c>
      <c r="C61" s="4" t="s">
        <v>5</v>
      </c>
      <c r="D61" s="5">
        <v>7361</v>
      </c>
      <c r="E61" s="5" t="s">
        <v>128</v>
      </c>
      <c r="F61" s="38" t="s">
        <v>129</v>
      </c>
      <c r="G61" s="5" t="s">
        <v>130</v>
      </c>
      <c r="H61" s="16">
        <v>9</v>
      </c>
      <c r="I61" s="16" t="s">
        <v>153</v>
      </c>
      <c r="J61" t="str">
        <f t="shared" si="0"/>
        <v>insert into mstr_pelanggan values(0,'Pelanggan 60',9,'Harian','Berpotensi','Pedagang Ayam Potong','DL');</v>
      </c>
    </row>
    <row r="62" spans="1:10" ht="15.75" x14ac:dyDescent="0.25">
      <c r="A62" s="4">
        <v>61</v>
      </c>
      <c r="B62" s="4" t="s">
        <v>67</v>
      </c>
      <c r="C62" s="4" t="s">
        <v>12</v>
      </c>
      <c r="D62" s="5">
        <v>1893</v>
      </c>
      <c r="E62" s="5" t="s">
        <v>128</v>
      </c>
      <c r="F62" s="38" t="s">
        <v>129</v>
      </c>
      <c r="G62" s="5" t="s">
        <v>130</v>
      </c>
      <c r="H62" s="16">
        <v>9</v>
      </c>
      <c r="I62" s="16" t="s">
        <v>153</v>
      </c>
      <c r="J62" t="str">
        <f t="shared" si="0"/>
        <v>insert into mstr_pelanggan values(0,'Pelanggan 61',9,'Harian','Berpotensi','Catering','DL');</v>
      </c>
    </row>
    <row r="63" spans="1:10" ht="15.75" x14ac:dyDescent="0.25">
      <c r="A63" s="4">
        <v>62</v>
      </c>
      <c r="B63" s="4" t="s">
        <v>68</v>
      </c>
      <c r="C63" s="4" t="s">
        <v>5</v>
      </c>
      <c r="D63" s="5">
        <v>7379</v>
      </c>
      <c r="E63" s="5" t="s">
        <v>128</v>
      </c>
      <c r="F63" s="38" t="s">
        <v>129</v>
      </c>
      <c r="G63" s="5" t="s">
        <v>130</v>
      </c>
      <c r="H63" s="16">
        <v>9</v>
      </c>
      <c r="I63" s="16" t="s">
        <v>153</v>
      </c>
      <c r="J63" t="str">
        <f t="shared" si="0"/>
        <v>insert into mstr_pelanggan values(0,'Pelanggan 62',9,'Harian','Berpotensi','Pedagang Ayam Potong','DL');</v>
      </c>
    </row>
    <row r="64" spans="1:10" ht="15.75" x14ac:dyDescent="0.25">
      <c r="A64" s="4">
        <v>63</v>
      </c>
      <c r="B64" s="4" t="s">
        <v>69</v>
      </c>
      <c r="C64" s="4" t="s">
        <v>14</v>
      </c>
      <c r="D64" s="5">
        <v>2231</v>
      </c>
      <c r="E64" s="5" t="s">
        <v>128</v>
      </c>
      <c r="F64" s="38" t="s">
        <v>131</v>
      </c>
      <c r="G64" s="5" t="s">
        <v>130</v>
      </c>
      <c r="H64" s="16">
        <v>11</v>
      </c>
      <c r="I64" s="16" t="s">
        <v>153</v>
      </c>
      <c r="J64" t="str">
        <f t="shared" si="0"/>
        <v>insert into mstr_pelanggan values(0,'Pelanggan 63',11,'Harian','Berpotensi','Penjual Mie Ayam','DL');</v>
      </c>
    </row>
    <row r="65" spans="1:10" ht="15.75" x14ac:dyDescent="0.25">
      <c r="A65" s="4">
        <v>64</v>
      </c>
      <c r="B65" s="4" t="s">
        <v>70</v>
      </c>
      <c r="C65" s="4" t="s">
        <v>5</v>
      </c>
      <c r="D65" s="5">
        <v>7536</v>
      </c>
      <c r="E65" s="5" t="s">
        <v>128</v>
      </c>
      <c r="F65" s="38" t="s">
        <v>131</v>
      </c>
      <c r="G65" s="5" t="s">
        <v>130</v>
      </c>
      <c r="H65" s="16">
        <v>11</v>
      </c>
      <c r="I65" s="16" t="s">
        <v>153</v>
      </c>
      <c r="J65" t="str">
        <f t="shared" si="0"/>
        <v>insert into mstr_pelanggan values(0,'Pelanggan 64',11,'Harian','Berpotensi','Pedagang Ayam Potong','DL');</v>
      </c>
    </row>
    <row r="66" spans="1:10" ht="15.75" x14ac:dyDescent="0.25">
      <c r="A66" s="4">
        <v>65</v>
      </c>
      <c r="B66" s="4" t="s">
        <v>71</v>
      </c>
      <c r="C66" s="4" t="s">
        <v>5</v>
      </c>
      <c r="D66" s="5">
        <v>6387</v>
      </c>
      <c r="E66" s="5" t="s">
        <v>128</v>
      </c>
      <c r="F66" s="38" t="s">
        <v>129</v>
      </c>
      <c r="G66" s="5" t="s">
        <v>130</v>
      </c>
      <c r="H66" s="16">
        <v>9</v>
      </c>
      <c r="I66" s="16" t="s">
        <v>153</v>
      </c>
      <c r="J66" t="str">
        <f t="shared" si="0"/>
        <v>insert into mstr_pelanggan values(0,'Pelanggan 65',9,'Harian','Berpotensi','Pedagang Ayam Potong','DL');</v>
      </c>
    </row>
    <row r="67" spans="1:10" ht="15.75" x14ac:dyDescent="0.25">
      <c r="A67" s="4">
        <v>66</v>
      </c>
      <c r="B67" s="4" t="s">
        <v>72</v>
      </c>
      <c r="C67" s="4" t="s">
        <v>5</v>
      </c>
      <c r="D67" s="5">
        <v>7281</v>
      </c>
      <c r="E67" s="5" t="s">
        <v>128</v>
      </c>
      <c r="F67" s="38" t="s">
        <v>129</v>
      </c>
      <c r="G67" s="5" t="s">
        <v>130</v>
      </c>
      <c r="H67" s="16">
        <v>9</v>
      </c>
      <c r="I67" s="16" t="s">
        <v>153</v>
      </c>
      <c r="J67" t="str">
        <f t="shared" ref="J67:J101" si="1">"insert into mstr_pelanggan values(0,'"&amp;B67&amp;"',"&amp;H67&amp;",'"&amp;E67&amp;"','"&amp;G67&amp;"','"&amp;C67&amp;"','"&amp;I67&amp;"');"</f>
        <v>insert into mstr_pelanggan values(0,'Pelanggan 66',9,'Harian','Berpotensi','Pedagang Ayam Potong','DL');</v>
      </c>
    </row>
    <row r="68" spans="1:10" ht="15.75" x14ac:dyDescent="0.25">
      <c r="A68" s="4">
        <v>67</v>
      </c>
      <c r="B68" s="4" t="s">
        <v>73</v>
      </c>
      <c r="C68" s="4" t="s">
        <v>5</v>
      </c>
      <c r="D68" s="5">
        <v>5091</v>
      </c>
      <c r="E68" s="5" t="s">
        <v>128</v>
      </c>
      <c r="F68" s="38" t="s">
        <v>129</v>
      </c>
      <c r="G68" s="5" t="s">
        <v>130</v>
      </c>
      <c r="H68" s="16">
        <v>9</v>
      </c>
      <c r="I68" s="16" t="s">
        <v>153</v>
      </c>
      <c r="J68" t="str">
        <f t="shared" si="1"/>
        <v>insert into mstr_pelanggan values(0,'Pelanggan 67',9,'Harian','Berpotensi','Pedagang Ayam Potong','DL');</v>
      </c>
    </row>
    <row r="69" spans="1:10" ht="15.75" x14ac:dyDescent="0.25">
      <c r="A69" s="4">
        <v>68</v>
      </c>
      <c r="B69" s="4" t="s">
        <v>74</v>
      </c>
      <c r="C69" s="4" t="s">
        <v>5</v>
      </c>
      <c r="D69" s="5">
        <v>775</v>
      </c>
      <c r="E69" s="5" t="s">
        <v>132</v>
      </c>
      <c r="F69" s="38" t="s">
        <v>131</v>
      </c>
      <c r="G69" s="5" t="s">
        <v>133</v>
      </c>
      <c r="H69" s="16">
        <v>11</v>
      </c>
      <c r="I69" s="16" t="s">
        <v>153</v>
      </c>
      <c r="J69" t="str">
        <f t="shared" si="1"/>
        <v>insert into mstr_pelanggan values(0,'Pelanggan 68',11,'Mingguan','Tidak Berpotensi','Pedagang Ayam Potong','DL');</v>
      </c>
    </row>
    <row r="70" spans="1:10" ht="15.75" x14ac:dyDescent="0.25">
      <c r="A70" s="4">
        <v>69</v>
      </c>
      <c r="B70" s="4" t="s">
        <v>75</v>
      </c>
      <c r="C70" s="4" t="s">
        <v>5</v>
      </c>
      <c r="D70" s="5">
        <v>5316</v>
      </c>
      <c r="E70" s="5" t="s">
        <v>128</v>
      </c>
      <c r="F70" s="38" t="s">
        <v>129</v>
      </c>
      <c r="G70" s="5" t="s">
        <v>130</v>
      </c>
      <c r="H70" s="16">
        <v>9</v>
      </c>
      <c r="I70" s="16" t="s">
        <v>153</v>
      </c>
      <c r="J70" t="str">
        <f t="shared" si="1"/>
        <v>insert into mstr_pelanggan values(0,'Pelanggan 69',9,'Harian','Berpotensi','Pedagang Ayam Potong','DL');</v>
      </c>
    </row>
    <row r="71" spans="1:10" ht="15.75" x14ac:dyDescent="0.25">
      <c r="A71" s="4">
        <v>70</v>
      </c>
      <c r="B71" s="4" t="s">
        <v>76</v>
      </c>
      <c r="C71" s="4" t="s">
        <v>5</v>
      </c>
      <c r="D71" s="5">
        <v>2450</v>
      </c>
      <c r="E71" s="5" t="s">
        <v>132</v>
      </c>
      <c r="F71" s="38" t="s">
        <v>129</v>
      </c>
      <c r="G71" s="5" t="s">
        <v>130</v>
      </c>
      <c r="H71" s="16">
        <v>9</v>
      </c>
      <c r="I71" s="16" t="s">
        <v>153</v>
      </c>
      <c r="J71" t="str">
        <f t="shared" si="1"/>
        <v>insert into mstr_pelanggan values(0,'Pelanggan 70',9,'Mingguan','Berpotensi','Pedagang Ayam Potong','DL');</v>
      </c>
    </row>
    <row r="72" spans="1:10" ht="15.75" x14ac:dyDescent="0.25">
      <c r="A72" s="4">
        <v>71</v>
      </c>
      <c r="B72" s="4" t="s">
        <v>77</v>
      </c>
      <c r="C72" s="4" t="s">
        <v>5</v>
      </c>
      <c r="D72" s="5">
        <v>2399</v>
      </c>
      <c r="E72" s="5" t="s">
        <v>132</v>
      </c>
      <c r="F72" s="38" t="s">
        <v>129</v>
      </c>
      <c r="G72" s="5" t="s">
        <v>130</v>
      </c>
      <c r="H72" s="16">
        <v>9</v>
      </c>
      <c r="I72" s="16" t="s">
        <v>153</v>
      </c>
      <c r="J72" t="str">
        <f t="shared" si="1"/>
        <v>insert into mstr_pelanggan values(0,'Pelanggan 71',9,'Mingguan','Berpotensi','Pedagang Ayam Potong','DL');</v>
      </c>
    </row>
    <row r="73" spans="1:10" ht="15.75" x14ac:dyDescent="0.25">
      <c r="A73" s="4">
        <v>72</v>
      </c>
      <c r="B73" s="4" t="s">
        <v>78</v>
      </c>
      <c r="C73" s="4" t="s">
        <v>14</v>
      </c>
      <c r="D73" s="5">
        <v>2261</v>
      </c>
      <c r="E73" s="5" t="s">
        <v>128</v>
      </c>
      <c r="F73" s="38" t="s">
        <v>129</v>
      </c>
      <c r="G73" s="5" t="s">
        <v>130</v>
      </c>
      <c r="H73" s="16">
        <v>9</v>
      </c>
      <c r="I73" s="16" t="s">
        <v>153</v>
      </c>
      <c r="J73" t="str">
        <f t="shared" si="1"/>
        <v>insert into mstr_pelanggan values(0,'Pelanggan 72',9,'Harian','Berpotensi','Penjual Mie Ayam','DL');</v>
      </c>
    </row>
    <row r="74" spans="1:10" ht="15.75" x14ac:dyDescent="0.25">
      <c r="A74" s="4">
        <v>73</v>
      </c>
      <c r="B74" s="4" t="s">
        <v>79</v>
      </c>
      <c r="C74" s="4" t="s">
        <v>14</v>
      </c>
      <c r="D74" s="5">
        <v>2231</v>
      </c>
      <c r="E74" s="5" t="s">
        <v>128</v>
      </c>
      <c r="F74" s="38" t="s">
        <v>131</v>
      </c>
      <c r="G74" s="5" t="s">
        <v>130</v>
      </c>
      <c r="H74" s="16">
        <v>11</v>
      </c>
      <c r="I74" s="16" t="s">
        <v>153</v>
      </c>
      <c r="J74" t="str">
        <f t="shared" si="1"/>
        <v>insert into mstr_pelanggan values(0,'Pelanggan 73',11,'Harian','Berpotensi','Penjual Mie Ayam','DL');</v>
      </c>
    </row>
    <row r="75" spans="1:10" ht="15.75" x14ac:dyDescent="0.25">
      <c r="A75" s="4">
        <v>74</v>
      </c>
      <c r="B75" s="4" t="s">
        <v>80</v>
      </c>
      <c r="C75" s="4" t="s">
        <v>14</v>
      </c>
      <c r="D75" s="5">
        <v>926</v>
      </c>
      <c r="E75" s="5" t="s">
        <v>132</v>
      </c>
      <c r="F75" s="38" t="s">
        <v>131</v>
      </c>
      <c r="G75" s="5" t="s">
        <v>133</v>
      </c>
      <c r="H75" s="16">
        <v>11</v>
      </c>
      <c r="I75" s="16" t="s">
        <v>153</v>
      </c>
      <c r="J75" t="str">
        <f t="shared" si="1"/>
        <v>insert into mstr_pelanggan values(0,'Pelanggan 74',11,'Mingguan','Tidak Berpotensi','Penjual Mie Ayam','DL');</v>
      </c>
    </row>
    <row r="76" spans="1:10" ht="15.75" x14ac:dyDescent="0.25">
      <c r="A76" s="4">
        <v>75</v>
      </c>
      <c r="B76" s="4" t="s">
        <v>81</v>
      </c>
      <c r="C76" s="4" t="s">
        <v>5</v>
      </c>
      <c r="D76" s="5">
        <v>7331</v>
      </c>
      <c r="E76" s="5" t="s">
        <v>128</v>
      </c>
      <c r="F76" s="38" t="s">
        <v>129</v>
      </c>
      <c r="G76" s="5" t="s">
        <v>130</v>
      </c>
      <c r="H76" s="16">
        <v>9</v>
      </c>
      <c r="I76" s="16" t="s">
        <v>153</v>
      </c>
      <c r="J76" t="str">
        <f t="shared" si="1"/>
        <v>insert into mstr_pelanggan values(0,'Pelanggan 75',9,'Harian','Berpotensi','Pedagang Ayam Potong','DL');</v>
      </c>
    </row>
    <row r="77" spans="1:10" ht="15.75" x14ac:dyDescent="0.25">
      <c r="A77" s="4">
        <v>76</v>
      </c>
      <c r="B77" s="4" t="s">
        <v>82</v>
      </c>
      <c r="C77" s="4" t="s">
        <v>5</v>
      </c>
      <c r="D77" s="18">
        <v>6930</v>
      </c>
      <c r="E77" s="5" t="s">
        <v>132</v>
      </c>
      <c r="F77" s="38" t="s">
        <v>131</v>
      </c>
      <c r="G77" s="42"/>
      <c r="H77" s="20">
        <v>11</v>
      </c>
      <c r="I77" s="16" t="s">
        <v>154</v>
      </c>
      <c r="J77" t="str">
        <f t="shared" si="1"/>
        <v>insert into mstr_pelanggan values(0,'Pelanggan 76',11,'Mingguan','','Pedagang Ayam Potong','DU');</v>
      </c>
    </row>
    <row r="78" spans="1:10" ht="15.75" x14ac:dyDescent="0.25">
      <c r="A78" s="4">
        <v>77</v>
      </c>
      <c r="B78" s="4" t="s">
        <v>83</v>
      </c>
      <c r="C78" s="4" t="s">
        <v>5</v>
      </c>
      <c r="D78" s="18">
        <v>2382</v>
      </c>
      <c r="E78" s="5" t="s">
        <v>128</v>
      </c>
      <c r="F78" s="38" t="s">
        <v>129</v>
      </c>
      <c r="G78" s="41"/>
      <c r="H78" s="16">
        <v>9</v>
      </c>
      <c r="I78" s="16" t="s">
        <v>154</v>
      </c>
      <c r="J78" t="str">
        <f t="shared" si="1"/>
        <v>insert into mstr_pelanggan values(0,'Pelanggan 77',9,'Harian','','Pedagang Ayam Potong','DU');</v>
      </c>
    </row>
    <row r="79" spans="1:10" ht="15.75" x14ac:dyDescent="0.25">
      <c r="A79" s="4">
        <v>78</v>
      </c>
      <c r="B79" s="4" t="s">
        <v>84</v>
      </c>
      <c r="C79" s="4" t="s">
        <v>5</v>
      </c>
      <c r="D79" s="18">
        <v>5465</v>
      </c>
      <c r="E79" s="5" t="s">
        <v>128</v>
      </c>
      <c r="F79" s="38" t="s">
        <v>129</v>
      </c>
      <c r="G79" s="41"/>
      <c r="H79" s="16">
        <v>11</v>
      </c>
      <c r="I79" s="16" t="s">
        <v>154</v>
      </c>
      <c r="J79" t="str">
        <f t="shared" si="1"/>
        <v>insert into mstr_pelanggan values(0,'Pelanggan 78',11,'Harian','','Pedagang Ayam Potong','DU');</v>
      </c>
    </row>
    <row r="80" spans="1:10" ht="15.75" x14ac:dyDescent="0.25">
      <c r="A80" s="4">
        <v>79</v>
      </c>
      <c r="B80" s="4" t="s">
        <v>85</v>
      </c>
      <c r="C80" s="4" t="s">
        <v>5</v>
      </c>
      <c r="D80" s="18">
        <v>5304</v>
      </c>
      <c r="E80" s="5" t="s">
        <v>128</v>
      </c>
      <c r="F80" s="38" t="s">
        <v>129</v>
      </c>
      <c r="G80" s="41"/>
      <c r="H80" s="16">
        <v>9</v>
      </c>
      <c r="I80" s="16" t="s">
        <v>154</v>
      </c>
      <c r="J80" t="str">
        <f t="shared" si="1"/>
        <v>insert into mstr_pelanggan values(0,'Pelanggan 79',9,'Harian','','Pedagang Ayam Potong','DU');</v>
      </c>
    </row>
    <row r="81" spans="1:10" ht="15.75" x14ac:dyDescent="0.25">
      <c r="A81" s="4">
        <v>80</v>
      </c>
      <c r="B81" s="4" t="s">
        <v>86</v>
      </c>
      <c r="C81" s="4" t="s">
        <v>5</v>
      </c>
      <c r="D81" s="18">
        <v>5576</v>
      </c>
      <c r="E81" s="5" t="s">
        <v>132</v>
      </c>
      <c r="F81" s="38" t="s">
        <v>129</v>
      </c>
      <c r="G81" s="41"/>
      <c r="H81" s="16">
        <v>9</v>
      </c>
      <c r="I81" s="16" t="s">
        <v>154</v>
      </c>
      <c r="J81" t="str">
        <f t="shared" si="1"/>
        <v>insert into mstr_pelanggan values(0,'Pelanggan 80',9,'Mingguan','','Pedagang Ayam Potong','DU');</v>
      </c>
    </row>
    <row r="82" spans="1:10" ht="15.75" x14ac:dyDescent="0.25">
      <c r="A82" s="4">
        <v>81</v>
      </c>
      <c r="B82" s="4" t="s">
        <v>87</v>
      </c>
      <c r="C82" s="5" t="s">
        <v>12</v>
      </c>
      <c r="D82" s="18">
        <v>1893</v>
      </c>
      <c r="E82" s="5" t="s">
        <v>128</v>
      </c>
      <c r="F82" s="38" t="s">
        <v>131</v>
      </c>
      <c r="G82" s="41"/>
      <c r="H82" s="16">
        <v>11</v>
      </c>
      <c r="I82" s="16" t="s">
        <v>154</v>
      </c>
      <c r="J82" t="str">
        <f t="shared" si="1"/>
        <v>insert into mstr_pelanggan values(0,'Pelanggan 81',11,'Harian','','Catering','DU');</v>
      </c>
    </row>
    <row r="83" spans="1:10" ht="15.75" x14ac:dyDescent="0.25">
      <c r="A83" s="4">
        <v>82</v>
      </c>
      <c r="B83" s="4" t="s">
        <v>88</v>
      </c>
      <c r="C83" s="4" t="s">
        <v>5</v>
      </c>
      <c r="D83" s="18">
        <v>7379</v>
      </c>
      <c r="E83" s="5" t="s">
        <v>128</v>
      </c>
      <c r="F83" s="38" t="s">
        <v>129</v>
      </c>
      <c r="G83" s="41"/>
      <c r="H83" s="16">
        <v>9</v>
      </c>
      <c r="I83" s="16" t="s">
        <v>154</v>
      </c>
      <c r="J83" t="str">
        <f t="shared" si="1"/>
        <v>insert into mstr_pelanggan values(0,'Pelanggan 82',9,'Harian','','Pedagang Ayam Potong','DU');</v>
      </c>
    </row>
    <row r="84" spans="1:10" ht="15.75" x14ac:dyDescent="0.25">
      <c r="A84" s="4">
        <v>83</v>
      </c>
      <c r="B84" s="4" t="s">
        <v>89</v>
      </c>
      <c r="C84" s="4" t="s">
        <v>14</v>
      </c>
      <c r="D84" s="18">
        <v>2231</v>
      </c>
      <c r="E84" s="5" t="s">
        <v>128</v>
      </c>
      <c r="F84" s="38" t="s">
        <v>129</v>
      </c>
      <c r="G84" s="41"/>
      <c r="H84" s="16">
        <v>9</v>
      </c>
      <c r="I84" s="16" t="s">
        <v>154</v>
      </c>
      <c r="J84" t="str">
        <f t="shared" si="1"/>
        <v>insert into mstr_pelanggan values(0,'Pelanggan 83',9,'Harian','','Penjual Mie Ayam','DU');</v>
      </c>
    </row>
    <row r="85" spans="1:10" ht="15.75" x14ac:dyDescent="0.25">
      <c r="A85" s="4">
        <v>84</v>
      </c>
      <c r="B85" s="4" t="s">
        <v>90</v>
      </c>
      <c r="C85" s="4" t="s">
        <v>5</v>
      </c>
      <c r="D85" s="18">
        <v>7536</v>
      </c>
      <c r="E85" s="5" t="s">
        <v>128</v>
      </c>
      <c r="F85" s="38" t="s">
        <v>131</v>
      </c>
      <c r="G85" s="41"/>
      <c r="H85" s="16">
        <v>11</v>
      </c>
      <c r="I85" s="16" t="s">
        <v>154</v>
      </c>
      <c r="J85" t="str">
        <f t="shared" si="1"/>
        <v>insert into mstr_pelanggan values(0,'Pelanggan 84',11,'Harian','','Pedagang Ayam Potong','DU');</v>
      </c>
    </row>
    <row r="86" spans="1:10" ht="15.75" x14ac:dyDescent="0.25">
      <c r="A86" s="4">
        <v>85</v>
      </c>
      <c r="B86" s="4" t="s">
        <v>91</v>
      </c>
      <c r="C86" s="5" t="s">
        <v>5</v>
      </c>
      <c r="D86" s="18">
        <v>6387</v>
      </c>
      <c r="E86" s="5" t="s">
        <v>128</v>
      </c>
      <c r="F86" s="38" t="s">
        <v>129</v>
      </c>
      <c r="G86" s="41"/>
      <c r="H86" s="16">
        <v>9</v>
      </c>
      <c r="I86" s="16" t="s">
        <v>154</v>
      </c>
      <c r="J86" t="str">
        <f t="shared" si="1"/>
        <v>insert into mstr_pelanggan values(0,'Pelanggan 85',9,'Harian','','Pedagang Ayam Potong','DU');</v>
      </c>
    </row>
    <row r="87" spans="1:10" ht="15.75" x14ac:dyDescent="0.25">
      <c r="A87" s="4">
        <v>86</v>
      </c>
      <c r="B87" s="4" t="s">
        <v>92</v>
      </c>
      <c r="C87" s="5" t="s">
        <v>5</v>
      </c>
      <c r="D87" s="18">
        <v>7281</v>
      </c>
      <c r="E87" s="5" t="s">
        <v>128</v>
      </c>
      <c r="F87" s="38" t="s">
        <v>129</v>
      </c>
      <c r="G87" s="41"/>
      <c r="H87" s="16">
        <v>9</v>
      </c>
      <c r="I87" s="16" t="s">
        <v>154</v>
      </c>
      <c r="J87" t="str">
        <f t="shared" si="1"/>
        <v>insert into mstr_pelanggan values(0,'Pelanggan 86',9,'Harian','','Pedagang Ayam Potong','DU');</v>
      </c>
    </row>
    <row r="88" spans="1:10" ht="15.75" x14ac:dyDescent="0.25">
      <c r="A88" s="4">
        <v>87</v>
      </c>
      <c r="B88" s="4" t="s">
        <v>93</v>
      </c>
      <c r="C88" s="5" t="s">
        <v>5</v>
      </c>
      <c r="D88" s="18">
        <v>5091</v>
      </c>
      <c r="E88" s="5" t="s">
        <v>128</v>
      </c>
      <c r="F88" s="38" t="s">
        <v>129</v>
      </c>
      <c r="G88" s="41"/>
      <c r="H88" s="16">
        <v>9</v>
      </c>
      <c r="I88" s="16" t="s">
        <v>154</v>
      </c>
      <c r="J88" t="str">
        <f t="shared" si="1"/>
        <v>insert into mstr_pelanggan values(0,'Pelanggan 87',9,'Harian','','Pedagang Ayam Potong','DU');</v>
      </c>
    </row>
    <row r="89" spans="1:10" ht="15.75" x14ac:dyDescent="0.25">
      <c r="A89" s="4">
        <v>88</v>
      </c>
      <c r="B89" s="4" t="s">
        <v>94</v>
      </c>
      <c r="C89" s="5" t="s">
        <v>5</v>
      </c>
      <c r="D89" s="18">
        <v>775</v>
      </c>
      <c r="E89" s="5" t="s">
        <v>132</v>
      </c>
      <c r="F89" s="38" t="s">
        <v>131</v>
      </c>
      <c r="G89" s="41"/>
      <c r="H89" s="16">
        <v>11</v>
      </c>
      <c r="I89" s="16" t="s">
        <v>154</v>
      </c>
      <c r="J89" t="str">
        <f t="shared" si="1"/>
        <v>insert into mstr_pelanggan values(0,'Pelanggan 88',11,'Mingguan','','Pedagang Ayam Potong','DU');</v>
      </c>
    </row>
    <row r="90" spans="1:10" ht="15.75" x14ac:dyDescent="0.25">
      <c r="A90" s="4">
        <v>89</v>
      </c>
      <c r="B90" s="4" t="s">
        <v>95</v>
      </c>
      <c r="C90" s="5" t="s">
        <v>5</v>
      </c>
      <c r="D90" s="18">
        <v>5316</v>
      </c>
      <c r="E90" s="5" t="s">
        <v>128</v>
      </c>
      <c r="F90" s="38" t="s">
        <v>131</v>
      </c>
      <c r="G90" s="41"/>
      <c r="H90" s="16">
        <v>11</v>
      </c>
      <c r="I90" s="16" t="s">
        <v>154</v>
      </c>
      <c r="J90" t="str">
        <f t="shared" si="1"/>
        <v>insert into mstr_pelanggan values(0,'Pelanggan 89',11,'Harian','','Pedagang Ayam Potong','DU');</v>
      </c>
    </row>
    <row r="91" spans="1:10" ht="15.75" x14ac:dyDescent="0.25">
      <c r="A91" s="4">
        <v>90</v>
      </c>
      <c r="B91" s="4" t="s">
        <v>96</v>
      </c>
      <c r="C91" s="5" t="s">
        <v>5</v>
      </c>
      <c r="D91" s="18">
        <v>2450</v>
      </c>
      <c r="E91" s="5" t="s">
        <v>132</v>
      </c>
      <c r="F91" s="38" t="s">
        <v>129</v>
      </c>
      <c r="G91" s="41"/>
      <c r="H91" s="16">
        <v>9</v>
      </c>
      <c r="I91" s="16" t="s">
        <v>154</v>
      </c>
      <c r="J91" t="str">
        <f t="shared" si="1"/>
        <v>insert into mstr_pelanggan values(0,'Pelanggan 90',9,'Mingguan','','Pedagang Ayam Potong','DU');</v>
      </c>
    </row>
    <row r="92" spans="1:10" ht="15.75" x14ac:dyDescent="0.25">
      <c r="A92" s="4">
        <v>91</v>
      </c>
      <c r="B92" s="4" t="s">
        <v>97</v>
      </c>
      <c r="C92" s="5" t="s">
        <v>5</v>
      </c>
      <c r="D92" s="18">
        <v>2399</v>
      </c>
      <c r="E92" s="5" t="s">
        <v>132</v>
      </c>
      <c r="F92" s="38" t="s">
        <v>129</v>
      </c>
      <c r="G92" s="41"/>
      <c r="H92" s="16">
        <v>9</v>
      </c>
      <c r="I92" s="16" t="s">
        <v>154</v>
      </c>
      <c r="J92" t="str">
        <f t="shared" si="1"/>
        <v>insert into mstr_pelanggan values(0,'Pelanggan 91',9,'Mingguan','','Pedagang Ayam Potong','DU');</v>
      </c>
    </row>
    <row r="93" spans="1:10" ht="15.75" x14ac:dyDescent="0.25">
      <c r="A93" s="4">
        <v>92</v>
      </c>
      <c r="B93" s="4" t="s">
        <v>98</v>
      </c>
      <c r="C93" s="5" t="s">
        <v>14</v>
      </c>
      <c r="D93" s="18">
        <v>2261</v>
      </c>
      <c r="E93" s="5" t="s">
        <v>128</v>
      </c>
      <c r="F93" s="38" t="s">
        <v>129</v>
      </c>
      <c r="G93" s="41"/>
      <c r="H93" s="16">
        <v>9</v>
      </c>
      <c r="I93" s="16" t="s">
        <v>154</v>
      </c>
      <c r="J93" t="str">
        <f t="shared" si="1"/>
        <v>insert into mstr_pelanggan values(0,'Pelanggan 92',9,'Harian','','Penjual Mie Ayam','DU');</v>
      </c>
    </row>
    <row r="94" spans="1:10" ht="15.75" x14ac:dyDescent="0.25">
      <c r="A94" s="4">
        <v>93</v>
      </c>
      <c r="B94" s="4" t="s">
        <v>99</v>
      </c>
      <c r="C94" s="5" t="s">
        <v>14</v>
      </c>
      <c r="D94" s="18">
        <v>2231</v>
      </c>
      <c r="E94" s="5" t="s">
        <v>128</v>
      </c>
      <c r="F94" s="38" t="s">
        <v>131</v>
      </c>
      <c r="G94" s="41"/>
      <c r="H94" s="16">
        <v>1</v>
      </c>
      <c r="I94" s="16" t="s">
        <v>154</v>
      </c>
      <c r="J94" t="str">
        <f t="shared" si="1"/>
        <v>insert into mstr_pelanggan values(0,'Pelanggan 93',1,'Harian','','Penjual Mie Ayam','DU');</v>
      </c>
    </row>
    <row r="95" spans="1:10" ht="15.75" x14ac:dyDescent="0.25">
      <c r="A95" s="4">
        <v>94</v>
      </c>
      <c r="B95" s="4" t="s">
        <v>100</v>
      </c>
      <c r="C95" s="5" t="s">
        <v>14</v>
      </c>
      <c r="D95" s="18">
        <v>926</v>
      </c>
      <c r="E95" s="5" t="s">
        <v>132</v>
      </c>
      <c r="F95" s="38" t="s">
        <v>129</v>
      </c>
      <c r="G95" s="41"/>
      <c r="H95" s="16">
        <v>9</v>
      </c>
      <c r="I95" s="16" t="s">
        <v>154</v>
      </c>
      <c r="J95" t="str">
        <f t="shared" si="1"/>
        <v>insert into mstr_pelanggan values(0,'Pelanggan 94',9,'Mingguan','','Penjual Mie Ayam','DU');</v>
      </c>
    </row>
    <row r="96" spans="1:10" ht="15.75" x14ac:dyDescent="0.25">
      <c r="A96" s="4">
        <v>95</v>
      </c>
      <c r="B96" s="4" t="s">
        <v>101</v>
      </c>
      <c r="C96" s="4" t="s">
        <v>5</v>
      </c>
      <c r="D96" s="18">
        <v>7331</v>
      </c>
      <c r="E96" s="5" t="s">
        <v>128</v>
      </c>
      <c r="F96" s="38" t="s">
        <v>129</v>
      </c>
      <c r="G96" s="41"/>
      <c r="H96" s="16">
        <v>9</v>
      </c>
      <c r="I96" s="16" t="s">
        <v>154</v>
      </c>
      <c r="J96" t="str">
        <f t="shared" si="1"/>
        <v>insert into mstr_pelanggan values(0,'Pelanggan 95',9,'Harian','','Pedagang Ayam Potong','DU');</v>
      </c>
    </row>
    <row r="97" spans="1:10" ht="15.75" x14ac:dyDescent="0.25">
      <c r="A97" s="4">
        <v>96</v>
      </c>
      <c r="B97" s="4" t="s">
        <v>102</v>
      </c>
      <c r="C97" s="4" t="s">
        <v>5</v>
      </c>
      <c r="D97" s="18">
        <v>6930</v>
      </c>
      <c r="E97" s="5" t="s">
        <v>132</v>
      </c>
      <c r="F97" s="38" t="s">
        <v>129</v>
      </c>
      <c r="G97" s="41"/>
      <c r="H97" s="16">
        <v>9</v>
      </c>
      <c r="I97" s="16" t="s">
        <v>154</v>
      </c>
      <c r="J97" t="str">
        <f t="shared" si="1"/>
        <v>insert into mstr_pelanggan values(0,'Pelanggan 96',9,'Mingguan','','Pedagang Ayam Potong','DU');</v>
      </c>
    </row>
    <row r="98" spans="1:10" ht="15.75" x14ac:dyDescent="0.25">
      <c r="A98" s="4">
        <v>97</v>
      </c>
      <c r="B98" s="4" t="s">
        <v>103</v>
      </c>
      <c r="C98" s="4" t="s">
        <v>5</v>
      </c>
      <c r="D98" s="18">
        <v>2365</v>
      </c>
      <c r="E98" s="5" t="s">
        <v>128</v>
      </c>
      <c r="F98" s="38" t="s">
        <v>129</v>
      </c>
      <c r="G98" s="41"/>
      <c r="H98" s="16">
        <v>9</v>
      </c>
      <c r="I98" s="16" t="s">
        <v>154</v>
      </c>
      <c r="J98" t="str">
        <f t="shared" si="1"/>
        <v>insert into mstr_pelanggan values(0,'Pelanggan 97',9,'Harian','','Pedagang Ayam Potong','DU');</v>
      </c>
    </row>
    <row r="99" spans="1:10" ht="15.75" x14ac:dyDescent="0.25">
      <c r="A99" s="4">
        <v>98</v>
      </c>
      <c r="B99" s="4" t="s">
        <v>104</v>
      </c>
      <c r="C99" s="4" t="s">
        <v>5</v>
      </c>
      <c r="D99" s="18">
        <v>5465</v>
      </c>
      <c r="E99" s="5" t="s">
        <v>128</v>
      </c>
      <c r="F99" s="38" t="s">
        <v>131</v>
      </c>
      <c r="G99" s="41"/>
      <c r="H99" s="16">
        <v>11</v>
      </c>
      <c r="I99" s="16" t="s">
        <v>154</v>
      </c>
      <c r="J99" t="str">
        <f t="shared" si="1"/>
        <v>insert into mstr_pelanggan values(0,'Pelanggan 98',11,'Harian','','Pedagang Ayam Potong','DU');</v>
      </c>
    </row>
    <row r="100" spans="1:10" ht="15.75" x14ac:dyDescent="0.25">
      <c r="A100" s="4">
        <v>99</v>
      </c>
      <c r="B100" s="4" t="s">
        <v>105</v>
      </c>
      <c r="C100" s="4" t="s">
        <v>5</v>
      </c>
      <c r="D100" s="18">
        <v>5304</v>
      </c>
      <c r="E100" s="5" t="s">
        <v>128</v>
      </c>
      <c r="F100" s="38" t="s">
        <v>131</v>
      </c>
      <c r="G100" s="41"/>
      <c r="H100" s="16">
        <v>11</v>
      </c>
      <c r="I100" s="16" t="s">
        <v>154</v>
      </c>
      <c r="J100" t="str">
        <f t="shared" si="1"/>
        <v>insert into mstr_pelanggan values(0,'Pelanggan 99',11,'Harian','','Pedagang Ayam Potong','DU');</v>
      </c>
    </row>
    <row r="101" spans="1:10" ht="15.75" x14ac:dyDescent="0.25">
      <c r="A101" s="4">
        <v>100</v>
      </c>
      <c r="B101" s="4" t="s">
        <v>106</v>
      </c>
      <c r="C101" s="4" t="s">
        <v>5</v>
      </c>
      <c r="D101" s="18">
        <v>6147</v>
      </c>
      <c r="E101" s="5" t="s">
        <v>132</v>
      </c>
      <c r="F101" s="38" t="s">
        <v>129</v>
      </c>
      <c r="G101" s="41"/>
      <c r="H101" s="16">
        <v>9</v>
      </c>
      <c r="I101" s="16" t="s">
        <v>154</v>
      </c>
      <c r="J101" t="str">
        <f t="shared" si="1"/>
        <v>insert into mstr_pelanggan values(0,'Pelanggan 100',9,'Mingguan','','Pedagang Ayam Potong','DU');</v>
      </c>
    </row>
  </sheetData>
  <autoFilter ref="A1:J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D1" sqref="D1"/>
    </sheetView>
  </sheetViews>
  <sheetFormatPr defaultRowHeight="15" x14ac:dyDescent="0.25"/>
  <cols>
    <col min="1" max="1" width="16.5703125" customWidth="1"/>
    <col min="2" max="2" width="15.140625" customWidth="1"/>
    <col min="3" max="3" width="24.42578125" customWidth="1"/>
    <col min="4" max="4" width="16.85546875" customWidth="1"/>
    <col min="5" max="5" width="13.42578125" customWidth="1"/>
    <col min="6" max="6" width="11.7109375" customWidth="1"/>
    <col min="7" max="7" width="17" customWidth="1"/>
    <col min="9" max="9" width="16.140625" customWidth="1"/>
    <col min="11" max="11" width="16.1406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124</v>
      </c>
      <c r="E1" s="1" t="s">
        <v>125</v>
      </c>
      <c r="F1" s="1" t="s">
        <v>126</v>
      </c>
      <c r="G1" s="1" t="s">
        <v>127</v>
      </c>
    </row>
    <row r="2" spans="1:12" ht="15.75" x14ac:dyDescent="0.25">
      <c r="A2" s="4">
        <v>1</v>
      </c>
      <c r="B2" s="4" t="s">
        <v>4</v>
      </c>
      <c r="C2" s="4" t="s">
        <v>5</v>
      </c>
      <c r="D2" s="5" t="s">
        <v>123</v>
      </c>
      <c r="E2" s="5" t="s">
        <v>128</v>
      </c>
      <c r="F2" s="5" t="s">
        <v>134</v>
      </c>
      <c r="G2" s="5" t="s">
        <v>130</v>
      </c>
      <c r="I2" s="16" t="s">
        <v>123</v>
      </c>
      <c r="J2" s="12">
        <v>20</v>
      </c>
    </row>
    <row r="3" spans="1:12" ht="15.75" x14ac:dyDescent="0.25">
      <c r="A3" s="4">
        <v>2</v>
      </c>
      <c r="B3" s="4" t="s">
        <v>6</v>
      </c>
      <c r="C3" s="4" t="s">
        <v>5</v>
      </c>
      <c r="D3" s="5" t="s">
        <v>123</v>
      </c>
      <c r="E3" s="5" t="s">
        <v>128</v>
      </c>
      <c r="F3" s="5" t="s">
        <v>135</v>
      </c>
      <c r="G3" s="5" t="s">
        <v>130</v>
      </c>
      <c r="I3" s="16" t="s">
        <v>122</v>
      </c>
      <c r="J3" s="12">
        <v>15</v>
      </c>
    </row>
    <row r="4" spans="1:12" ht="15.75" x14ac:dyDescent="0.25">
      <c r="A4" s="4">
        <v>3</v>
      </c>
      <c r="B4" s="4" t="s">
        <v>7</v>
      </c>
      <c r="C4" s="4" t="s">
        <v>5</v>
      </c>
      <c r="D4" s="5" t="s">
        <v>120</v>
      </c>
      <c r="E4" s="5" t="s">
        <v>132</v>
      </c>
      <c r="F4" s="5" t="s">
        <v>135</v>
      </c>
      <c r="G4" s="5" t="s">
        <v>133</v>
      </c>
      <c r="I4" s="16" t="s">
        <v>121</v>
      </c>
      <c r="J4" s="12">
        <v>10</v>
      </c>
      <c r="K4" s="56" t="s">
        <v>136</v>
      </c>
      <c r="L4" s="56"/>
    </row>
    <row r="5" spans="1:12" ht="15.75" x14ac:dyDescent="0.25">
      <c r="A5" s="4">
        <v>4</v>
      </c>
      <c r="B5" s="4" t="s">
        <v>8</v>
      </c>
      <c r="C5" s="4" t="s">
        <v>5</v>
      </c>
      <c r="D5" s="5" t="s">
        <v>120</v>
      </c>
      <c r="E5" s="5" t="s">
        <v>132</v>
      </c>
      <c r="F5" s="5" t="s">
        <v>134</v>
      </c>
      <c r="G5" s="5" t="s">
        <v>133</v>
      </c>
      <c r="I5" s="16" t="s">
        <v>120</v>
      </c>
      <c r="J5" s="12">
        <v>5</v>
      </c>
      <c r="K5" s="11" t="s">
        <v>130</v>
      </c>
      <c r="L5" s="11" t="s">
        <v>137</v>
      </c>
    </row>
    <row r="6" spans="1:12" ht="15.75" x14ac:dyDescent="0.25">
      <c r="A6" s="4">
        <v>5</v>
      </c>
      <c r="B6" s="4" t="s">
        <v>9</v>
      </c>
      <c r="C6" s="4" t="s">
        <v>5</v>
      </c>
      <c r="D6" s="5" t="s">
        <v>122</v>
      </c>
      <c r="E6" s="5" t="s">
        <v>128</v>
      </c>
      <c r="F6" s="5" t="s">
        <v>135</v>
      </c>
      <c r="G6" s="5" t="s">
        <v>130</v>
      </c>
      <c r="I6" s="12"/>
      <c r="J6" s="12"/>
      <c r="K6" s="11" t="s">
        <v>133</v>
      </c>
      <c r="L6" s="11" t="s">
        <v>138</v>
      </c>
    </row>
    <row r="7" spans="1:12" ht="15.75" x14ac:dyDescent="0.25">
      <c r="A7" s="4">
        <v>6</v>
      </c>
      <c r="B7" s="4" t="s">
        <v>10</v>
      </c>
      <c r="C7" s="4" t="s">
        <v>5</v>
      </c>
      <c r="D7" s="5" t="s">
        <v>122</v>
      </c>
      <c r="E7" s="5" t="s">
        <v>128</v>
      </c>
      <c r="F7" s="5" t="s">
        <v>134</v>
      </c>
      <c r="G7" s="5" t="s">
        <v>130</v>
      </c>
      <c r="I7" s="12" t="s">
        <v>128</v>
      </c>
      <c r="J7" s="12">
        <v>10</v>
      </c>
    </row>
    <row r="8" spans="1:12" ht="15.75" x14ac:dyDescent="0.25">
      <c r="A8" s="4">
        <v>7</v>
      </c>
      <c r="B8" s="4" t="s">
        <v>11</v>
      </c>
      <c r="C8" s="4" t="s">
        <v>12</v>
      </c>
      <c r="D8" s="5" t="s">
        <v>120</v>
      </c>
      <c r="E8" s="5" t="s">
        <v>132</v>
      </c>
      <c r="F8" s="5" t="s">
        <v>134</v>
      </c>
      <c r="G8" s="5" t="s">
        <v>133</v>
      </c>
      <c r="I8" s="12" t="s">
        <v>132</v>
      </c>
      <c r="J8" s="12">
        <v>5</v>
      </c>
    </row>
    <row r="9" spans="1:12" ht="15.75" x14ac:dyDescent="0.25">
      <c r="A9" s="4">
        <v>8</v>
      </c>
      <c r="B9" s="4" t="s">
        <v>13</v>
      </c>
      <c r="C9" s="4" t="s">
        <v>14</v>
      </c>
      <c r="D9" s="5" t="s">
        <v>120</v>
      </c>
      <c r="E9" s="5" t="s">
        <v>132</v>
      </c>
      <c r="F9" s="5" t="s">
        <v>134</v>
      </c>
      <c r="G9" s="5" t="s">
        <v>133</v>
      </c>
      <c r="I9" s="12"/>
      <c r="J9" s="12"/>
    </row>
    <row r="10" spans="1:12" ht="15.75" x14ac:dyDescent="0.25">
      <c r="A10" s="4">
        <v>9</v>
      </c>
      <c r="B10" s="4" t="s">
        <v>15</v>
      </c>
      <c r="C10" s="4" t="s">
        <v>5</v>
      </c>
      <c r="D10" s="5" t="s">
        <v>122</v>
      </c>
      <c r="E10" s="5" t="s">
        <v>128</v>
      </c>
      <c r="F10" s="5" t="s">
        <v>135</v>
      </c>
      <c r="G10" s="5" t="s">
        <v>130</v>
      </c>
      <c r="I10" s="12" t="s">
        <v>134</v>
      </c>
      <c r="J10" s="12">
        <v>10</v>
      </c>
    </row>
    <row r="11" spans="1:12" ht="15.75" x14ac:dyDescent="0.25">
      <c r="A11" s="4">
        <v>10</v>
      </c>
      <c r="B11" s="4" t="s">
        <v>16</v>
      </c>
      <c r="C11" s="4" t="s">
        <v>12</v>
      </c>
      <c r="D11" s="5" t="s">
        <v>122</v>
      </c>
      <c r="E11" s="5" t="s">
        <v>128</v>
      </c>
      <c r="F11" s="5" t="s">
        <v>135</v>
      </c>
      <c r="G11" s="5" t="s">
        <v>130</v>
      </c>
      <c r="I11" s="12" t="s">
        <v>135</v>
      </c>
      <c r="J11" s="12">
        <v>5</v>
      </c>
    </row>
    <row r="12" spans="1:12" ht="15.75" x14ac:dyDescent="0.25">
      <c r="A12" s="4">
        <v>11</v>
      </c>
      <c r="B12" s="4" t="s">
        <v>17</v>
      </c>
      <c r="C12" s="4" t="s">
        <v>14</v>
      </c>
      <c r="D12" s="5" t="s">
        <v>121</v>
      </c>
      <c r="E12" s="5" t="s">
        <v>128</v>
      </c>
      <c r="F12" s="5" t="s">
        <v>134</v>
      </c>
      <c r="G12" s="5" t="s">
        <v>130</v>
      </c>
    </row>
    <row r="13" spans="1:12" ht="15.75" x14ac:dyDescent="0.25">
      <c r="A13" s="4">
        <v>12</v>
      </c>
      <c r="B13" s="4" t="s">
        <v>18</v>
      </c>
      <c r="C13" s="4" t="s">
        <v>5</v>
      </c>
      <c r="D13" s="5" t="s">
        <v>123</v>
      </c>
      <c r="E13" s="5" t="s">
        <v>128</v>
      </c>
      <c r="F13" s="5" t="s">
        <v>134</v>
      </c>
      <c r="G13" s="5" t="s">
        <v>130</v>
      </c>
    </row>
    <row r="14" spans="1:12" ht="15.75" x14ac:dyDescent="0.25">
      <c r="A14" s="4">
        <v>13</v>
      </c>
      <c r="B14" s="4" t="s">
        <v>19</v>
      </c>
      <c r="C14" s="4" t="s">
        <v>12</v>
      </c>
      <c r="D14" s="5" t="s">
        <v>121</v>
      </c>
      <c r="E14" s="5" t="s">
        <v>132</v>
      </c>
      <c r="F14" s="5" t="s">
        <v>135</v>
      </c>
      <c r="G14" s="5" t="s">
        <v>133</v>
      </c>
    </row>
    <row r="15" spans="1:12" ht="15.75" x14ac:dyDescent="0.25">
      <c r="A15" s="4">
        <v>14</v>
      </c>
      <c r="B15" s="4" t="s">
        <v>20</v>
      </c>
      <c r="C15" s="4" t="s">
        <v>5</v>
      </c>
      <c r="D15" s="5" t="s">
        <v>122</v>
      </c>
      <c r="E15" s="5" t="s">
        <v>128</v>
      </c>
      <c r="F15" s="5" t="s">
        <v>134</v>
      </c>
      <c r="G15" s="5" t="s">
        <v>130</v>
      </c>
    </row>
    <row r="16" spans="1:12" ht="15.75" x14ac:dyDescent="0.25">
      <c r="A16" s="4">
        <v>15</v>
      </c>
      <c r="B16" s="4" t="s">
        <v>21</v>
      </c>
      <c r="C16" s="4" t="s">
        <v>14</v>
      </c>
      <c r="D16" s="5" t="s">
        <v>121</v>
      </c>
      <c r="E16" s="5" t="s">
        <v>128</v>
      </c>
      <c r="F16" s="5" t="s">
        <v>134</v>
      </c>
      <c r="G16" s="5" t="s">
        <v>130</v>
      </c>
    </row>
    <row r="17" spans="1:12" ht="15.75" x14ac:dyDescent="0.25">
      <c r="A17" s="4">
        <v>16</v>
      </c>
      <c r="B17" s="4" t="s">
        <v>22</v>
      </c>
      <c r="C17" s="4" t="s">
        <v>12</v>
      </c>
      <c r="D17" s="5" t="s">
        <v>122</v>
      </c>
      <c r="E17" s="5" t="s">
        <v>128</v>
      </c>
      <c r="F17" s="5" t="s">
        <v>135</v>
      </c>
      <c r="G17" s="5" t="s">
        <v>130</v>
      </c>
      <c r="I17" s="16" t="s">
        <v>123</v>
      </c>
      <c r="J17" s="12">
        <v>20</v>
      </c>
      <c r="K17" s="56" t="s">
        <v>136</v>
      </c>
      <c r="L17" s="56"/>
    </row>
    <row r="18" spans="1:12" ht="15.75" x14ac:dyDescent="0.25">
      <c r="A18" s="4">
        <v>17</v>
      </c>
      <c r="B18" s="4" t="s">
        <v>23</v>
      </c>
      <c r="C18" s="4" t="s">
        <v>5</v>
      </c>
      <c r="D18" s="5" t="s">
        <v>123</v>
      </c>
      <c r="E18" s="5" t="s">
        <v>128</v>
      </c>
      <c r="F18" s="5" t="s">
        <v>134</v>
      </c>
      <c r="G18" s="5" t="s">
        <v>130</v>
      </c>
      <c r="I18" s="16" t="s">
        <v>122</v>
      </c>
      <c r="J18" s="12">
        <v>15</v>
      </c>
      <c r="K18" s="11" t="s">
        <v>130</v>
      </c>
      <c r="L18" s="11" t="s">
        <v>137</v>
      </c>
    </row>
    <row r="19" spans="1:12" ht="15.75" x14ac:dyDescent="0.25">
      <c r="A19" s="4">
        <v>18</v>
      </c>
      <c r="B19" s="4" t="s">
        <v>24</v>
      </c>
      <c r="C19" s="4" t="s">
        <v>5</v>
      </c>
      <c r="D19" s="5" t="s">
        <v>123</v>
      </c>
      <c r="E19" s="5" t="s">
        <v>128</v>
      </c>
      <c r="F19" s="5" t="s">
        <v>134</v>
      </c>
      <c r="G19" s="5" t="s">
        <v>130</v>
      </c>
      <c r="I19" s="16" t="s">
        <v>121</v>
      </c>
      <c r="J19" s="12">
        <v>10</v>
      </c>
      <c r="K19" s="11" t="s">
        <v>133</v>
      </c>
      <c r="L19" s="11" t="s">
        <v>138</v>
      </c>
    </row>
    <row r="20" spans="1:12" ht="15.75" x14ac:dyDescent="0.25">
      <c r="A20" s="4">
        <v>19</v>
      </c>
      <c r="B20" s="4" t="s">
        <v>25</v>
      </c>
      <c r="C20" s="4" t="s">
        <v>12</v>
      </c>
      <c r="D20" s="5" t="s">
        <v>120</v>
      </c>
      <c r="E20" s="5" t="s">
        <v>132</v>
      </c>
      <c r="F20" s="5" t="s">
        <v>135</v>
      </c>
      <c r="G20" s="5" t="s">
        <v>133</v>
      </c>
      <c r="I20" s="16" t="s">
        <v>120</v>
      </c>
      <c r="J20" s="12">
        <v>5</v>
      </c>
    </row>
    <row r="21" spans="1:12" ht="15.75" x14ac:dyDescent="0.25">
      <c r="A21" s="4">
        <v>20</v>
      </c>
      <c r="B21" s="4" t="s">
        <v>26</v>
      </c>
      <c r="C21" s="4" t="s">
        <v>14</v>
      </c>
      <c r="D21" s="5" t="s">
        <v>121</v>
      </c>
      <c r="E21" s="5" t="s">
        <v>128</v>
      </c>
      <c r="F21" s="5" t="s">
        <v>135</v>
      </c>
      <c r="G21" s="5" t="s">
        <v>130</v>
      </c>
      <c r="I21" s="12"/>
      <c r="J21" s="12"/>
    </row>
    <row r="22" spans="1:12" ht="15.75" x14ac:dyDescent="0.25">
      <c r="A22" s="4">
        <v>21</v>
      </c>
      <c r="B22" s="4" t="s">
        <v>27</v>
      </c>
      <c r="C22" s="4" t="s">
        <v>12</v>
      </c>
      <c r="D22" s="5" t="s">
        <v>121</v>
      </c>
      <c r="E22" s="5" t="s">
        <v>128</v>
      </c>
      <c r="F22" s="5" t="s">
        <v>134</v>
      </c>
      <c r="G22" s="5" t="s">
        <v>130</v>
      </c>
      <c r="I22" s="12" t="s">
        <v>128</v>
      </c>
      <c r="J22" s="12">
        <v>10</v>
      </c>
    </row>
    <row r="23" spans="1:12" ht="15.75" x14ac:dyDescent="0.25">
      <c r="A23" s="4">
        <v>22</v>
      </c>
      <c r="B23" s="4" t="s">
        <v>28</v>
      </c>
      <c r="C23" s="4" t="s">
        <v>5</v>
      </c>
      <c r="D23" s="5" t="s">
        <v>123</v>
      </c>
      <c r="E23" s="5" t="s">
        <v>128</v>
      </c>
      <c r="F23" s="5" t="s">
        <v>134</v>
      </c>
      <c r="G23" s="5" t="s">
        <v>130</v>
      </c>
      <c r="I23" s="12" t="s">
        <v>132</v>
      </c>
      <c r="J23" s="12">
        <v>5</v>
      </c>
    </row>
    <row r="24" spans="1:12" ht="15.75" x14ac:dyDescent="0.25">
      <c r="A24" s="4">
        <v>23</v>
      </c>
      <c r="B24" s="4" t="s">
        <v>29</v>
      </c>
      <c r="C24" s="4" t="s">
        <v>12</v>
      </c>
      <c r="D24" s="5" t="s">
        <v>122</v>
      </c>
      <c r="E24" s="5" t="s">
        <v>128</v>
      </c>
      <c r="F24" s="5" t="s">
        <v>135</v>
      </c>
      <c r="G24" s="5" t="s">
        <v>130</v>
      </c>
      <c r="I24" s="12"/>
      <c r="J24" s="12"/>
    </row>
    <row r="25" spans="1:12" ht="15.75" x14ac:dyDescent="0.25">
      <c r="A25" s="4">
        <v>24</v>
      </c>
      <c r="B25" s="4" t="s">
        <v>30</v>
      </c>
      <c r="C25" s="4" t="s">
        <v>5</v>
      </c>
      <c r="D25" s="5" t="s">
        <v>123</v>
      </c>
      <c r="E25" s="5" t="s">
        <v>128</v>
      </c>
      <c r="F25" s="5" t="s">
        <v>134</v>
      </c>
      <c r="G25" s="5" t="s">
        <v>130</v>
      </c>
      <c r="I25" s="12" t="s">
        <v>134</v>
      </c>
      <c r="J25" s="12">
        <v>10</v>
      </c>
    </row>
    <row r="26" spans="1:12" ht="15.75" x14ac:dyDescent="0.25">
      <c r="A26" s="4">
        <v>25</v>
      </c>
      <c r="B26" s="4" t="s">
        <v>31</v>
      </c>
      <c r="C26" s="4" t="s">
        <v>5</v>
      </c>
      <c r="D26" s="5" t="s">
        <v>122</v>
      </c>
      <c r="E26" s="5" t="s">
        <v>128</v>
      </c>
      <c r="F26" s="5" t="s">
        <v>134</v>
      </c>
      <c r="G26" s="5" t="s">
        <v>130</v>
      </c>
      <c r="I26" s="12" t="s">
        <v>135</v>
      </c>
      <c r="J26" s="12">
        <v>5</v>
      </c>
    </row>
    <row r="27" spans="1:12" ht="15.75" x14ac:dyDescent="0.25">
      <c r="A27" s="4">
        <v>26</v>
      </c>
      <c r="B27" s="4" t="s">
        <v>32</v>
      </c>
      <c r="C27" s="4" t="s">
        <v>5</v>
      </c>
      <c r="D27" s="5" t="s">
        <v>123</v>
      </c>
      <c r="E27" s="5" t="s">
        <v>128</v>
      </c>
      <c r="F27" s="5" t="s">
        <v>134</v>
      </c>
      <c r="G27" s="5" t="s">
        <v>130</v>
      </c>
      <c r="K27" s="56" t="s">
        <v>136</v>
      </c>
      <c r="L27" s="56"/>
    </row>
    <row r="28" spans="1:12" ht="15.75" x14ac:dyDescent="0.25">
      <c r="A28" s="4">
        <v>27</v>
      </c>
      <c r="B28" s="4" t="s">
        <v>33</v>
      </c>
      <c r="C28" s="4" t="s">
        <v>12</v>
      </c>
      <c r="D28" s="5" t="s">
        <v>120</v>
      </c>
      <c r="E28" s="5" t="s">
        <v>128</v>
      </c>
      <c r="F28" s="5" t="s">
        <v>135</v>
      </c>
      <c r="G28" s="5" t="s">
        <v>133</v>
      </c>
      <c r="K28" s="11" t="s">
        <v>130</v>
      </c>
      <c r="L28" s="11" t="s">
        <v>137</v>
      </c>
    </row>
    <row r="29" spans="1:12" ht="15.75" x14ac:dyDescent="0.25">
      <c r="A29" s="4">
        <v>28</v>
      </c>
      <c r="B29" s="4" t="s">
        <v>34</v>
      </c>
      <c r="C29" s="4" t="s">
        <v>14</v>
      </c>
      <c r="D29" s="5" t="s">
        <v>120</v>
      </c>
      <c r="E29" s="5" t="s">
        <v>132</v>
      </c>
      <c r="F29" s="5" t="s">
        <v>134</v>
      </c>
      <c r="G29" s="5" t="s">
        <v>133</v>
      </c>
      <c r="K29" s="11" t="s">
        <v>133</v>
      </c>
      <c r="L29" s="11" t="s">
        <v>138</v>
      </c>
    </row>
    <row r="30" spans="1:12" ht="15.75" x14ac:dyDescent="0.25">
      <c r="A30" s="4">
        <v>29</v>
      </c>
      <c r="B30" s="4" t="s">
        <v>35</v>
      </c>
      <c r="C30" s="4" t="s">
        <v>14</v>
      </c>
      <c r="D30" s="5" t="s">
        <v>121</v>
      </c>
      <c r="E30" s="5" t="s">
        <v>128</v>
      </c>
      <c r="F30" s="5" t="s">
        <v>134</v>
      </c>
      <c r="G30" s="5" t="s">
        <v>130</v>
      </c>
    </row>
    <row r="31" spans="1:12" ht="15.75" x14ac:dyDescent="0.25">
      <c r="A31" s="4">
        <v>30</v>
      </c>
      <c r="B31" s="4" t="s">
        <v>36</v>
      </c>
      <c r="C31" s="4" t="s">
        <v>12</v>
      </c>
      <c r="D31" s="5" t="s">
        <v>120</v>
      </c>
      <c r="E31" s="5" t="s">
        <v>128</v>
      </c>
      <c r="F31" s="5" t="s">
        <v>135</v>
      </c>
      <c r="G31" s="5" t="s">
        <v>133</v>
      </c>
    </row>
    <row r="32" spans="1:12" ht="15.75" x14ac:dyDescent="0.25">
      <c r="A32" s="4">
        <v>31</v>
      </c>
      <c r="B32" s="4" t="s">
        <v>37</v>
      </c>
      <c r="C32" s="4" t="s">
        <v>12</v>
      </c>
      <c r="D32" s="5" t="s">
        <v>120</v>
      </c>
      <c r="E32" s="5" t="s">
        <v>128</v>
      </c>
      <c r="F32" s="5" t="s">
        <v>135</v>
      </c>
      <c r="G32" s="5" t="s">
        <v>133</v>
      </c>
    </row>
    <row r="33" spans="1:12" ht="15.75" x14ac:dyDescent="0.25">
      <c r="A33" s="4">
        <v>32</v>
      </c>
      <c r="B33" s="4" t="s">
        <v>38</v>
      </c>
      <c r="C33" s="4" t="s">
        <v>5</v>
      </c>
      <c r="D33" s="5" t="s">
        <v>122</v>
      </c>
      <c r="E33" s="5" t="s">
        <v>128</v>
      </c>
      <c r="F33" s="5" t="s">
        <v>135</v>
      </c>
      <c r="G33" s="5" t="s">
        <v>130</v>
      </c>
    </row>
    <row r="34" spans="1:12" ht="15.75" x14ac:dyDescent="0.25">
      <c r="A34" s="4">
        <v>33</v>
      </c>
      <c r="B34" s="4" t="s">
        <v>39</v>
      </c>
      <c r="C34" s="4" t="s">
        <v>5</v>
      </c>
      <c r="D34" s="5" t="s">
        <v>123</v>
      </c>
      <c r="E34" s="5" t="s">
        <v>128</v>
      </c>
      <c r="F34" s="5" t="s">
        <v>135</v>
      </c>
      <c r="G34" s="5" t="s">
        <v>130</v>
      </c>
      <c r="I34" s="16" t="s">
        <v>123</v>
      </c>
      <c r="J34" s="12">
        <v>20</v>
      </c>
    </row>
    <row r="35" spans="1:12" ht="15.75" x14ac:dyDescent="0.25">
      <c r="A35" s="4">
        <v>34</v>
      </c>
      <c r="B35" s="4" t="s">
        <v>40</v>
      </c>
      <c r="C35" s="4" t="s">
        <v>5</v>
      </c>
      <c r="D35" s="5" t="s">
        <v>122</v>
      </c>
      <c r="E35" s="5" t="s">
        <v>128</v>
      </c>
      <c r="F35" s="5" t="s">
        <v>135</v>
      </c>
      <c r="G35" s="5" t="s">
        <v>130</v>
      </c>
      <c r="I35" s="16" t="s">
        <v>122</v>
      </c>
      <c r="J35" s="12">
        <v>15</v>
      </c>
    </row>
    <row r="36" spans="1:12" ht="15.75" x14ac:dyDescent="0.25">
      <c r="A36" s="4">
        <v>35</v>
      </c>
      <c r="B36" s="4" t="s">
        <v>41</v>
      </c>
      <c r="C36" s="4" t="s">
        <v>5</v>
      </c>
      <c r="D36" s="5" t="s">
        <v>122</v>
      </c>
      <c r="E36" s="5" t="s">
        <v>128</v>
      </c>
      <c r="F36" s="5" t="s">
        <v>134</v>
      </c>
      <c r="G36" s="5" t="s">
        <v>130</v>
      </c>
      <c r="I36" s="16" t="s">
        <v>121</v>
      </c>
      <c r="J36" s="12">
        <v>10</v>
      </c>
    </row>
    <row r="37" spans="1:12" ht="15.75" x14ac:dyDescent="0.25">
      <c r="A37" s="4">
        <v>36</v>
      </c>
      <c r="B37" s="4" t="s">
        <v>42</v>
      </c>
      <c r="C37" s="4" t="s">
        <v>5</v>
      </c>
      <c r="D37" s="5" t="s">
        <v>120</v>
      </c>
      <c r="E37" s="5" t="s">
        <v>132</v>
      </c>
      <c r="F37" s="5" t="s">
        <v>135</v>
      </c>
      <c r="G37" s="5" t="s">
        <v>133</v>
      </c>
      <c r="I37" s="16" t="s">
        <v>120</v>
      </c>
      <c r="J37" s="12">
        <v>5</v>
      </c>
    </row>
    <row r="38" spans="1:12" ht="15.75" x14ac:dyDescent="0.25">
      <c r="A38" s="4">
        <v>37</v>
      </c>
      <c r="B38" s="4" t="s">
        <v>43</v>
      </c>
      <c r="C38" s="4" t="s">
        <v>5</v>
      </c>
      <c r="D38" s="5" t="s">
        <v>123</v>
      </c>
      <c r="E38" s="5" t="s">
        <v>128</v>
      </c>
      <c r="F38" s="5" t="s">
        <v>134</v>
      </c>
      <c r="G38" s="5" t="s">
        <v>130</v>
      </c>
      <c r="I38" s="12"/>
      <c r="J38" s="12"/>
      <c r="K38" s="56" t="s">
        <v>136</v>
      </c>
      <c r="L38" s="56"/>
    </row>
    <row r="39" spans="1:12" ht="15.75" x14ac:dyDescent="0.25">
      <c r="A39" s="4">
        <v>38</v>
      </c>
      <c r="B39" s="4" t="s">
        <v>44</v>
      </c>
      <c r="C39" s="4" t="s">
        <v>5</v>
      </c>
      <c r="D39" s="5" t="s">
        <v>122</v>
      </c>
      <c r="E39" s="5" t="s">
        <v>128</v>
      </c>
      <c r="F39" s="5" t="s">
        <v>134</v>
      </c>
      <c r="G39" s="5" t="s">
        <v>130</v>
      </c>
      <c r="I39" s="12" t="s">
        <v>128</v>
      </c>
      <c r="J39" s="12">
        <v>10</v>
      </c>
      <c r="K39" s="11" t="s">
        <v>130</v>
      </c>
      <c r="L39" s="11" t="s">
        <v>137</v>
      </c>
    </row>
    <row r="40" spans="1:12" ht="15.75" x14ac:dyDescent="0.25">
      <c r="A40" s="4">
        <v>39</v>
      </c>
      <c r="B40" s="4" t="s">
        <v>45</v>
      </c>
      <c r="C40" s="4" t="s">
        <v>5</v>
      </c>
      <c r="D40" s="5" t="s">
        <v>120</v>
      </c>
      <c r="E40" s="5" t="s">
        <v>132</v>
      </c>
      <c r="F40" s="5" t="s">
        <v>134</v>
      </c>
      <c r="G40" s="5" t="s">
        <v>133</v>
      </c>
      <c r="I40" s="12" t="s">
        <v>132</v>
      </c>
      <c r="J40" s="12">
        <v>5</v>
      </c>
      <c r="K40" s="11" t="s">
        <v>133</v>
      </c>
      <c r="L40" s="11" t="s">
        <v>138</v>
      </c>
    </row>
    <row r="41" spans="1:12" ht="15.75" x14ac:dyDescent="0.25">
      <c r="A41" s="4">
        <v>40</v>
      </c>
      <c r="B41" s="4" t="s">
        <v>46</v>
      </c>
      <c r="C41" s="4" t="s">
        <v>5</v>
      </c>
      <c r="D41" s="5" t="s">
        <v>123</v>
      </c>
      <c r="E41" s="5" t="s">
        <v>128</v>
      </c>
      <c r="F41" s="5" t="s">
        <v>134</v>
      </c>
      <c r="G41" s="5" t="s">
        <v>130</v>
      </c>
      <c r="I41" s="12"/>
      <c r="J41" s="12"/>
    </row>
    <row r="42" spans="1:12" ht="15.75" x14ac:dyDescent="0.25">
      <c r="A42" s="4">
        <v>41</v>
      </c>
      <c r="B42" s="4" t="s">
        <v>47</v>
      </c>
      <c r="C42" s="4" t="s">
        <v>5</v>
      </c>
      <c r="D42" s="5" t="s">
        <v>123</v>
      </c>
      <c r="E42" s="5" t="s">
        <v>128</v>
      </c>
      <c r="F42" s="5" t="s">
        <v>134</v>
      </c>
      <c r="G42" s="5" t="s">
        <v>130</v>
      </c>
      <c r="I42" s="12" t="s">
        <v>134</v>
      </c>
      <c r="J42" s="12">
        <v>10</v>
      </c>
    </row>
    <row r="43" spans="1:12" ht="15.75" x14ac:dyDescent="0.25">
      <c r="A43" s="4">
        <v>42</v>
      </c>
      <c r="B43" s="4" t="s">
        <v>48</v>
      </c>
      <c r="C43" s="4" t="s">
        <v>5</v>
      </c>
      <c r="D43" s="5" t="s">
        <v>120</v>
      </c>
      <c r="E43" s="5" t="s">
        <v>132</v>
      </c>
      <c r="F43" s="5" t="s">
        <v>134</v>
      </c>
      <c r="G43" s="5" t="s">
        <v>133</v>
      </c>
      <c r="I43" s="12" t="s">
        <v>135</v>
      </c>
      <c r="J43" s="12">
        <v>5</v>
      </c>
    </row>
    <row r="44" spans="1:12" ht="15.75" x14ac:dyDescent="0.25">
      <c r="A44" s="4">
        <v>43</v>
      </c>
      <c r="B44" s="4" t="s">
        <v>49</v>
      </c>
      <c r="C44" s="4" t="s">
        <v>14</v>
      </c>
      <c r="D44" s="5" t="s">
        <v>120</v>
      </c>
      <c r="E44" s="5" t="s">
        <v>132</v>
      </c>
      <c r="F44" s="5" t="s">
        <v>135</v>
      </c>
      <c r="G44" s="5" t="s">
        <v>133</v>
      </c>
    </row>
    <row r="45" spans="1:12" ht="15.75" x14ac:dyDescent="0.25">
      <c r="A45" s="4">
        <v>44</v>
      </c>
      <c r="B45" s="4" t="s">
        <v>50</v>
      </c>
      <c r="C45" s="4" t="s">
        <v>14</v>
      </c>
      <c r="D45" s="5" t="s">
        <v>121</v>
      </c>
      <c r="E45" s="5" t="s">
        <v>128</v>
      </c>
      <c r="F45" s="5" t="s">
        <v>135</v>
      </c>
      <c r="G45" s="5" t="s">
        <v>130</v>
      </c>
    </row>
    <row r="46" spans="1:12" ht="15.75" x14ac:dyDescent="0.25">
      <c r="A46" s="4">
        <v>45</v>
      </c>
      <c r="B46" s="4" t="s">
        <v>51</v>
      </c>
      <c r="C46" s="4" t="s">
        <v>14</v>
      </c>
      <c r="D46" s="5" t="s">
        <v>121</v>
      </c>
      <c r="E46" s="5" t="s">
        <v>128</v>
      </c>
      <c r="F46" s="5" t="s">
        <v>134</v>
      </c>
      <c r="G46" s="5" t="s">
        <v>130</v>
      </c>
    </row>
    <row r="47" spans="1:12" ht="15.75" x14ac:dyDescent="0.25">
      <c r="A47" s="4">
        <v>46</v>
      </c>
      <c r="B47" s="4" t="s">
        <v>52</v>
      </c>
      <c r="C47" s="4" t="s">
        <v>14</v>
      </c>
      <c r="D47" s="5" t="s">
        <v>121</v>
      </c>
      <c r="E47" s="5" t="s">
        <v>132</v>
      </c>
      <c r="F47" s="5" t="s">
        <v>135</v>
      </c>
      <c r="G47" s="5" t="s">
        <v>133</v>
      </c>
    </row>
    <row r="48" spans="1:12" ht="15.75" x14ac:dyDescent="0.25">
      <c r="A48" s="4">
        <v>47</v>
      </c>
      <c r="B48" s="4" t="s">
        <v>53</v>
      </c>
      <c r="C48" s="4" t="s">
        <v>14</v>
      </c>
      <c r="D48" s="5" t="s">
        <v>120</v>
      </c>
      <c r="E48" s="5" t="s">
        <v>128</v>
      </c>
      <c r="F48" s="5" t="s">
        <v>134</v>
      </c>
      <c r="G48" s="5" t="s">
        <v>130</v>
      </c>
    </row>
    <row r="49" spans="1:12" ht="15.75" x14ac:dyDescent="0.25">
      <c r="A49" s="4">
        <v>48</v>
      </c>
      <c r="B49" s="4" t="s">
        <v>54</v>
      </c>
      <c r="C49" s="4" t="s">
        <v>14</v>
      </c>
      <c r="D49" s="5" t="s">
        <v>121</v>
      </c>
      <c r="E49" s="5" t="s">
        <v>132</v>
      </c>
      <c r="F49" s="5" t="s">
        <v>134</v>
      </c>
      <c r="G49" s="5" t="s">
        <v>130</v>
      </c>
    </row>
    <row r="50" spans="1:12" ht="15.75" x14ac:dyDescent="0.25">
      <c r="A50" s="4">
        <v>49</v>
      </c>
      <c r="B50" s="4" t="s">
        <v>55</v>
      </c>
      <c r="C50" s="4" t="s">
        <v>14</v>
      </c>
      <c r="D50" s="5" t="s">
        <v>121</v>
      </c>
      <c r="E50" s="5" t="s">
        <v>128</v>
      </c>
      <c r="F50" s="5" t="s">
        <v>134</v>
      </c>
      <c r="G50" s="5" t="s">
        <v>130</v>
      </c>
      <c r="I50" s="16" t="s">
        <v>123</v>
      </c>
      <c r="J50" s="12">
        <v>20</v>
      </c>
    </row>
    <row r="51" spans="1:12" ht="15.75" x14ac:dyDescent="0.25">
      <c r="A51" s="4">
        <v>50</v>
      </c>
      <c r="B51" s="4" t="s">
        <v>56</v>
      </c>
      <c r="C51" s="4" t="s">
        <v>14</v>
      </c>
      <c r="D51" s="5" t="s">
        <v>121</v>
      </c>
      <c r="E51" s="5" t="s">
        <v>128</v>
      </c>
      <c r="F51" s="5" t="s">
        <v>135</v>
      </c>
      <c r="G51" s="5" t="s">
        <v>130</v>
      </c>
      <c r="I51" s="16" t="s">
        <v>122</v>
      </c>
      <c r="J51" s="12">
        <v>15</v>
      </c>
      <c r="K51" s="56" t="s">
        <v>136</v>
      </c>
      <c r="L51" s="56"/>
    </row>
    <row r="52" spans="1:12" ht="15.75" x14ac:dyDescent="0.25">
      <c r="A52" s="4">
        <v>51</v>
      </c>
      <c r="B52" s="4" t="s">
        <v>57</v>
      </c>
      <c r="C52" s="4" t="s">
        <v>14</v>
      </c>
      <c r="D52" s="5" t="s">
        <v>120</v>
      </c>
      <c r="E52" s="5" t="s">
        <v>132</v>
      </c>
      <c r="F52" s="5" t="s">
        <v>135</v>
      </c>
      <c r="G52" s="5" t="s">
        <v>133</v>
      </c>
      <c r="I52" s="16" t="s">
        <v>121</v>
      </c>
      <c r="J52" s="12">
        <v>10</v>
      </c>
      <c r="K52" s="11" t="s">
        <v>130</v>
      </c>
      <c r="L52" s="11" t="s">
        <v>137</v>
      </c>
    </row>
    <row r="53" spans="1:12" ht="15.75" x14ac:dyDescent="0.25">
      <c r="A53" s="4">
        <v>52</v>
      </c>
      <c r="B53" s="4" t="s">
        <v>58</v>
      </c>
      <c r="C53" s="4" t="s">
        <v>5</v>
      </c>
      <c r="D53" s="5" t="s">
        <v>122</v>
      </c>
      <c r="E53" s="5" t="s">
        <v>128</v>
      </c>
      <c r="F53" s="5" t="s">
        <v>134</v>
      </c>
      <c r="G53" s="5" t="s">
        <v>130</v>
      </c>
      <c r="I53" s="16" t="s">
        <v>120</v>
      </c>
      <c r="J53" s="12">
        <v>5</v>
      </c>
      <c r="K53" s="11" t="s">
        <v>133</v>
      </c>
      <c r="L53" s="11" t="s">
        <v>138</v>
      </c>
    </row>
    <row r="54" spans="1:12" ht="15.75" x14ac:dyDescent="0.25">
      <c r="A54" s="4">
        <v>53</v>
      </c>
      <c r="B54" s="4" t="s">
        <v>59</v>
      </c>
      <c r="C54" s="4" t="s">
        <v>5</v>
      </c>
      <c r="D54" s="5" t="s">
        <v>122</v>
      </c>
      <c r="E54" s="5" t="s">
        <v>128</v>
      </c>
      <c r="F54" s="5" t="s">
        <v>134</v>
      </c>
      <c r="G54" s="5" t="s">
        <v>130</v>
      </c>
      <c r="I54" s="12"/>
      <c r="J54" s="12"/>
    </row>
    <row r="55" spans="1:12" ht="15.75" x14ac:dyDescent="0.25">
      <c r="A55" s="4">
        <v>54</v>
      </c>
      <c r="B55" s="4" t="s">
        <v>60</v>
      </c>
      <c r="C55" s="4" t="s">
        <v>5</v>
      </c>
      <c r="D55" s="5" t="s">
        <v>122</v>
      </c>
      <c r="E55" s="5" t="s">
        <v>128</v>
      </c>
      <c r="F55" s="5" t="s">
        <v>134</v>
      </c>
      <c r="G55" s="5" t="s">
        <v>130</v>
      </c>
      <c r="I55" s="12" t="s">
        <v>128</v>
      </c>
      <c r="J55" s="12">
        <v>10</v>
      </c>
    </row>
    <row r="56" spans="1:12" ht="15.75" x14ac:dyDescent="0.25">
      <c r="A56" s="4">
        <v>55</v>
      </c>
      <c r="B56" s="4" t="s">
        <v>61</v>
      </c>
      <c r="C56" s="4" t="s">
        <v>12</v>
      </c>
      <c r="D56" s="5" t="s">
        <v>120</v>
      </c>
      <c r="E56" s="5" t="s">
        <v>132</v>
      </c>
      <c r="F56" s="5" t="s">
        <v>134</v>
      </c>
      <c r="G56" s="5" t="s">
        <v>133</v>
      </c>
      <c r="I56" s="12" t="s">
        <v>132</v>
      </c>
      <c r="J56" s="12">
        <v>5</v>
      </c>
    </row>
    <row r="57" spans="1:12" ht="15.75" x14ac:dyDescent="0.25">
      <c r="A57" s="4">
        <v>56</v>
      </c>
      <c r="B57" s="4" t="s">
        <v>62</v>
      </c>
      <c r="C57" s="4" t="s">
        <v>14</v>
      </c>
      <c r="D57" s="5" t="s">
        <v>121</v>
      </c>
      <c r="E57" s="5" t="s">
        <v>128</v>
      </c>
      <c r="F57" s="5" t="s">
        <v>135</v>
      </c>
      <c r="G57" s="5" t="s">
        <v>130</v>
      </c>
      <c r="I57" s="12"/>
      <c r="J57" s="12"/>
    </row>
    <row r="58" spans="1:12" ht="15.75" x14ac:dyDescent="0.25">
      <c r="A58" s="4">
        <v>57</v>
      </c>
      <c r="B58" s="4" t="s">
        <v>63</v>
      </c>
      <c r="C58" s="4" t="s">
        <v>5</v>
      </c>
      <c r="D58" s="5" t="s">
        <v>123</v>
      </c>
      <c r="E58" s="5" t="s">
        <v>128</v>
      </c>
      <c r="F58" s="5" t="s">
        <v>134</v>
      </c>
      <c r="G58" s="5" t="s">
        <v>130</v>
      </c>
      <c r="I58" s="12" t="s">
        <v>134</v>
      </c>
      <c r="J58" s="12">
        <v>10</v>
      </c>
    </row>
    <row r="59" spans="1:12" ht="15.75" x14ac:dyDescent="0.25">
      <c r="A59" s="4">
        <v>58</v>
      </c>
      <c r="B59" s="4" t="s">
        <v>64</v>
      </c>
      <c r="C59" s="4" t="s">
        <v>12</v>
      </c>
      <c r="D59" s="5" t="s">
        <v>123</v>
      </c>
      <c r="E59" s="5" t="s">
        <v>128</v>
      </c>
      <c r="F59" s="5" t="s">
        <v>134</v>
      </c>
      <c r="G59" s="5" t="s">
        <v>130</v>
      </c>
      <c r="I59" s="12" t="s">
        <v>135</v>
      </c>
      <c r="J59" s="12">
        <v>5</v>
      </c>
    </row>
    <row r="60" spans="1:12" ht="15.75" x14ac:dyDescent="0.25">
      <c r="A60" s="4">
        <v>59</v>
      </c>
      <c r="B60" s="4" t="s">
        <v>65</v>
      </c>
      <c r="C60" s="4" t="s">
        <v>14</v>
      </c>
      <c r="D60" s="5" t="s">
        <v>121</v>
      </c>
      <c r="E60" s="5" t="s">
        <v>132</v>
      </c>
      <c r="F60" s="5" t="s">
        <v>135</v>
      </c>
      <c r="G60" s="5" t="s">
        <v>133</v>
      </c>
      <c r="K60" s="56" t="s">
        <v>136</v>
      </c>
      <c r="L60" s="56"/>
    </row>
    <row r="61" spans="1:12" ht="15.75" x14ac:dyDescent="0.25">
      <c r="A61" s="4">
        <v>60</v>
      </c>
      <c r="B61" s="4" t="s">
        <v>66</v>
      </c>
      <c r="C61" s="4" t="s">
        <v>5</v>
      </c>
      <c r="D61" s="5" t="s">
        <v>123</v>
      </c>
      <c r="E61" s="5" t="s">
        <v>128</v>
      </c>
      <c r="F61" s="5" t="s">
        <v>134</v>
      </c>
      <c r="G61" s="5" t="s">
        <v>130</v>
      </c>
      <c r="K61" s="11" t="s">
        <v>130</v>
      </c>
      <c r="L61" s="11" t="s">
        <v>137</v>
      </c>
    </row>
    <row r="62" spans="1:12" ht="15.75" x14ac:dyDescent="0.25">
      <c r="A62" s="4">
        <v>61</v>
      </c>
      <c r="B62" s="4" t="s">
        <v>67</v>
      </c>
      <c r="C62" s="4" t="s">
        <v>12</v>
      </c>
      <c r="D62" s="5" t="s">
        <v>121</v>
      </c>
      <c r="E62" s="5" t="s">
        <v>128</v>
      </c>
      <c r="F62" s="5" t="s">
        <v>134</v>
      </c>
      <c r="G62" s="5" t="s">
        <v>130</v>
      </c>
      <c r="K62" s="11" t="s">
        <v>133</v>
      </c>
      <c r="L62" s="11" t="s">
        <v>138</v>
      </c>
    </row>
    <row r="63" spans="1:12" ht="15.75" x14ac:dyDescent="0.25">
      <c r="A63" s="4">
        <v>62</v>
      </c>
      <c r="B63" s="4" t="s">
        <v>68</v>
      </c>
      <c r="C63" s="4" t="s">
        <v>5</v>
      </c>
      <c r="D63" s="5" t="s">
        <v>123</v>
      </c>
      <c r="E63" s="5" t="s">
        <v>128</v>
      </c>
      <c r="F63" s="5" t="s">
        <v>134</v>
      </c>
      <c r="G63" s="5" t="s">
        <v>130</v>
      </c>
    </row>
    <row r="64" spans="1:12" ht="15.75" x14ac:dyDescent="0.25">
      <c r="A64" s="4">
        <v>63</v>
      </c>
      <c r="B64" s="4" t="s">
        <v>69</v>
      </c>
      <c r="C64" s="4" t="s">
        <v>14</v>
      </c>
      <c r="D64" s="5" t="s">
        <v>121</v>
      </c>
      <c r="E64" s="5" t="s">
        <v>128</v>
      </c>
      <c r="F64" s="5" t="s">
        <v>135</v>
      </c>
      <c r="G64" s="5" t="s">
        <v>130</v>
      </c>
    </row>
    <row r="65" spans="1:12" ht="15.75" x14ac:dyDescent="0.25">
      <c r="A65" s="4">
        <v>64</v>
      </c>
      <c r="B65" s="4" t="s">
        <v>70</v>
      </c>
      <c r="C65" s="4" t="s">
        <v>5</v>
      </c>
      <c r="D65" s="5" t="s">
        <v>123</v>
      </c>
      <c r="E65" s="5" t="s">
        <v>128</v>
      </c>
      <c r="F65" s="5" t="s">
        <v>135</v>
      </c>
      <c r="G65" s="5" t="s">
        <v>130</v>
      </c>
    </row>
    <row r="66" spans="1:12" ht="15.75" x14ac:dyDescent="0.25">
      <c r="A66" s="4">
        <v>65</v>
      </c>
      <c r="B66" s="4" t="s">
        <v>71</v>
      </c>
      <c r="C66" s="4" t="s">
        <v>5</v>
      </c>
      <c r="D66" s="5" t="s">
        <v>122</v>
      </c>
      <c r="E66" s="5" t="s">
        <v>128</v>
      </c>
      <c r="F66" s="5" t="s">
        <v>134</v>
      </c>
      <c r="G66" s="5" t="s">
        <v>130</v>
      </c>
    </row>
    <row r="67" spans="1:12" ht="15.75" x14ac:dyDescent="0.25">
      <c r="A67" s="4">
        <v>66</v>
      </c>
      <c r="B67" s="4" t="s">
        <v>72</v>
      </c>
      <c r="C67" s="4" t="s">
        <v>5</v>
      </c>
      <c r="D67" s="5" t="s">
        <v>123</v>
      </c>
      <c r="E67" s="5" t="s">
        <v>128</v>
      </c>
      <c r="F67" s="5" t="s">
        <v>134</v>
      </c>
      <c r="G67" s="5" t="s">
        <v>130</v>
      </c>
      <c r="I67" s="16" t="s">
        <v>123</v>
      </c>
      <c r="J67" s="12">
        <v>20</v>
      </c>
    </row>
    <row r="68" spans="1:12" ht="15.75" x14ac:dyDescent="0.25">
      <c r="A68" s="4">
        <v>67</v>
      </c>
      <c r="B68" s="4" t="s">
        <v>73</v>
      </c>
      <c r="C68" s="4" t="s">
        <v>5</v>
      </c>
      <c r="D68" s="5" t="s">
        <v>122</v>
      </c>
      <c r="E68" s="5" t="s">
        <v>128</v>
      </c>
      <c r="F68" s="5" t="s">
        <v>134</v>
      </c>
      <c r="G68" s="5" t="s">
        <v>130</v>
      </c>
      <c r="I68" s="16" t="s">
        <v>122</v>
      </c>
      <c r="J68" s="12">
        <v>15</v>
      </c>
    </row>
    <row r="69" spans="1:12" ht="15.75" x14ac:dyDescent="0.25">
      <c r="A69" s="4">
        <v>68</v>
      </c>
      <c r="B69" s="4" t="s">
        <v>74</v>
      </c>
      <c r="C69" s="4" t="s">
        <v>5</v>
      </c>
      <c r="D69" s="5" t="s">
        <v>120</v>
      </c>
      <c r="E69" s="5" t="s">
        <v>132</v>
      </c>
      <c r="F69" s="5" t="s">
        <v>135</v>
      </c>
      <c r="G69" s="5" t="s">
        <v>133</v>
      </c>
      <c r="I69" s="16" t="s">
        <v>121</v>
      </c>
      <c r="J69" s="12">
        <v>10</v>
      </c>
      <c r="K69" s="56" t="s">
        <v>136</v>
      </c>
      <c r="L69" s="56"/>
    </row>
    <row r="70" spans="1:12" ht="15.75" x14ac:dyDescent="0.25">
      <c r="A70" s="4">
        <v>69</v>
      </c>
      <c r="B70" s="4" t="s">
        <v>75</v>
      </c>
      <c r="C70" s="4" t="s">
        <v>5</v>
      </c>
      <c r="D70" s="5" t="s">
        <v>122</v>
      </c>
      <c r="E70" s="5" t="s">
        <v>128</v>
      </c>
      <c r="F70" s="5" t="s">
        <v>134</v>
      </c>
      <c r="G70" s="5" t="s">
        <v>130</v>
      </c>
      <c r="I70" s="16" t="s">
        <v>120</v>
      </c>
      <c r="J70" s="12">
        <v>5</v>
      </c>
      <c r="K70" s="11" t="s">
        <v>130</v>
      </c>
      <c r="L70" s="11" t="s">
        <v>137</v>
      </c>
    </row>
    <row r="71" spans="1:12" ht="15.75" x14ac:dyDescent="0.25">
      <c r="A71" s="4">
        <v>70</v>
      </c>
      <c r="B71" s="4" t="s">
        <v>76</v>
      </c>
      <c r="C71" s="4" t="s">
        <v>5</v>
      </c>
      <c r="D71" s="5" t="s">
        <v>121</v>
      </c>
      <c r="E71" s="5" t="s">
        <v>132</v>
      </c>
      <c r="F71" s="5" t="s">
        <v>134</v>
      </c>
      <c r="G71" s="5" t="s">
        <v>130</v>
      </c>
      <c r="I71" s="12"/>
      <c r="J71" s="12"/>
      <c r="K71" s="11" t="s">
        <v>133</v>
      </c>
      <c r="L71" s="11" t="s">
        <v>138</v>
      </c>
    </row>
    <row r="72" spans="1:12" ht="15.75" x14ac:dyDescent="0.25">
      <c r="A72" s="4">
        <v>71</v>
      </c>
      <c r="B72" s="4" t="s">
        <v>77</v>
      </c>
      <c r="C72" s="4" t="s">
        <v>5</v>
      </c>
      <c r="D72" s="5" t="s">
        <v>121</v>
      </c>
      <c r="E72" s="5" t="s">
        <v>132</v>
      </c>
      <c r="F72" s="5" t="s">
        <v>134</v>
      </c>
      <c r="G72" s="5" t="s">
        <v>130</v>
      </c>
      <c r="I72" s="12" t="s">
        <v>128</v>
      </c>
      <c r="J72" s="12">
        <v>10</v>
      </c>
    </row>
    <row r="73" spans="1:12" ht="15.75" x14ac:dyDescent="0.25">
      <c r="A73" s="4">
        <v>72</v>
      </c>
      <c r="B73" s="4" t="s">
        <v>78</v>
      </c>
      <c r="C73" s="4" t="s">
        <v>14</v>
      </c>
      <c r="D73" s="5" t="s">
        <v>121</v>
      </c>
      <c r="E73" s="5" t="s">
        <v>128</v>
      </c>
      <c r="F73" s="5" t="s">
        <v>134</v>
      </c>
      <c r="G73" s="5" t="s">
        <v>130</v>
      </c>
      <c r="I73" s="12" t="s">
        <v>132</v>
      </c>
      <c r="J73" s="12">
        <v>5</v>
      </c>
    </row>
    <row r="74" spans="1:12" ht="15.75" x14ac:dyDescent="0.25">
      <c r="A74" s="4">
        <v>73</v>
      </c>
      <c r="B74" s="4" t="s">
        <v>79</v>
      </c>
      <c r="C74" s="4" t="s">
        <v>14</v>
      </c>
      <c r="D74" s="5" t="s">
        <v>121</v>
      </c>
      <c r="E74" s="5" t="s">
        <v>128</v>
      </c>
      <c r="F74" s="5" t="s">
        <v>135</v>
      </c>
      <c r="G74" s="5" t="s">
        <v>130</v>
      </c>
      <c r="I74" s="12"/>
      <c r="J74" s="12"/>
    </row>
    <row r="75" spans="1:12" ht="15.75" x14ac:dyDescent="0.25">
      <c r="A75" s="4">
        <v>74</v>
      </c>
      <c r="B75" s="4" t="s">
        <v>80</v>
      </c>
      <c r="C75" s="4" t="s">
        <v>14</v>
      </c>
      <c r="D75" s="5" t="s">
        <v>120</v>
      </c>
      <c r="E75" s="5" t="s">
        <v>132</v>
      </c>
      <c r="F75" s="5" t="s">
        <v>135</v>
      </c>
      <c r="G75" s="5" t="s">
        <v>133</v>
      </c>
      <c r="I75" s="12" t="s">
        <v>134</v>
      </c>
      <c r="J75" s="12">
        <v>10</v>
      </c>
    </row>
    <row r="76" spans="1:12" ht="15.75" x14ac:dyDescent="0.25">
      <c r="A76" s="4">
        <v>75</v>
      </c>
      <c r="B76" s="4" t="s">
        <v>81</v>
      </c>
      <c r="C76" s="4" t="s">
        <v>5</v>
      </c>
      <c r="D76" s="5" t="s">
        <v>123</v>
      </c>
      <c r="E76" s="5" t="s">
        <v>128</v>
      </c>
      <c r="F76" s="5" t="s">
        <v>134</v>
      </c>
      <c r="G76" s="5" t="s">
        <v>130</v>
      </c>
      <c r="I76" s="12" t="s">
        <v>135</v>
      </c>
      <c r="J76" s="12">
        <v>5</v>
      </c>
    </row>
  </sheetData>
  <mergeCells count="7">
    <mergeCell ref="K69:L69"/>
    <mergeCell ref="K4:L4"/>
    <mergeCell ref="K17:L17"/>
    <mergeCell ref="K27:L27"/>
    <mergeCell ref="K38:L38"/>
    <mergeCell ref="K51:L51"/>
    <mergeCell ref="K60:L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16" sqref="K16"/>
    </sheetView>
  </sheetViews>
  <sheetFormatPr defaultRowHeight="15" x14ac:dyDescent="0.25"/>
  <cols>
    <col min="1" max="1" width="15.7109375" customWidth="1"/>
    <col min="2" max="2" width="17.28515625" customWidth="1"/>
    <col min="3" max="3" width="21.85546875" customWidth="1"/>
    <col min="4" max="4" width="19.85546875" customWidth="1"/>
    <col min="5" max="5" width="14" bestFit="1" customWidth="1"/>
    <col min="7" max="7" width="16.28515625" customWidth="1"/>
    <col min="8" max="8" width="17.7109375" customWidth="1"/>
    <col min="10" max="10" width="16.140625" customWidth="1"/>
    <col min="12" max="12" width="15.4257812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124</v>
      </c>
      <c r="E1" s="1" t="s">
        <v>125</v>
      </c>
      <c r="F1" s="1" t="s">
        <v>126</v>
      </c>
      <c r="G1" s="1" t="s">
        <v>127</v>
      </c>
    </row>
    <row r="2" spans="1:13" ht="15.75" x14ac:dyDescent="0.25">
      <c r="A2" s="21">
        <v>76</v>
      </c>
      <c r="B2" s="21" t="s">
        <v>82</v>
      </c>
      <c r="C2" s="4" t="s">
        <v>5</v>
      </c>
      <c r="D2" s="4" t="s">
        <v>122</v>
      </c>
      <c r="E2" s="5" t="s">
        <v>128</v>
      </c>
      <c r="F2" s="5" t="s">
        <v>134</v>
      </c>
      <c r="G2" s="5" t="s">
        <v>139</v>
      </c>
      <c r="H2" s="22" t="s">
        <v>130</v>
      </c>
    </row>
    <row r="3" spans="1:13" ht="15.75" x14ac:dyDescent="0.25">
      <c r="A3" s="21">
        <v>77</v>
      </c>
      <c r="B3" s="21" t="s">
        <v>83</v>
      </c>
      <c r="C3" s="4" t="s">
        <v>5</v>
      </c>
      <c r="D3" s="4" t="s">
        <v>121</v>
      </c>
      <c r="E3" s="5" t="s">
        <v>132</v>
      </c>
      <c r="F3" s="5" t="s">
        <v>134</v>
      </c>
      <c r="G3" s="5" t="s">
        <v>139</v>
      </c>
      <c r="H3" s="22" t="s">
        <v>130</v>
      </c>
      <c r="J3" s="16" t="s">
        <v>123</v>
      </c>
      <c r="K3" s="14">
        <v>20</v>
      </c>
    </row>
    <row r="4" spans="1:13" ht="15.75" x14ac:dyDescent="0.25">
      <c r="A4" s="21">
        <v>78</v>
      </c>
      <c r="B4" s="21" t="s">
        <v>84</v>
      </c>
      <c r="C4" s="4" t="s">
        <v>5</v>
      </c>
      <c r="D4" s="4" t="s">
        <v>122</v>
      </c>
      <c r="E4" s="5" t="s">
        <v>128</v>
      </c>
      <c r="F4" s="5" t="s">
        <v>135</v>
      </c>
      <c r="G4" s="5" t="s">
        <v>139</v>
      </c>
      <c r="H4" s="22" t="s">
        <v>130</v>
      </c>
      <c r="J4" s="16" t="s">
        <v>122</v>
      </c>
      <c r="K4" s="14">
        <v>15</v>
      </c>
    </row>
    <row r="5" spans="1:13" ht="15.75" x14ac:dyDescent="0.25">
      <c r="A5" s="21">
        <v>79</v>
      </c>
      <c r="B5" s="21" t="s">
        <v>85</v>
      </c>
      <c r="C5" s="4" t="s">
        <v>5</v>
      </c>
      <c r="D5" s="4" t="s">
        <v>122</v>
      </c>
      <c r="E5" s="5" t="s">
        <v>128</v>
      </c>
      <c r="F5" s="5" t="s">
        <v>135</v>
      </c>
      <c r="G5" s="5" t="s">
        <v>139</v>
      </c>
      <c r="H5" s="23" t="s">
        <v>130</v>
      </c>
      <c r="J5" s="16" t="s">
        <v>121</v>
      </c>
      <c r="K5" s="14">
        <v>10</v>
      </c>
      <c r="L5" s="56" t="s">
        <v>136</v>
      </c>
      <c r="M5" s="56"/>
    </row>
    <row r="6" spans="1:13" ht="15.75" x14ac:dyDescent="0.25">
      <c r="A6" s="21">
        <v>80</v>
      </c>
      <c r="B6" s="21" t="s">
        <v>86</v>
      </c>
      <c r="C6" s="4" t="s">
        <v>5</v>
      </c>
      <c r="D6" s="4" t="s">
        <v>122</v>
      </c>
      <c r="E6" s="5" t="s">
        <v>128</v>
      </c>
      <c r="F6" s="5" t="s">
        <v>134</v>
      </c>
      <c r="G6" s="5" t="s">
        <v>139</v>
      </c>
      <c r="H6" s="23" t="s">
        <v>130</v>
      </c>
      <c r="J6" s="16" t="s">
        <v>120</v>
      </c>
      <c r="K6" s="14">
        <v>5</v>
      </c>
      <c r="L6" s="11" t="s">
        <v>130</v>
      </c>
      <c r="M6" s="11" t="s">
        <v>137</v>
      </c>
    </row>
    <row r="7" spans="1:13" ht="15.75" x14ac:dyDescent="0.25">
      <c r="A7" s="21">
        <v>81</v>
      </c>
      <c r="B7" s="21" t="s">
        <v>87</v>
      </c>
      <c r="C7" s="5" t="s">
        <v>12</v>
      </c>
      <c r="D7" s="4" t="s">
        <v>121</v>
      </c>
      <c r="E7" s="5" t="s">
        <v>128</v>
      </c>
      <c r="F7" s="5" t="s">
        <v>134</v>
      </c>
      <c r="G7" s="5" t="s">
        <v>139</v>
      </c>
      <c r="H7" s="23" t="s">
        <v>130</v>
      </c>
      <c r="J7" s="14"/>
      <c r="K7" s="14"/>
      <c r="L7" s="11" t="s">
        <v>133</v>
      </c>
      <c r="M7" s="11" t="s">
        <v>138</v>
      </c>
    </row>
    <row r="8" spans="1:13" ht="15.75" x14ac:dyDescent="0.25">
      <c r="A8" s="21">
        <v>82</v>
      </c>
      <c r="B8" s="21" t="s">
        <v>88</v>
      </c>
      <c r="C8" s="4" t="s">
        <v>5</v>
      </c>
      <c r="D8" s="4" t="s">
        <v>123</v>
      </c>
      <c r="E8" s="5" t="s">
        <v>128</v>
      </c>
      <c r="F8" s="5" t="s">
        <v>134</v>
      </c>
      <c r="G8" s="5" t="s">
        <v>139</v>
      </c>
      <c r="H8" s="23" t="s">
        <v>130</v>
      </c>
      <c r="J8" s="14" t="s">
        <v>128</v>
      </c>
      <c r="K8" s="14">
        <v>10</v>
      </c>
    </row>
    <row r="9" spans="1:13" ht="15.75" x14ac:dyDescent="0.25">
      <c r="A9" s="21">
        <v>83</v>
      </c>
      <c r="B9" s="21" t="s">
        <v>89</v>
      </c>
      <c r="C9" s="4" t="s">
        <v>14</v>
      </c>
      <c r="D9" s="4" t="s">
        <v>121</v>
      </c>
      <c r="E9" s="5" t="s">
        <v>128</v>
      </c>
      <c r="F9" s="5" t="s">
        <v>135</v>
      </c>
      <c r="G9" s="5" t="s">
        <v>139</v>
      </c>
      <c r="H9" s="23" t="s">
        <v>130</v>
      </c>
      <c r="J9" s="14" t="s">
        <v>132</v>
      </c>
      <c r="K9" s="14">
        <v>5</v>
      </c>
    </row>
    <row r="10" spans="1:13" ht="15.75" x14ac:dyDescent="0.25">
      <c r="A10" s="21">
        <v>84</v>
      </c>
      <c r="B10" s="21" t="s">
        <v>90</v>
      </c>
      <c r="C10" s="4" t="s">
        <v>5</v>
      </c>
      <c r="D10" s="4" t="s">
        <v>123</v>
      </c>
      <c r="E10" s="5" t="s">
        <v>128</v>
      </c>
      <c r="F10" s="5" t="s">
        <v>134</v>
      </c>
      <c r="G10" s="5" t="s">
        <v>139</v>
      </c>
      <c r="H10" s="23" t="s">
        <v>130</v>
      </c>
      <c r="J10" s="14"/>
      <c r="K10" s="14"/>
    </row>
    <row r="11" spans="1:13" ht="15.75" x14ac:dyDescent="0.25">
      <c r="A11" s="21">
        <v>85</v>
      </c>
      <c r="B11" s="21" t="s">
        <v>91</v>
      </c>
      <c r="C11" s="5" t="s">
        <v>5</v>
      </c>
      <c r="D11" s="4" t="s">
        <v>122</v>
      </c>
      <c r="E11" s="5" t="s">
        <v>128</v>
      </c>
      <c r="F11" s="5" t="s">
        <v>134</v>
      </c>
      <c r="G11" s="5" t="s">
        <v>139</v>
      </c>
      <c r="H11" s="23" t="s">
        <v>130</v>
      </c>
      <c r="J11" s="14" t="s">
        <v>134</v>
      </c>
      <c r="K11" s="14">
        <v>10</v>
      </c>
    </row>
    <row r="12" spans="1:13" ht="15.75" x14ac:dyDescent="0.25">
      <c r="A12" s="21">
        <v>86</v>
      </c>
      <c r="B12" s="21" t="s">
        <v>92</v>
      </c>
      <c r="C12" s="5" t="s">
        <v>5</v>
      </c>
      <c r="D12" s="4" t="s">
        <v>123</v>
      </c>
      <c r="E12" s="5" t="s">
        <v>128</v>
      </c>
      <c r="F12" s="5" t="s">
        <v>134</v>
      </c>
      <c r="G12" s="5" t="s">
        <v>139</v>
      </c>
      <c r="H12" s="23" t="s">
        <v>130</v>
      </c>
      <c r="J12" s="14" t="s">
        <v>135</v>
      </c>
      <c r="K12" s="14">
        <v>5</v>
      </c>
    </row>
    <row r="13" spans="1:13" ht="15.75" x14ac:dyDescent="0.25">
      <c r="A13" s="21">
        <v>87</v>
      </c>
      <c r="B13" s="21" t="s">
        <v>93</v>
      </c>
      <c r="C13" s="5" t="s">
        <v>5</v>
      </c>
      <c r="D13" s="4" t="s">
        <v>122</v>
      </c>
      <c r="E13" s="5" t="s">
        <v>128</v>
      </c>
      <c r="F13" s="5" t="s">
        <v>134</v>
      </c>
      <c r="G13" s="5" t="s">
        <v>139</v>
      </c>
      <c r="H13" s="23" t="s">
        <v>130</v>
      </c>
    </row>
    <row r="14" spans="1:13" ht="15.75" x14ac:dyDescent="0.25">
      <c r="A14" s="21">
        <v>88</v>
      </c>
      <c r="B14" s="21" t="s">
        <v>94</v>
      </c>
      <c r="C14" s="5" t="s">
        <v>5</v>
      </c>
      <c r="D14" s="4" t="s">
        <v>120</v>
      </c>
      <c r="E14" s="5" t="s">
        <v>132</v>
      </c>
      <c r="F14" s="5" t="s">
        <v>135</v>
      </c>
      <c r="G14" s="5" t="s">
        <v>139</v>
      </c>
      <c r="H14" s="23" t="s">
        <v>133</v>
      </c>
    </row>
    <row r="15" spans="1:13" ht="15.75" x14ac:dyDescent="0.25">
      <c r="A15" s="21">
        <v>89</v>
      </c>
      <c r="B15" s="21" t="s">
        <v>95</v>
      </c>
      <c r="C15" s="5" t="s">
        <v>5</v>
      </c>
      <c r="D15" s="4" t="s">
        <v>122</v>
      </c>
      <c r="E15" s="5" t="s">
        <v>128</v>
      </c>
      <c r="F15" s="5" t="s">
        <v>135</v>
      </c>
      <c r="G15" s="5" t="s">
        <v>139</v>
      </c>
      <c r="H15" s="23" t="s">
        <v>130</v>
      </c>
    </row>
    <row r="16" spans="1:13" ht="15.75" x14ac:dyDescent="0.25">
      <c r="A16" s="21">
        <v>90</v>
      </c>
      <c r="B16" s="21" t="s">
        <v>96</v>
      </c>
      <c r="C16" s="5" t="s">
        <v>5</v>
      </c>
      <c r="D16" s="4" t="s">
        <v>121</v>
      </c>
      <c r="E16" s="5" t="s">
        <v>132</v>
      </c>
      <c r="F16" s="5" t="s">
        <v>134</v>
      </c>
      <c r="G16" s="5" t="s">
        <v>139</v>
      </c>
      <c r="H16" s="23" t="s">
        <v>130</v>
      </c>
      <c r="J16" s="16" t="s">
        <v>123</v>
      </c>
      <c r="K16" s="14">
        <v>20</v>
      </c>
    </row>
    <row r="17" spans="1:13" ht="15.75" x14ac:dyDescent="0.25">
      <c r="A17" s="21">
        <v>91</v>
      </c>
      <c r="B17" s="21" t="s">
        <v>97</v>
      </c>
      <c r="C17" s="5" t="s">
        <v>5</v>
      </c>
      <c r="D17" s="4" t="s">
        <v>121</v>
      </c>
      <c r="E17" s="5" t="s">
        <v>132</v>
      </c>
      <c r="F17" s="5" t="s">
        <v>134</v>
      </c>
      <c r="G17" s="5" t="s">
        <v>139</v>
      </c>
      <c r="H17" s="23" t="s">
        <v>130</v>
      </c>
      <c r="J17" s="16" t="s">
        <v>122</v>
      </c>
      <c r="K17" s="14">
        <v>15</v>
      </c>
    </row>
    <row r="18" spans="1:13" ht="15.75" x14ac:dyDescent="0.25">
      <c r="A18" s="21">
        <v>92</v>
      </c>
      <c r="B18" s="21" t="s">
        <v>98</v>
      </c>
      <c r="C18" s="5" t="s">
        <v>14</v>
      </c>
      <c r="D18" s="4" t="s">
        <v>121</v>
      </c>
      <c r="E18" s="5" t="s">
        <v>128</v>
      </c>
      <c r="F18" s="5" t="s">
        <v>134</v>
      </c>
      <c r="G18" s="5" t="s">
        <v>139</v>
      </c>
      <c r="H18" s="23" t="s">
        <v>130</v>
      </c>
      <c r="J18" s="16" t="s">
        <v>121</v>
      </c>
      <c r="K18" s="14">
        <v>10</v>
      </c>
      <c r="L18" s="56" t="s">
        <v>136</v>
      </c>
      <c r="M18" s="56"/>
    </row>
    <row r="19" spans="1:13" ht="15.75" x14ac:dyDescent="0.25">
      <c r="A19" s="21">
        <v>93</v>
      </c>
      <c r="B19" s="21" t="s">
        <v>99</v>
      </c>
      <c r="C19" s="5" t="s">
        <v>14</v>
      </c>
      <c r="D19" s="4" t="s">
        <v>121</v>
      </c>
      <c r="E19" s="5" t="s">
        <v>128</v>
      </c>
      <c r="F19" s="5" t="s">
        <v>135</v>
      </c>
      <c r="G19" s="5" t="s">
        <v>139</v>
      </c>
      <c r="H19" s="23" t="s">
        <v>130</v>
      </c>
      <c r="J19" s="16" t="s">
        <v>120</v>
      </c>
      <c r="K19" s="14">
        <v>5</v>
      </c>
      <c r="L19" s="11" t="s">
        <v>130</v>
      </c>
      <c r="M19" s="11" t="s">
        <v>137</v>
      </c>
    </row>
    <row r="20" spans="1:13" ht="15.75" x14ac:dyDescent="0.25">
      <c r="A20" s="21">
        <v>94</v>
      </c>
      <c r="B20" s="21" t="s">
        <v>100</v>
      </c>
      <c r="C20" s="5" t="s">
        <v>14</v>
      </c>
      <c r="D20" s="4" t="s">
        <v>120</v>
      </c>
      <c r="E20" s="5" t="s">
        <v>132</v>
      </c>
      <c r="F20" s="5" t="s">
        <v>134</v>
      </c>
      <c r="G20" s="5" t="s">
        <v>139</v>
      </c>
      <c r="H20" s="23" t="s">
        <v>133</v>
      </c>
      <c r="J20" s="14"/>
      <c r="K20" s="14"/>
      <c r="L20" s="11" t="s">
        <v>133</v>
      </c>
      <c r="M20" s="11" t="s">
        <v>138</v>
      </c>
    </row>
    <row r="21" spans="1:13" ht="15.75" x14ac:dyDescent="0.25">
      <c r="A21" s="21">
        <v>95</v>
      </c>
      <c r="B21" s="21" t="s">
        <v>101</v>
      </c>
      <c r="C21" s="4" t="s">
        <v>5</v>
      </c>
      <c r="D21" s="4" t="s">
        <v>123</v>
      </c>
      <c r="E21" s="5" t="s">
        <v>128</v>
      </c>
      <c r="F21" s="5" t="s">
        <v>134</v>
      </c>
      <c r="G21" s="5" t="s">
        <v>139</v>
      </c>
      <c r="H21" s="23" t="s">
        <v>130</v>
      </c>
      <c r="J21" s="14" t="s">
        <v>128</v>
      </c>
      <c r="K21" s="14">
        <v>10</v>
      </c>
    </row>
    <row r="22" spans="1:13" ht="15.75" x14ac:dyDescent="0.25">
      <c r="A22" s="21">
        <v>96</v>
      </c>
      <c r="B22" s="21" t="s">
        <v>102</v>
      </c>
      <c r="C22" s="4" t="s">
        <v>5</v>
      </c>
      <c r="D22" s="4" t="s">
        <v>122</v>
      </c>
      <c r="E22" s="5" t="s">
        <v>128</v>
      </c>
      <c r="F22" s="5" t="s">
        <v>134</v>
      </c>
      <c r="G22" s="5" t="s">
        <v>139</v>
      </c>
      <c r="H22" s="23" t="s">
        <v>130</v>
      </c>
      <c r="J22" s="14" t="s">
        <v>132</v>
      </c>
      <c r="K22" s="14">
        <v>5</v>
      </c>
    </row>
    <row r="23" spans="1:13" ht="15.75" x14ac:dyDescent="0.25">
      <c r="A23" s="21">
        <v>97</v>
      </c>
      <c r="B23" s="21" t="s">
        <v>103</v>
      </c>
      <c r="C23" s="4" t="s">
        <v>5</v>
      </c>
      <c r="D23" s="4" t="s">
        <v>121</v>
      </c>
      <c r="E23" s="5" t="s">
        <v>132</v>
      </c>
      <c r="F23" s="5" t="s">
        <v>134</v>
      </c>
      <c r="G23" s="5" t="s">
        <v>139</v>
      </c>
      <c r="H23" s="23" t="s">
        <v>130</v>
      </c>
      <c r="J23" s="14"/>
      <c r="K23" s="14"/>
    </row>
    <row r="24" spans="1:13" ht="15.75" x14ac:dyDescent="0.25">
      <c r="A24" s="21">
        <v>98</v>
      </c>
      <c r="B24" s="21" t="s">
        <v>104</v>
      </c>
      <c r="C24" s="4" t="s">
        <v>5</v>
      </c>
      <c r="D24" s="4" t="s">
        <v>122</v>
      </c>
      <c r="E24" s="5" t="s">
        <v>128</v>
      </c>
      <c r="F24" s="5" t="s">
        <v>135</v>
      </c>
      <c r="G24" s="5" t="s">
        <v>139</v>
      </c>
      <c r="H24" s="23" t="s">
        <v>130</v>
      </c>
      <c r="J24" s="14" t="s">
        <v>134</v>
      </c>
      <c r="K24" s="14">
        <v>10</v>
      </c>
    </row>
    <row r="25" spans="1:13" ht="15.75" x14ac:dyDescent="0.25">
      <c r="A25" s="21">
        <v>99</v>
      </c>
      <c r="B25" s="21" t="s">
        <v>105</v>
      </c>
      <c r="C25" s="4" t="s">
        <v>5</v>
      </c>
      <c r="D25" s="4" t="s">
        <v>122</v>
      </c>
      <c r="E25" s="5" t="s">
        <v>128</v>
      </c>
      <c r="F25" s="5" t="s">
        <v>135</v>
      </c>
      <c r="G25" s="5" t="s">
        <v>139</v>
      </c>
      <c r="H25" s="23" t="s">
        <v>130</v>
      </c>
      <c r="J25" s="14" t="s">
        <v>135</v>
      </c>
      <c r="K25" s="14">
        <v>5</v>
      </c>
    </row>
    <row r="26" spans="1:13" ht="15.75" x14ac:dyDescent="0.25">
      <c r="A26" s="21">
        <v>100</v>
      </c>
      <c r="B26" s="21" t="s">
        <v>106</v>
      </c>
      <c r="C26" s="4" t="s">
        <v>5</v>
      </c>
      <c r="D26" s="4" t="s">
        <v>122</v>
      </c>
      <c r="E26" s="5" t="s">
        <v>128</v>
      </c>
      <c r="F26" s="5" t="s">
        <v>134</v>
      </c>
      <c r="G26" s="5" t="s">
        <v>139</v>
      </c>
      <c r="H26" s="23" t="s">
        <v>130</v>
      </c>
    </row>
  </sheetData>
  <mergeCells count="2">
    <mergeCell ref="L5:M5"/>
    <mergeCell ref="L18:M18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B1" zoomScale="70" zoomScaleNormal="70" workbookViewId="0">
      <selection activeCell="D81" sqref="D81"/>
    </sheetView>
  </sheetViews>
  <sheetFormatPr defaultRowHeight="15" x14ac:dyDescent="0.25"/>
  <cols>
    <col min="1" max="1" width="17.28515625" customWidth="1"/>
    <col min="2" max="2" width="18.85546875" customWidth="1"/>
    <col min="3" max="3" width="23.85546875" customWidth="1"/>
    <col min="4" max="4" width="17.28515625" customWidth="1"/>
    <col min="5" max="5" width="16.85546875" customWidth="1"/>
    <col min="6" max="6" width="11.140625" customWidth="1"/>
    <col min="7" max="7" width="21.85546875" customWidth="1"/>
    <col min="8" max="8" width="10.7109375" bestFit="1" customWidth="1"/>
    <col min="10" max="10" width="38.85546875" customWidth="1"/>
    <col min="11" max="11" width="20.85546875" customWidth="1"/>
    <col min="12" max="12" width="37.42578125" customWidth="1"/>
    <col min="13" max="14" width="14.8554687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124</v>
      </c>
      <c r="E1" s="1" t="s">
        <v>125</v>
      </c>
      <c r="F1" s="1" t="s">
        <v>126</v>
      </c>
      <c r="G1" s="1" t="s">
        <v>127</v>
      </c>
      <c r="J1" s="31"/>
    </row>
    <row r="2" spans="1:14" ht="15.75" x14ac:dyDescent="0.25">
      <c r="A2" s="24">
        <v>1</v>
      </c>
      <c r="B2" s="24" t="s">
        <v>4</v>
      </c>
      <c r="C2" s="24" t="s">
        <v>5</v>
      </c>
      <c r="D2" s="5" t="s">
        <v>123</v>
      </c>
      <c r="E2" s="5" t="s">
        <v>128</v>
      </c>
      <c r="F2" s="5" t="s">
        <v>134</v>
      </c>
      <c r="G2" s="5" t="s">
        <v>130</v>
      </c>
    </row>
    <row r="3" spans="1:14" ht="15.75" x14ac:dyDescent="0.25">
      <c r="A3" s="24">
        <v>2</v>
      </c>
      <c r="B3" s="24" t="s">
        <v>6</v>
      </c>
      <c r="C3" s="24" t="s">
        <v>5</v>
      </c>
      <c r="D3" s="5" t="s">
        <v>123</v>
      </c>
      <c r="E3" s="5" t="s">
        <v>128</v>
      </c>
      <c r="F3" s="5" t="s">
        <v>135</v>
      </c>
      <c r="G3" s="5" t="s">
        <v>130</v>
      </c>
    </row>
    <row r="4" spans="1:14" ht="15.75" x14ac:dyDescent="0.25">
      <c r="A4" s="24">
        <v>3</v>
      </c>
      <c r="B4" s="24" t="s">
        <v>7</v>
      </c>
      <c r="C4" s="24" t="s">
        <v>5</v>
      </c>
      <c r="D4" s="5" t="s">
        <v>120</v>
      </c>
      <c r="E4" s="5" t="s">
        <v>132</v>
      </c>
      <c r="F4" s="5" t="s">
        <v>135</v>
      </c>
      <c r="G4" s="5" t="s">
        <v>133</v>
      </c>
    </row>
    <row r="5" spans="1:14" ht="15.75" x14ac:dyDescent="0.25">
      <c r="A5" s="24">
        <v>4</v>
      </c>
      <c r="B5" s="24" t="s">
        <v>8</v>
      </c>
      <c r="C5" s="24" t="s">
        <v>5</v>
      </c>
      <c r="D5" s="5" t="s">
        <v>120</v>
      </c>
      <c r="E5" s="5" t="s">
        <v>132</v>
      </c>
      <c r="F5" s="5" t="s">
        <v>134</v>
      </c>
      <c r="G5" s="5" t="s">
        <v>133</v>
      </c>
    </row>
    <row r="6" spans="1:14" ht="15.75" x14ac:dyDescent="0.25">
      <c r="A6" s="24">
        <v>5</v>
      </c>
      <c r="B6" s="24" t="s">
        <v>9</v>
      </c>
      <c r="C6" s="24" t="s">
        <v>5</v>
      </c>
      <c r="D6" s="5" t="s">
        <v>122</v>
      </c>
      <c r="E6" s="5" t="s">
        <v>128</v>
      </c>
      <c r="F6" s="5" t="s">
        <v>135</v>
      </c>
      <c r="G6" s="5" t="s">
        <v>130</v>
      </c>
      <c r="J6" s="32" t="s">
        <v>145</v>
      </c>
      <c r="K6" s="1" t="s">
        <v>130</v>
      </c>
      <c r="L6" s="1" t="s">
        <v>133</v>
      </c>
    </row>
    <row r="7" spans="1:14" ht="15.75" x14ac:dyDescent="0.25">
      <c r="A7" s="24">
        <v>6</v>
      </c>
      <c r="B7" s="24" t="s">
        <v>10</v>
      </c>
      <c r="C7" s="24" t="s">
        <v>5</v>
      </c>
      <c r="D7" s="5" t="s">
        <v>122</v>
      </c>
      <c r="E7" s="5" t="s">
        <v>128</v>
      </c>
      <c r="F7" s="5" t="s">
        <v>134</v>
      </c>
      <c r="G7" s="5" t="s">
        <v>130</v>
      </c>
      <c r="J7" s="33"/>
      <c r="K7" s="34">
        <f>COUNTIFS($G$2:$G$76,K$6)/COUNTA(G$2:G$76)</f>
        <v>0.73333333333333328</v>
      </c>
      <c r="L7" s="34">
        <f>COUNTIFS($G$2:$G$76,L$6)/COUNTA($G$2:$G$76)</f>
        <v>0.26666666666666666</v>
      </c>
    </row>
    <row r="8" spans="1:14" ht="15.75" x14ac:dyDescent="0.25">
      <c r="A8" s="24">
        <v>7</v>
      </c>
      <c r="B8" s="24" t="s">
        <v>11</v>
      </c>
      <c r="C8" s="24" t="s">
        <v>12</v>
      </c>
      <c r="D8" s="5" t="s">
        <v>120</v>
      </c>
      <c r="E8" s="5" t="s">
        <v>132</v>
      </c>
      <c r="F8" s="5" t="s">
        <v>134</v>
      </c>
      <c r="G8" s="5" t="s">
        <v>133</v>
      </c>
      <c r="J8" s="36"/>
      <c r="K8" s="59">
        <f>SUM(K7:L7)</f>
        <v>1</v>
      </c>
      <c r="L8" s="59"/>
    </row>
    <row r="9" spans="1:14" ht="15.75" x14ac:dyDescent="0.25">
      <c r="A9" s="24">
        <v>8</v>
      </c>
      <c r="B9" s="24" t="s">
        <v>13</v>
      </c>
      <c r="C9" s="24" t="s">
        <v>14</v>
      </c>
      <c r="D9" s="5" t="s">
        <v>120</v>
      </c>
      <c r="E9" s="5" t="s">
        <v>132</v>
      </c>
      <c r="F9" s="5" t="s">
        <v>134</v>
      </c>
      <c r="G9" s="5" t="s">
        <v>133</v>
      </c>
      <c r="J9" s="27" t="s">
        <v>146</v>
      </c>
      <c r="K9" s="1" t="s">
        <v>130</v>
      </c>
      <c r="L9" s="1" t="s">
        <v>133</v>
      </c>
    </row>
    <row r="10" spans="1:14" ht="15.75" x14ac:dyDescent="0.25">
      <c r="A10" s="24">
        <v>9</v>
      </c>
      <c r="B10" s="24" t="s">
        <v>15</v>
      </c>
      <c r="C10" s="24" t="s">
        <v>5</v>
      </c>
      <c r="D10" s="5" t="s">
        <v>122</v>
      </c>
      <c r="E10" s="5" t="s">
        <v>128</v>
      </c>
      <c r="F10" s="5" t="s">
        <v>135</v>
      </c>
      <c r="G10" s="5" t="s">
        <v>130</v>
      </c>
      <c r="J10" s="1" t="s">
        <v>123</v>
      </c>
      <c r="K10" s="34">
        <f t="shared" ref="K10:L13" si="0">COUNTIFS($D$2:$D$76,$J10,$G$2:$G$76,K$9)/COUNTIF($G$2:$G$76,K$9)</f>
        <v>0.34545454545454546</v>
      </c>
      <c r="L10" s="34">
        <f t="shared" si="0"/>
        <v>0</v>
      </c>
      <c r="M10" t="s">
        <v>164</v>
      </c>
      <c r="N10" s="51">
        <f>K10+K11+K12+K13</f>
        <v>1</v>
      </c>
    </row>
    <row r="11" spans="1:14" ht="15.75" x14ac:dyDescent="0.25">
      <c r="A11" s="24">
        <v>10</v>
      </c>
      <c r="B11" s="24" t="s">
        <v>16</v>
      </c>
      <c r="C11" s="24" t="s">
        <v>12</v>
      </c>
      <c r="D11" s="5" t="s">
        <v>122</v>
      </c>
      <c r="E11" s="5" t="s">
        <v>128</v>
      </c>
      <c r="F11" s="5" t="s">
        <v>135</v>
      </c>
      <c r="G11" s="5" t="s">
        <v>130</v>
      </c>
      <c r="J11" s="1" t="s">
        <v>122</v>
      </c>
      <c r="K11" s="34">
        <f t="shared" si="0"/>
        <v>0.32727272727272727</v>
      </c>
      <c r="L11" s="34">
        <f t="shared" si="0"/>
        <v>0</v>
      </c>
      <c r="M11" t="s">
        <v>164</v>
      </c>
    </row>
    <row r="12" spans="1:14" ht="15.75" x14ac:dyDescent="0.25">
      <c r="A12" s="24">
        <v>11</v>
      </c>
      <c r="B12" s="24" t="s">
        <v>17</v>
      </c>
      <c r="C12" s="24" t="s">
        <v>14</v>
      </c>
      <c r="D12" s="5" t="s">
        <v>121</v>
      </c>
      <c r="E12" s="5" t="s">
        <v>128</v>
      </c>
      <c r="F12" s="5" t="s">
        <v>134</v>
      </c>
      <c r="G12" s="5" t="s">
        <v>130</v>
      </c>
      <c r="J12" s="1" t="s">
        <v>121</v>
      </c>
      <c r="K12" s="34">
        <f t="shared" si="0"/>
        <v>0.30909090909090908</v>
      </c>
      <c r="L12" s="34">
        <f t="shared" si="0"/>
        <v>0.15</v>
      </c>
      <c r="M12" t="s">
        <v>165</v>
      </c>
      <c r="N12" s="51">
        <f>L12*L17*L20</f>
        <v>4.4624999999999998E-2</v>
      </c>
    </row>
    <row r="13" spans="1:14" ht="15.75" x14ac:dyDescent="0.25">
      <c r="A13" s="24">
        <v>12</v>
      </c>
      <c r="B13" s="24" t="s">
        <v>18</v>
      </c>
      <c r="C13" s="24" t="s">
        <v>5</v>
      </c>
      <c r="D13" s="5" t="s">
        <v>123</v>
      </c>
      <c r="E13" s="5" t="s">
        <v>128</v>
      </c>
      <c r="F13" s="5" t="s">
        <v>134</v>
      </c>
      <c r="G13" s="5" t="s">
        <v>130</v>
      </c>
      <c r="J13" s="1" t="s">
        <v>120</v>
      </c>
      <c r="K13" s="34">
        <f t="shared" si="0"/>
        <v>1.8181818181818181E-2</v>
      </c>
      <c r="L13" s="34">
        <f t="shared" si="0"/>
        <v>0.85</v>
      </c>
      <c r="M13" t="s">
        <v>165</v>
      </c>
    </row>
    <row r="14" spans="1:14" ht="15.75" x14ac:dyDescent="0.25">
      <c r="A14" s="24">
        <v>13</v>
      </c>
      <c r="B14" s="24" t="s">
        <v>19</v>
      </c>
      <c r="C14" s="24" t="s">
        <v>12</v>
      </c>
      <c r="D14" s="5" t="s">
        <v>121</v>
      </c>
      <c r="E14" s="5" t="s">
        <v>132</v>
      </c>
      <c r="F14" s="5" t="s">
        <v>135</v>
      </c>
      <c r="G14" s="5" t="s">
        <v>133</v>
      </c>
      <c r="J14" s="36"/>
      <c r="K14" s="50">
        <f>SUM(K10:K13)</f>
        <v>1</v>
      </c>
      <c r="L14" s="35">
        <f>SUM(L10:L13)</f>
        <v>1</v>
      </c>
    </row>
    <row r="15" spans="1:14" ht="15.75" x14ac:dyDescent="0.25">
      <c r="A15" s="24">
        <v>14</v>
      </c>
      <c r="B15" s="24" t="s">
        <v>20</v>
      </c>
      <c r="C15" s="24" t="s">
        <v>5</v>
      </c>
      <c r="D15" s="5" t="s">
        <v>122</v>
      </c>
      <c r="E15" s="5" t="s">
        <v>128</v>
      </c>
      <c r="F15" s="5" t="s">
        <v>134</v>
      </c>
      <c r="G15" s="5" t="s">
        <v>130</v>
      </c>
      <c r="J15" s="27" t="s">
        <v>147</v>
      </c>
      <c r="K15" s="1" t="s">
        <v>130</v>
      </c>
      <c r="L15" s="1" t="s">
        <v>133</v>
      </c>
    </row>
    <row r="16" spans="1:14" ht="15.75" x14ac:dyDescent="0.25">
      <c r="A16" s="24">
        <v>15</v>
      </c>
      <c r="B16" s="24" t="s">
        <v>21</v>
      </c>
      <c r="C16" s="24" t="s">
        <v>14</v>
      </c>
      <c r="D16" s="5" t="s">
        <v>121</v>
      </c>
      <c r="E16" s="5" t="s">
        <v>128</v>
      </c>
      <c r="F16" s="5" t="s">
        <v>134</v>
      </c>
      <c r="G16" s="5" t="s">
        <v>130</v>
      </c>
      <c r="J16" s="1" t="s">
        <v>128</v>
      </c>
      <c r="K16" s="34">
        <f>COUNTIFS($E$2:$E$76,$J16,$G$2:$G$76,K$15)/COUNTIF($G$2:$G$76,K$15)</f>
        <v>0.94545454545454544</v>
      </c>
      <c r="L16" s="34">
        <f>COUNTIFS($E$2:$E$76,$J16,$G$2:$G$76,L$15)/COUNTIF($G$2:$G$76,L$15)</f>
        <v>0.15</v>
      </c>
      <c r="M16" t="s">
        <v>164</v>
      </c>
    </row>
    <row r="17" spans="1:13" ht="15.75" x14ac:dyDescent="0.25">
      <c r="A17" s="24">
        <v>16</v>
      </c>
      <c r="B17" s="24" t="s">
        <v>22</v>
      </c>
      <c r="C17" s="24" t="s">
        <v>12</v>
      </c>
      <c r="D17" s="5" t="s">
        <v>122</v>
      </c>
      <c r="E17" s="5" t="s">
        <v>128</v>
      </c>
      <c r="F17" s="5" t="s">
        <v>135</v>
      </c>
      <c r="G17" s="5" t="s">
        <v>130</v>
      </c>
      <c r="J17" s="1" t="s">
        <v>132</v>
      </c>
      <c r="K17" s="34">
        <f>COUNTIFS($E$2:$E$76,$J17,$G$2:$G$76,K$15)/COUNTIF($G$2:$G$76,K$15)</f>
        <v>5.4545454545454543E-2</v>
      </c>
      <c r="L17" s="34">
        <f>COUNTIFS($E$2:$E$76,$J17,$G$2:$G$76,L$15)/COUNTIF($G$2:$G$76,L$15)</f>
        <v>0.85</v>
      </c>
      <c r="M17" t="s">
        <v>164</v>
      </c>
    </row>
    <row r="18" spans="1:13" ht="15.75" x14ac:dyDescent="0.25">
      <c r="A18" s="24">
        <v>17</v>
      </c>
      <c r="B18" s="24" t="s">
        <v>23</v>
      </c>
      <c r="C18" s="24" t="s">
        <v>5</v>
      </c>
      <c r="D18" s="5" t="s">
        <v>123</v>
      </c>
      <c r="E18" s="5" t="s">
        <v>128</v>
      </c>
      <c r="F18" s="5" t="s">
        <v>134</v>
      </c>
      <c r="G18" s="5" t="s">
        <v>130</v>
      </c>
      <c r="J18" s="36"/>
      <c r="K18" s="35">
        <f>SUM(K16:K17)</f>
        <v>1</v>
      </c>
      <c r="L18" s="35">
        <f>SUM(L16:L17)</f>
        <v>1</v>
      </c>
    </row>
    <row r="19" spans="1:13" ht="15.75" x14ac:dyDescent="0.25">
      <c r="A19" s="24">
        <v>18</v>
      </c>
      <c r="B19" s="24" t="s">
        <v>24</v>
      </c>
      <c r="C19" s="24" t="s">
        <v>5</v>
      </c>
      <c r="D19" s="5" t="s">
        <v>123</v>
      </c>
      <c r="E19" s="5" t="s">
        <v>128</v>
      </c>
      <c r="F19" s="5" t="s">
        <v>134</v>
      </c>
      <c r="G19" s="5" t="s">
        <v>130</v>
      </c>
      <c r="J19" s="27" t="s">
        <v>148</v>
      </c>
      <c r="K19" s="1" t="s">
        <v>130</v>
      </c>
      <c r="L19" s="1" t="s">
        <v>133</v>
      </c>
    </row>
    <row r="20" spans="1:13" ht="15.75" x14ac:dyDescent="0.25">
      <c r="A20" s="24">
        <v>19</v>
      </c>
      <c r="B20" s="24" t="s">
        <v>25</v>
      </c>
      <c r="C20" s="24" t="s">
        <v>12</v>
      </c>
      <c r="D20" s="5" t="s">
        <v>120</v>
      </c>
      <c r="E20" s="5" t="s">
        <v>132</v>
      </c>
      <c r="F20" s="5" t="s">
        <v>135</v>
      </c>
      <c r="G20" s="5" t="s">
        <v>133</v>
      </c>
      <c r="J20" s="1" t="s">
        <v>134</v>
      </c>
      <c r="K20" s="34">
        <f>COUNTIFS($F$2:$F$76,$J20,$G$2:$G$76,K$19)/COUNTIF($G$2:$G$76,K$19)</f>
        <v>0.70909090909090911</v>
      </c>
      <c r="L20" s="34">
        <f>COUNTIFS($F$2:$F$76,$J20,$G$2:$G$76,L$19)/COUNTIF($G$2:$G$76,L$19)</f>
        <v>0.35</v>
      </c>
      <c r="M20" t="s">
        <v>164</v>
      </c>
    </row>
    <row r="21" spans="1:13" ht="15.75" x14ac:dyDescent="0.25">
      <c r="A21" s="24">
        <v>20</v>
      </c>
      <c r="B21" s="24" t="s">
        <v>26</v>
      </c>
      <c r="C21" s="24" t="s">
        <v>14</v>
      </c>
      <c r="D21" s="5" t="s">
        <v>121</v>
      </c>
      <c r="E21" s="5" t="s">
        <v>128</v>
      </c>
      <c r="F21" s="5" t="s">
        <v>135</v>
      </c>
      <c r="G21" s="5" t="s">
        <v>130</v>
      </c>
      <c r="J21" s="1" t="s">
        <v>135</v>
      </c>
      <c r="K21" s="34">
        <f>COUNTIFS($F$2:$F$76,$J21,$G$2:$G$76,K$19)/COUNTIF($G$2:$G$76,K$19)</f>
        <v>0.29090909090909089</v>
      </c>
      <c r="L21" s="34">
        <f>COUNTIFS($F$2:$F$76,$J21,$G$2:$G$76,L$19)/COUNTIF($G$2:$G$76,L$19)</f>
        <v>0.65</v>
      </c>
      <c r="M21" t="s">
        <v>164</v>
      </c>
    </row>
    <row r="22" spans="1:13" ht="15.75" x14ac:dyDescent="0.25">
      <c r="A22" s="24">
        <v>21</v>
      </c>
      <c r="B22" s="24" t="s">
        <v>27</v>
      </c>
      <c r="C22" s="24" t="s">
        <v>12</v>
      </c>
      <c r="D22" s="5" t="s">
        <v>121</v>
      </c>
      <c r="E22" s="5" t="s">
        <v>128</v>
      </c>
      <c r="F22" s="5" t="s">
        <v>134</v>
      </c>
      <c r="G22" s="5" t="s">
        <v>130</v>
      </c>
      <c r="J22" s="36"/>
      <c r="K22" s="35">
        <f>SUM(K20:K21)</f>
        <v>1</v>
      </c>
      <c r="L22" s="35">
        <f>SUM(L20:L21)</f>
        <v>1</v>
      </c>
    </row>
    <row r="23" spans="1:13" ht="15.75" x14ac:dyDescent="0.25">
      <c r="A23" s="24">
        <v>22</v>
      </c>
      <c r="B23" s="24" t="s">
        <v>28</v>
      </c>
      <c r="C23" s="24" t="s">
        <v>5</v>
      </c>
      <c r="D23" s="5" t="s">
        <v>123</v>
      </c>
      <c r="E23" s="5" t="s">
        <v>128</v>
      </c>
      <c r="F23" s="5" t="s">
        <v>134</v>
      </c>
      <c r="G23" s="5" t="s">
        <v>130</v>
      </c>
      <c r="K23" s="46">
        <f>3/20</f>
        <v>0.15</v>
      </c>
    </row>
    <row r="24" spans="1:13" ht="15.75" x14ac:dyDescent="0.25">
      <c r="A24" s="24">
        <v>23</v>
      </c>
      <c r="B24" s="24" t="s">
        <v>29</v>
      </c>
      <c r="C24" s="24" t="s">
        <v>12</v>
      </c>
      <c r="D24" s="5" t="s">
        <v>122</v>
      </c>
      <c r="E24" s="5" t="s">
        <v>128</v>
      </c>
      <c r="F24" s="5" t="s">
        <v>135</v>
      </c>
      <c r="G24" s="5" t="s">
        <v>130</v>
      </c>
    </row>
    <row r="25" spans="1:13" ht="15.75" x14ac:dyDescent="0.25">
      <c r="A25" s="24">
        <v>24</v>
      </c>
      <c r="B25" s="24" t="s">
        <v>30</v>
      </c>
      <c r="C25" s="24" t="s">
        <v>5</v>
      </c>
      <c r="D25" s="5" t="s">
        <v>123</v>
      </c>
      <c r="E25" s="5" t="s">
        <v>128</v>
      </c>
      <c r="F25" s="5" t="s">
        <v>134</v>
      </c>
      <c r="G25" s="5" t="s">
        <v>130</v>
      </c>
    </row>
    <row r="26" spans="1:13" ht="15.75" x14ac:dyDescent="0.25">
      <c r="A26" s="24">
        <v>25</v>
      </c>
      <c r="B26" s="24" t="s">
        <v>31</v>
      </c>
      <c r="C26" s="24" t="s">
        <v>5</v>
      </c>
      <c r="D26" s="5" t="s">
        <v>122</v>
      </c>
      <c r="E26" s="5" t="s">
        <v>128</v>
      </c>
      <c r="F26" s="5" t="s">
        <v>134</v>
      </c>
      <c r="G26" s="5" t="s">
        <v>130</v>
      </c>
    </row>
    <row r="27" spans="1:13" ht="15.75" x14ac:dyDescent="0.25">
      <c r="A27" s="24">
        <v>26</v>
      </c>
      <c r="B27" s="24" t="s">
        <v>32</v>
      </c>
      <c r="C27" s="24" t="s">
        <v>5</v>
      </c>
      <c r="D27" s="5" t="s">
        <v>123</v>
      </c>
      <c r="E27" s="5" t="s">
        <v>128</v>
      </c>
      <c r="F27" s="5" t="s">
        <v>134</v>
      </c>
      <c r="G27" s="5" t="s">
        <v>130</v>
      </c>
      <c r="L27" s="51">
        <f>K12+K17+K20</f>
        <v>1.0727272727272728</v>
      </c>
    </row>
    <row r="28" spans="1:13" ht="15.75" x14ac:dyDescent="0.25">
      <c r="A28" s="24">
        <v>27</v>
      </c>
      <c r="B28" s="24" t="s">
        <v>33</v>
      </c>
      <c r="C28" s="24" t="s">
        <v>12</v>
      </c>
      <c r="D28" s="5" t="s">
        <v>120</v>
      </c>
      <c r="E28" s="5" t="s">
        <v>128</v>
      </c>
      <c r="F28" s="5" t="s">
        <v>135</v>
      </c>
      <c r="G28" s="5" t="s">
        <v>133</v>
      </c>
    </row>
    <row r="29" spans="1:13" ht="15.75" x14ac:dyDescent="0.25">
      <c r="A29" s="24">
        <v>28</v>
      </c>
      <c r="B29" s="24" t="s">
        <v>34</v>
      </c>
      <c r="C29" s="24" t="s">
        <v>14</v>
      </c>
      <c r="D29" s="5" t="s">
        <v>120</v>
      </c>
      <c r="E29" s="5" t="s">
        <v>132</v>
      </c>
      <c r="F29" s="5" t="s">
        <v>134</v>
      </c>
      <c r="G29" s="5" t="s">
        <v>133</v>
      </c>
    </row>
    <row r="30" spans="1:13" ht="15.75" x14ac:dyDescent="0.25">
      <c r="A30" s="24">
        <v>29</v>
      </c>
      <c r="B30" s="24" t="s">
        <v>35</v>
      </c>
      <c r="C30" s="24" t="s">
        <v>14</v>
      </c>
      <c r="D30" s="5" t="s">
        <v>121</v>
      </c>
      <c r="E30" s="5" t="s">
        <v>128</v>
      </c>
      <c r="F30" s="5" t="s">
        <v>134</v>
      </c>
      <c r="G30" s="5" t="s">
        <v>130</v>
      </c>
    </row>
    <row r="31" spans="1:13" ht="15.75" x14ac:dyDescent="0.25">
      <c r="A31" s="24">
        <v>30</v>
      </c>
      <c r="B31" s="24" t="s">
        <v>36</v>
      </c>
      <c r="C31" s="24" t="s">
        <v>12</v>
      </c>
      <c r="D31" s="5" t="s">
        <v>120</v>
      </c>
      <c r="E31" s="5" t="s">
        <v>128</v>
      </c>
      <c r="F31" s="5" t="s">
        <v>135</v>
      </c>
      <c r="G31" s="5" t="s">
        <v>133</v>
      </c>
    </row>
    <row r="32" spans="1:13" ht="15.75" x14ac:dyDescent="0.25">
      <c r="A32" s="24">
        <v>31</v>
      </c>
      <c r="B32" s="24" t="s">
        <v>37</v>
      </c>
      <c r="C32" s="24" t="s">
        <v>12</v>
      </c>
      <c r="D32" s="5" t="s">
        <v>120</v>
      </c>
      <c r="E32" s="5" t="s">
        <v>128</v>
      </c>
      <c r="F32" s="5" t="s">
        <v>135</v>
      </c>
      <c r="G32" s="5" t="s">
        <v>133</v>
      </c>
    </row>
    <row r="33" spans="1:7" ht="15.75" x14ac:dyDescent="0.25">
      <c r="A33" s="24">
        <v>32</v>
      </c>
      <c r="B33" s="24" t="s">
        <v>38</v>
      </c>
      <c r="C33" s="24" t="s">
        <v>5</v>
      </c>
      <c r="D33" s="5" t="s">
        <v>122</v>
      </c>
      <c r="E33" s="5" t="s">
        <v>128</v>
      </c>
      <c r="F33" s="5" t="s">
        <v>135</v>
      </c>
      <c r="G33" s="5" t="s">
        <v>130</v>
      </c>
    </row>
    <row r="34" spans="1:7" ht="15.75" x14ac:dyDescent="0.25">
      <c r="A34" s="24">
        <v>33</v>
      </c>
      <c r="B34" s="24" t="s">
        <v>39</v>
      </c>
      <c r="C34" s="24" t="s">
        <v>5</v>
      </c>
      <c r="D34" s="5" t="s">
        <v>123</v>
      </c>
      <c r="E34" s="5" t="s">
        <v>128</v>
      </c>
      <c r="F34" s="5" t="s">
        <v>135</v>
      </c>
      <c r="G34" s="5" t="s">
        <v>130</v>
      </c>
    </row>
    <row r="35" spans="1:7" ht="15.75" x14ac:dyDescent="0.25">
      <c r="A35" s="24">
        <v>34</v>
      </c>
      <c r="B35" s="24" t="s">
        <v>40</v>
      </c>
      <c r="C35" s="24" t="s">
        <v>5</v>
      </c>
      <c r="D35" s="5" t="s">
        <v>122</v>
      </c>
      <c r="E35" s="5" t="s">
        <v>128</v>
      </c>
      <c r="F35" s="5" t="s">
        <v>135</v>
      </c>
      <c r="G35" s="5" t="s">
        <v>130</v>
      </c>
    </row>
    <row r="36" spans="1:7" ht="15.75" x14ac:dyDescent="0.25">
      <c r="A36" s="24">
        <v>35</v>
      </c>
      <c r="B36" s="24" t="s">
        <v>41</v>
      </c>
      <c r="C36" s="24" t="s">
        <v>5</v>
      </c>
      <c r="D36" s="5" t="s">
        <v>122</v>
      </c>
      <c r="E36" s="5" t="s">
        <v>128</v>
      </c>
      <c r="F36" s="5" t="s">
        <v>134</v>
      </c>
      <c r="G36" s="5" t="s">
        <v>130</v>
      </c>
    </row>
    <row r="37" spans="1:7" ht="15.75" x14ac:dyDescent="0.25">
      <c r="A37" s="24">
        <v>36</v>
      </c>
      <c r="B37" s="24" t="s">
        <v>42</v>
      </c>
      <c r="C37" s="24" t="s">
        <v>5</v>
      </c>
      <c r="D37" s="5" t="s">
        <v>120</v>
      </c>
      <c r="E37" s="5" t="s">
        <v>132</v>
      </c>
      <c r="F37" s="5" t="s">
        <v>135</v>
      </c>
      <c r="G37" s="5" t="s">
        <v>133</v>
      </c>
    </row>
    <row r="38" spans="1:7" ht="15.75" x14ac:dyDescent="0.25">
      <c r="A38" s="24">
        <v>37</v>
      </c>
      <c r="B38" s="24" t="s">
        <v>43</v>
      </c>
      <c r="C38" s="24" t="s">
        <v>5</v>
      </c>
      <c r="D38" s="5" t="s">
        <v>123</v>
      </c>
      <c r="E38" s="5" t="s">
        <v>128</v>
      </c>
      <c r="F38" s="5" t="s">
        <v>134</v>
      </c>
      <c r="G38" s="5" t="s">
        <v>130</v>
      </c>
    </row>
    <row r="39" spans="1:7" ht="15.75" x14ac:dyDescent="0.25">
      <c r="A39" s="24">
        <v>38</v>
      </c>
      <c r="B39" s="24" t="s">
        <v>44</v>
      </c>
      <c r="C39" s="24" t="s">
        <v>5</v>
      </c>
      <c r="D39" s="5" t="s">
        <v>122</v>
      </c>
      <c r="E39" s="5" t="s">
        <v>128</v>
      </c>
      <c r="F39" s="5" t="s">
        <v>134</v>
      </c>
      <c r="G39" s="5" t="s">
        <v>130</v>
      </c>
    </row>
    <row r="40" spans="1:7" ht="15.75" x14ac:dyDescent="0.25">
      <c r="A40" s="24">
        <v>39</v>
      </c>
      <c r="B40" s="24" t="s">
        <v>45</v>
      </c>
      <c r="C40" s="24" t="s">
        <v>5</v>
      </c>
      <c r="D40" s="5" t="s">
        <v>120</v>
      </c>
      <c r="E40" s="5" t="s">
        <v>132</v>
      </c>
      <c r="F40" s="5" t="s">
        <v>134</v>
      </c>
      <c r="G40" s="5" t="s">
        <v>133</v>
      </c>
    </row>
    <row r="41" spans="1:7" ht="15.75" x14ac:dyDescent="0.25">
      <c r="A41" s="24">
        <v>40</v>
      </c>
      <c r="B41" s="24" t="s">
        <v>46</v>
      </c>
      <c r="C41" s="24" t="s">
        <v>5</v>
      </c>
      <c r="D41" s="5" t="s">
        <v>123</v>
      </c>
      <c r="E41" s="5" t="s">
        <v>128</v>
      </c>
      <c r="F41" s="5" t="s">
        <v>134</v>
      </c>
      <c r="G41" s="5" t="s">
        <v>130</v>
      </c>
    </row>
    <row r="42" spans="1:7" ht="15.75" x14ac:dyDescent="0.25">
      <c r="A42" s="24">
        <v>41</v>
      </c>
      <c r="B42" s="24" t="s">
        <v>47</v>
      </c>
      <c r="C42" s="24" t="s">
        <v>5</v>
      </c>
      <c r="D42" s="5" t="s">
        <v>123</v>
      </c>
      <c r="E42" s="5" t="s">
        <v>128</v>
      </c>
      <c r="F42" s="5" t="s">
        <v>134</v>
      </c>
      <c r="G42" s="5" t="s">
        <v>130</v>
      </c>
    </row>
    <row r="43" spans="1:7" ht="15.75" x14ac:dyDescent="0.25">
      <c r="A43" s="24">
        <v>42</v>
      </c>
      <c r="B43" s="24" t="s">
        <v>48</v>
      </c>
      <c r="C43" s="24" t="s">
        <v>5</v>
      </c>
      <c r="D43" s="5" t="s">
        <v>120</v>
      </c>
      <c r="E43" s="5" t="s">
        <v>132</v>
      </c>
      <c r="F43" s="5" t="s">
        <v>134</v>
      </c>
      <c r="G43" s="5" t="s">
        <v>133</v>
      </c>
    </row>
    <row r="44" spans="1:7" ht="15.75" x14ac:dyDescent="0.25">
      <c r="A44" s="24">
        <v>43</v>
      </c>
      <c r="B44" s="24" t="s">
        <v>49</v>
      </c>
      <c r="C44" s="24" t="s">
        <v>14</v>
      </c>
      <c r="D44" s="5" t="s">
        <v>120</v>
      </c>
      <c r="E44" s="5" t="s">
        <v>132</v>
      </c>
      <c r="F44" s="5" t="s">
        <v>135</v>
      </c>
      <c r="G44" s="5" t="s">
        <v>133</v>
      </c>
    </row>
    <row r="45" spans="1:7" ht="15.75" x14ac:dyDescent="0.25">
      <c r="A45" s="24">
        <v>44</v>
      </c>
      <c r="B45" s="24" t="s">
        <v>50</v>
      </c>
      <c r="C45" s="24" t="s">
        <v>14</v>
      </c>
      <c r="D45" s="5" t="s">
        <v>121</v>
      </c>
      <c r="E45" s="5" t="s">
        <v>128</v>
      </c>
      <c r="F45" s="5" t="s">
        <v>135</v>
      </c>
      <c r="G45" s="5" t="s">
        <v>130</v>
      </c>
    </row>
    <row r="46" spans="1:7" ht="15.75" x14ac:dyDescent="0.25">
      <c r="A46" s="24">
        <v>45</v>
      </c>
      <c r="B46" s="24" t="s">
        <v>51</v>
      </c>
      <c r="C46" s="24" t="s">
        <v>14</v>
      </c>
      <c r="D46" s="5" t="s">
        <v>121</v>
      </c>
      <c r="E46" s="5" t="s">
        <v>128</v>
      </c>
      <c r="F46" s="5" t="s">
        <v>134</v>
      </c>
      <c r="G46" s="5" t="s">
        <v>130</v>
      </c>
    </row>
    <row r="47" spans="1:7" ht="15.75" x14ac:dyDescent="0.25">
      <c r="A47" s="24">
        <v>46</v>
      </c>
      <c r="B47" s="24" t="s">
        <v>52</v>
      </c>
      <c r="C47" s="24" t="s">
        <v>14</v>
      </c>
      <c r="D47" s="5" t="s">
        <v>121</v>
      </c>
      <c r="E47" s="5" t="s">
        <v>132</v>
      </c>
      <c r="F47" s="5" t="s">
        <v>135</v>
      </c>
      <c r="G47" s="5" t="s">
        <v>133</v>
      </c>
    </row>
    <row r="48" spans="1:7" ht="15.75" x14ac:dyDescent="0.25">
      <c r="A48" s="24">
        <v>47</v>
      </c>
      <c r="B48" s="24" t="s">
        <v>53</v>
      </c>
      <c r="C48" s="24" t="s">
        <v>14</v>
      </c>
      <c r="D48" s="5" t="s">
        <v>120</v>
      </c>
      <c r="E48" s="5" t="s">
        <v>128</v>
      </c>
      <c r="F48" s="5" t="s">
        <v>134</v>
      </c>
      <c r="G48" s="5" t="s">
        <v>130</v>
      </c>
    </row>
    <row r="49" spans="1:7" ht="15.75" x14ac:dyDescent="0.25">
      <c r="A49" s="24">
        <v>48</v>
      </c>
      <c r="B49" s="24" t="s">
        <v>54</v>
      </c>
      <c r="C49" s="24" t="s">
        <v>14</v>
      </c>
      <c r="D49" s="5" t="s">
        <v>121</v>
      </c>
      <c r="E49" s="5" t="s">
        <v>132</v>
      </c>
      <c r="F49" s="5" t="s">
        <v>134</v>
      </c>
      <c r="G49" s="5" t="s">
        <v>130</v>
      </c>
    </row>
    <row r="50" spans="1:7" ht="15.75" x14ac:dyDescent="0.25">
      <c r="A50" s="24">
        <v>49</v>
      </c>
      <c r="B50" s="24" t="s">
        <v>55</v>
      </c>
      <c r="C50" s="24" t="s">
        <v>14</v>
      </c>
      <c r="D50" s="5" t="s">
        <v>121</v>
      </c>
      <c r="E50" s="5" t="s">
        <v>128</v>
      </c>
      <c r="F50" s="5" t="s">
        <v>134</v>
      </c>
      <c r="G50" s="5" t="s">
        <v>130</v>
      </c>
    </row>
    <row r="51" spans="1:7" ht="15.75" x14ac:dyDescent="0.25">
      <c r="A51" s="24">
        <v>50</v>
      </c>
      <c r="B51" s="24" t="s">
        <v>56</v>
      </c>
      <c r="C51" s="24" t="s">
        <v>14</v>
      </c>
      <c r="D51" s="5" t="s">
        <v>121</v>
      </c>
      <c r="E51" s="5" t="s">
        <v>128</v>
      </c>
      <c r="F51" s="5" t="s">
        <v>135</v>
      </c>
      <c r="G51" s="5" t="s">
        <v>130</v>
      </c>
    </row>
    <row r="52" spans="1:7" ht="15.75" x14ac:dyDescent="0.25">
      <c r="A52" s="24">
        <v>51</v>
      </c>
      <c r="B52" s="24" t="s">
        <v>57</v>
      </c>
      <c r="C52" s="24" t="s">
        <v>14</v>
      </c>
      <c r="D52" s="5" t="s">
        <v>120</v>
      </c>
      <c r="E52" s="5" t="s">
        <v>132</v>
      </c>
      <c r="F52" s="5" t="s">
        <v>135</v>
      </c>
      <c r="G52" s="5" t="s">
        <v>133</v>
      </c>
    </row>
    <row r="53" spans="1:7" ht="15.75" x14ac:dyDescent="0.25">
      <c r="A53" s="24">
        <v>52</v>
      </c>
      <c r="B53" s="24" t="s">
        <v>58</v>
      </c>
      <c r="C53" s="24" t="s">
        <v>5</v>
      </c>
      <c r="D53" s="5" t="s">
        <v>122</v>
      </c>
      <c r="E53" s="5" t="s">
        <v>128</v>
      </c>
      <c r="F53" s="5" t="s">
        <v>134</v>
      </c>
      <c r="G53" s="5" t="s">
        <v>130</v>
      </c>
    </row>
    <row r="54" spans="1:7" ht="15.75" x14ac:dyDescent="0.25">
      <c r="A54" s="24">
        <v>53</v>
      </c>
      <c r="B54" s="24" t="s">
        <v>59</v>
      </c>
      <c r="C54" s="24" t="s">
        <v>5</v>
      </c>
      <c r="D54" s="5" t="s">
        <v>122</v>
      </c>
      <c r="E54" s="5" t="s">
        <v>128</v>
      </c>
      <c r="F54" s="5" t="s">
        <v>134</v>
      </c>
      <c r="G54" s="5" t="s">
        <v>130</v>
      </c>
    </row>
    <row r="55" spans="1:7" ht="15.75" x14ac:dyDescent="0.25">
      <c r="A55" s="24">
        <v>54</v>
      </c>
      <c r="B55" s="24" t="s">
        <v>60</v>
      </c>
      <c r="C55" s="24" t="s">
        <v>5</v>
      </c>
      <c r="D55" s="5" t="s">
        <v>122</v>
      </c>
      <c r="E55" s="5" t="s">
        <v>128</v>
      </c>
      <c r="F55" s="5" t="s">
        <v>134</v>
      </c>
      <c r="G55" s="5" t="s">
        <v>130</v>
      </c>
    </row>
    <row r="56" spans="1:7" ht="15.75" x14ac:dyDescent="0.25">
      <c r="A56" s="24">
        <v>55</v>
      </c>
      <c r="B56" s="24" t="s">
        <v>61</v>
      </c>
      <c r="C56" s="24" t="s">
        <v>12</v>
      </c>
      <c r="D56" s="5" t="s">
        <v>120</v>
      </c>
      <c r="E56" s="5" t="s">
        <v>132</v>
      </c>
      <c r="F56" s="5" t="s">
        <v>134</v>
      </c>
      <c r="G56" s="5" t="s">
        <v>133</v>
      </c>
    </row>
    <row r="57" spans="1:7" ht="15.75" x14ac:dyDescent="0.25">
      <c r="A57" s="24">
        <v>56</v>
      </c>
      <c r="B57" s="24" t="s">
        <v>62</v>
      </c>
      <c r="C57" s="24" t="s">
        <v>14</v>
      </c>
      <c r="D57" s="5" t="s">
        <v>121</v>
      </c>
      <c r="E57" s="5" t="s">
        <v>128</v>
      </c>
      <c r="F57" s="5" t="s">
        <v>135</v>
      </c>
      <c r="G57" s="5" t="s">
        <v>130</v>
      </c>
    </row>
    <row r="58" spans="1:7" ht="15.75" x14ac:dyDescent="0.25">
      <c r="A58" s="24">
        <v>57</v>
      </c>
      <c r="B58" s="24" t="s">
        <v>63</v>
      </c>
      <c r="C58" s="24" t="s">
        <v>5</v>
      </c>
      <c r="D58" s="5" t="s">
        <v>123</v>
      </c>
      <c r="E58" s="5" t="s">
        <v>128</v>
      </c>
      <c r="F58" s="5" t="s">
        <v>134</v>
      </c>
      <c r="G58" s="5" t="s">
        <v>130</v>
      </c>
    </row>
    <row r="59" spans="1:7" ht="15.75" x14ac:dyDescent="0.25">
      <c r="A59" s="24">
        <v>58</v>
      </c>
      <c r="B59" s="24" t="s">
        <v>64</v>
      </c>
      <c r="C59" s="24" t="s">
        <v>12</v>
      </c>
      <c r="D59" s="5" t="s">
        <v>123</v>
      </c>
      <c r="E59" s="5" t="s">
        <v>128</v>
      </c>
      <c r="F59" s="5" t="s">
        <v>134</v>
      </c>
      <c r="G59" s="5" t="s">
        <v>130</v>
      </c>
    </row>
    <row r="60" spans="1:7" ht="15.75" x14ac:dyDescent="0.25">
      <c r="A60" s="24">
        <v>59</v>
      </c>
      <c r="B60" s="24" t="s">
        <v>65</v>
      </c>
      <c r="C60" s="24" t="s">
        <v>14</v>
      </c>
      <c r="D60" s="5" t="s">
        <v>121</v>
      </c>
      <c r="E60" s="5" t="s">
        <v>132</v>
      </c>
      <c r="F60" s="5" t="s">
        <v>135</v>
      </c>
      <c r="G60" s="5" t="s">
        <v>133</v>
      </c>
    </row>
    <row r="61" spans="1:7" ht="15.75" x14ac:dyDescent="0.25">
      <c r="A61" s="24">
        <v>60</v>
      </c>
      <c r="B61" s="24" t="s">
        <v>66</v>
      </c>
      <c r="C61" s="24" t="s">
        <v>5</v>
      </c>
      <c r="D61" s="5" t="s">
        <v>123</v>
      </c>
      <c r="E61" s="5" t="s">
        <v>128</v>
      </c>
      <c r="F61" s="5" t="s">
        <v>134</v>
      </c>
      <c r="G61" s="5" t="s">
        <v>130</v>
      </c>
    </row>
    <row r="62" spans="1:7" ht="15.75" x14ac:dyDescent="0.25">
      <c r="A62" s="24">
        <v>61</v>
      </c>
      <c r="B62" s="24" t="s">
        <v>67</v>
      </c>
      <c r="C62" s="24" t="s">
        <v>12</v>
      </c>
      <c r="D62" s="5" t="s">
        <v>121</v>
      </c>
      <c r="E62" s="5" t="s">
        <v>128</v>
      </c>
      <c r="F62" s="5" t="s">
        <v>134</v>
      </c>
      <c r="G62" s="5" t="s">
        <v>130</v>
      </c>
    </row>
    <row r="63" spans="1:7" ht="15.75" x14ac:dyDescent="0.25">
      <c r="A63" s="24">
        <v>62</v>
      </c>
      <c r="B63" s="24" t="s">
        <v>68</v>
      </c>
      <c r="C63" s="24" t="s">
        <v>5</v>
      </c>
      <c r="D63" s="5" t="s">
        <v>123</v>
      </c>
      <c r="E63" s="5" t="s">
        <v>128</v>
      </c>
      <c r="F63" s="5" t="s">
        <v>134</v>
      </c>
      <c r="G63" s="5" t="s">
        <v>130</v>
      </c>
    </row>
    <row r="64" spans="1:7" ht="15.75" x14ac:dyDescent="0.25">
      <c r="A64" s="24">
        <v>63</v>
      </c>
      <c r="B64" s="24" t="s">
        <v>69</v>
      </c>
      <c r="C64" s="24" t="s">
        <v>14</v>
      </c>
      <c r="D64" s="5" t="s">
        <v>121</v>
      </c>
      <c r="E64" s="5" t="s">
        <v>128</v>
      </c>
      <c r="F64" s="5" t="s">
        <v>135</v>
      </c>
      <c r="G64" s="5" t="s">
        <v>130</v>
      </c>
    </row>
    <row r="65" spans="1:12" ht="15.75" x14ac:dyDescent="0.25">
      <c r="A65" s="24">
        <v>64</v>
      </c>
      <c r="B65" s="24" t="s">
        <v>70</v>
      </c>
      <c r="C65" s="24" t="s">
        <v>5</v>
      </c>
      <c r="D65" s="5" t="s">
        <v>123</v>
      </c>
      <c r="E65" s="5" t="s">
        <v>128</v>
      </c>
      <c r="F65" s="5" t="s">
        <v>135</v>
      </c>
      <c r="G65" s="5" t="s">
        <v>130</v>
      </c>
    </row>
    <row r="66" spans="1:12" ht="15.75" x14ac:dyDescent="0.25">
      <c r="A66" s="24">
        <v>65</v>
      </c>
      <c r="B66" s="24" t="s">
        <v>71</v>
      </c>
      <c r="C66" s="24" t="s">
        <v>5</v>
      </c>
      <c r="D66" s="5" t="s">
        <v>122</v>
      </c>
      <c r="E66" s="5" t="s">
        <v>128</v>
      </c>
      <c r="F66" s="5" t="s">
        <v>134</v>
      </c>
      <c r="G66" s="5" t="s">
        <v>130</v>
      </c>
    </row>
    <row r="67" spans="1:12" ht="15.75" x14ac:dyDescent="0.25">
      <c r="A67" s="24">
        <v>66</v>
      </c>
      <c r="B67" s="24" t="s">
        <v>72</v>
      </c>
      <c r="C67" s="24" t="s">
        <v>5</v>
      </c>
      <c r="D67" s="5" t="s">
        <v>123</v>
      </c>
      <c r="E67" s="5" t="s">
        <v>128</v>
      </c>
      <c r="F67" s="5" t="s">
        <v>134</v>
      </c>
      <c r="G67" s="5" t="s">
        <v>130</v>
      </c>
    </row>
    <row r="68" spans="1:12" ht="15.75" x14ac:dyDescent="0.25">
      <c r="A68" s="24">
        <v>67</v>
      </c>
      <c r="B68" s="24" t="s">
        <v>73</v>
      </c>
      <c r="C68" s="24" t="s">
        <v>5</v>
      </c>
      <c r="D68" s="5" t="s">
        <v>122</v>
      </c>
      <c r="E68" s="5" t="s">
        <v>128</v>
      </c>
      <c r="F68" s="5" t="s">
        <v>134</v>
      </c>
      <c r="G68" s="5" t="s">
        <v>130</v>
      </c>
    </row>
    <row r="69" spans="1:12" ht="15.75" x14ac:dyDescent="0.25">
      <c r="A69" s="24">
        <v>68</v>
      </c>
      <c r="B69" s="24" t="s">
        <v>74</v>
      </c>
      <c r="C69" s="24" t="s">
        <v>5</v>
      </c>
      <c r="D69" s="5" t="s">
        <v>120</v>
      </c>
      <c r="E69" s="5" t="s">
        <v>132</v>
      </c>
      <c r="F69" s="5" t="s">
        <v>135</v>
      </c>
      <c r="G69" s="5" t="s">
        <v>133</v>
      </c>
    </row>
    <row r="70" spans="1:12" ht="15.75" x14ac:dyDescent="0.25">
      <c r="A70" s="24">
        <v>69</v>
      </c>
      <c r="B70" s="24" t="s">
        <v>75</v>
      </c>
      <c r="C70" s="24" t="s">
        <v>5</v>
      </c>
      <c r="D70" s="5" t="s">
        <v>122</v>
      </c>
      <c r="E70" s="5" t="s">
        <v>128</v>
      </c>
      <c r="F70" s="5" t="s">
        <v>134</v>
      </c>
      <c r="G70" s="5" t="s">
        <v>130</v>
      </c>
    </row>
    <row r="71" spans="1:12" ht="15.75" x14ac:dyDescent="0.25">
      <c r="A71" s="24">
        <v>70</v>
      </c>
      <c r="B71" s="24" t="s">
        <v>76</v>
      </c>
      <c r="C71" s="24" t="s">
        <v>5</v>
      </c>
      <c r="D71" s="5" t="s">
        <v>121</v>
      </c>
      <c r="E71" s="5" t="s">
        <v>132</v>
      </c>
      <c r="F71" s="5" t="s">
        <v>134</v>
      </c>
      <c r="G71" s="5" t="s">
        <v>130</v>
      </c>
    </row>
    <row r="72" spans="1:12" ht="15.75" x14ac:dyDescent="0.25">
      <c r="A72" s="24">
        <v>71</v>
      </c>
      <c r="B72" s="24" t="s">
        <v>77</v>
      </c>
      <c r="C72" s="24" t="s">
        <v>5</v>
      </c>
      <c r="D72" s="5" t="s">
        <v>121</v>
      </c>
      <c r="E72" s="5" t="s">
        <v>132</v>
      </c>
      <c r="F72" s="5" t="s">
        <v>134</v>
      </c>
      <c r="G72" s="5" t="s">
        <v>130</v>
      </c>
    </row>
    <row r="73" spans="1:12" ht="15.75" x14ac:dyDescent="0.25">
      <c r="A73" s="24">
        <v>72</v>
      </c>
      <c r="B73" s="24" t="s">
        <v>78</v>
      </c>
      <c r="C73" s="24" t="s">
        <v>14</v>
      </c>
      <c r="D73" s="5" t="s">
        <v>121</v>
      </c>
      <c r="E73" s="5" t="s">
        <v>128</v>
      </c>
      <c r="F73" s="5" t="s">
        <v>134</v>
      </c>
      <c r="G73" s="5" t="s">
        <v>130</v>
      </c>
    </row>
    <row r="74" spans="1:12" ht="15.75" x14ac:dyDescent="0.25">
      <c r="A74" s="24">
        <v>73</v>
      </c>
      <c r="B74" s="24" t="s">
        <v>79</v>
      </c>
      <c r="C74" s="24" t="s">
        <v>14</v>
      </c>
      <c r="D74" s="5" t="s">
        <v>121</v>
      </c>
      <c r="E74" s="5" t="s">
        <v>128</v>
      </c>
      <c r="F74" s="5" t="s">
        <v>135</v>
      </c>
      <c r="G74" s="5" t="s">
        <v>130</v>
      </c>
      <c r="L74" t="s">
        <v>166</v>
      </c>
    </row>
    <row r="75" spans="1:12" ht="15.75" x14ac:dyDescent="0.25">
      <c r="A75" s="24">
        <v>74</v>
      </c>
      <c r="B75" s="24" t="s">
        <v>80</v>
      </c>
      <c r="C75" s="24" t="s">
        <v>14</v>
      </c>
      <c r="D75" s="5" t="s">
        <v>120</v>
      </c>
      <c r="E75" s="5" t="s">
        <v>132</v>
      </c>
      <c r="F75" s="5" t="s">
        <v>135</v>
      </c>
      <c r="G75" s="5" t="s">
        <v>133</v>
      </c>
    </row>
    <row r="76" spans="1:12" ht="15.75" x14ac:dyDescent="0.25">
      <c r="A76" s="24">
        <v>75</v>
      </c>
      <c r="B76" s="24" t="s">
        <v>81</v>
      </c>
      <c r="C76" s="24" t="s">
        <v>5</v>
      </c>
      <c r="D76" s="5" t="s">
        <v>123</v>
      </c>
      <c r="E76" s="5" t="s">
        <v>128</v>
      </c>
      <c r="F76" s="5" t="s">
        <v>134</v>
      </c>
      <c r="G76" s="5" t="s">
        <v>130</v>
      </c>
    </row>
    <row r="79" spans="1:12" ht="15.75" x14ac:dyDescent="0.25">
      <c r="A79" s="30" t="s">
        <v>144</v>
      </c>
    </row>
    <row r="80" spans="1:12" ht="15.75" x14ac:dyDescent="0.25">
      <c r="A80" s="1" t="s">
        <v>0</v>
      </c>
      <c r="B80" s="1" t="s">
        <v>1</v>
      </c>
      <c r="C80" s="1" t="s">
        <v>2</v>
      </c>
      <c r="D80" s="1" t="s">
        <v>124</v>
      </c>
      <c r="E80" s="1" t="s">
        <v>125</v>
      </c>
      <c r="F80" s="1" t="s">
        <v>126</v>
      </c>
      <c r="G80" s="1" t="s">
        <v>127</v>
      </c>
      <c r="J80" s="28" t="s">
        <v>149</v>
      </c>
      <c r="K80" s="28" t="s">
        <v>130</v>
      </c>
      <c r="L80" s="28" t="s">
        <v>133</v>
      </c>
    </row>
    <row r="81" spans="1:15" ht="15.75" x14ac:dyDescent="0.25">
      <c r="A81" s="21">
        <v>76</v>
      </c>
      <c r="B81" s="21" t="s">
        <v>82</v>
      </c>
      <c r="C81" s="25" t="s">
        <v>5</v>
      </c>
      <c r="D81" s="25" t="s">
        <v>122</v>
      </c>
      <c r="E81" s="5" t="s">
        <v>128</v>
      </c>
      <c r="F81" s="5" t="s">
        <v>134</v>
      </c>
      <c r="G81" s="5" t="s">
        <v>130</v>
      </c>
      <c r="H81" t="str">
        <f>INDEX('Data Pelanggan'!E:E,MATCH('Perhitungan NBC'!B:B,'Data Pelanggan'!B:B,0))</f>
        <v>Mingguan</v>
      </c>
      <c r="I81" t="b">
        <f>H81=E81</f>
        <v>0</v>
      </c>
      <c r="J81" t="str">
        <f>IF(K81&gt;L81,"Berpotensi","Tidak Berpotensi")</f>
        <v>Berpotensi</v>
      </c>
      <c r="K81" s="51">
        <f t="shared" ref="K81:K105" si="1">VLOOKUP($D81,$J$10:$L$13,2)*VLOOKUP($E81,$J$16:$L$17,2)*VLOOKUP($F81,$J$20:$L$21,2)*$K$7</f>
        <v>0.16089917355371902</v>
      </c>
      <c r="L81" s="51">
        <f t="shared" ref="L81:L105" si="2">VLOOKUP($D81,$J$10:$L$13,3)*VLOOKUP($E81,$J$16:$L$17,3)*VLOOKUP($F81,$J$20:$L$21,3)*$L$7</f>
        <v>0</v>
      </c>
    </row>
    <row r="82" spans="1:15" ht="15.75" x14ac:dyDescent="0.25">
      <c r="A82" s="21">
        <v>77</v>
      </c>
      <c r="B82" s="21" t="s">
        <v>83</v>
      </c>
      <c r="C82" s="25" t="s">
        <v>5</v>
      </c>
      <c r="D82" s="25" t="s">
        <v>121</v>
      </c>
      <c r="E82" s="5" t="s">
        <v>132</v>
      </c>
      <c r="F82" s="5" t="s">
        <v>134</v>
      </c>
      <c r="G82" s="2" t="s">
        <v>130</v>
      </c>
      <c r="H82" t="str">
        <f>INDEX('Data Pelanggan'!E:E,MATCH('Perhitungan NBC'!B:B,'Data Pelanggan'!B:B,0))</f>
        <v>Harian</v>
      </c>
      <c r="I82" t="b">
        <f t="shared" ref="I82:I105" si="3">H82=E82</f>
        <v>0</v>
      </c>
      <c r="J82" s="19" t="str">
        <f t="shared" ref="J82:J105" si="4">IF(K82&gt;L82,"Berpotensi","Tidak Berpotensi")</f>
        <v>Tidak Berpotensi</v>
      </c>
      <c r="K82" s="51">
        <f t="shared" si="1"/>
        <v>8.7669421487603285E-3</v>
      </c>
      <c r="L82" s="51">
        <f t="shared" si="2"/>
        <v>1.1899999999999999E-2</v>
      </c>
      <c r="M82" s="52">
        <v>0.30909090909090903</v>
      </c>
      <c r="N82" s="52">
        <v>0.94545454545454499</v>
      </c>
      <c r="O82" s="52">
        <v>0.70909090909090899</v>
      </c>
    </row>
    <row r="83" spans="1:15" ht="15.75" x14ac:dyDescent="0.25">
      <c r="A83" s="21">
        <v>78</v>
      </c>
      <c r="B83" s="21" t="s">
        <v>84</v>
      </c>
      <c r="C83" s="25" t="s">
        <v>5</v>
      </c>
      <c r="D83" s="25" t="s">
        <v>122</v>
      </c>
      <c r="E83" s="5" t="s">
        <v>128</v>
      </c>
      <c r="F83" s="5" t="s">
        <v>135</v>
      </c>
      <c r="G83" s="5" t="s">
        <v>130</v>
      </c>
      <c r="H83" t="str">
        <f>INDEX('Data Pelanggan'!E:E,MATCH('Perhitungan NBC'!B:B,'Data Pelanggan'!B:B,0))</f>
        <v>Harian</v>
      </c>
      <c r="I83" t="b">
        <f t="shared" si="3"/>
        <v>1</v>
      </c>
      <c r="J83" t="str">
        <f t="shared" si="4"/>
        <v>Berpotensi</v>
      </c>
      <c r="K83" s="51">
        <f t="shared" si="1"/>
        <v>6.60099173553719E-2</v>
      </c>
      <c r="L83" s="51">
        <f t="shared" si="2"/>
        <v>0</v>
      </c>
      <c r="N83">
        <f>M82*N82*O82</f>
        <v>0.20721863260706219</v>
      </c>
    </row>
    <row r="84" spans="1:15" ht="15.75" x14ac:dyDescent="0.25">
      <c r="A84" s="21">
        <v>79</v>
      </c>
      <c r="B84" s="21" t="s">
        <v>85</v>
      </c>
      <c r="C84" s="25" t="s">
        <v>5</v>
      </c>
      <c r="D84" s="25" t="s">
        <v>122</v>
      </c>
      <c r="E84" s="5" t="s">
        <v>128</v>
      </c>
      <c r="F84" s="5" t="s">
        <v>135</v>
      </c>
      <c r="G84" s="5" t="s">
        <v>130</v>
      </c>
      <c r="H84" t="str">
        <f>INDEX('Data Pelanggan'!E:E,MATCH('Perhitungan NBC'!B:B,'Data Pelanggan'!B:B,0))</f>
        <v>Harian</v>
      </c>
      <c r="I84" t="b">
        <f t="shared" si="3"/>
        <v>1</v>
      </c>
      <c r="J84" t="str">
        <f t="shared" si="4"/>
        <v>Berpotensi</v>
      </c>
      <c r="K84" s="51">
        <f t="shared" si="1"/>
        <v>6.60099173553719E-2</v>
      </c>
      <c r="L84" s="51">
        <f t="shared" si="2"/>
        <v>0</v>
      </c>
      <c r="N84" s="51">
        <f>VLOOKUP($E82,$J$16:$L$17,2)</f>
        <v>5.4545454545454543E-2</v>
      </c>
    </row>
    <row r="85" spans="1:15" ht="15.75" x14ac:dyDescent="0.25">
      <c r="A85" s="21">
        <v>80</v>
      </c>
      <c r="B85" s="21" t="s">
        <v>86</v>
      </c>
      <c r="C85" s="25" t="s">
        <v>5</v>
      </c>
      <c r="D85" s="25" t="s">
        <v>122</v>
      </c>
      <c r="E85" s="5" t="s">
        <v>128</v>
      </c>
      <c r="F85" s="5" t="s">
        <v>134</v>
      </c>
      <c r="G85" s="5" t="s">
        <v>130</v>
      </c>
      <c r="H85" t="str">
        <f>INDEX('Data Pelanggan'!E:E,MATCH('Perhitungan NBC'!B:B,'Data Pelanggan'!B:B,0))</f>
        <v>Mingguan</v>
      </c>
      <c r="I85" t="b">
        <f t="shared" si="3"/>
        <v>0</v>
      </c>
      <c r="J85" t="str">
        <f t="shared" si="4"/>
        <v>Berpotensi</v>
      </c>
      <c r="K85" s="51">
        <f t="shared" si="1"/>
        <v>0.16089917355371902</v>
      </c>
      <c r="L85" s="51">
        <f t="shared" si="2"/>
        <v>0</v>
      </c>
    </row>
    <row r="86" spans="1:15" ht="15.75" x14ac:dyDescent="0.25">
      <c r="A86" s="21">
        <v>81</v>
      </c>
      <c r="B86" s="21" t="s">
        <v>87</v>
      </c>
      <c r="C86" s="5" t="s">
        <v>12</v>
      </c>
      <c r="D86" s="25" t="s">
        <v>121</v>
      </c>
      <c r="E86" s="5" t="s">
        <v>128</v>
      </c>
      <c r="F86" s="5" t="s">
        <v>134</v>
      </c>
      <c r="G86" s="5" t="s">
        <v>130</v>
      </c>
      <c r="H86" t="str">
        <f>INDEX('Data Pelanggan'!E:E,MATCH('Perhitungan NBC'!B:B,'Data Pelanggan'!B:B,0))</f>
        <v>Harian</v>
      </c>
      <c r="I86" t="b">
        <f t="shared" si="3"/>
        <v>1</v>
      </c>
      <c r="J86" t="str">
        <f t="shared" si="4"/>
        <v>Berpotensi</v>
      </c>
      <c r="K86" s="51">
        <f t="shared" si="1"/>
        <v>0.15196033057851238</v>
      </c>
      <c r="L86" s="51">
        <f t="shared" si="2"/>
        <v>2.0999999999999999E-3</v>
      </c>
    </row>
    <row r="87" spans="1:15" ht="15.75" x14ac:dyDescent="0.25">
      <c r="A87" s="21">
        <v>82</v>
      </c>
      <c r="B87" s="21" t="s">
        <v>88</v>
      </c>
      <c r="C87" s="25" t="s">
        <v>5</v>
      </c>
      <c r="D87" s="25" t="s">
        <v>123</v>
      </c>
      <c r="E87" s="5" t="s">
        <v>128</v>
      </c>
      <c r="F87" s="5" t="s">
        <v>134</v>
      </c>
      <c r="G87" s="5" t="s">
        <v>130</v>
      </c>
      <c r="H87" t="str">
        <f>INDEX('Data Pelanggan'!E:E,MATCH('Perhitungan NBC'!B:B,'Data Pelanggan'!B:B,0))</f>
        <v>Harian</v>
      </c>
      <c r="I87" t="b">
        <f t="shared" si="3"/>
        <v>1</v>
      </c>
      <c r="J87" t="str">
        <f t="shared" si="4"/>
        <v>Berpotensi</v>
      </c>
      <c r="K87" s="51">
        <f t="shared" si="1"/>
        <v>0.16089917355371902</v>
      </c>
      <c r="L87" s="51">
        <f t="shared" si="2"/>
        <v>0</v>
      </c>
    </row>
    <row r="88" spans="1:15" ht="15.75" x14ac:dyDescent="0.25">
      <c r="A88" s="21">
        <v>83</v>
      </c>
      <c r="B88" s="21" t="s">
        <v>89</v>
      </c>
      <c r="C88" s="25" t="s">
        <v>14</v>
      </c>
      <c r="D88" s="25" t="s">
        <v>121</v>
      </c>
      <c r="E88" s="5" t="s">
        <v>128</v>
      </c>
      <c r="F88" s="5" t="s">
        <v>135</v>
      </c>
      <c r="G88" s="5" t="s">
        <v>130</v>
      </c>
      <c r="H88" t="str">
        <f>INDEX('Data Pelanggan'!E:E,MATCH('Perhitungan NBC'!B:B,'Data Pelanggan'!B:B,0))</f>
        <v>Harian</v>
      </c>
      <c r="I88" t="b">
        <f t="shared" si="3"/>
        <v>1</v>
      </c>
      <c r="J88" t="str">
        <f t="shared" si="4"/>
        <v>Berpotensi</v>
      </c>
      <c r="K88" s="51">
        <f t="shared" si="1"/>
        <v>6.2342699724517898E-2</v>
      </c>
      <c r="L88" s="51">
        <f t="shared" si="2"/>
        <v>3.8999999999999998E-3</v>
      </c>
    </row>
    <row r="89" spans="1:15" ht="15.75" x14ac:dyDescent="0.25">
      <c r="A89" s="21">
        <v>84</v>
      </c>
      <c r="B89" s="21" t="s">
        <v>90</v>
      </c>
      <c r="C89" s="25" t="s">
        <v>5</v>
      </c>
      <c r="D89" s="25" t="s">
        <v>123</v>
      </c>
      <c r="E89" s="5" t="s">
        <v>128</v>
      </c>
      <c r="F89" s="5" t="s">
        <v>134</v>
      </c>
      <c r="G89" s="5" t="s">
        <v>130</v>
      </c>
      <c r="H89" t="str">
        <f>INDEX('Data Pelanggan'!E:E,MATCH('Perhitungan NBC'!B:B,'Data Pelanggan'!B:B,0))</f>
        <v>Harian</v>
      </c>
      <c r="I89" t="b">
        <f t="shared" si="3"/>
        <v>1</v>
      </c>
      <c r="J89" t="str">
        <f t="shared" si="4"/>
        <v>Berpotensi</v>
      </c>
      <c r="K89" s="51">
        <f t="shared" si="1"/>
        <v>0.16089917355371902</v>
      </c>
      <c r="L89" s="51">
        <f t="shared" si="2"/>
        <v>0</v>
      </c>
    </row>
    <row r="90" spans="1:15" ht="15.75" x14ac:dyDescent="0.25">
      <c r="A90" s="21">
        <v>85</v>
      </c>
      <c r="B90" s="21" t="s">
        <v>91</v>
      </c>
      <c r="C90" s="5" t="s">
        <v>5</v>
      </c>
      <c r="D90" s="25" t="s">
        <v>122</v>
      </c>
      <c r="E90" s="5" t="s">
        <v>128</v>
      </c>
      <c r="F90" s="5" t="s">
        <v>134</v>
      </c>
      <c r="G90" s="5" t="s">
        <v>130</v>
      </c>
      <c r="H90" t="str">
        <f>INDEX('Data Pelanggan'!E:E,MATCH('Perhitungan NBC'!B:B,'Data Pelanggan'!B:B,0))</f>
        <v>Harian</v>
      </c>
      <c r="I90" t="b">
        <f t="shared" si="3"/>
        <v>1</v>
      </c>
      <c r="J90" t="str">
        <f t="shared" si="4"/>
        <v>Berpotensi</v>
      </c>
      <c r="K90" s="51">
        <f t="shared" si="1"/>
        <v>0.16089917355371902</v>
      </c>
      <c r="L90" s="51">
        <f t="shared" si="2"/>
        <v>0</v>
      </c>
    </row>
    <row r="91" spans="1:15" ht="15.75" x14ac:dyDescent="0.25">
      <c r="A91" s="21">
        <v>86</v>
      </c>
      <c r="B91" s="21" t="s">
        <v>92</v>
      </c>
      <c r="C91" s="5" t="s">
        <v>5</v>
      </c>
      <c r="D91" s="25" t="s">
        <v>123</v>
      </c>
      <c r="E91" s="5" t="s">
        <v>128</v>
      </c>
      <c r="F91" s="5" t="s">
        <v>134</v>
      </c>
      <c r="G91" s="5" t="s">
        <v>130</v>
      </c>
      <c r="H91" t="str">
        <f>INDEX('Data Pelanggan'!E:E,MATCH('Perhitungan NBC'!B:B,'Data Pelanggan'!B:B,0))</f>
        <v>Harian</v>
      </c>
      <c r="I91" t="b">
        <f t="shared" si="3"/>
        <v>1</v>
      </c>
      <c r="J91" t="str">
        <f t="shared" si="4"/>
        <v>Berpotensi</v>
      </c>
      <c r="K91" s="51">
        <f t="shared" si="1"/>
        <v>0.16089917355371902</v>
      </c>
      <c r="L91" s="51">
        <f t="shared" si="2"/>
        <v>0</v>
      </c>
    </row>
    <row r="92" spans="1:15" ht="15.75" x14ac:dyDescent="0.25">
      <c r="A92" s="21">
        <v>87</v>
      </c>
      <c r="B92" s="21" t="s">
        <v>93</v>
      </c>
      <c r="C92" s="5" t="s">
        <v>5</v>
      </c>
      <c r="D92" s="25" t="s">
        <v>122</v>
      </c>
      <c r="E92" s="5" t="s">
        <v>128</v>
      </c>
      <c r="F92" s="5" t="s">
        <v>134</v>
      </c>
      <c r="G92" s="5" t="s">
        <v>130</v>
      </c>
      <c r="H92" t="str">
        <f>INDEX('Data Pelanggan'!E:E,MATCH('Perhitungan NBC'!B:B,'Data Pelanggan'!B:B,0))</f>
        <v>Harian</v>
      </c>
      <c r="I92" t="b">
        <f t="shared" si="3"/>
        <v>1</v>
      </c>
      <c r="J92" t="str">
        <f t="shared" si="4"/>
        <v>Berpotensi</v>
      </c>
      <c r="K92" s="51">
        <f t="shared" si="1"/>
        <v>0.16089917355371902</v>
      </c>
      <c r="L92" s="51">
        <f t="shared" si="2"/>
        <v>0</v>
      </c>
    </row>
    <row r="93" spans="1:15" ht="15.75" x14ac:dyDescent="0.25">
      <c r="A93" s="21">
        <v>88</v>
      </c>
      <c r="B93" s="21" t="s">
        <v>94</v>
      </c>
      <c r="C93" s="5" t="s">
        <v>5</v>
      </c>
      <c r="D93" s="25" t="s">
        <v>120</v>
      </c>
      <c r="E93" s="5" t="s">
        <v>132</v>
      </c>
      <c r="F93" s="5" t="s">
        <v>135</v>
      </c>
      <c r="G93" s="6" t="s">
        <v>133</v>
      </c>
      <c r="H93" t="str">
        <f>INDEX('Data Pelanggan'!E:E,MATCH('Perhitungan NBC'!B:B,'Data Pelanggan'!B:B,0))</f>
        <v>Mingguan</v>
      </c>
      <c r="I93" t="b">
        <f t="shared" si="3"/>
        <v>1</v>
      </c>
      <c r="J93" s="29" t="str">
        <f t="shared" si="4"/>
        <v>Berpotensi</v>
      </c>
      <c r="K93" s="51">
        <f t="shared" si="1"/>
        <v>3.8082644628099167E-3</v>
      </c>
      <c r="L93" s="51">
        <f t="shared" si="2"/>
        <v>0</v>
      </c>
    </row>
    <row r="94" spans="1:15" ht="15.75" x14ac:dyDescent="0.25">
      <c r="A94" s="21">
        <v>89</v>
      </c>
      <c r="B94" s="21" t="s">
        <v>95</v>
      </c>
      <c r="C94" s="5" t="s">
        <v>5</v>
      </c>
      <c r="D94" s="25" t="s">
        <v>122</v>
      </c>
      <c r="E94" s="5" t="s">
        <v>128</v>
      </c>
      <c r="F94" s="5" t="s">
        <v>135</v>
      </c>
      <c r="G94" s="5" t="s">
        <v>130</v>
      </c>
      <c r="H94" t="str">
        <f>INDEX('Data Pelanggan'!E:E,MATCH('Perhitungan NBC'!B:B,'Data Pelanggan'!B:B,0))</f>
        <v>Harian</v>
      </c>
      <c r="I94" t="b">
        <f t="shared" si="3"/>
        <v>1</v>
      </c>
      <c r="J94" t="str">
        <f t="shared" si="4"/>
        <v>Berpotensi</v>
      </c>
      <c r="K94" s="51">
        <f t="shared" si="1"/>
        <v>6.60099173553719E-2</v>
      </c>
      <c r="L94" s="51">
        <f t="shared" si="2"/>
        <v>0</v>
      </c>
    </row>
    <row r="95" spans="1:15" s="43" customFormat="1" ht="15.75" x14ac:dyDescent="0.25">
      <c r="A95" s="47">
        <v>90</v>
      </c>
      <c r="B95" s="47" t="s">
        <v>96</v>
      </c>
      <c r="C95" s="1" t="s">
        <v>5</v>
      </c>
      <c r="D95" s="1" t="s">
        <v>121</v>
      </c>
      <c r="E95" s="1" t="s">
        <v>132</v>
      </c>
      <c r="F95" s="1" t="s">
        <v>134</v>
      </c>
      <c r="G95" s="1" t="s">
        <v>130</v>
      </c>
      <c r="H95" t="str">
        <f>INDEX('Data Pelanggan'!E:E,MATCH('Perhitungan NBC'!B:B,'Data Pelanggan'!B:B,0))</f>
        <v>Mingguan</v>
      </c>
      <c r="I95" t="b">
        <f t="shared" si="3"/>
        <v>1</v>
      </c>
      <c r="J95" s="43" t="str">
        <f t="shared" si="4"/>
        <v>Tidak Berpotensi</v>
      </c>
      <c r="K95" s="52">
        <f t="shared" si="1"/>
        <v>8.7669421487603285E-3</v>
      </c>
      <c r="L95" s="52">
        <f t="shared" si="2"/>
        <v>1.1899999999999999E-2</v>
      </c>
      <c r="M95" s="43">
        <f>VLOOKUP($D95,$J$10:$L$13,3)</f>
        <v>0.15</v>
      </c>
      <c r="N95" s="43">
        <f>VLOOKUP($E95,$J$16:$L$17,3)</f>
        <v>0.85</v>
      </c>
      <c r="O95" s="52">
        <f>VLOOKUP($F95,$J$20:$L$21,3)*$L$7</f>
        <v>9.3333333333333324E-2</v>
      </c>
    </row>
    <row r="96" spans="1:15" s="43" customFormat="1" ht="15.75" x14ac:dyDescent="0.25">
      <c r="A96" s="47">
        <v>91</v>
      </c>
      <c r="B96" s="47" t="s">
        <v>97</v>
      </c>
      <c r="C96" s="1" t="s">
        <v>5</v>
      </c>
      <c r="D96" s="1" t="s">
        <v>121</v>
      </c>
      <c r="E96" s="1" t="s">
        <v>132</v>
      </c>
      <c r="F96" s="1" t="s">
        <v>134</v>
      </c>
      <c r="G96" s="1" t="s">
        <v>130</v>
      </c>
      <c r="H96" t="str">
        <f>INDEX('Data Pelanggan'!E:E,MATCH('Perhitungan NBC'!B:B,'Data Pelanggan'!B:B,0))</f>
        <v>Mingguan</v>
      </c>
      <c r="I96" t="b">
        <f t="shared" si="3"/>
        <v>1</v>
      </c>
      <c r="J96" s="43" t="str">
        <f t="shared" si="4"/>
        <v>Tidak Berpotensi</v>
      </c>
      <c r="K96" s="52">
        <f t="shared" si="1"/>
        <v>8.7669421487603285E-3</v>
      </c>
      <c r="L96" s="52">
        <f t="shared" si="2"/>
        <v>1.1899999999999999E-2</v>
      </c>
    </row>
    <row r="97" spans="1:12" ht="15.75" x14ac:dyDescent="0.25">
      <c r="A97" s="21">
        <v>92</v>
      </c>
      <c r="B97" s="21" t="s">
        <v>98</v>
      </c>
      <c r="C97" s="5" t="s">
        <v>14</v>
      </c>
      <c r="D97" s="25" t="s">
        <v>121</v>
      </c>
      <c r="E97" s="5" t="s">
        <v>128</v>
      </c>
      <c r="F97" s="5" t="s">
        <v>134</v>
      </c>
      <c r="G97" s="5" t="s">
        <v>130</v>
      </c>
      <c r="H97" t="str">
        <f>INDEX('Data Pelanggan'!E:E,MATCH('Perhitungan NBC'!B:B,'Data Pelanggan'!B:B,0))</f>
        <v>Harian</v>
      </c>
      <c r="I97" t="b">
        <f t="shared" si="3"/>
        <v>1</v>
      </c>
      <c r="J97" t="str">
        <f t="shared" si="4"/>
        <v>Berpotensi</v>
      </c>
      <c r="K97" s="51">
        <f t="shared" si="1"/>
        <v>0.15196033057851238</v>
      </c>
      <c r="L97" s="51">
        <f t="shared" si="2"/>
        <v>2.0999999999999999E-3</v>
      </c>
    </row>
    <row r="98" spans="1:12" ht="15.75" x14ac:dyDescent="0.25">
      <c r="A98" s="21">
        <v>93</v>
      </c>
      <c r="B98" s="21" t="s">
        <v>99</v>
      </c>
      <c r="C98" s="5" t="s">
        <v>14</v>
      </c>
      <c r="D98" s="25" t="s">
        <v>121</v>
      </c>
      <c r="E98" s="5" t="s">
        <v>128</v>
      </c>
      <c r="F98" s="5" t="s">
        <v>135</v>
      </c>
      <c r="G98" s="5" t="s">
        <v>130</v>
      </c>
      <c r="H98" t="str">
        <f>INDEX('Data Pelanggan'!E:E,MATCH('Perhitungan NBC'!B:B,'Data Pelanggan'!B:B,0))</f>
        <v>Harian</v>
      </c>
      <c r="I98" t="b">
        <f t="shared" si="3"/>
        <v>1</v>
      </c>
      <c r="J98" t="str">
        <f t="shared" si="4"/>
        <v>Berpotensi</v>
      </c>
      <c r="K98" s="51">
        <f t="shared" si="1"/>
        <v>6.2342699724517898E-2</v>
      </c>
      <c r="L98" s="51">
        <f t="shared" si="2"/>
        <v>3.8999999999999998E-3</v>
      </c>
    </row>
    <row r="99" spans="1:12" ht="15.75" x14ac:dyDescent="0.25">
      <c r="A99" s="21">
        <v>94</v>
      </c>
      <c r="B99" s="21" t="s">
        <v>100</v>
      </c>
      <c r="C99" s="5" t="s">
        <v>14</v>
      </c>
      <c r="D99" s="25" t="s">
        <v>120</v>
      </c>
      <c r="E99" s="5" t="s">
        <v>132</v>
      </c>
      <c r="F99" s="5" t="s">
        <v>134</v>
      </c>
      <c r="G99" s="6" t="s">
        <v>133</v>
      </c>
      <c r="H99" t="str">
        <f>INDEX('Data Pelanggan'!E:E,MATCH('Perhitungan NBC'!B:B,'Data Pelanggan'!B:B,0))</f>
        <v>Mingguan</v>
      </c>
      <c r="I99" t="b">
        <f t="shared" si="3"/>
        <v>1</v>
      </c>
      <c r="J99" s="29" t="str">
        <f t="shared" si="4"/>
        <v>Berpotensi</v>
      </c>
      <c r="K99" s="51">
        <f t="shared" si="1"/>
        <v>9.2826446280991712E-3</v>
      </c>
      <c r="L99" s="51">
        <f t="shared" si="2"/>
        <v>0</v>
      </c>
    </row>
    <row r="100" spans="1:12" ht="15.75" x14ac:dyDescent="0.25">
      <c r="A100" s="21">
        <v>95</v>
      </c>
      <c r="B100" s="21" t="s">
        <v>101</v>
      </c>
      <c r="C100" s="25" t="s">
        <v>5</v>
      </c>
      <c r="D100" s="25" t="s">
        <v>123</v>
      </c>
      <c r="E100" s="5" t="s">
        <v>128</v>
      </c>
      <c r="F100" s="5" t="s">
        <v>134</v>
      </c>
      <c r="G100" s="5" t="s">
        <v>130</v>
      </c>
      <c r="H100" t="str">
        <f>INDEX('Data Pelanggan'!E:E,MATCH('Perhitungan NBC'!B:B,'Data Pelanggan'!B:B,0))</f>
        <v>Harian</v>
      </c>
      <c r="I100" t="b">
        <f t="shared" si="3"/>
        <v>1</v>
      </c>
      <c r="J100" t="str">
        <f t="shared" si="4"/>
        <v>Berpotensi</v>
      </c>
      <c r="K100" s="51">
        <f t="shared" si="1"/>
        <v>0.16089917355371902</v>
      </c>
      <c r="L100" s="51">
        <f t="shared" si="2"/>
        <v>0</v>
      </c>
    </row>
    <row r="101" spans="1:12" ht="15.75" x14ac:dyDescent="0.25">
      <c r="A101" s="21">
        <v>96</v>
      </c>
      <c r="B101" s="21" t="s">
        <v>102</v>
      </c>
      <c r="C101" s="25" t="s">
        <v>5</v>
      </c>
      <c r="D101" s="25" t="s">
        <v>122</v>
      </c>
      <c r="E101" s="5" t="s">
        <v>128</v>
      </c>
      <c r="F101" s="5" t="s">
        <v>134</v>
      </c>
      <c r="G101" s="5" t="s">
        <v>130</v>
      </c>
      <c r="H101" t="str">
        <f>INDEX('Data Pelanggan'!E:E,MATCH('Perhitungan NBC'!B:B,'Data Pelanggan'!B:B,0))</f>
        <v>Mingguan</v>
      </c>
      <c r="I101" t="b">
        <f t="shared" si="3"/>
        <v>0</v>
      </c>
      <c r="J101" t="str">
        <f t="shared" si="4"/>
        <v>Berpotensi</v>
      </c>
      <c r="K101" s="51">
        <f t="shared" si="1"/>
        <v>0.16089917355371902</v>
      </c>
      <c r="L101" s="51">
        <f t="shared" si="2"/>
        <v>0</v>
      </c>
    </row>
    <row r="102" spans="1:12" ht="15.75" x14ac:dyDescent="0.25">
      <c r="A102" s="21">
        <v>97</v>
      </c>
      <c r="B102" s="21" t="s">
        <v>103</v>
      </c>
      <c r="C102" s="25" t="s">
        <v>5</v>
      </c>
      <c r="D102" s="25" t="s">
        <v>121</v>
      </c>
      <c r="E102" s="5" t="s">
        <v>132</v>
      </c>
      <c r="F102" s="5" t="s">
        <v>134</v>
      </c>
      <c r="G102" s="2" t="s">
        <v>130</v>
      </c>
      <c r="H102" t="str">
        <f>INDEX('Data Pelanggan'!E:E,MATCH('Perhitungan NBC'!B:B,'Data Pelanggan'!B:B,0))</f>
        <v>Harian</v>
      </c>
      <c r="I102" t="b">
        <f t="shared" si="3"/>
        <v>0</v>
      </c>
      <c r="J102" s="19" t="str">
        <f t="shared" si="4"/>
        <v>Tidak Berpotensi</v>
      </c>
      <c r="K102" s="51">
        <f t="shared" si="1"/>
        <v>8.7669421487603285E-3</v>
      </c>
      <c r="L102" s="51">
        <f t="shared" si="2"/>
        <v>1.1899999999999999E-2</v>
      </c>
    </row>
    <row r="103" spans="1:12" ht="15.75" x14ac:dyDescent="0.25">
      <c r="A103" s="21">
        <v>98</v>
      </c>
      <c r="B103" s="21" t="s">
        <v>104</v>
      </c>
      <c r="C103" s="25" t="s">
        <v>5</v>
      </c>
      <c r="D103" s="25" t="s">
        <v>122</v>
      </c>
      <c r="E103" s="5" t="s">
        <v>128</v>
      </c>
      <c r="F103" s="5" t="s">
        <v>135</v>
      </c>
      <c r="G103" s="5" t="s">
        <v>130</v>
      </c>
      <c r="H103" t="str">
        <f>INDEX('Data Pelanggan'!E:E,MATCH('Perhitungan NBC'!B:B,'Data Pelanggan'!B:B,0))</f>
        <v>Harian</v>
      </c>
      <c r="I103" t="b">
        <f t="shared" si="3"/>
        <v>1</v>
      </c>
      <c r="J103" t="str">
        <f t="shared" si="4"/>
        <v>Berpotensi</v>
      </c>
      <c r="K103" s="51">
        <f t="shared" si="1"/>
        <v>6.60099173553719E-2</v>
      </c>
      <c r="L103" s="51">
        <f t="shared" si="2"/>
        <v>0</v>
      </c>
    </row>
    <row r="104" spans="1:12" ht="15.75" x14ac:dyDescent="0.25">
      <c r="A104" s="21">
        <v>99</v>
      </c>
      <c r="B104" s="21" t="s">
        <v>105</v>
      </c>
      <c r="C104" s="25" t="s">
        <v>5</v>
      </c>
      <c r="D104" s="25" t="s">
        <v>122</v>
      </c>
      <c r="E104" s="5" t="s">
        <v>128</v>
      </c>
      <c r="F104" s="5" t="s">
        <v>135</v>
      </c>
      <c r="G104" s="5" t="s">
        <v>130</v>
      </c>
      <c r="H104" t="str">
        <f>INDEX('Data Pelanggan'!E:E,MATCH('Perhitungan NBC'!B:B,'Data Pelanggan'!B:B,0))</f>
        <v>Harian</v>
      </c>
      <c r="I104" t="b">
        <f t="shared" si="3"/>
        <v>1</v>
      </c>
      <c r="J104" t="str">
        <f t="shared" si="4"/>
        <v>Berpotensi</v>
      </c>
      <c r="K104" s="51">
        <f t="shared" si="1"/>
        <v>6.60099173553719E-2</v>
      </c>
      <c r="L104" s="51">
        <f t="shared" si="2"/>
        <v>0</v>
      </c>
    </row>
    <row r="105" spans="1:12" ht="15.75" x14ac:dyDescent="0.25">
      <c r="A105" s="21">
        <v>100</v>
      </c>
      <c r="B105" s="21" t="s">
        <v>106</v>
      </c>
      <c r="C105" s="25" t="s">
        <v>5</v>
      </c>
      <c r="D105" s="25" t="s">
        <v>122</v>
      </c>
      <c r="E105" s="5" t="s">
        <v>128</v>
      </c>
      <c r="F105" s="5" t="s">
        <v>134</v>
      </c>
      <c r="G105" s="5" t="s">
        <v>130</v>
      </c>
      <c r="H105" t="str">
        <f>INDEX('Data Pelanggan'!E:E,MATCH('Perhitungan NBC'!B:B,'Data Pelanggan'!B:B,0))</f>
        <v>Mingguan</v>
      </c>
      <c r="I105" t="b">
        <f t="shared" si="3"/>
        <v>0</v>
      </c>
      <c r="J105" t="str">
        <f t="shared" si="4"/>
        <v>Berpotensi</v>
      </c>
      <c r="K105" s="51">
        <f t="shared" si="1"/>
        <v>0.16089917355371902</v>
      </c>
      <c r="L105" s="51">
        <f t="shared" si="2"/>
        <v>0</v>
      </c>
    </row>
    <row r="110" spans="1:12" ht="15.75" x14ac:dyDescent="0.25">
      <c r="A110" s="60" t="s">
        <v>150</v>
      </c>
      <c r="B110" s="63">
        <f>(D112+E113)/SUM(D112:E113)</f>
        <v>0.76</v>
      </c>
      <c r="C110" s="53" t="s">
        <v>151</v>
      </c>
      <c r="D110" s="58" t="s">
        <v>152</v>
      </c>
      <c r="E110" s="58"/>
    </row>
    <row r="111" spans="1:12" ht="15.75" x14ac:dyDescent="0.25">
      <c r="A111" s="61"/>
      <c r="B111" s="64"/>
      <c r="C111" s="53"/>
      <c r="D111" s="26" t="s">
        <v>130</v>
      </c>
      <c r="E111" s="26" t="s">
        <v>133</v>
      </c>
    </row>
    <row r="112" spans="1:12" ht="15.75" x14ac:dyDescent="0.25">
      <c r="A112" s="61"/>
      <c r="B112" s="64"/>
      <c r="C112" s="9" t="s">
        <v>130</v>
      </c>
      <c r="D112" s="25">
        <v>19</v>
      </c>
      <c r="E112" s="25">
        <v>2</v>
      </c>
    </row>
    <row r="113" spans="1:7" ht="15.75" x14ac:dyDescent="0.25">
      <c r="A113" s="62"/>
      <c r="B113" s="65"/>
      <c r="C113" s="9" t="s">
        <v>133</v>
      </c>
      <c r="D113" s="25">
        <v>4</v>
      </c>
      <c r="E113" s="25">
        <v>0</v>
      </c>
    </row>
    <row r="116" spans="1:7" x14ac:dyDescent="0.25">
      <c r="C116" s="48">
        <v>0.31</v>
      </c>
      <c r="D116" s="48">
        <v>0.05</v>
      </c>
      <c r="E116" s="48">
        <v>0.71</v>
      </c>
      <c r="F116" s="49">
        <f>C116*D116*E116</f>
        <v>1.1004999999999999E-2</v>
      </c>
      <c r="G116" t="b">
        <f>F116&gt;F117</f>
        <v>0</v>
      </c>
    </row>
    <row r="117" spans="1:7" x14ac:dyDescent="0.25">
      <c r="C117">
        <v>0.1</v>
      </c>
      <c r="D117">
        <v>0.85</v>
      </c>
      <c r="E117">
        <v>0.35</v>
      </c>
      <c r="F117" s="49">
        <f>C117*D117*E117</f>
        <v>2.9749999999999999E-2</v>
      </c>
    </row>
  </sheetData>
  <mergeCells count="5">
    <mergeCell ref="K8:L8"/>
    <mergeCell ref="A110:A113"/>
    <mergeCell ref="B110:B113"/>
    <mergeCell ref="C110:C111"/>
    <mergeCell ref="D110:E110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67" workbookViewId="0">
      <selection activeCell="K77" sqref="K77"/>
    </sheetView>
  </sheetViews>
  <sheetFormatPr defaultRowHeight="15" x14ac:dyDescent="0.25"/>
  <cols>
    <col min="8" max="8" width="13.7109375" bestFit="1" customWidth="1"/>
  </cols>
  <sheetData>
    <row r="1" spans="1:11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</row>
    <row r="2" spans="1:11" x14ac:dyDescent="0.25">
      <c r="A2">
        <v>1</v>
      </c>
      <c r="B2">
        <v>1</v>
      </c>
      <c r="C2" t="s">
        <v>4</v>
      </c>
      <c r="D2" t="s">
        <v>128</v>
      </c>
      <c r="E2">
        <v>7588</v>
      </c>
      <c r="F2" t="s">
        <v>130</v>
      </c>
      <c r="G2" t="s">
        <v>134</v>
      </c>
      <c r="H2" t="s">
        <v>123</v>
      </c>
      <c r="I2" t="s">
        <v>153</v>
      </c>
      <c r="J2" t="str">
        <f>INDEX('Perhitungan NBC'!F:F,MATCH(Sheet1!C:C,'Perhitungan NBC'!B:B,0))</f>
        <v>Dekat</v>
      </c>
      <c r="K2" t="b">
        <f>G2=J2</f>
        <v>1</v>
      </c>
    </row>
    <row r="3" spans="1:11" x14ac:dyDescent="0.25">
      <c r="A3">
        <v>2</v>
      </c>
      <c r="B3">
        <v>2</v>
      </c>
      <c r="C3" t="s">
        <v>6</v>
      </c>
      <c r="D3" t="s">
        <v>128</v>
      </c>
      <c r="E3">
        <v>7443</v>
      </c>
      <c r="F3" t="s">
        <v>130</v>
      </c>
      <c r="G3" t="s">
        <v>135</v>
      </c>
      <c r="H3" t="s">
        <v>123</v>
      </c>
      <c r="I3" t="s">
        <v>153</v>
      </c>
      <c r="J3" t="str">
        <f>INDEX('Perhitungan NBC'!F:F,MATCH(Sheet1!C:C,'Perhitungan NBC'!B:B,0))</f>
        <v>Jauh</v>
      </c>
      <c r="K3" t="b">
        <f t="shared" ref="K3:K66" si="0">G3=J3</f>
        <v>1</v>
      </c>
    </row>
    <row r="4" spans="1:11" x14ac:dyDescent="0.25">
      <c r="A4">
        <v>3</v>
      </c>
      <c r="B4">
        <v>3</v>
      </c>
      <c r="C4" t="s">
        <v>7</v>
      </c>
      <c r="D4" t="s">
        <v>132</v>
      </c>
      <c r="E4">
        <v>631</v>
      </c>
      <c r="F4" t="s">
        <v>133</v>
      </c>
      <c r="G4" t="s">
        <v>135</v>
      </c>
      <c r="H4" t="s">
        <v>120</v>
      </c>
      <c r="I4" t="s">
        <v>153</v>
      </c>
      <c r="J4" t="str">
        <f>INDEX('Perhitungan NBC'!F:F,MATCH(Sheet1!C:C,'Perhitungan NBC'!B:B,0))</f>
        <v>Jauh</v>
      </c>
      <c r="K4" t="b">
        <f t="shared" si="0"/>
        <v>1</v>
      </c>
    </row>
    <row r="5" spans="1:11" x14ac:dyDescent="0.25">
      <c r="A5">
        <v>4</v>
      </c>
      <c r="B5">
        <v>4</v>
      </c>
      <c r="C5" t="s">
        <v>8</v>
      </c>
      <c r="D5" t="s">
        <v>132</v>
      </c>
      <c r="E5">
        <v>845</v>
      </c>
      <c r="F5" t="s">
        <v>133</v>
      </c>
      <c r="G5" t="s">
        <v>134</v>
      </c>
      <c r="H5" t="s">
        <v>120</v>
      </c>
      <c r="I5" t="s">
        <v>153</v>
      </c>
      <c r="J5" t="str">
        <f>INDEX('Perhitungan NBC'!F:F,MATCH(Sheet1!C:C,'Perhitungan NBC'!B:B,0))</f>
        <v>Dekat</v>
      </c>
      <c r="K5" t="b">
        <f t="shared" si="0"/>
        <v>1</v>
      </c>
    </row>
    <row r="6" spans="1:11" x14ac:dyDescent="0.25">
      <c r="A6">
        <v>5</v>
      </c>
      <c r="B6">
        <v>5</v>
      </c>
      <c r="C6" t="s">
        <v>9</v>
      </c>
      <c r="D6" t="s">
        <v>128</v>
      </c>
      <c r="E6">
        <v>5013</v>
      </c>
      <c r="F6" t="s">
        <v>130</v>
      </c>
      <c r="G6" t="s">
        <v>135</v>
      </c>
      <c r="H6" t="s">
        <v>122</v>
      </c>
      <c r="I6" t="s">
        <v>153</v>
      </c>
      <c r="J6" t="str">
        <f>INDEX('Perhitungan NBC'!F:F,MATCH(Sheet1!C:C,'Perhitungan NBC'!B:B,0))</f>
        <v>Jauh</v>
      </c>
      <c r="K6" t="b">
        <f t="shared" si="0"/>
        <v>1</v>
      </c>
    </row>
    <row r="7" spans="1:11" x14ac:dyDescent="0.25">
      <c r="A7">
        <v>6</v>
      </c>
      <c r="B7">
        <v>6</v>
      </c>
      <c r="C7" t="s">
        <v>10</v>
      </c>
      <c r="D7" t="s">
        <v>128</v>
      </c>
      <c r="E7">
        <v>5156</v>
      </c>
      <c r="F7" t="s">
        <v>130</v>
      </c>
      <c r="G7" t="s">
        <v>134</v>
      </c>
      <c r="H7" t="s">
        <v>122</v>
      </c>
      <c r="I7" t="s">
        <v>153</v>
      </c>
      <c r="J7" t="str">
        <f>INDEX('Perhitungan NBC'!F:F,MATCH(Sheet1!C:C,'Perhitungan NBC'!B:B,0))</f>
        <v>Dekat</v>
      </c>
      <c r="K7" t="b">
        <f t="shared" si="0"/>
        <v>1</v>
      </c>
    </row>
    <row r="8" spans="1:11" x14ac:dyDescent="0.25">
      <c r="A8">
        <v>7</v>
      </c>
      <c r="B8">
        <v>7</v>
      </c>
      <c r="C8" t="s">
        <v>11</v>
      </c>
      <c r="D8" t="s">
        <v>132</v>
      </c>
      <c r="E8">
        <v>1068</v>
      </c>
      <c r="F8" t="s">
        <v>133</v>
      </c>
      <c r="G8" t="s">
        <v>134</v>
      </c>
      <c r="H8" t="s">
        <v>120</v>
      </c>
      <c r="I8" t="s">
        <v>153</v>
      </c>
      <c r="J8" t="str">
        <f>INDEX('Perhitungan NBC'!F:F,MATCH(Sheet1!C:C,'Perhitungan NBC'!B:B,0))</f>
        <v>Dekat</v>
      </c>
      <c r="K8" t="b">
        <f t="shared" si="0"/>
        <v>1</v>
      </c>
    </row>
    <row r="9" spans="1:11" x14ac:dyDescent="0.25">
      <c r="A9">
        <v>8</v>
      </c>
      <c r="B9">
        <v>8</v>
      </c>
      <c r="C9" t="s">
        <v>13</v>
      </c>
      <c r="D9" t="s">
        <v>132</v>
      </c>
      <c r="E9">
        <v>536</v>
      </c>
      <c r="F9" t="s">
        <v>133</v>
      </c>
      <c r="G9" t="s">
        <v>134</v>
      </c>
      <c r="H9" t="s">
        <v>120</v>
      </c>
      <c r="I9" t="s">
        <v>153</v>
      </c>
      <c r="J9" t="str">
        <f>INDEX('Perhitungan NBC'!F:F,MATCH(Sheet1!C:C,'Perhitungan NBC'!B:B,0))</f>
        <v>Dekat</v>
      </c>
      <c r="K9" t="b">
        <f t="shared" si="0"/>
        <v>1</v>
      </c>
    </row>
    <row r="10" spans="1:11" x14ac:dyDescent="0.25">
      <c r="A10">
        <v>9</v>
      </c>
      <c r="B10">
        <v>9</v>
      </c>
      <c r="C10" t="s">
        <v>15</v>
      </c>
      <c r="D10" t="s">
        <v>128</v>
      </c>
      <c r="E10">
        <v>7073</v>
      </c>
      <c r="F10" t="s">
        <v>130</v>
      </c>
      <c r="G10" t="s">
        <v>135</v>
      </c>
      <c r="H10" t="s">
        <v>122</v>
      </c>
      <c r="I10" t="s">
        <v>153</v>
      </c>
      <c r="J10" t="str">
        <f>INDEX('Perhitungan NBC'!F:F,MATCH(Sheet1!C:C,'Perhitungan NBC'!B:B,0))</f>
        <v>Jauh</v>
      </c>
      <c r="K10" t="b">
        <f t="shared" si="0"/>
        <v>1</v>
      </c>
    </row>
    <row r="11" spans="1:11" x14ac:dyDescent="0.25">
      <c r="A11">
        <v>10</v>
      </c>
      <c r="B11">
        <v>10</v>
      </c>
      <c r="C11" t="s">
        <v>16</v>
      </c>
      <c r="D11" t="s">
        <v>128</v>
      </c>
      <c r="E11">
        <v>2646</v>
      </c>
      <c r="F11" t="s">
        <v>130</v>
      </c>
      <c r="G11" t="s">
        <v>135</v>
      </c>
      <c r="H11" t="s">
        <v>122</v>
      </c>
      <c r="I11" t="s">
        <v>153</v>
      </c>
      <c r="J11" t="str">
        <f>INDEX('Perhitungan NBC'!F:F,MATCH(Sheet1!C:C,'Perhitungan NBC'!B:B,0))</f>
        <v>Jauh</v>
      </c>
      <c r="K11" t="b">
        <f t="shared" si="0"/>
        <v>1</v>
      </c>
    </row>
    <row r="12" spans="1:11" x14ac:dyDescent="0.25">
      <c r="A12">
        <v>11</v>
      </c>
      <c r="B12">
        <v>11</v>
      </c>
      <c r="C12" t="s">
        <v>17</v>
      </c>
      <c r="D12" t="s">
        <v>128</v>
      </c>
      <c r="E12">
        <v>2067</v>
      </c>
      <c r="F12" t="s">
        <v>130</v>
      </c>
      <c r="G12" t="s">
        <v>134</v>
      </c>
      <c r="H12" t="s">
        <v>121</v>
      </c>
      <c r="I12" t="s">
        <v>153</v>
      </c>
      <c r="J12" t="str">
        <f>INDEX('Perhitungan NBC'!F:F,MATCH(Sheet1!C:C,'Perhitungan NBC'!B:B,0))</f>
        <v>Dekat</v>
      </c>
      <c r="K12" t="b">
        <f t="shared" si="0"/>
        <v>1</v>
      </c>
    </row>
    <row r="13" spans="1:11" x14ac:dyDescent="0.25">
      <c r="A13">
        <v>12</v>
      </c>
      <c r="B13">
        <v>12</v>
      </c>
      <c r="C13" t="s">
        <v>18</v>
      </c>
      <c r="D13" t="s">
        <v>128</v>
      </c>
      <c r="E13">
        <v>8070</v>
      </c>
      <c r="F13" t="s">
        <v>130</v>
      </c>
      <c r="G13" t="s">
        <v>134</v>
      </c>
      <c r="H13" t="s">
        <v>123</v>
      </c>
      <c r="I13" t="s">
        <v>153</v>
      </c>
      <c r="J13" t="str">
        <f>INDEX('Perhitungan NBC'!F:F,MATCH(Sheet1!C:C,'Perhitungan NBC'!B:B,0))</f>
        <v>Dekat</v>
      </c>
      <c r="K13" t="b">
        <f t="shared" si="0"/>
        <v>1</v>
      </c>
    </row>
    <row r="14" spans="1:11" x14ac:dyDescent="0.25">
      <c r="A14">
        <v>13</v>
      </c>
      <c r="B14">
        <v>13</v>
      </c>
      <c r="C14" t="s">
        <v>19</v>
      </c>
      <c r="D14" t="s">
        <v>132</v>
      </c>
      <c r="E14">
        <v>2172</v>
      </c>
      <c r="F14" t="s">
        <v>133</v>
      </c>
      <c r="G14" t="s">
        <v>135</v>
      </c>
      <c r="H14" t="s">
        <v>121</v>
      </c>
      <c r="I14" t="s">
        <v>153</v>
      </c>
      <c r="J14" t="str">
        <f>INDEX('Perhitungan NBC'!F:F,MATCH(Sheet1!C:C,'Perhitungan NBC'!B:B,0))</f>
        <v>Jauh</v>
      </c>
      <c r="K14" t="b">
        <f t="shared" si="0"/>
        <v>1</v>
      </c>
    </row>
    <row r="15" spans="1:11" x14ac:dyDescent="0.25">
      <c r="A15">
        <v>14</v>
      </c>
      <c r="B15">
        <v>14</v>
      </c>
      <c r="C15" t="s">
        <v>20</v>
      </c>
      <c r="D15" t="s">
        <v>128</v>
      </c>
      <c r="E15">
        <v>7079</v>
      </c>
      <c r="F15" t="s">
        <v>130</v>
      </c>
      <c r="G15" t="s">
        <v>134</v>
      </c>
      <c r="H15" t="s">
        <v>122</v>
      </c>
      <c r="I15" t="s">
        <v>153</v>
      </c>
      <c r="J15" t="str">
        <f>INDEX('Perhitungan NBC'!F:F,MATCH(Sheet1!C:C,'Perhitungan NBC'!B:B,0))</f>
        <v>Dekat</v>
      </c>
      <c r="K15" t="b">
        <f t="shared" si="0"/>
        <v>1</v>
      </c>
    </row>
    <row r="16" spans="1:11" x14ac:dyDescent="0.25">
      <c r="A16">
        <v>15</v>
      </c>
      <c r="B16">
        <v>15</v>
      </c>
      <c r="C16" t="s">
        <v>21</v>
      </c>
      <c r="D16" t="s">
        <v>128</v>
      </c>
      <c r="E16">
        <v>1935</v>
      </c>
      <c r="F16" t="s">
        <v>130</v>
      </c>
      <c r="G16" t="s">
        <v>134</v>
      </c>
      <c r="H16" t="s">
        <v>121</v>
      </c>
      <c r="I16" t="s">
        <v>153</v>
      </c>
      <c r="J16" t="str">
        <f>INDEX('Perhitungan NBC'!F:F,MATCH(Sheet1!C:C,'Perhitungan NBC'!B:B,0))</f>
        <v>Dekat</v>
      </c>
      <c r="K16" t="b">
        <f t="shared" si="0"/>
        <v>1</v>
      </c>
    </row>
    <row r="17" spans="1:11" x14ac:dyDescent="0.25">
      <c r="A17">
        <v>16</v>
      </c>
      <c r="B17">
        <v>16</v>
      </c>
      <c r="C17" t="s">
        <v>22</v>
      </c>
      <c r="D17" t="s">
        <v>128</v>
      </c>
      <c r="E17">
        <v>2918</v>
      </c>
      <c r="F17" t="s">
        <v>130</v>
      </c>
      <c r="G17" t="s">
        <v>135</v>
      </c>
      <c r="H17" t="s">
        <v>122</v>
      </c>
      <c r="I17" t="s">
        <v>153</v>
      </c>
      <c r="J17" t="str">
        <f>INDEX('Perhitungan NBC'!F:F,MATCH(Sheet1!C:C,'Perhitungan NBC'!B:B,0))</f>
        <v>Jauh</v>
      </c>
      <c r="K17" t="b">
        <f t="shared" si="0"/>
        <v>1</v>
      </c>
    </row>
    <row r="18" spans="1:11" x14ac:dyDescent="0.25">
      <c r="A18">
        <v>17</v>
      </c>
      <c r="B18">
        <v>17</v>
      </c>
      <c r="C18" t="s">
        <v>23</v>
      </c>
      <c r="D18" t="s">
        <v>128</v>
      </c>
      <c r="E18">
        <v>7211</v>
      </c>
      <c r="F18" t="s">
        <v>130</v>
      </c>
      <c r="G18" t="s">
        <v>134</v>
      </c>
      <c r="H18" t="s">
        <v>123</v>
      </c>
      <c r="I18" t="s">
        <v>153</v>
      </c>
      <c r="J18" t="str">
        <f>INDEX('Perhitungan NBC'!F:F,MATCH(Sheet1!C:C,'Perhitungan NBC'!B:B,0))</f>
        <v>Dekat</v>
      </c>
      <c r="K18" t="b">
        <f t="shared" si="0"/>
        <v>1</v>
      </c>
    </row>
    <row r="19" spans="1:11" x14ac:dyDescent="0.25">
      <c r="A19">
        <v>18</v>
      </c>
      <c r="B19">
        <v>18</v>
      </c>
      <c r="C19" t="s">
        <v>24</v>
      </c>
      <c r="D19" t="s">
        <v>128</v>
      </c>
      <c r="E19">
        <v>7368</v>
      </c>
      <c r="F19" t="s">
        <v>130</v>
      </c>
      <c r="G19" t="s">
        <v>134</v>
      </c>
      <c r="H19" t="s">
        <v>123</v>
      </c>
      <c r="I19" t="s">
        <v>153</v>
      </c>
      <c r="J19" t="str">
        <f>INDEX('Perhitungan NBC'!F:F,MATCH(Sheet1!C:C,'Perhitungan NBC'!B:B,0))</f>
        <v>Dekat</v>
      </c>
      <c r="K19" t="b">
        <f t="shared" si="0"/>
        <v>1</v>
      </c>
    </row>
    <row r="20" spans="1:11" x14ac:dyDescent="0.25">
      <c r="A20">
        <v>19</v>
      </c>
      <c r="B20">
        <v>19</v>
      </c>
      <c r="C20" t="s">
        <v>25</v>
      </c>
      <c r="D20" t="s">
        <v>132</v>
      </c>
      <c r="E20">
        <v>1295</v>
      </c>
      <c r="F20" t="s">
        <v>133</v>
      </c>
      <c r="G20" t="s">
        <v>135</v>
      </c>
      <c r="H20" t="s">
        <v>120</v>
      </c>
      <c r="I20" t="s">
        <v>153</v>
      </c>
      <c r="J20" t="str">
        <f>INDEX('Perhitungan NBC'!F:F,MATCH(Sheet1!C:C,'Perhitungan NBC'!B:B,0))</f>
        <v>Jauh</v>
      </c>
      <c r="K20" t="b">
        <f t="shared" si="0"/>
        <v>1</v>
      </c>
    </row>
    <row r="21" spans="1:11" x14ac:dyDescent="0.25">
      <c r="A21">
        <v>20</v>
      </c>
      <c r="B21">
        <v>20</v>
      </c>
      <c r="C21" t="s">
        <v>26</v>
      </c>
      <c r="D21" t="s">
        <v>128</v>
      </c>
      <c r="E21">
        <v>2048</v>
      </c>
      <c r="F21" t="s">
        <v>130</v>
      </c>
      <c r="G21" t="s">
        <v>135</v>
      </c>
      <c r="H21" t="s">
        <v>121</v>
      </c>
      <c r="I21" t="s">
        <v>153</v>
      </c>
      <c r="J21" t="str">
        <f>INDEX('Perhitungan NBC'!F:F,MATCH(Sheet1!C:C,'Perhitungan NBC'!B:B,0))</f>
        <v>Jauh</v>
      </c>
      <c r="K21" t="b">
        <f t="shared" si="0"/>
        <v>1</v>
      </c>
    </row>
    <row r="22" spans="1:11" x14ac:dyDescent="0.25">
      <c r="A22">
        <v>21</v>
      </c>
      <c r="B22">
        <v>21</v>
      </c>
      <c r="C22" t="s">
        <v>27</v>
      </c>
      <c r="D22" t="s">
        <v>128</v>
      </c>
      <c r="E22">
        <v>2581</v>
      </c>
      <c r="F22" t="s">
        <v>130</v>
      </c>
      <c r="G22" t="s">
        <v>134</v>
      </c>
      <c r="H22" t="s">
        <v>121</v>
      </c>
      <c r="I22" t="s">
        <v>153</v>
      </c>
      <c r="J22" t="str">
        <f>INDEX('Perhitungan NBC'!F:F,MATCH(Sheet1!C:C,'Perhitungan NBC'!B:B,0))</f>
        <v>Dekat</v>
      </c>
      <c r="K22" t="b">
        <f t="shared" si="0"/>
        <v>1</v>
      </c>
    </row>
    <row r="23" spans="1:11" x14ac:dyDescent="0.25">
      <c r="A23">
        <v>22</v>
      </c>
      <c r="B23">
        <v>22</v>
      </c>
      <c r="C23" t="s">
        <v>28</v>
      </c>
      <c r="D23" t="s">
        <v>128</v>
      </c>
      <c r="E23">
        <v>7272</v>
      </c>
      <c r="F23" t="s">
        <v>130</v>
      </c>
      <c r="G23" t="s">
        <v>134</v>
      </c>
      <c r="H23" t="s">
        <v>123</v>
      </c>
      <c r="I23" t="s">
        <v>153</v>
      </c>
      <c r="J23" t="str">
        <f>INDEX('Perhitungan NBC'!F:F,MATCH(Sheet1!C:C,'Perhitungan NBC'!B:B,0))</f>
        <v>Dekat</v>
      </c>
      <c r="K23" t="b">
        <f t="shared" si="0"/>
        <v>1</v>
      </c>
    </row>
    <row r="24" spans="1:11" x14ac:dyDescent="0.25">
      <c r="A24">
        <v>23</v>
      </c>
      <c r="B24">
        <v>23</v>
      </c>
      <c r="C24" t="s">
        <v>29</v>
      </c>
      <c r="D24" t="s">
        <v>128</v>
      </c>
      <c r="E24">
        <v>3680</v>
      </c>
      <c r="F24" t="s">
        <v>130</v>
      </c>
      <c r="G24" t="s">
        <v>135</v>
      </c>
      <c r="H24" t="s">
        <v>122</v>
      </c>
      <c r="I24" t="s">
        <v>153</v>
      </c>
      <c r="J24" t="str">
        <f>INDEX('Perhitungan NBC'!F:F,MATCH(Sheet1!C:C,'Perhitungan NBC'!B:B,0))</f>
        <v>Jauh</v>
      </c>
      <c r="K24" t="b">
        <f t="shared" si="0"/>
        <v>1</v>
      </c>
    </row>
    <row r="25" spans="1:11" x14ac:dyDescent="0.25">
      <c r="A25">
        <v>24</v>
      </c>
      <c r="B25">
        <v>24</v>
      </c>
      <c r="C25" t="s">
        <v>30</v>
      </c>
      <c r="D25" t="s">
        <v>128</v>
      </c>
      <c r="E25">
        <v>7542</v>
      </c>
      <c r="F25" t="s">
        <v>130</v>
      </c>
      <c r="G25" t="s">
        <v>134</v>
      </c>
      <c r="H25" t="s">
        <v>123</v>
      </c>
      <c r="I25" t="s">
        <v>153</v>
      </c>
      <c r="J25" t="str">
        <f>INDEX('Perhitungan NBC'!F:F,MATCH(Sheet1!C:C,'Perhitungan NBC'!B:B,0))</f>
        <v>Dekat</v>
      </c>
      <c r="K25" t="b">
        <f t="shared" si="0"/>
        <v>1</v>
      </c>
    </row>
    <row r="26" spans="1:11" x14ac:dyDescent="0.25">
      <c r="A26">
        <v>25</v>
      </c>
      <c r="B26">
        <v>25</v>
      </c>
      <c r="C26" t="s">
        <v>31</v>
      </c>
      <c r="D26" t="s">
        <v>128</v>
      </c>
      <c r="E26">
        <v>7040</v>
      </c>
      <c r="F26" t="s">
        <v>130</v>
      </c>
      <c r="G26" t="s">
        <v>134</v>
      </c>
      <c r="H26" t="s">
        <v>122</v>
      </c>
      <c r="I26" t="s">
        <v>153</v>
      </c>
      <c r="J26" t="str">
        <f>INDEX('Perhitungan NBC'!F:F,MATCH(Sheet1!C:C,'Perhitungan NBC'!B:B,0))</f>
        <v>Dekat</v>
      </c>
      <c r="K26" t="b">
        <f t="shared" si="0"/>
        <v>1</v>
      </c>
    </row>
    <row r="27" spans="1:11" x14ac:dyDescent="0.25">
      <c r="A27">
        <v>26</v>
      </c>
      <c r="B27">
        <v>26</v>
      </c>
      <c r="C27" t="s">
        <v>32</v>
      </c>
      <c r="D27" t="s">
        <v>128</v>
      </c>
      <c r="E27">
        <v>7317</v>
      </c>
      <c r="F27" t="s">
        <v>130</v>
      </c>
      <c r="G27" t="s">
        <v>134</v>
      </c>
      <c r="H27" t="s">
        <v>123</v>
      </c>
      <c r="I27" t="s">
        <v>153</v>
      </c>
      <c r="J27" t="str">
        <f>INDEX('Perhitungan NBC'!F:F,MATCH(Sheet1!C:C,'Perhitungan NBC'!B:B,0))</f>
        <v>Dekat</v>
      </c>
      <c r="K27" t="b">
        <f t="shared" si="0"/>
        <v>1</v>
      </c>
    </row>
    <row r="28" spans="1:11" x14ac:dyDescent="0.25">
      <c r="A28">
        <v>27</v>
      </c>
      <c r="B28">
        <v>27</v>
      </c>
      <c r="C28" t="s">
        <v>33</v>
      </c>
      <c r="D28" t="s">
        <v>128</v>
      </c>
      <c r="E28">
        <v>1884</v>
      </c>
      <c r="F28" t="s">
        <v>133</v>
      </c>
      <c r="G28" t="s">
        <v>135</v>
      </c>
      <c r="H28" t="s">
        <v>120</v>
      </c>
      <c r="I28" t="s">
        <v>153</v>
      </c>
      <c r="J28" t="str">
        <f>INDEX('Perhitungan NBC'!F:F,MATCH(Sheet1!C:C,'Perhitungan NBC'!B:B,0))</f>
        <v>Jauh</v>
      </c>
      <c r="K28" t="b">
        <f t="shared" si="0"/>
        <v>1</v>
      </c>
    </row>
    <row r="29" spans="1:11" x14ac:dyDescent="0.25">
      <c r="A29">
        <v>28</v>
      </c>
      <c r="B29">
        <v>28</v>
      </c>
      <c r="C29" t="s">
        <v>34</v>
      </c>
      <c r="D29" t="s">
        <v>132</v>
      </c>
      <c r="E29">
        <v>1166</v>
      </c>
      <c r="F29" t="s">
        <v>133</v>
      </c>
      <c r="G29" t="s">
        <v>134</v>
      </c>
      <c r="H29" t="s">
        <v>120</v>
      </c>
      <c r="I29" t="s">
        <v>153</v>
      </c>
      <c r="J29" t="str">
        <f>INDEX('Perhitungan NBC'!F:F,MATCH(Sheet1!C:C,'Perhitungan NBC'!B:B,0))</f>
        <v>Dekat</v>
      </c>
      <c r="K29" t="b">
        <f t="shared" si="0"/>
        <v>1</v>
      </c>
    </row>
    <row r="30" spans="1:11" x14ac:dyDescent="0.25">
      <c r="A30">
        <v>29</v>
      </c>
      <c r="B30">
        <v>29</v>
      </c>
      <c r="C30" t="s">
        <v>35</v>
      </c>
      <c r="D30" t="s">
        <v>128</v>
      </c>
      <c r="E30">
        <v>1893</v>
      </c>
      <c r="F30" t="s">
        <v>130</v>
      </c>
      <c r="G30" t="s">
        <v>134</v>
      </c>
      <c r="H30" t="s">
        <v>121</v>
      </c>
      <c r="I30" t="s">
        <v>153</v>
      </c>
      <c r="J30" t="str">
        <f>INDEX('Perhitungan NBC'!F:F,MATCH(Sheet1!C:C,'Perhitungan NBC'!B:B,0))</f>
        <v>Dekat</v>
      </c>
      <c r="K30" t="b">
        <f t="shared" si="0"/>
        <v>1</v>
      </c>
    </row>
    <row r="31" spans="1:11" x14ac:dyDescent="0.25">
      <c r="A31">
        <v>30</v>
      </c>
      <c r="B31">
        <v>30</v>
      </c>
      <c r="C31" t="s">
        <v>36</v>
      </c>
      <c r="D31" t="s">
        <v>128</v>
      </c>
      <c r="E31">
        <v>1888</v>
      </c>
      <c r="F31" t="s">
        <v>133</v>
      </c>
      <c r="G31" t="s">
        <v>135</v>
      </c>
      <c r="H31" t="s">
        <v>120</v>
      </c>
      <c r="I31" t="s">
        <v>153</v>
      </c>
      <c r="J31" t="str">
        <f>INDEX('Perhitungan NBC'!F:F,MATCH(Sheet1!C:C,'Perhitungan NBC'!B:B,0))</f>
        <v>Jauh</v>
      </c>
      <c r="K31" t="b">
        <f t="shared" si="0"/>
        <v>1</v>
      </c>
    </row>
    <row r="32" spans="1:11" x14ac:dyDescent="0.25">
      <c r="A32">
        <v>31</v>
      </c>
      <c r="B32">
        <v>31</v>
      </c>
      <c r="C32" t="s">
        <v>37</v>
      </c>
      <c r="D32" t="s">
        <v>128</v>
      </c>
      <c r="E32">
        <v>1873</v>
      </c>
      <c r="F32" t="s">
        <v>133</v>
      </c>
      <c r="G32" t="s">
        <v>135</v>
      </c>
      <c r="H32" t="s">
        <v>120</v>
      </c>
      <c r="I32" t="s">
        <v>153</v>
      </c>
      <c r="J32" t="str">
        <f>INDEX('Perhitungan NBC'!F:F,MATCH(Sheet1!C:C,'Perhitungan NBC'!B:B,0))</f>
        <v>Jauh</v>
      </c>
      <c r="K32" t="b">
        <f t="shared" si="0"/>
        <v>1</v>
      </c>
    </row>
    <row r="33" spans="1:11" x14ac:dyDescent="0.25">
      <c r="A33">
        <v>32</v>
      </c>
      <c r="B33">
        <v>32</v>
      </c>
      <c r="C33" t="s">
        <v>38</v>
      </c>
      <c r="D33" t="s">
        <v>128</v>
      </c>
      <c r="E33">
        <v>4751</v>
      </c>
      <c r="F33" t="s">
        <v>130</v>
      </c>
      <c r="G33" t="s">
        <v>135</v>
      </c>
      <c r="H33" t="s">
        <v>122</v>
      </c>
      <c r="I33" t="s">
        <v>153</v>
      </c>
      <c r="J33" t="str">
        <f>INDEX('Perhitungan NBC'!F:F,MATCH(Sheet1!C:C,'Perhitungan NBC'!B:B,0))</f>
        <v>Jauh</v>
      </c>
      <c r="K33" t="b">
        <f t="shared" si="0"/>
        <v>1</v>
      </c>
    </row>
    <row r="34" spans="1:11" x14ac:dyDescent="0.25">
      <c r="A34">
        <v>33</v>
      </c>
      <c r="B34">
        <v>33</v>
      </c>
      <c r="C34" t="s">
        <v>39</v>
      </c>
      <c r="D34" t="s">
        <v>128</v>
      </c>
      <c r="E34">
        <v>7142</v>
      </c>
      <c r="F34" t="s">
        <v>130</v>
      </c>
      <c r="G34" t="s">
        <v>135</v>
      </c>
      <c r="H34" t="s">
        <v>123</v>
      </c>
      <c r="I34" t="s">
        <v>153</v>
      </c>
      <c r="J34" t="str">
        <f>INDEX('Perhitungan NBC'!F:F,MATCH(Sheet1!C:C,'Perhitungan NBC'!B:B,0))</f>
        <v>Jauh</v>
      </c>
      <c r="K34" t="b">
        <f t="shared" si="0"/>
        <v>1</v>
      </c>
    </row>
    <row r="35" spans="1:11" x14ac:dyDescent="0.25">
      <c r="A35">
        <v>34</v>
      </c>
      <c r="B35">
        <v>34</v>
      </c>
      <c r="C35" t="s">
        <v>40</v>
      </c>
      <c r="D35" t="s">
        <v>128</v>
      </c>
      <c r="E35">
        <v>4573</v>
      </c>
      <c r="F35" t="s">
        <v>130</v>
      </c>
      <c r="G35" t="s">
        <v>135</v>
      </c>
      <c r="H35" t="s">
        <v>122</v>
      </c>
      <c r="I35" t="s">
        <v>153</v>
      </c>
      <c r="J35" t="str">
        <f>INDEX('Perhitungan NBC'!F:F,MATCH(Sheet1!C:C,'Perhitungan NBC'!B:B,0))</f>
        <v>Jauh</v>
      </c>
      <c r="K35" t="b">
        <f t="shared" si="0"/>
        <v>1</v>
      </c>
    </row>
    <row r="36" spans="1:11" x14ac:dyDescent="0.25">
      <c r="A36">
        <v>35</v>
      </c>
      <c r="B36">
        <v>35</v>
      </c>
      <c r="C36" t="s">
        <v>41</v>
      </c>
      <c r="D36" t="s">
        <v>128</v>
      </c>
      <c r="E36">
        <v>2591</v>
      </c>
      <c r="F36" t="s">
        <v>130</v>
      </c>
      <c r="G36" t="s">
        <v>134</v>
      </c>
      <c r="H36" t="s">
        <v>122</v>
      </c>
      <c r="I36" t="s">
        <v>153</v>
      </c>
      <c r="J36" t="str">
        <f>INDEX('Perhitungan NBC'!F:F,MATCH(Sheet1!C:C,'Perhitungan NBC'!B:B,0))</f>
        <v>Dekat</v>
      </c>
      <c r="K36" t="b">
        <f t="shared" si="0"/>
        <v>1</v>
      </c>
    </row>
    <row r="37" spans="1:11" x14ac:dyDescent="0.25">
      <c r="A37">
        <v>36</v>
      </c>
      <c r="B37">
        <v>36</v>
      </c>
      <c r="C37" t="s">
        <v>42</v>
      </c>
      <c r="D37" t="s">
        <v>132</v>
      </c>
      <c r="E37">
        <v>1805</v>
      </c>
      <c r="F37" t="s">
        <v>133</v>
      </c>
      <c r="G37" t="s">
        <v>135</v>
      </c>
      <c r="H37" t="s">
        <v>120</v>
      </c>
      <c r="I37" t="s">
        <v>153</v>
      </c>
      <c r="J37" t="str">
        <f>INDEX('Perhitungan NBC'!F:F,MATCH(Sheet1!C:C,'Perhitungan NBC'!B:B,0))</f>
        <v>Jauh</v>
      </c>
      <c r="K37" t="b">
        <f t="shared" si="0"/>
        <v>1</v>
      </c>
    </row>
    <row r="38" spans="1:11" x14ac:dyDescent="0.25">
      <c r="A38">
        <v>37</v>
      </c>
      <c r="B38">
        <v>37</v>
      </c>
      <c r="C38" t="s">
        <v>43</v>
      </c>
      <c r="D38" t="s">
        <v>128</v>
      </c>
      <c r="E38">
        <v>7296</v>
      </c>
      <c r="F38" t="s">
        <v>130</v>
      </c>
      <c r="G38" t="s">
        <v>134</v>
      </c>
      <c r="H38" t="s">
        <v>123</v>
      </c>
      <c r="I38" t="s">
        <v>153</v>
      </c>
      <c r="J38" t="str">
        <f>INDEX('Perhitungan NBC'!F:F,MATCH(Sheet1!C:C,'Perhitungan NBC'!B:B,0))</f>
        <v>Dekat</v>
      </c>
      <c r="K38" t="b">
        <f t="shared" si="0"/>
        <v>1</v>
      </c>
    </row>
    <row r="39" spans="1:11" x14ac:dyDescent="0.25">
      <c r="A39">
        <v>38</v>
      </c>
      <c r="B39">
        <v>38</v>
      </c>
      <c r="C39" t="s">
        <v>44</v>
      </c>
      <c r="D39" t="s">
        <v>128</v>
      </c>
      <c r="E39">
        <v>5022</v>
      </c>
      <c r="F39" t="s">
        <v>130</v>
      </c>
      <c r="G39" t="s">
        <v>134</v>
      </c>
      <c r="H39" t="s">
        <v>122</v>
      </c>
      <c r="I39" t="s">
        <v>153</v>
      </c>
      <c r="J39" t="str">
        <f>INDEX('Perhitungan NBC'!F:F,MATCH(Sheet1!C:C,'Perhitungan NBC'!B:B,0))</f>
        <v>Dekat</v>
      </c>
      <c r="K39" t="b">
        <f t="shared" si="0"/>
        <v>1</v>
      </c>
    </row>
    <row r="40" spans="1:11" x14ac:dyDescent="0.25">
      <c r="A40">
        <v>39</v>
      </c>
      <c r="B40">
        <v>39</v>
      </c>
      <c r="C40" t="s">
        <v>45</v>
      </c>
      <c r="D40" t="s">
        <v>132</v>
      </c>
      <c r="E40">
        <v>646</v>
      </c>
      <c r="F40" t="s">
        <v>133</v>
      </c>
      <c r="G40" t="s">
        <v>134</v>
      </c>
      <c r="H40" t="s">
        <v>120</v>
      </c>
      <c r="I40" t="s">
        <v>153</v>
      </c>
      <c r="J40" t="str">
        <f>INDEX('Perhitungan NBC'!F:F,MATCH(Sheet1!C:C,'Perhitungan NBC'!B:B,0))</f>
        <v>Dekat</v>
      </c>
      <c r="K40" t="b">
        <f t="shared" si="0"/>
        <v>1</v>
      </c>
    </row>
    <row r="41" spans="1:11" x14ac:dyDescent="0.25">
      <c r="A41">
        <v>40</v>
      </c>
      <c r="B41">
        <v>40</v>
      </c>
      <c r="C41" t="s">
        <v>46</v>
      </c>
      <c r="D41" t="s">
        <v>128</v>
      </c>
      <c r="E41">
        <v>7289</v>
      </c>
      <c r="F41" t="s">
        <v>130</v>
      </c>
      <c r="G41" t="s">
        <v>134</v>
      </c>
      <c r="H41" t="s">
        <v>123</v>
      </c>
      <c r="I41" t="s">
        <v>153</v>
      </c>
      <c r="J41" t="str">
        <f>INDEX('Perhitungan NBC'!F:F,MATCH(Sheet1!C:C,'Perhitungan NBC'!B:B,0))</f>
        <v>Dekat</v>
      </c>
      <c r="K41" t="b">
        <f t="shared" si="0"/>
        <v>1</v>
      </c>
    </row>
    <row r="42" spans="1:11" x14ac:dyDescent="0.25">
      <c r="A42">
        <v>41</v>
      </c>
      <c r="B42">
        <v>41</v>
      </c>
      <c r="C42" t="s">
        <v>47</v>
      </c>
      <c r="D42" t="s">
        <v>128</v>
      </c>
      <c r="E42">
        <v>7407</v>
      </c>
      <c r="F42" t="s">
        <v>130</v>
      </c>
      <c r="G42" t="s">
        <v>134</v>
      </c>
      <c r="H42" t="s">
        <v>123</v>
      </c>
      <c r="I42" t="s">
        <v>153</v>
      </c>
      <c r="J42" t="str">
        <f>INDEX('Perhitungan NBC'!F:F,MATCH(Sheet1!C:C,'Perhitungan NBC'!B:B,0))</f>
        <v>Dekat</v>
      </c>
      <c r="K42" t="b">
        <f t="shared" si="0"/>
        <v>1</v>
      </c>
    </row>
    <row r="43" spans="1:11" x14ac:dyDescent="0.25">
      <c r="A43">
        <v>42</v>
      </c>
      <c r="B43">
        <v>42</v>
      </c>
      <c r="C43" t="s">
        <v>48</v>
      </c>
      <c r="D43" t="s">
        <v>132</v>
      </c>
      <c r="E43">
        <v>646</v>
      </c>
      <c r="F43" t="s">
        <v>133</v>
      </c>
      <c r="G43" t="s">
        <v>134</v>
      </c>
      <c r="H43" t="s">
        <v>120</v>
      </c>
      <c r="I43" t="s">
        <v>153</v>
      </c>
      <c r="J43" t="str">
        <f>INDEX('Perhitungan NBC'!F:F,MATCH(Sheet1!C:C,'Perhitungan NBC'!B:B,0))</f>
        <v>Dekat</v>
      </c>
      <c r="K43" t="b">
        <f t="shared" si="0"/>
        <v>1</v>
      </c>
    </row>
    <row r="44" spans="1:11" x14ac:dyDescent="0.25">
      <c r="A44">
        <v>43</v>
      </c>
      <c r="B44">
        <v>43</v>
      </c>
      <c r="C44" t="s">
        <v>49</v>
      </c>
      <c r="D44" t="s">
        <v>132</v>
      </c>
      <c r="E44">
        <v>708</v>
      </c>
      <c r="F44" t="s">
        <v>133</v>
      </c>
      <c r="G44" t="s">
        <v>135</v>
      </c>
      <c r="H44" t="s">
        <v>120</v>
      </c>
      <c r="I44" t="s">
        <v>153</v>
      </c>
      <c r="J44" t="str">
        <f>INDEX('Perhitungan NBC'!F:F,MATCH(Sheet1!C:C,'Perhitungan NBC'!B:B,0))</f>
        <v>Jauh</v>
      </c>
      <c r="K44" t="b">
        <f t="shared" si="0"/>
        <v>1</v>
      </c>
    </row>
    <row r="45" spans="1:11" x14ac:dyDescent="0.25">
      <c r="A45">
        <v>44</v>
      </c>
      <c r="B45">
        <v>44</v>
      </c>
      <c r="C45" t="s">
        <v>50</v>
      </c>
      <c r="D45" t="s">
        <v>128</v>
      </c>
      <c r="E45">
        <v>2375</v>
      </c>
      <c r="F45" t="s">
        <v>130</v>
      </c>
      <c r="G45" t="s">
        <v>135</v>
      </c>
      <c r="H45" t="s">
        <v>121</v>
      </c>
      <c r="I45" t="s">
        <v>153</v>
      </c>
      <c r="J45" t="str">
        <f>INDEX('Perhitungan NBC'!F:F,MATCH(Sheet1!C:C,'Perhitungan NBC'!B:B,0))</f>
        <v>Jauh</v>
      </c>
      <c r="K45" t="b">
        <f t="shared" si="0"/>
        <v>1</v>
      </c>
    </row>
    <row r="46" spans="1:11" x14ac:dyDescent="0.25">
      <c r="A46">
        <v>45</v>
      </c>
      <c r="B46">
        <v>45</v>
      </c>
      <c r="C46" t="s">
        <v>51</v>
      </c>
      <c r="D46" t="s">
        <v>128</v>
      </c>
      <c r="E46">
        <v>2345</v>
      </c>
      <c r="F46" t="s">
        <v>130</v>
      </c>
      <c r="G46" t="s">
        <v>134</v>
      </c>
      <c r="H46" t="s">
        <v>121</v>
      </c>
      <c r="I46" t="s">
        <v>153</v>
      </c>
      <c r="J46" t="str">
        <f>INDEX('Perhitungan NBC'!F:F,MATCH(Sheet1!C:C,'Perhitungan NBC'!B:B,0))</f>
        <v>Dekat</v>
      </c>
      <c r="K46" t="b">
        <f t="shared" si="0"/>
        <v>1</v>
      </c>
    </row>
    <row r="47" spans="1:11" x14ac:dyDescent="0.25">
      <c r="A47">
        <v>46</v>
      </c>
      <c r="B47">
        <v>46</v>
      </c>
      <c r="C47" t="s">
        <v>52</v>
      </c>
      <c r="D47" t="s">
        <v>132</v>
      </c>
      <c r="E47">
        <v>2422</v>
      </c>
      <c r="F47" t="s">
        <v>133</v>
      </c>
      <c r="G47" t="s">
        <v>135</v>
      </c>
      <c r="H47" t="s">
        <v>121</v>
      </c>
      <c r="I47" t="s">
        <v>153</v>
      </c>
      <c r="J47" t="str">
        <f>INDEX('Perhitungan NBC'!F:F,MATCH(Sheet1!C:C,'Perhitungan NBC'!B:B,0))</f>
        <v>Jauh</v>
      </c>
      <c r="K47" t="b">
        <f t="shared" si="0"/>
        <v>1</v>
      </c>
    </row>
    <row r="48" spans="1:11" x14ac:dyDescent="0.25">
      <c r="A48">
        <v>47</v>
      </c>
      <c r="B48">
        <v>47</v>
      </c>
      <c r="C48" t="s">
        <v>53</v>
      </c>
      <c r="D48" t="s">
        <v>128</v>
      </c>
      <c r="E48">
        <v>1881</v>
      </c>
      <c r="F48" t="s">
        <v>130</v>
      </c>
      <c r="G48" t="s">
        <v>134</v>
      </c>
      <c r="H48" t="s">
        <v>120</v>
      </c>
      <c r="I48" t="s">
        <v>153</v>
      </c>
      <c r="J48" t="str">
        <f>INDEX('Perhitungan NBC'!F:F,MATCH(Sheet1!C:C,'Perhitungan NBC'!B:B,0))</f>
        <v>Dekat</v>
      </c>
      <c r="K48" t="b">
        <f t="shared" si="0"/>
        <v>1</v>
      </c>
    </row>
    <row r="49" spans="1:11" x14ac:dyDescent="0.25">
      <c r="A49">
        <v>48</v>
      </c>
      <c r="B49">
        <v>48</v>
      </c>
      <c r="C49" t="s">
        <v>54</v>
      </c>
      <c r="D49" t="s">
        <v>132</v>
      </c>
      <c r="E49">
        <v>1992</v>
      </c>
      <c r="F49" t="s">
        <v>130</v>
      </c>
      <c r="G49" t="s">
        <v>134</v>
      </c>
      <c r="H49" t="s">
        <v>121</v>
      </c>
      <c r="I49" t="s">
        <v>153</v>
      </c>
      <c r="J49" t="str">
        <f>INDEX('Perhitungan NBC'!F:F,MATCH(Sheet1!C:C,'Perhitungan NBC'!B:B,0))</f>
        <v>Dekat</v>
      </c>
      <c r="K49" t="b">
        <f t="shared" si="0"/>
        <v>1</v>
      </c>
    </row>
    <row r="50" spans="1:11" x14ac:dyDescent="0.25">
      <c r="A50">
        <v>49</v>
      </c>
      <c r="B50">
        <v>49</v>
      </c>
      <c r="C50" t="s">
        <v>55</v>
      </c>
      <c r="D50" t="s">
        <v>128</v>
      </c>
      <c r="E50">
        <v>2261</v>
      </c>
      <c r="F50" t="s">
        <v>130</v>
      </c>
      <c r="G50" t="s">
        <v>134</v>
      </c>
      <c r="H50" t="s">
        <v>121</v>
      </c>
      <c r="I50" t="s">
        <v>153</v>
      </c>
      <c r="J50" t="str">
        <f>INDEX('Perhitungan NBC'!F:F,MATCH(Sheet1!C:C,'Perhitungan NBC'!B:B,0))</f>
        <v>Dekat</v>
      </c>
      <c r="K50" t="b">
        <f t="shared" si="0"/>
        <v>1</v>
      </c>
    </row>
    <row r="51" spans="1:11" x14ac:dyDescent="0.25">
      <c r="A51">
        <v>50</v>
      </c>
      <c r="B51">
        <v>50</v>
      </c>
      <c r="C51" t="s">
        <v>56</v>
      </c>
      <c r="D51" t="s">
        <v>128</v>
      </c>
      <c r="E51">
        <v>2231</v>
      </c>
      <c r="F51" t="s">
        <v>130</v>
      </c>
      <c r="G51" t="s">
        <v>135</v>
      </c>
      <c r="H51" t="s">
        <v>121</v>
      </c>
      <c r="I51" t="s">
        <v>153</v>
      </c>
      <c r="J51" t="str">
        <f>INDEX('Perhitungan NBC'!F:F,MATCH(Sheet1!C:C,'Perhitungan NBC'!B:B,0))</f>
        <v>Jauh</v>
      </c>
      <c r="K51" t="b">
        <f t="shared" si="0"/>
        <v>1</v>
      </c>
    </row>
    <row r="52" spans="1:11" x14ac:dyDescent="0.25">
      <c r="A52">
        <v>51</v>
      </c>
      <c r="B52">
        <v>51</v>
      </c>
      <c r="C52" t="s">
        <v>57</v>
      </c>
      <c r="D52" t="s">
        <v>132</v>
      </c>
      <c r="E52">
        <v>1229</v>
      </c>
      <c r="F52" t="s">
        <v>133</v>
      </c>
      <c r="G52" t="s">
        <v>135</v>
      </c>
      <c r="H52" t="s">
        <v>120</v>
      </c>
      <c r="I52" t="s">
        <v>153</v>
      </c>
      <c r="J52" t="str">
        <f>INDEX('Perhitungan NBC'!F:F,MATCH(Sheet1!C:C,'Perhitungan NBC'!B:B,0))</f>
        <v>Jauh</v>
      </c>
      <c r="K52" t="b">
        <f t="shared" si="0"/>
        <v>1</v>
      </c>
    </row>
    <row r="53" spans="1:11" x14ac:dyDescent="0.25">
      <c r="A53">
        <v>52</v>
      </c>
      <c r="B53">
        <v>52</v>
      </c>
      <c r="C53" t="s">
        <v>58</v>
      </c>
      <c r="D53" t="s">
        <v>128</v>
      </c>
      <c r="E53">
        <v>5280</v>
      </c>
      <c r="F53" t="s">
        <v>130</v>
      </c>
      <c r="G53" t="s">
        <v>134</v>
      </c>
      <c r="H53" t="s">
        <v>122</v>
      </c>
      <c r="I53" t="s">
        <v>153</v>
      </c>
      <c r="J53" t="str">
        <f>INDEX('Perhitungan NBC'!F:F,MATCH(Sheet1!C:C,'Perhitungan NBC'!B:B,0))</f>
        <v>Dekat</v>
      </c>
      <c r="K53" t="b">
        <f t="shared" si="0"/>
        <v>1</v>
      </c>
    </row>
    <row r="54" spans="1:11" x14ac:dyDescent="0.25">
      <c r="A54">
        <v>53</v>
      </c>
      <c r="B54">
        <v>53</v>
      </c>
      <c r="C54" t="s">
        <v>59</v>
      </c>
      <c r="D54" t="s">
        <v>128</v>
      </c>
      <c r="E54">
        <v>5195</v>
      </c>
      <c r="F54" t="s">
        <v>130</v>
      </c>
      <c r="G54" t="s">
        <v>134</v>
      </c>
      <c r="H54" t="s">
        <v>122</v>
      </c>
      <c r="I54" t="s">
        <v>153</v>
      </c>
      <c r="J54" t="str">
        <f>INDEX('Perhitungan NBC'!F:F,MATCH(Sheet1!C:C,'Perhitungan NBC'!B:B,0))</f>
        <v>Dekat</v>
      </c>
      <c r="K54" t="b">
        <f t="shared" si="0"/>
        <v>1</v>
      </c>
    </row>
    <row r="55" spans="1:11" x14ac:dyDescent="0.25">
      <c r="A55">
        <v>54</v>
      </c>
      <c r="B55">
        <v>54</v>
      </c>
      <c r="C55" t="s">
        <v>60</v>
      </c>
      <c r="D55" t="s">
        <v>128</v>
      </c>
      <c r="E55">
        <v>5576</v>
      </c>
      <c r="F55" t="s">
        <v>130</v>
      </c>
      <c r="G55" t="s">
        <v>134</v>
      </c>
      <c r="H55" t="s">
        <v>122</v>
      </c>
      <c r="I55" t="s">
        <v>153</v>
      </c>
      <c r="J55" t="str">
        <f>INDEX('Perhitungan NBC'!F:F,MATCH(Sheet1!C:C,'Perhitungan NBC'!B:B,0))</f>
        <v>Dekat</v>
      </c>
      <c r="K55" t="b">
        <f t="shared" si="0"/>
        <v>1</v>
      </c>
    </row>
    <row r="56" spans="1:11" x14ac:dyDescent="0.25">
      <c r="A56">
        <v>55</v>
      </c>
      <c r="B56">
        <v>55</v>
      </c>
      <c r="C56" t="s">
        <v>61</v>
      </c>
      <c r="D56" t="s">
        <v>132</v>
      </c>
      <c r="E56">
        <v>1058</v>
      </c>
      <c r="F56" t="s">
        <v>133</v>
      </c>
      <c r="G56" t="s">
        <v>134</v>
      </c>
      <c r="H56" t="s">
        <v>120</v>
      </c>
      <c r="I56" t="s">
        <v>153</v>
      </c>
      <c r="J56" t="str">
        <f>INDEX('Perhitungan NBC'!F:F,MATCH(Sheet1!C:C,'Perhitungan NBC'!B:B,0))</f>
        <v>Dekat</v>
      </c>
      <c r="K56" t="b">
        <f t="shared" si="0"/>
        <v>1</v>
      </c>
    </row>
    <row r="57" spans="1:11" x14ac:dyDescent="0.25">
      <c r="A57">
        <v>56</v>
      </c>
      <c r="B57">
        <v>56</v>
      </c>
      <c r="C57" t="s">
        <v>62</v>
      </c>
      <c r="D57" t="s">
        <v>128</v>
      </c>
      <c r="E57">
        <v>2144</v>
      </c>
      <c r="F57" t="s">
        <v>130</v>
      </c>
      <c r="G57" t="s">
        <v>135</v>
      </c>
      <c r="H57" t="s">
        <v>121</v>
      </c>
      <c r="I57" t="s">
        <v>153</v>
      </c>
      <c r="J57" t="str">
        <f>INDEX('Perhitungan NBC'!F:F,MATCH(Sheet1!C:C,'Perhitungan NBC'!B:B,0))</f>
        <v>Jauh</v>
      </c>
      <c r="K57" t="b">
        <f t="shared" si="0"/>
        <v>1</v>
      </c>
    </row>
    <row r="58" spans="1:11" x14ac:dyDescent="0.25">
      <c r="A58">
        <v>57</v>
      </c>
      <c r="B58">
        <v>57</v>
      </c>
      <c r="C58" t="s">
        <v>63</v>
      </c>
      <c r="D58" t="s">
        <v>128</v>
      </c>
      <c r="E58">
        <v>7358</v>
      </c>
      <c r="F58" t="s">
        <v>130</v>
      </c>
      <c r="G58" t="s">
        <v>134</v>
      </c>
      <c r="H58" t="s">
        <v>123</v>
      </c>
      <c r="I58" t="s">
        <v>153</v>
      </c>
      <c r="J58" t="str">
        <f>INDEX('Perhitungan NBC'!F:F,MATCH(Sheet1!C:C,'Perhitungan NBC'!B:B,0))</f>
        <v>Dekat</v>
      </c>
      <c r="K58" t="b">
        <f t="shared" si="0"/>
        <v>1</v>
      </c>
    </row>
    <row r="59" spans="1:11" x14ac:dyDescent="0.25">
      <c r="A59">
        <v>58</v>
      </c>
      <c r="B59">
        <v>58</v>
      </c>
      <c r="C59" t="s">
        <v>64</v>
      </c>
      <c r="D59" t="s">
        <v>128</v>
      </c>
      <c r="E59">
        <v>7397</v>
      </c>
      <c r="F59" t="s">
        <v>130</v>
      </c>
      <c r="G59" t="s">
        <v>134</v>
      </c>
      <c r="H59" t="s">
        <v>123</v>
      </c>
      <c r="I59" t="s">
        <v>153</v>
      </c>
      <c r="J59" t="str">
        <f>INDEX('Perhitungan NBC'!F:F,MATCH(Sheet1!C:C,'Perhitungan NBC'!B:B,0))</f>
        <v>Dekat</v>
      </c>
      <c r="K59" t="b">
        <f t="shared" si="0"/>
        <v>1</v>
      </c>
    </row>
    <row r="60" spans="1:11" x14ac:dyDescent="0.25">
      <c r="A60">
        <v>59</v>
      </c>
      <c r="B60">
        <v>59</v>
      </c>
      <c r="C60" t="s">
        <v>65</v>
      </c>
      <c r="D60" t="s">
        <v>132</v>
      </c>
      <c r="E60">
        <v>490</v>
      </c>
      <c r="F60" t="s">
        <v>133</v>
      </c>
      <c r="G60" t="s">
        <v>135</v>
      </c>
      <c r="H60" t="s">
        <v>120</v>
      </c>
      <c r="I60" t="s">
        <v>153</v>
      </c>
      <c r="J60" t="str">
        <f>INDEX('Perhitungan NBC'!F:F,MATCH(Sheet1!C:C,'Perhitungan NBC'!B:B,0))</f>
        <v>Jauh</v>
      </c>
      <c r="K60" t="b">
        <f t="shared" si="0"/>
        <v>1</v>
      </c>
    </row>
    <row r="61" spans="1:11" x14ac:dyDescent="0.25">
      <c r="A61">
        <v>60</v>
      </c>
      <c r="B61">
        <v>60</v>
      </c>
      <c r="C61" t="s">
        <v>66</v>
      </c>
      <c r="D61" t="s">
        <v>128</v>
      </c>
      <c r="E61">
        <v>7361</v>
      </c>
      <c r="F61" t="s">
        <v>130</v>
      </c>
      <c r="G61" t="s">
        <v>134</v>
      </c>
      <c r="H61" t="s">
        <v>123</v>
      </c>
      <c r="I61" t="s">
        <v>153</v>
      </c>
      <c r="J61" t="str">
        <f>INDEX('Perhitungan NBC'!F:F,MATCH(Sheet1!C:C,'Perhitungan NBC'!B:B,0))</f>
        <v>Dekat</v>
      </c>
      <c r="K61" t="b">
        <f t="shared" si="0"/>
        <v>1</v>
      </c>
    </row>
    <row r="62" spans="1:11" x14ac:dyDescent="0.25">
      <c r="A62">
        <v>61</v>
      </c>
      <c r="B62">
        <v>61</v>
      </c>
      <c r="C62" t="s">
        <v>67</v>
      </c>
      <c r="D62" t="s">
        <v>128</v>
      </c>
      <c r="E62">
        <v>1893</v>
      </c>
      <c r="F62" t="s">
        <v>130</v>
      </c>
      <c r="G62" t="s">
        <v>134</v>
      </c>
      <c r="H62" t="s">
        <v>121</v>
      </c>
      <c r="I62" t="s">
        <v>153</v>
      </c>
      <c r="J62" t="str">
        <f>INDEX('Perhitungan NBC'!F:F,MATCH(Sheet1!C:C,'Perhitungan NBC'!B:B,0))</f>
        <v>Dekat</v>
      </c>
      <c r="K62" t="b">
        <f t="shared" si="0"/>
        <v>1</v>
      </c>
    </row>
    <row r="63" spans="1:11" x14ac:dyDescent="0.25">
      <c r="A63">
        <v>62</v>
      </c>
      <c r="B63">
        <v>62</v>
      </c>
      <c r="C63" t="s">
        <v>68</v>
      </c>
      <c r="D63" t="s">
        <v>128</v>
      </c>
      <c r="E63">
        <v>7379</v>
      </c>
      <c r="F63" t="s">
        <v>130</v>
      </c>
      <c r="G63" t="s">
        <v>134</v>
      </c>
      <c r="H63" t="s">
        <v>123</v>
      </c>
      <c r="I63" t="s">
        <v>153</v>
      </c>
      <c r="J63" t="str">
        <f>INDEX('Perhitungan NBC'!F:F,MATCH(Sheet1!C:C,'Perhitungan NBC'!B:B,0))</f>
        <v>Dekat</v>
      </c>
      <c r="K63" t="b">
        <f t="shared" si="0"/>
        <v>1</v>
      </c>
    </row>
    <row r="64" spans="1:11" x14ac:dyDescent="0.25">
      <c r="A64">
        <v>63</v>
      </c>
      <c r="B64">
        <v>63</v>
      </c>
      <c r="C64" t="s">
        <v>69</v>
      </c>
      <c r="D64" t="s">
        <v>128</v>
      </c>
      <c r="E64">
        <v>2231</v>
      </c>
      <c r="F64" t="s">
        <v>130</v>
      </c>
      <c r="G64" t="s">
        <v>135</v>
      </c>
      <c r="H64" t="s">
        <v>121</v>
      </c>
      <c r="I64" t="s">
        <v>153</v>
      </c>
      <c r="J64" t="str">
        <f>INDEX('Perhitungan NBC'!F:F,MATCH(Sheet1!C:C,'Perhitungan NBC'!B:B,0))</f>
        <v>Jauh</v>
      </c>
      <c r="K64" t="b">
        <f t="shared" si="0"/>
        <v>1</v>
      </c>
    </row>
    <row r="65" spans="1:11" x14ac:dyDescent="0.25">
      <c r="A65">
        <v>64</v>
      </c>
      <c r="B65">
        <v>64</v>
      </c>
      <c r="C65" t="s">
        <v>70</v>
      </c>
      <c r="D65" t="s">
        <v>128</v>
      </c>
      <c r="E65">
        <v>7536</v>
      </c>
      <c r="F65" t="s">
        <v>130</v>
      </c>
      <c r="G65" t="s">
        <v>135</v>
      </c>
      <c r="H65" t="s">
        <v>123</v>
      </c>
      <c r="I65" t="s">
        <v>153</v>
      </c>
      <c r="J65" t="str">
        <f>INDEX('Perhitungan NBC'!F:F,MATCH(Sheet1!C:C,'Perhitungan NBC'!B:B,0))</f>
        <v>Jauh</v>
      </c>
      <c r="K65" t="b">
        <f t="shared" si="0"/>
        <v>1</v>
      </c>
    </row>
    <row r="66" spans="1:11" x14ac:dyDescent="0.25">
      <c r="A66">
        <v>65</v>
      </c>
      <c r="B66">
        <v>65</v>
      </c>
      <c r="C66" t="s">
        <v>71</v>
      </c>
      <c r="D66" t="s">
        <v>128</v>
      </c>
      <c r="E66">
        <v>6387</v>
      </c>
      <c r="F66" t="s">
        <v>130</v>
      </c>
      <c r="G66" t="s">
        <v>134</v>
      </c>
      <c r="H66" t="s">
        <v>122</v>
      </c>
      <c r="I66" t="s">
        <v>153</v>
      </c>
      <c r="J66" t="str">
        <f>INDEX('Perhitungan NBC'!F:F,MATCH(Sheet1!C:C,'Perhitungan NBC'!B:B,0))</f>
        <v>Dekat</v>
      </c>
      <c r="K66" t="b">
        <f t="shared" si="0"/>
        <v>1</v>
      </c>
    </row>
    <row r="67" spans="1:11" x14ac:dyDescent="0.25">
      <c r="A67">
        <v>66</v>
      </c>
      <c r="B67">
        <v>66</v>
      </c>
      <c r="C67" t="s">
        <v>72</v>
      </c>
      <c r="D67" t="s">
        <v>128</v>
      </c>
      <c r="E67">
        <v>7281</v>
      </c>
      <c r="F67" t="s">
        <v>130</v>
      </c>
      <c r="G67" t="s">
        <v>134</v>
      </c>
      <c r="H67" t="s">
        <v>123</v>
      </c>
      <c r="I67" t="s">
        <v>153</v>
      </c>
      <c r="J67" t="str">
        <f>INDEX('Perhitungan NBC'!F:F,MATCH(Sheet1!C:C,'Perhitungan NBC'!B:B,0))</f>
        <v>Dekat</v>
      </c>
      <c r="K67" t="b">
        <f t="shared" ref="K67:K101" si="1">G67=J67</f>
        <v>1</v>
      </c>
    </row>
    <row r="68" spans="1:11" x14ac:dyDescent="0.25">
      <c r="A68">
        <v>67</v>
      </c>
      <c r="B68">
        <v>67</v>
      </c>
      <c r="C68" t="s">
        <v>73</v>
      </c>
      <c r="D68" t="s">
        <v>128</v>
      </c>
      <c r="E68">
        <v>5091</v>
      </c>
      <c r="F68" t="s">
        <v>130</v>
      </c>
      <c r="G68" t="s">
        <v>134</v>
      </c>
      <c r="H68" t="s">
        <v>122</v>
      </c>
      <c r="I68" t="s">
        <v>153</v>
      </c>
      <c r="J68" t="str">
        <f>INDEX('Perhitungan NBC'!F:F,MATCH(Sheet1!C:C,'Perhitungan NBC'!B:B,0))</f>
        <v>Dekat</v>
      </c>
      <c r="K68" t="b">
        <f t="shared" si="1"/>
        <v>1</v>
      </c>
    </row>
    <row r="69" spans="1:11" x14ac:dyDescent="0.25">
      <c r="A69">
        <v>68</v>
      </c>
      <c r="B69">
        <v>68</v>
      </c>
      <c r="C69" t="s">
        <v>74</v>
      </c>
      <c r="D69" t="s">
        <v>132</v>
      </c>
      <c r="E69">
        <v>775</v>
      </c>
      <c r="F69" t="s">
        <v>133</v>
      </c>
      <c r="G69" t="s">
        <v>135</v>
      </c>
      <c r="H69" t="s">
        <v>120</v>
      </c>
      <c r="I69" t="s">
        <v>153</v>
      </c>
      <c r="J69" t="str">
        <f>INDEX('Perhitungan NBC'!F:F,MATCH(Sheet1!C:C,'Perhitungan NBC'!B:B,0))</f>
        <v>Jauh</v>
      </c>
      <c r="K69" t="b">
        <f t="shared" si="1"/>
        <v>1</v>
      </c>
    </row>
    <row r="70" spans="1:11" x14ac:dyDescent="0.25">
      <c r="A70">
        <v>69</v>
      </c>
      <c r="B70">
        <v>69</v>
      </c>
      <c r="C70" t="s">
        <v>75</v>
      </c>
      <c r="D70" t="s">
        <v>128</v>
      </c>
      <c r="E70">
        <v>5316</v>
      </c>
      <c r="F70" t="s">
        <v>130</v>
      </c>
      <c r="G70" t="s">
        <v>134</v>
      </c>
      <c r="H70" t="s">
        <v>122</v>
      </c>
      <c r="I70" t="s">
        <v>153</v>
      </c>
      <c r="J70" t="str">
        <f>INDEX('Perhitungan NBC'!F:F,MATCH(Sheet1!C:C,'Perhitungan NBC'!B:B,0))</f>
        <v>Dekat</v>
      </c>
      <c r="K70" t="b">
        <f t="shared" si="1"/>
        <v>1</v>
      </c>
    </row>
    <row r="71" spans="1:11" x14ac:dyDescent="0.25">
      <c r="A71">
        <v>70</v>
      </c>
      <c r="B71">
        <v>70</v>
      </c>
      <c r="C71" t="s">
        <v>76</v>
      </c>
      <c r="D71" t="s">
        <v>132</v>
      </c>
      <c r="E71">
        <v>2450</v>
      </c>
      <c r="F71" t="s">
        <v>130</v>
      </c>
      <c r="G71" t="s">
        <v>134</v>
      </c>
      <c r="H71" t="s">
        <v>121</v>
      </c>
      <c r="I71" t="s">
        <v>153</v>
      </c>
      <c r="J71" t="str">
        <f>INDEX('Perhitungan NBC'!F:F,MATCH(Sheet1!C:C,'Perhitungan NBC'!B:B,0))</f>
        <v>Dekat</v>
      </c>
      <c r="K71" t="b">
        <f t="shared" si="1"/>
        <v>1</v>
      </c>
    </row>
    <row r="72" spans="1:11" x14ac:dyDescent="0.25">
      <c r="A72">
        <v>71</v>
      </c>
      <c r="B72">
        <v>71</v>
      </c>
      <c r="C72" t="s">
        <v>77</v>
      </c>
      <c r="D72" t="s">
        <v>132</v>
      </c>
      <c r="E72">
        <v>2399</v>
      </c>
      <c r="F72" t="s">
        <v>130</v>
      </c>
      <c r="G72" t="s">
        <v>134</v>
      </c>
      <c r="H72" t="s">
        <v>121</v>
      </c>
      <c r="I72" t="s">
        <v>153</v>
      </c>
      <c r="J72" t="str">
        <f>INDEX('Perhitungan NBC'!F:F,MATCH(Sheet1!C:C,'Perhitungan NBC'!B:B,0))</f>
        <v>Dekat</v>
      </c>
      <c r="K72" t="b">
        <f t="shared" si="1"/>
        <v>1</v>
      </c>
    </row>
    <row r="73" spans="1:11" x14ac:dyDescent="0.25">
      <c r="A73">
        <v>72</v>
      </c>
      <c r="B73">
        <v>72</v>
      </c>
      <c r="C73" t="s">
        <v>78</v>
      </c>
      <c r="D73" t="s">
        <v>128</v>
      </c>
      <c r="E73">
        <v>2261</v>
      </c>
      <c r="F73" t="s">
        <v>130</v>
      </c>
      <c r="G73" t="s">
        <v>134</v>
      </c>
      <c r="H73" t="s">
        <v>121</v>
      </c>
      <c r="I73" t="s">
        <v>153</v>
      </c>
      <c r="J73" t="str">
        <f>INDEX('Perhitungan NBC'!F:F,MATCH(Sheet1!C:C,'Perhitungan NBC'!B:B,0))</f>
        <v>Dekat</v>
      </c>
      <c r="K73" t="b">
        <f t="shared" si="1"/>
        <v>1</v>
      </c>
    </row>
    <row r="74" spans="1:11" x14ac:dyDescent="0.25">
      <c r="A74">
        <v>73</v>
      </c>
      <c r="B74">
        <v>73</v>
      </c>
      <c r="C74" t="s">
        <v>79</v>
      </c>
      <c r="D74" t="s">
        <v>128</v>
      </c>
      <c r="E74">
        <v>2231</v>
      </c>
      <c r="F74" t="s">
        <v>130</v>
      </c>
      <c r="G74" t="s">
        <v>135</v>
      </c>
      <c r="H74" t="s">
        <v>121</v>
      </c>
      <c r="I74" t="s">
        <v>153</v>
      </c>
      <c r="J74" t="str">
        <f>INDEX('Perhitungan NBC'!F:F,MATCH(Sheet1!C:C,'Perhitungan NBC'!B:B,0))</f>
        <v>Jauh</v>
      </c>
      <c r="K74" t="b">
        <f t="shared" si="1"/>
        <v>1</v>
      </c>
    </row>
    <row r="75" spans="1:11" x14ac:dyDescent="0.25">
      <c r="A75">
        <v>74</v>
      </c>
      <c r="B75">
        <v>74</v>
      </c>
      <c r="C75" t="s">
        <v>80</v>
      </c>
      <c r="D75" t="s">
        <v>132</v>
      </c>
      <c r="E75">
        <v>926</v>
      </c>
      <c r="F75" t="s">
        <v>133</v>
      </c>
      <c r="G75" t="s">
        <v>135</v>
      </c>
      <c r="H75" t="s">
        <v>120</v>
      </c>
      <c r="I75" t="s">
        <v>153</v>
      </c>
      <c r="J75" t="str">
        <f>INDEX('Perhitungan NBC'!F:F,MATCH(Sheet1!C:C,'Perhitungan NBC'!B:B,0))</f>
        <v>Jauh</v>
      </c>
      <c r="K75" t="b">
        <f t="shared" si="1"/>
        <v>1</v>
      </c>
    </row>
    <row r="76" spans="1:11" x14ac:dyDescent="0.25">
      <c r="A76">
        <v>75</v>
      </c>
      <c r="B76">
        <v>75</v>
      </c>
      <c r="C76" t="s">
        <v>81</v>
      </c>
      <c r="D76" t="s">
        <v>128</v>
      </c>
      <c r="E76">
        <v>7331</v>
      </c>
      <c r="F76" t="s">
        <v>130</v>
      </c>
      <c r="G76" t="s">
        <v>134</v>
      </c>
      <c r="H76" t="s">
        <v>123</v>
      </c>
      <c r="I76" t="s">
        <v>153</v>
      </c>
      <c r="J76" t="str">
        <f>INDEX('Perhitungan NBC'!F:F,MATCH(Sheet1!C:C,'Perhitungan NBC'!B:B,0))</f>
        <v>Dekat</v>
      </c>
      <c r="K76" t="b">
        <f t="shared" si="1"/>
        <v>1</v>
      </c>
    </row>
    <row r="77" spans="1:11" x14ac:dyDescent="0.25">
      <c r="A77">
        <v>76</v>
      </c>
      <c r="B77">
        <v>76</v>
      </c>
      <c r="C77" t="s">
        <v>82</v>
      </c>
      <c r="D77" t="s">
        <v>132</v>
      </c>
      <c r="E77">
        <v>6930</v>
      </c>
      <c r="G77" t="s">
        <v>135</v>
      </c>
      <c r="H77" t="s">
        <v>122</v>
      </c>
      <c r="I77" t="s">
        <v>154</v>
      </c>
      <c r="J77" t="str">
        <f>INDEX('Perhitungan NBC'!F:F,MATCH(Sheet1!C:C,'Perhitungan NBC'!B:B,0))</f>
        <v>Dekat</v>
      </c>
      <c r="K77" t="b">
        <f t="shared" si="1"/>
        <v>0</v>
      </c>
    </row>
    <row r="78" spans="1:11" x14ac:dyDescent="0.25">
      <c r="A78">
        <v>77</v>
      </c>
      <c r="B78">
        <v>77</v>
      </c>
      <c r="C78" t="s">
        <v>83</v>
      </c>
      <c r="D78" t="s">
        <v>128</v>
      </c>
      <c r="E78">
        <v>2382</v>
      </c>
      <c r="G78" t="s">
        <v>134</v>
      </c>
      <c r="H78" t="s">
        <v>121</v>
      </c>
      <c r="I78" t="s">
        <v>154</v>
      </c>
      <c r="J78" t="str">
        <f>INDEX('Perhitungan NBC'!F:F,MATCH(Sheet1!C:C,'Perhitungan NBC'!B:B,0))</f>
        <v>Dekat</v>
      </c>
      <c r="K78" t="b">
        <f t="shared" si="1"/>
        <v>1</v>
      </c>
    </row>
    <row r="79" spans="1:11" x14ac:dyDescent="0.25">
      <c r="A79">
        <v>78</v>
      </c>
      <c r="B79">
        <v>78</v>
      </c>
      <c r="C79" t="s">
        <v>84</v>
      </c>
      <c r="D79" t="s">
        <v>128</v>
      </c>
      <c r="E79">
        <v>5465</v>
      </c>
      <c r="G79" t="s">
        <v>135</v>
      </c>
      <c r="H79" t="s">
        <v>122</v>
      </c>
      <c r="I79" t="s">
        <v>154</v>
      </c>
      <c r="J79" t="str">
        <f>INDEX('Perhitungan NBC'!F:F,MATCH(Sheet1!C:C,'Perhitungan NBC'!B:B,0))</f>
        <v>Jauh</v>
      </c>
      <c r="K79" t="b">
        <f t="shared" si="1"/>
        <v>1</v>
      </c>
    </row>
    <row r="80" spans="1:11" x14ac:dyDescent="0.25">
      <c r="A80">
        <v>79</v>
      </c>
      <c r="B80">
        <v>79</v>
      </c>
      <c r="C80" t="s">
        <v>85</v>
      </c>
      <c r="D80" t="s">
        <v>128</v>
      </c>
      <c r="E80">
        <v>5304</v>
      </c>
      <c r="G80" t="s">
        <v>134</v>
      </c>
      <c r="H80" t="s">
        <v>122</v>
      </c>
      <c r="I80" t="s">
        <v>154</v>
      </c>
      <c r="J80" t="str">
        <f>INDEX('Perhitungan NBC'!F:F,MATCH(Sheet1!C:C,'Perhitungan NBC'!B:B,0))</f>
        <v>Jauh</v>
      </c>
      <c r="K80" t="b">
        <f t="shared" si="1"/>
        <v>0</v>
      </c>
    </row>
    <row r="81" spans="1:11" x14ac:dyDescent="0.25">
      <c r="A81">
        <v>80</v>
      </c>
      <c r="B81">
        <v>80</v>
      </c>
      <c r="C81" t="s">
        <v>86</v>
      </c>
      <c r="D81" t="s">
        <v>132</v>
      </c>
      <c r="E81">
        <v>5576</v>
      </c>
      <c r="G81" t="s">
        <v>134</v>
      </c>
      <c r="H81" t="s">
        <v>122</v>
      </c>
      <c r="I81" t="s">
        <v>154</v>
      </c>
      <c r="J81" t="str">
        <f>INDEX('Perhitungan NBC'!F:F,MATCH(Sheet1!C:C,'Perhitungan NBC'!B:B,0))</f>
        <v>Dekat</v>
      </c>
      <c r="K81" t="b">
        <f t="shared" si="1"/>
        <v>1</v>
      </c>
    </row>
    <row r="82" spans="1:11" x14ac:dyDescent="0.25">
      <c r="A82">
        <v>81</v>
      </c>
      <c r="B82">
        <v>81</v>
      </c>
      <c r="C82" t="s">
        <v>87</v>
      </c>
      <c r="D82" t="s">
        <v>128</v>
      </c>
      <c r="E82">
        <v>1893</v>
      </c>
      <c r="G82" t="s">
        <v>135</v>
      </c>
      <c r="H82" t="s">
        <v>121</v>
      </c>
      <c r="I82" t="s">
        <v>154</v>
      </c>
      <c r="J82" t="str">
        <f>INDEX('Perhitungan NBC'!F:F,MATCH(Sheet1!C:C,'Perhitungan NBC'!B:B,0))</f>
        <v>Dekat</v>
      </c>
      <c r="K82" t="b">
        <f t="shared" si="1"/>
        <v>0</v>
      </c>
    </row>
    <row r="83" spans="1:11" x14ac:dyDescent="0.25">
      <c r="A83">
        <v>82</v>
      </c>
      <c r="B83">
        <v>82</v>
      </c>
      <c r="C83" t="s">
        <v>88</v>
      </c>
      <c r="D83" t="s">
        <v>128</v>
      </c>
      <c r="E83">
        <v>7379</v>
      </c>
      <c r="G83" t="s">
        <v>134</v>
      </c>
      <c r="H83" t="s">
        <v>123</v>
      </c>
      <c r="I83" t="s">
        <v>154</v>
      </c>
      <c r="J83" t="str">
        <f>INDEX('Perhitungan NBC'!F:F,MATCH(Sheet1!C:C,'Perhitungan NBC'!B:B,0))</f>
        <v>Dekat</v>
      </c>
      <c r="K83" t="b">
        <f t="shared" si="1"/>
        <v>1</v>
      </c>
    </row>
    <row r="84" spans="1:11" x14ac:dyDescent="0.25">
      <c r="A84">
        <v>83</v>
      </c>
      <c r="B84">
        <v>83</v>
      </c>
      <c r="C84" t="s">
        <v>89</v>
      </c>
      <c r="D84" t="s">
        <v>128</v>
      </c>
      <c r="E84">
        <v>2231</v>
      </c>
      <c r="G84" t="s">
        <v>134</v>
      </c>
      <c r="H84" t="s">
        <v>121</v>
      </c>
      <c r="I84" t="s">
        <v>154</v>
      </c>
      <c r="J84" t="str">
        <f>INDEX('Perhitungan NBC'!F:F,MATCH(Sheet1!C:C,'Perhitungan NBC'!B:B,0))</f>
        <v>Jauh</v>
      </c>
      <c r="K84" t="b">
        <f t="shared" si="1"/>
        <v>0</v>
      </c>
    </row>
    <row r="85" spans="1:11" x14ac:dyDescent="0.25">
      <c r="A85">
        <v>84</v>
      </c>
      <c r="B85">
        <v>84</v>
      </c>
      <c r="C85" t="s">
        <v>90</v>
      </c>
      <c r="D85" t="s">
        <v>128</v>
      </c>
      <c r="E85">
        <v>7536</v>
      </c>
      <c r="G85" t="s">
        <v>135</v>
      </c>
      <c r="H85" t="s">
        <v>123</v>
      </c>
      <c r="I85" t="s">
        <v>154</v>
      </c>
      <c r="J85" t="str">
        <f>INDEX('Perhitungan NBC'!F:F,MATCH(Sheet1!C:C,'Perhitungan NBC'!B:B,0))</f>
        <v>Dekat</v>
      </c>
      <c r="K85" t="b">
        <f t="shared" si="1"/>
        <v>0</v>
      </c>
    </row>
    <row r="86" spans="1:11" x14ac:dyDescent="0.25">
      <c r="A86">
        <v>85</v>
      </c>
      <c r="B86">
        <v>85</v>
      </c>
      <c r="C86" t="s">
        <v>91</v>
      </c>
      <c r="D86" t="s">
        <v>128</v>
      </c>
      <c r="E86">
        <v>6387</v>
      </c>
      <c r="G86" t="s">
        <v>134</v>
      </c>
      <c r="H86" t="s">
        <v>122</v>
      </c>
      <c r="I86" t="s">
        <v>154</v>
      </c>
      <c r="J86" t="str">
        <f>INDEX('Perhitungan NBC'!F:F,MATCH(Sheet1!C:C,'Perhitungan NBC'!B:B,0))</f>
        <v>Dekat</v>
      </c>
      <c r="K86" t="b">
        <f t="shared" si="1"/>
        <v>1</v>
      </c>
    </row>
    <row r="87" spans="1:11" x14ac:dyDescent="0.25">
      <c r="A87">
        <v>86</v>
      </c>
      <c r="B87">
        <v>86</v>
      </c>
      <c r="C87" t="s">
        <v>92</v>
      </c>
      <c r="D87" t="s">
        <v>128</v>
      </c>
      <c r="E87">
        <v>7281</v>
      </c>
      <c r="G87" t="s">
        <v>134</v>
      </c>
      <c r="H87" t="s">
        <v>123</v>
      </c>
      <c r="I87" t="s">
        <v>154</v>
      </c>
      <c r="J87" t="str">
        <f>INDEX('Perhitungan NBC'!F:F,MATCH(Sheet1!C:C,'Perhitungan NBC'!B:B,0))</f>
        <v>Dekat</v>
      </c>
      <c r="K87" t="b">
        <f t="shared" si="1"/>
        <v>1</v>
      </c>
    </row>
    <row r="88" spans="1:11" x14ac:dyDescent="0.25">
      <c r="A88">
        <v>87</v>
      </c>
      <c r="B88">
        <v>87</v>
      </c>
      <c r="C88" t="s">
        <v>93</v>
      </c>
      <c r="D88" t="s">
        <v>128</v>
      </c>
      <c r="E88">
        <v>5091</v>
      </c>
      <c r="G88" t="s">
        <v>134</v>
      </c>
      <c r="H88" t="s">
        <v>122</v>
      </c>
      <c r="I88" t="s">
        <v>154</v>
      </c>
      <c r="J88" t="str">
        <f>INDEX('Perhitungan NBC'!F:F,MATCH(Sheet1!C:C,'Perhitungan NBC'!B:B,0))</f>
        <v>Dekat</v>
      </c>
      <c r="K88" t="b">
        <f t="shared" si="1"/>
        <v>1</v>
      </c>
    </row>
    <row r="89" spans="1:11" x14ac:dyDescent="0.25">
      <c r="A89">
        <v>88</v>
      </c>
      <c r="B89">
        <v>88</v>
      </c>
      <c r="C89" t="s">
        <v>94</v>
      </c>
      <c r="D89" t="s">
        <v>132</v>
      </c>
      <c r="E89">
        <v>775</v>
      </c>
      <c r="G89" t="s">
        <v>135</v>
      </c>
      <c r="H89" t="s">
        <v>120</v>
      </c>
      <c r="I89" t="s">
        <v>154</v>
      </c>
      <c r="J89" t="str">
        <f>INDEX('Perhitungan NBC'!F:F,MATCH(Sheet1!C:C,'Perhitungan NBC'!B:B,0))</f>
        <v>Jauh</v>
      </c>
      <c r="K89" t="b">
        <f t="shared" si="1"/>
        <v>1</v>
      </c>
    </row>
    <row r="90" spans="1:11" x14ac:dyDescent="0.25">
      <c r="A90">
        <v>89</v>
      </c>
      <c r="B90">
        <v>89</v>
      </c>
      <c r="C90" t="s">
        <v>95</v>
      </c>
      <c r="D90" t="s">
        <v>128</v>
      </c>
      <c r="E90">
        <v>5316</v>
      </c>
      <c r="G90" t="s">
        <v>135</v>
      </c>
      <c r="H90" t="s">
        <v>122</v>
      </c>
      <c r="I90" t="s">
        <v>154</v>
      </c>
      <c r="J90" t="str">
        <f>INDEX('Perhitungan NBC'!F:F,MATCH(Sheet1!C:C,'Perhitungan NBC'!B:B,0))</f>
        <v>Jauh</v>
      </c>
      <c r="K90" t="b">
        <f t="shared" si="1"/>
        <v>1</v>
      </c>
    </row>
    <row r="91" spans="1:11" x14ac:dyDescent="0.25">
      <c r="A91">
        <v>90</v>
      </c>
      <c r="B91">
        <v>90</v>
      </c>
      <c r="C91" t="s">
        <v>96</v>
      </c>
      <c r="D91" t="s">
        <v>132</v>
      </c>
      <c r="E91">
        <v>2450</v>
      </c>
      <c r="G91" t="s">
        <v>134</v>
      </c>
      <c r="H91" t="s">
        <v>121</v>
      </c>
      <c r="I91" t="s">
        <v>154</v>
      </c>
      <c r="J91" t="str">
        <f>INDEX('Perhitungan NBC'!F:F,MATCH(Sheet1!C:C,'Perhitungan NBC'!B:B,0))</f>
        <v>Dekat</v>
      </c>
      <c r="K91" t="b">
        <f t="shared" si="1"/>
        <v>1</v>
      </c>
    </row>
    <row r="92" spans="1:11" x14ac:dyDescent="0.25">
      <c r="A92">
        <v>91</v>
      </c>
      <c r="B92">
        <v>91</v>
      </c>
      <c r="C92" t="s">
        <v>97</v>
      </c>
      <c r="D92" t="s">
        <v>132</v>
      </c>
      <c r="E92">
        <v>2399</v>
      </c>
      <c r="G92" t="s">
        <v>134</v>
      </c>
      <c r="H92" t="s">
        <v>121</v>
      </c>
      <c r="I92" t="s">
        <v>154</v>
      </c>
      <c r="J92" t="str">
        <f>INDEX('Perhitungan NBC'!F:F,MATCH(Sheet1!C:C,'Perhitungan NBC'!B:B,0))</f>
        <v>Dekat</v>
      </c>
      <c r="K92" t="b">
        <f t="shared" si="1"/>
        <v>1</v>
      </c>
    </row>
    <row r="93" spans="1:11" x14ac:dyDescent="0.25">
      <c r="A93">
        <v>92</v>
      </c>
      <c r="B93">
        <v>92</v>
      </c>
      <c r="C93" t="s">
        <v>98</v>
      </c>
      <c r="D93" t="s">
        <v>128</v>
      </c>
      <c r="E93">
        <v>2261</v>
      </c>
      <c r="G93" t="s">
        <v>134</v>
      </c>
      <c r="H93" t="s">
        <v>121</v>
      </c>
      <c r="I93" t="s">
        <v>154</v>
      </c>
      <c r="J93" t="str">
        <f>INDEX('Perhitungan NBC'!F:F,MATCH(Sheet1!C:C,'Perhitungan NBC'!B:B,0))</f>
        <v>Dekat</v>
      </c>
      <c r="K93" t="b">
        <f t="shared" si="1"/>
        <v>1</v>
      </c>
    </row>
    <row r="94" spans="1:11" x14ac:dyDescent="0.25">
      <c r="A94">
        <v>93</v>
      </c>
      <c r="B94">
        <v>93</v>
      </c>
      <c r="C94" t="s">
        <v>99</v>
      </c>
      <c r="D94" t="s">
        <v>128</v>
      </c>
      <c r="E94">
        <v>2231</v>
      </c>
      <c r="G94" t="s">
        <v>134</v>
      </c>
      <c r="H94" t="s">
        <v>121</v>
      </c>
      <c r="I94" t="s">
        <v>154</v>
      </c>
      <c r="J94" t="str">
        <f>INDEX('Perhitungan NBC'!F:F,MATCH(Sheet1!C:C,'Perhitungan NBC'!B:B,0))</f>
        <v>Jauh</v>
      </c>
      <c r="K94" t="b">
        <f t="shared" si="1"/>
        <v>0</v>
      </c>
    </row>
    <row r="95" spans="1:11" x14ac:dyDescent="0.25">
      <c r="A95">
        <v>94</v>
      </c>
      <c r="B95">
        <v>94</v>
      </c>
      <c r="C95" t="s">
        <v>100</v>
      </c>
      <c r="D95" t="s">
        <v>132</v>
      </c>
      <c r="E95">
        <v>926</v>
      </c>
      <c r="G95" t="s">
        <v>134</v>
      </c>
      <c r="H95" t="s">
        <v>120</v>
      </c>
      <c r="I95" t="s">
        <v>154</v>
      </c>
      <c r="J95" t="str">
        <f>INDEX('Perhitungan NBC'!F:F,MATCH(Sheet1!C:C,'Perhitungan NBC'!B:B,0))</f>
        <v>Dekat</v>
      </c>
      <c r="K95" t="b">
        <f t="shared" si="1"/>
        <v>1</v>
      </c>
    </row>
    <row r="96" spans="1:11" x14ac:dyDescent="0.25">
      <c r="A96">
        <v>95</v>
      </c>
      <c r="B96">
        <v>95</v>
      </c>
      <c r="C96" t="s">
        <v>101</v>
      </c>
      <c r="D96" t="s">
        <v>128</v>
      </c>
      <c r="E96">
        <v>7331</v>
      </c>
      <c r="G96" t="s">
        <v>134</v>
      </c>
      <c r="H96" t="s">
        <v>123</v>
      </c>
      <c r="I96" t="s">
        <v>154</v>
      </c>
      <c r="J96" t="str">
        <f>INDEX('Perhitungan NBC'!F:F,MATCH(Sheet1!C:C,'Perhitungan NBC'!B:B,0))</f>
        <v>Dekat</v>
      </c>
      <c r="K96" t="b">
        <f t="shared" si="1"/>
        <v>1</v>
      </c>
    </row>
    <row r="97" spans="1:11" x14ac:dyDescent="0.25">
      <c r="A97">
        <v>96</v>
      </c>
      <c r="B97">
        <v>96</v>
      </c>
      <c r="C97" t="s">
        <v>102</v>
      </c>
      <c r="D97" t="s">
        <v>132</v>
      </c>
      <c r="E97">
        <v>6930</v>
      </c>
      <c r="G97" t="s">
        <v>134</v>
      </c>
      <c r="H97" t="s">
        <v>122</v>
      </c>
      <c r="I97" t="s">
        <v>154</v>
      </c>
      <c r="J97" t="str">
        <f>INDEX('Perhitungan NBC'!F:F,MATCH(Sheet1!C:C,'Perhitungan NBC'!B:B,0))</f>
        <v>Dekat</v>
      </c>
      <c r="K97" t="b">
        <f t="shared" si="1"/>
        <v>1</v>
      </c>
    </row>
    <row r="98" spans="1:11" x14ac:dyDescent="0.25">
      <c r="A98">
        <v>97</v>
      </c>
      <c r="B98">
        <v>97</v>
      </c>
      <c r="C98" t="s">
        <v>103</v>
      </c>
      <c r="D98" t="s">
        <v>128</v>
      </c>
      <c r="E98">
        <v>2365</v>
      </c>
      <c r="G98" t="s">
        <v>134</v>
      </c>
      <c r="H98" t="s">
        <v>121</v>
      </c>
      <c r="I98" t="s">
        <v>154</v>
      </c>
      <c r="J98" t="str">
        <f>INDEX('Perhitungan NBC'!F:F,MATCH(Sheet1!C:C,'Perhitungan NBC'!B:B,0))</f>
        <v>Dekat</v>
      </c>
      <c r="K98" t="b">
        <f t="shared" si="1"/>
        <v>1</v>
      </c>
    </row>
    <row r="99" spans="1:11" x14ac:dyDescent="0.25">
      <c r="A99">
        <v>98</v>
      </c>
      <c r="B99">
        <v>98</v>
      </c>
      <c r="C99" t="s">
        <v>104</v>
      </c>
      <c r="D99" t="s">
        <v>128</v>
      </c>
      <c r="E99">
        <v>5465</v>
      </c>
      <c r="G99" t="s">
        <v>135</v>
      </c>
      <c r="H99" t="s">
        <v>122</v>
      </c>
      <c r="I99" t="s">
        <v>154</v>
      </c>
      <c r="J99" t="str">
        <f>INDEX('Perhitungan NBC'!F:F,MATCH(Sheet1!C:C,'Perhitungan NBC'!B:B,0))</f>
        <v>Jauh</v>
      </c>
      <c r="K99" t="b">
        <f t="shared" si="1"/>
        <v>1</v>
      </c>
    </row>
    <row r="100" spans="1:11" x14ac:dyDescent="0.25">
      <c r="A100">
        <v>99</v>
      </c>
      <c r="B100">
        <v>99</v>
      </c>
      <c r="C100" t="s">
        <v>105</v>
      </c>
      <c r="D100" t="s">
        <v>128</v>
      </c>
      <c r="E100">
        <v>5304</v>
      </c>
      <c r="G100" t="s">
        <v>135</v>
      </c>
      <c r="H100" t="s">
        <v>122</v>
      </c>
      <c r="I100" t="s">
        <v>154</v>
      </c>
      <c r="J100" t="str">
        <f>INDEX('Perhitungan NBC'!F:F,MATCH(Sheet1!C:C,'Perhitungan NBC'!B:B,0))</f>
        <v>Jauh</v>
      </c>
      <c r="K100" t="b">
        <f t="shared" si="1"/>
        <v>1</v>
      </c>
    </row>
    <row r="101" spans="1:11" x14ac:dyDescent="0.25">
      <c r="A101">
        <v>100</v>
      </c>
      <c r="B101">
        <v>100</v>
      </c>
      <c r="C101" t="s">
        <v>106</v>
      </c>
      <c r="D101" t="s">
        <v>132</v>
      </c>
      <c r="E101">
        <v>6147</v>
      </c>
      <c r="G101" t="s">
        <v>134</v>
      </c>
      <c r="H101" t="s">
        <v>122</v>
      </c>
      <c r="I101" t="s">
        <v>154</v>
      </c>
      <c r="J101" t="str">
        <f>INDEX('Perhitungan NBC'!F:F,MATCH(Sheet1!C:C,'Perhitungan NBC'!B:B,0))</f>
        <v>Dekat</v>
      </c>
      <c r="K10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Penjualan Juni</vt:lpstr>
      <vt:lpstr>Penjualan Juli</vt:lpstr>
      <vt:lpstr>Penjualan Agustus</vt:lpstr>
      <vt:lpstr>Total 3 Bulan</vt:lpstr>
      <vt:lpstr>Data Pelanggan</vt:lpstr>
      <vt:lpstr>Data Latih</vt:lpstr>
      <vt:lpstr>Data Uji</vt:lpstr>
      <vt:lpstr>Perhitungan NBC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Hakam</dc:creator>
  <cp:lastModifiedBy>hspIT</cp:lastModifiedBy>
  <dcterms:created xsi:type="dcterms:W3CDTF">2020-03-09T00:36:53Z</dcterms:created>
  <dcterms:modified xsi:type="dcterms:W3CDTF">2020-03-18T09:34:37Z</dcterms:modified>
</cp:coreProperties>
</file>