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15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3" i="1"/>
  <c r="D4" i="1"/>
  <c r="D5" i="1" s="1"/>
  <c r="C3" i="1" l="1"/>
  <c r="C27" i="1" l="1"/>
  <c r="C5" i="1" l="1"/>
  <c r="C4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E3" i="1"/>
  <c r="F3" i="1" s="1"/>
  <c r="G3" i="1" l="1"/>
  <c r="H3" i="1"/>
  <c r="I3" i="1" s="1"/>
  <c r="E4" i="1"/>
  <c r="H4" i="1" l="1"/>
  <c r="E5" i="1"/>
  <c r="J3" i="1"/>
  <c r="L3" i="1" s="1"/>
  <c r="M3" i="1"/>
  <c r="K3" i="1"/>
  <c r="F4" i="1"/>
  <c r="D6" i="1"/>
  <c r="G4" i="1"/>
  <c r="I4" i="1" l="1"/>
  <c r="M4" i="1" s="1"/>
  <c r="H5" i="1"/>
  <c r="G5" i="1"/>
  <c r="F5" i="1"/>
  <c r="D7" i="1"/>
  <c r="E6" i="1"/>
  <c r="H6" i="1" s="1"/>
  <c r="I5" i="1" l="1"/>
  <c r="K5" i="1" s="1"/>
  <c r="F6" i="1"/>
  <c r="G6" i="1"/>
  <c r="E7" i="1"/>
  <c r="F7" i="1" s="1"/>
  <c r="J4" i="1"/>
  <c r="K4" i="1"/>
  <c r="D8" i="1"/>
  <c r="M5" i="1" l="1"/>
  <c r="J5" i="1"/>
  <c r="L5" i="1" s="1"/>
  <c r="G7" i="1"/>
  <c r="I6" i="1"/>
  <c r="J6" i="1" s="1"/>
  <c r="L6" i="1" s="1"/>
  <c r="H7" i="1"/>
  <c r="L4" i="1"/>
  <c r="D9" i="1"/>
  <c r="E8" i="1"/>
  <c r="F8" i="1" s="1"/>
  <c r="K6" i="1" l="1"/>
  <c r="I7" i="1"/>
  <c r="J7" i="1" s="1"/>
  <c r="L7" i="1" s="1"/>
  <c r="M6" i="1"/>
  <c r="D10" i="1"/>
  <c r="E9" i="1"/>
  <c r="G8" i="1"/>
  <c r="H8" i="1"/>
  <c r="I8" i="1" l="1"/>
  <c r="M7" i="1"/>
  <c r="K7" i="1"/>
  <c r="E10" i="1"/>
  <c r="F10" i="1" s="1"/>
  <c r="M8" i="1"/>
  <c r="J8" i="1"/>
  <c r="K8" i="1"/>
  <c r="D11" i="1"/>
  <c r="E11" i="1" s="1"/>
  <c r="H10" i="1"/>
  <c r="G9" i="1"/>
  <c r="H9" i="1"/>
  <c r="F9" i="1"/>
  <c r="I9" i="1" l="1"/>
  <c r="G10" i="1"/>
  <c r="I10" i="1" s="1"/>
  <c r="D12" i="1"/>
  <c r="H11" i="1"/>
  <c r="G11" i="1"/>
  <c r="F11" i="1"/>
  <c r="L8" i="1"/>
  <c r="I11" i="1" l="1"/>
  <c r="J11" i="1" s="1"/>
  <c r="L11" i="1" s="1"/>
  <c r="M11" i="1"/>
  <c r="K9" i="1"/>
  <c r="M9" i="1"/>
  <c r="J9" i="1"/>
  <c r="D13" i="1"/>
  <c r="K11" i="1"/>
  <c r="J10" i="1"/>
  <c r="L10" i="1" s="1"/>
  <c r="K10" i="1"/>
  <c r="M10" i="1"/>
  <c r="E12" i="1"/>
  <c r="F12" i="1" s="1"/>
  <c r="D14" i="1" l="1"/>
  <c r="E13" i="1"/>
  <c r="G12" i="1"/>
  <c r="I12" i="1" s="1"/>
  <c r="L9" i="1"/>
  <c r="H12" i="1"/>
  <c r="E14" i="1" l="1"/>
  <c r="H14" i="1" s="1"/>
  <c r="H13" i="1"/>
  <c r="M12" i="1"/>
  <c r="J12" i="1"/>
  <c r="L12" i="1" s="1"/>
  <c r="K12" i="1"/>
  <c r="F13" i="1"/>
  <c r="I13" i="1" s="1"/>
  <c r="D15" i="1"/>
  <c r="G13" i="1"/>
  <c r="G14" i="1" l="1"/>
  <c r="F14" i="1"/>
  <c r="I14" i="1" s="1"/>
  <c r="D16" i="1"/>
  <c r="E15" i="1"/>
  <c r="E16" i="1" l="1"/>
  <c r="F16" i="1" s="1"/>
  <c r="F15" i="1"/>
  <c r="D17" i="1"/>
  <c r="K13" i="1"/>
  <c r="J13" i="1"/>
  <c r="L13" i="1" s="1"/>
  <c r="M13" i="1"/>
  <c r="H15" i="1"/>
  <c r="M14" i="1"/>
  <c r="K14" i="1"/>
  <c r="J14" i="1"/>
  <c r="L14" i="1" s="1"/>
  <c r="G15" i="1"/>
  <c r="G16" i="1" l="1"/>
  <c r="H16" i="1"/>
  <c r="I16" i="1" s="1"/>
  <c r="E17" i="1"/>
  <c r="H17" i="1" s="1"/>
  <c r="I15" i="1"/>
  <c r="K15" i="1" s="1"/>
  <c r="M15" i="1"/>
  <c r="J15" i="1"/>
  <c r="L15" i="1" s="1"/>
  <c r="D18" i="1"/>
  <c r="E18" i="1" s="1"/>
  <c r="G17" i="1" l="1"/>
  <c r="F17" i="1"/>
  <c r="I17" i="1" s="1"/>
  <c r="M16" i="1"/>
  <c r="J16" i="1"/>
  <c r="L16" i="1" s="1"/>
  <c r="K16" i="1"/>
  <c r="D19" i="1"/>
  <c r="F18" i="1"/>
  <c r="H18" i="1"/>
  <c r="G18" i="1"/>
  <c r="I18" i="1" l="1"/>
  <c r="K17" i="1"/>
  <c r="M17" i="1"/>
  <c r="J17" i="1"/>
  <c r="L17" i="1" s="1"/>
  <c r="D20" i="1"/>
  <c r="E19" i="1"/>
  <c r="E20" i="1" s="1"/>
  <c r="H19" i="1" l="1"/>
  <c r="D21" i="1"/>
  <c r="E21" i="1" s="1"/>
  <c r="G20" i="1"/>
  <c r="H20" i="1"/>
  <c r="F20" i="1"/>
  <c r="J18" i="1"/>
  <c r="L18" i="1" s="1"/>
  <c r="K18" i="1"/>
  <c r="M18" i="1"/>
  <c r="G19" i="1"/>
  <c r="F19" i="1"/>
  <c r="I19" i="1" s="1"/>
  <c r="I20" i="1" l="1"/>
  <c r="M20" i="1"/>
  <c r="D22" i="1"/>
  <c r="F21" i="1"/>
  <c r="H21" i="1"/>
  <c r="G21" i="1"/>
  <c r="I21" i="1" l="1"/>
  <c r="K20" i="1"/>
  <c r="J20" i="1"/>
  <c r="L20" i="1" s="1"/>
  <c r="D23" i="1"/>
  <c r="D24" i="1" s="1"/>
  <c r="K19" i="1"/>
  <c r="J19" i="1"/>
  <c r="L19" i="1" s="1"/>
  <c r="M19" i="1"/>
  <c r="E22" i="1"/>
  <c r="E23" i="1" l="1"/>
  <c r="H23" i="1" s="1"/>
  <c r="H22" i="1"/>
  <c r="F22" i="1"/>
  <c r="G22" i="1"/>
  <c r="K21" i="1"/>
  <c r="J21" i="1"/>
  <c r="L21" i="1" s="1"/>
  <c r="M21" i="1"/>
  <c r="G23" i="1" l="1"/>
  <c r="F23" i="1"/>
  <c r="I23" i="1" s="1"/>
  <c r="I22" i="1"/>
  <c r="E24" i="1"/>
  <c r="H24" i="1" s="1"/>
  <c r="M22" i="1" l="1"/>
  <c r="K22" i="1"/>
  <c r="J22" i="1"/>
  <c r="L22" i="1" s="1"/>
  <c r="G24" i="1"/>
  <c r="F24" i="1"/>
  <c r="M23" i="1"/>
  <c r="M24" i="1" s="1"/>
  <c r="C30" i="1" s="1"/>
  <c r="K23" i="1"/>
  <c r="J23" i="1"/>
  <c r="K24" i="1" l="1"/>
  <c r="C28" i="1" s="1"/>
  <c r="I24" i="1"/>
  <c r="L23" i="1"/>
  <c r="L24" i="1" s="1"/>
  <c r="C29" i="1" s="1"/>
  <c r="J24" i="1"/>
  <c r="C31" i="1" l="1"/>
  <c r="F28" i="1" s="1"/>
</calcChain>
</file>

<file path=xl/sharedStrings.xml><?xml version="1.0" encoding="utf-8"?>
<sst xmlns="http://schemas.openxmlformats.org/spreadsheetml/2006/main" count="42" uniqueCount="31">
  <si>
    <t>Bulan</t>
  </si>
  <si>
    <t>jumlah</t>
  </si>
  <si>
    <t>Juli</t>
  </si>
  <si>
    <t>Agustus</t>
  </si>
  <si>
    <t>September</t>
  </si>
  <si>
    <t>Oktober</t>
  </si>
  <si>
    <t>November</t>
  </si>
  <si>
    <t>Desember</t>
  </si>
  <si>
    <t>Januari</t>
  </si>
  <si>
    <t>Februari</t>
  </si>
  <si>
    <t>Maret</t>
  </si>
  <si>
    <t>April</t>
  </si>
  <si>
    <t>Mei</t>
  </si>
  <si>
    <t>Juni</t>
  </si>
  <si>
    <t>s1</t>
  </si>
  <si>
    <t>s2</t>
  </si>
  <si>
    <t>s3</t>
  </si>
  <si>
    <t>at</t>
  </si>
  <si>
    <t>bt</t>
  </si>
  <si>
    <t>ct</t>
  </si>
  <si>
    <t>ft+m</t>
  </si>
  <si>
    <t>MAD</t>
  </si>
  <si>
    <t>MSE</t>
  </si>
  <si>
    <t>MAPE</t>
  </si>
  <si>
    <t>at-ft</t>
  </si>
  <si>
    <t>|at-ft|</t>
  </si>
  <si>
    <t>(at-ft)^2</t>
  </si>
  <si>
    <t>|(at-ft)/at|</t>
  </si>
  <si>
    <t>n</t>
  </si>
  <si>
    <t>Jumlah</t>
  </si>
  <si>
    <t>Rata-Rata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</si>
</sst>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3" borderId="1" applyNumberFormat="0" applyAlignment="0" applyProtection="0"/>
    <xf numFmtId="0" fontId="1" fillId="4" borderId="2" applyNumberFormat="0" applyFont="0" applyAlignment="0" applyProtection="0"/>
    <xf numFmtId="0" fontId="3" fillId="6" borderId="0" applyNumberFormat="0" applyBorder="0" applyAlignment="0" applyProtection="0"/>
  </cellStyleXfs>
  <cellXfs count="7">
    <xf numFmtId="0" fontId="0" fillId="0" borderId="0" xfId="0"/>
    <xf numFmtId="0" fontId="0" fillId="2" borderId="0" xfId="0" applyFill="1"/>
    <xf numFmtId="0" fontId="2" fillId="3" borderId="1" xfId="1"/>
    <xf numFmtId="0" fontId="0" fillId="4" borderId="2" xfId="2" applyFont="1"/>
    <xf numFmtId="0" fontId="0" fillId="5" borderId="0" xfId="0" applyFill="1"/>
    <xf numFmtId="0" fontId="3" fillId="6" borderId="0" xfId="3"/>
    <xf numFmtId="0" fontId="0" fillId="7" borderId="0" xfId="0" applyFill="1"/>
  </cellXfs>
  <cellStyles count="4">
    <cellStyle name="Good" xfId="3" builtinId="26"/>
    <cellStyle name="Input" xfId="1" builtinId="20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Cream</a:t>
            </a:r>
            <a:r>
              <a:rPr lang="en-US" baseline="0"/>
              <a:t> Malam SW2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Aktual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Sheet1!$A$2:$A$23</c:f>
              <c:strCache>
                <c:ptCount val="22"/>
                <c:pt idx="0">
                  <c:v>Juli</c:v>
                </c:pt>
                <c:pt idx="1">
                  <c:v>Agustus</c:v>
                </c:pt>
                <c:pt idx="2">
                  <c:v>September</c:v>
                </c:pt>
                <c:pt idx="3">
                  <c:v>Oktober</c:v>
                </c:pt>
                <c:pt idx="4">
                  <c:v>November</c:v>
                </c:pt>
                <c:pt idx="5">
                  <c:v>Desember</c:v>
                </c:pt>
                <c:pt idx="6">
                  <c:v>Januari</c:v>
                </c:pt>
                <c:pt idx="7">
                  <c:v>Februari</c:v>
                </c:pt>
                <c:pt idx="8">
                  <c:v>Maret</c:v>
                </c:pt>
                <c:pt idx="9">
                  <c:v>April</c:v>
                </c:pt>
                <c:pt idx="10">
                  <c:v>Mei</c:v>
                </c:pt>
                <c:pt idx="11">
                  <c:v>Juni</c:v>
                </c:pt>
                <c:pt idx="12">
                  <c:v>Juli</c:v>
                </c:pt>
                <c:pt idx="13">
                  <c:v>Agustus</c:v>
                </c:pt>
                <c:pt idx="14">
                  <c:v>September</c:v>
                </c:pt>
                <c:pt idx="15">
                  <c:v>Oktober</c:v>
                </c:pt>
                <c:pt idx="16">
                  <c:v>November</c:v>
                </c:pt>
                <c:pt idx="17">
                  <c:v>Desember</c:v>
                </c:pt>
                <c:pt idx="18">
                  <c:v>Januari</c:v>
                </c:pt>
                <c:pt idx="19">
                  <c:v>Februari</c:v>
                </c:pt>
                <c:pt idx="20">
                  <c:v>Maret</c:v>
                </c:pt>
                <c:pt idx="21">
                  <c:v>April</c:v>
                </c:pt>
              </c:strCache>
            </c:strRef>
          </c:cat>
          <c:val>
            <c:numRef>
              <c:f>Sheet1!$B$2:$B$24</c:f>
              <c:numCache>
                <c:formatCode>General</c:formatCode>
                <c:ptCount val="23"/>
                <c:pt idx="0">
                  <c:v>16</c:v>
                </c:pt>
                <c:pt idx="1">
                  <c:v>16</c:v>
                </c:pt>
                <c:pt idx="2">
                  <c:v>15</c:v>
                </c:pt>
                <c:pt idx="3">
                  <c:v>22</c:v>
                </c:pt>
                <c:pt idx="4">
                  <c:v>8</c:v>
                </c:pt>
                <c:pt idx="5">
                  <c:v>26</c:v>
                </c:pt>
                <c:pt idx="6">
                  <c:v>17</c:v>
                </c:pt>
                <c:pt idx="7">
                  <c:v>42</c:v>
                </c:pt>
                <c:pt idx="8">
                  <c:v>25</c:v>
                </c:pt>
                <c:pt idx="9">
                  <c:v>40</c:v>
                </c:pt>
                <c:pt idx="10">
                  <c:v>47</c:v>
                </c:pt>
                <c:pt idx="11">
                  <c:v>47</c:v>
                </c:pt>
                <c:pt idx="12">
                  <c:v>9</c:v>
                </c:pt>
                <c:pt idx="13">
                  <c:v>29</c:v>
                </c:pt>
                <c:pt idx="14">
                  <c:v>20</c:v>
                </c:pt>
                <c:pt idx="15">
                  <c:v>22</c:v>
                </c:pt>
                <c:pt idx="16">
                  <c:v>17</c:v>
                </c:pt>
                <c:pt idx="17">
                  <c:v>6</c:v>
                </c:pt>
                <c:pt idx="18">
                  <c:v>16</c:v>
                </c:pt>
                <c:pt idx="19">
                  <c:v>12</c:v>
                </c:pt>
                <c:pt idx="20">
                  <c:v>7</c:v>
                </c:pt>
                <c:pt idx="21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v>Hasil Ramal</c:v>
          </c:tx>
          <c:marker>
            <c:symbol val="none"/>
          </c:marker>
          <c:cat>
            <c:strRef>
              <c:f>Sheet1!$A$2:$A$23</c:f>
              <c:strCache>
                <c:ptCount val="22"/>
                <c:pt idx="0">
                  <c:v>Juli</c:v>
                </c:pt>
                <c:pt idx="1">
                  <c:v>Agustus</c:v>
                </c:pt>
                <c:pt idx="2">
                  <c:v>September</c:v>
                </c:pt>
                <c:pt idx="3">
                  <c:v>Oktober</c:v>
                </c:pt>
                <c:pt idx="4">
                  <c:v>November</c:v>
                </c:pt>
                <c:pt idx="5">
                  <c:v>Desember</c:v>
                </c:pt>
                <c:pt idx="6">
                  <c:v>Januari</c:v>
                </c:pt>
                <c:pt idx="7">
                  <c:v>Februari</c:v>
                </c:pt>
                <c:pt idx="8">
                  <c:v>Maret</c:v>
                </c:pt>
                <c:pt idx="9">
                  <c:v>April</c:v>
                </c:pt>
                <c:pt idx="10">
                  <c:v>Mei</c:v>
                </c:pt>
                <c:pt idx="11">
                  <c:v>Juni</c:v>
                </c:pt>
                <c:pt idx="12">
                  <c:v>Juli</c:v>
                </c:pt>
                <c:pt idx="13">
                  <c:v>Agustus</c:v>
                </c:pt>
                <c:pt idx="14">
                  <c:v>September</c:v>
                </c:pt>
                <c:pt idx="15">
                  <c:v>Oktober</c:v>
                </c:pt>
                <c:pt idx="16">
                  <c:v>November</c:v>
                </c:pt>
                <c:pt idx="17">
                  <c:v>Desember</c:v>
                </c:pt>
                <c:pt idx="18">
                  <c:v>Januari</c:v>
                </c:pt>
                <c:pt idx="19">
                  <c:v>Februari</c:v>
                </c:pt>
                <c:pt idx="20">
                  <c:v>Maret</c:v>
                </c:pt>
                <c:pt idx="21">
                  <c:v>April</c:v>
                </c:pt>
              </c:strCache>
            </c:strRef>
          </c:cat>
          <c:val>
            <c:numRef>
              <c:f>Sheet1!$I$2:$I$23</c:f>
              <c:numCache>
                <c:formatCode>General</c:formatCode>
                <c:ptCount val="22"/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18</c:v>
                </c:pt>
                <c:pt idx="5">
                  <c:v>15</c:v>
                </c:pt>
                <c:pt idx="6">
                  <c:v>18</c:v>
                </c:pt>
                <c:pt idx="7">
                  <c:v>18</c:v>
                </c:pt>
                <c:pt idx="8">
                  <c:v>25</c:v>
                </c:pt>
                <c:pt idx="9">
                  <c:v>26</c:v>
                </c:pt>
                <c:pt idx="10">
                  <c:v>31</c:v>
                </c:pt>
                <c:pt idx="11">
                  <c:v>37</c:v>
                </c:pt>
                <c:pt idx="12">
                  <c:v>41</c:v>
                </c:pt>
                <c:pt idx="13">
                  <c:v>34</c:v>
                </c:pt>
                <c:pt idx="14">
                  <c:v>34</c:v>
                </c:pt>
                <c:pt idx="15">
                  <c:v>31</c:v>
                </c:pt>
                <c:pt idx="16">
                  <c:v>29</c:v>
                </c:pt>
                <c:pt idx="17">
                  <c:v>26</c:v>
                </c:pt>
                <c:pt idx="18">
                  <c:v>20</c:v>
                </c:pt>
                <c:pt idx="19">
                  <c:v>19</c:v>
                </c:pt>
                <c:pt idx="20">
                  <c:v>16</c:v>
                </c:pt>
                <c:pt idx="21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130880"/>
        <c:axId val="235132416"/>
      </c:lineChart>
      <c:catAx>
        <c:axId val="23513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132416"/>
        <c:crosses val="autoZero"/>
        <c:auto val="1"/>
        <c:lblAlgn val="ctr"/>
        <c:lblOffset val="100"/>
        <c:noMultiLvlLbl val="0"/>
      </c:catAx>
      <c:valAx>
        <c:axId val="23513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13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85725</xdr:colOff>
      <xdr:row>2</xdr:row>
      <xdr:rowOff>171450</xdr:rowOff>
    </xdr:from>
    <xdr:to>
      <xdr:col>25</xdr:col>
      <xdr:colOff>266700</xdr:colOff>
      <xdr:row>24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>
      <selection activeCell="H26" sqref="H26"/>
    </sheetView>
  </sheetViews>
  <sheetFormatPr defaultRowHeight="15" x14ac:dyDescent="0.25"/>
  <cols>
    <col min="1" max="1" width="19.7109375" customWidth="1"/>
    <col min="7" max="7" width="11" bestFit="1" customWidth="1"/>
    <col min="13" max="13" width="16.7109375" customWidth="1"/>
  </cols>
  <sheetData>
    <row r="1" spans="1:13" x14ac:dyDescent="0.25">
      <c r="A1" t="s">
        <v>0</v>
      </c>
      <c r="B1" t="s">
        <v>1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24</v>
      </c>
      <c r="K1" t="s">
        <v>25</v>
      </c>
      <c r="L1" t="s">
        <v>26</v>
      </c>
      <c r="M1" t="s">
        <v>27</v>
      </c>
    </row>
    <row r="2" spans="1:13" x14ac:dyDescent="0.25">
      <c r="A2" t="s">
        <v>2</v>
      </c>
      <c r="B2">
        <v>16</v>
      </c>
      <c r="C2">
        <v>16</v>
      </c>
      <c r="D2">
        <v>16</v>
      </c>
      <c r="E2">
        <v>16</v>
      </c>
    </row>
    <row r="3" spans="1:13" x14ac:dyDescent="0.25">
      <c r="A3" t="s">
        <v>3</v>
      </c>
      <c r="B3">
        <v>16</v>
      </c>
      <c r="C3">
        <f>ROUND(0.1*B2+(1-0.1)*C2,2)</f>
        <v>16</v>
      </c>
      <c r="D3">
        <f>ROUND(0.1*C3+(1-0.1)*D2,2)</f>
        <v>16</v>
      </c>
      <c r="E3">
        <f>ROUND(0.1*D3+(1-0.1)*E2,2)</f>
        <v>16</v>
      </c>
      <c r="F3">
        <f>ROUND(3*C3-3*D3+E3,2)</f>
        <v>16</v>
      </c>
      <c r="G3">
        <f>ROUND(0.1/2*(1-0.1)^2*((6-5*0.1)*C3-(10-8*0.1)*D3+(4-3*0.1)*E3),2)</f>
        <v>0</v>
      </c>
      <c r="H3">
        <f>ROUND(0.1^2/(1-0.1)^2*(C3-2*D3+E3),2)</f>
        <v>0</v>
      </c>
      <c r="I3" s="6">
        <f>ROUND(F3+G3*1+1/2*H3*1^2,0)</f>
        <v>16</v>
      </c>
      <c r="J3">
        <f>B3-I3</f>
        <v>0</v>
      </c>
      <c r="K3">
        <f>ABS(B3-I3)</f>
        <v>0</v>
      </c>
      <c r="L3">
        <f>J3^2</f>
        <v>0</v>
      </c>
      <c r="M3">
        <f>ABS((B3-I3)/B3)*100</f>
        <v>0</v>
      </c>
    </row>
    <row r="4" spans="1:13" x14ac:dyDescent="0.25">
      <c r="A4" t="s">
        <v>4</v>
      </c>
      <c r="B4">
        <v>15</v>
      </c>
      <c r="C4">
        <f t="shared" ref="C4:C22" si="0">ROUND(0.1*B3+(1-0.1)*C3,2)</f>
        <v>16</v>
      </c>
      <c r="D4">
        <f t="shared" ref="D4:D23" si="1">ROUND(0.1*C4+(1-0.1)*D3,2)</f>
        <v>16</v>
      </c>
      <c r="E4">
        <f t="shared" ref="E4:E24" si="2">ROUND(0.1*D4+(1-0.1)*E3,2)</f>
        <v>16</v>
      </c>
      <c r="F4">
        <f t="shared" ref="F4:F23" si="3">ROUND(3*C4-3*D4+E4,2)</f>
        <v>16</v>
      </c>
      <c r="G4">
        <f t="shared" ref="G4:G24" si="4">ROUND(0.1/2*(1-0.1)^2*((6-5*0.1)*C4-(10-8*0.1)*D4+(4-3*0.1)*E4),2)</f>
        <v>0</v>
      </c>
      <c r="H4">
        <f t="shared" ref="H4:H24" si="5">ROUND(0.1^2/(1-0.1)^2*(C4-2*D4+E4),2)</f>
        <v>0</v>
      </c>
      <c r="I4" s="6">
        <f t="shared" ref="I4:I23" si="6">ROUND(F4+G4*1+1/2*H4*1^2,0)</f>
        <v>16</v>
      </c>
      <c r="J4">
        <f t="shared" ref="J4:J23" si="7">B4-I4</f>
        <v>-1</v>
      </c>
      <c r="K4">
        <f t="shared" ref="K4:K23" si="8">ABS(B4-I4)</f>
        <v>1</v>
      </c>
      <c r="L4">
        <f t="shared" ref="L4:L23" si="9">J4^2</f>
        <v>1</v>
      </c>
      <c r="M4">
        <f>ABS((B4-I4)/B4)</f>
        <v>6.6666666666666666E-2</v>
      </c>
    </row>
    <row r="5" spans="1:13" x14ac:dyDescent="0.25">
      <c r="A5" t="s">
        <v>5</v>
      </c>
      <c r="B5">
        <v>22</v>
      </c>
      <c r="C5">
        <f>ROUND(0.1*B4+(1-0.1)*C4,2)</f>
        <v>15.9</v>
      </c>
      <c r="D5">
        <f>ROUND(0.1*C5+(1-0.1)*D4,2)</f>
        <v>15.99</v>
      </c>
      <c r="E5">
        <f>ROUND(0.1*D5+(1-0.1)*E4,2)</f>
        <v>16</v>
      </c>
      <c r="F5">
        <f>ROUND(3*C5-3*D5+E5,2)</f>
        <v>15.73</v>
      </c>
      <c r="G5">
        <f>ROUND(0.1/2*(1-0.1)^2*((6-5*0.1)*C5-(10-8*0.1)*D5+(4-3*0.1)*E5),2)</f>
        <v>-0.02</v>
      </c>
      <c r="H5">
        <f>ROUND(0.1^2/(1-0.1)^2*(C5-2*D5+E5),2)</f>
        <v>0</v>
      </c>
      <c r="I5" s="6">
        <f t="shared" si="6"/>
        <v>16</v>
      </c>
      <c r="J5">
        <f t="shared" si="7"/>
        <v>6</v>
      </c>
      <c r="K5">
        <f t="shared" si="8"/>
        <v>6</v>
      </c>
      <c r="L5">
        <f t="shared" si="9"/>
        <v>36</v>
      </c>
      <c r="M5">
        <f t="shared" ref="M5:M23" si="10">ABS((B5-I5)/B5)</f>
        <v>0.27272727272727271</v>
      </c>
    </row>
    <row r="6" spans="1:13" x14ac:dyDescent="0.25">
      <c r="A6" t="s">
        <v>6</v>
      </c>
      <c r="B6">
        <v>8</v>
      </c>
      <c r="C6">
        <f t="shared" si="0"/>
        <v>16.510000000000002</v>
      </c>
      <c r="D6">
        <f t="shared" si="1"/>
        <v>16.04</v>
      </c>
      <c r="E6">
        <f t="shared" si="2"/>
        <v>16</v>
      </c>
      <c r="F6">
        <f t="shared" si="3"/>
        <v>17.41</v>
      </c>
      <c r="G6">
        <f t="shared" si="4"/>
        <v>0.1</v>
      </c>
      <c r="H6">
        <f t="shared" si="5"/>
        <v>0.01</v>
      </c>
      <c r="I6" s="6">
        <f t="shared" si="6"/>
        <v>18</v>
      </c>
      <c r="J6">
        <f t="shared" si="7"/>
        <v>-10</v>
      </c>
      <c r="K6">
        <f t="shared" si="8"/>
        <v>10</v>
      </c>
      <c r="L6">
        <f t="shared" si="9"/>
        <v>100</v>
      </c>
      <c r="M6">
        <f t="shared" si="10"/>
        <v>1.25</v>
      </c>
    </row>
    <row r="7" spans="1:13" x14ac:dyDescent="0.25">
      <c r="A7" t="s">
        <v>7</v>
      </c>
      <c r="B7">
        <v>26</v>
      </c>
      <c r="C7">
        <f t="shared" si="0"/>
        <v>15.66</v>
      </c>
      <c r="D7">
        <f t="shared" si="1"/>
        <v>16</v>
      </c>
      <c r="E7">
        <f t="shared" si="2"/>
        <v>16</v>
      </c>
      <c r="F7">
        <f t="shared" si="3"/>
        <v>14.98</v>
      </c>
      <c r="G7">
        <f t="shared" si="4"/>
        <v>-0.08</v>
      </c>
      <c r="H7">
        <f t="shared" si="5"/>
        <v>0</v>
      </c>
      <c r="I7" s="6">
        <f t="shared" si="6"/>
        <v>15</v>
      </c>
      <c r="J7">
        <f t="shared" si="7"/>
        <v>11</v>
      </c>
      <c r="K7">
        <f t="shared" si="8"/>
        <v>11</v>
      </c>
      <c r="L7">
        <f t="shared" si="9"/>
        <v>121</v>
      </c>
      <c r="M7">
        <f t="shared" si="10"/>
        <v>0.42307692307692307</v>
      </c>
    </row>
    <row r="8" spans="1:13" x14ac:dyDescent="0.25">
      <c r="A8" t="s">
        <v>8</v>
      </c>
      <c r="B8">
        <v>17</v>
      </c>
      <c r="C8">
        <f t="shared" si="0"/>
        <v>16.690000000000001</v>
      </c>
      <c r="D8">
        <f t="shared" si="1"/>
        <v>16.07</v>
      </c>
      <c r="E8">
        <f t="shared" si="2"/>
        <v>16.010000000000002</v>
      </c>
      <c r="F8">
        <f t="shared" si="3"/>
        <v>17.87</v>
      </c>
      <c r="G8">
        <f t="shared" si="4"/>
        <v>0.13</v>
      </c>
      <c r="H8">
        <f t="shared" si="5"/>
        <v>0.01</v>
      </c>
      <c r="I8" s="6">
        <f t="shared" si="6"/>
        <v>18</v>
      </c>
      <c r="J8">
        <f t="shared" si="7"/>
        <v>-1</v>
      </c>
      <c r="K8">
        <f t="shared" si="8"/>
        <v>1</v>
      </c>
      <c r="L8">
        <f t="shared" si="9"/>
        <v>1</v>
      </c>
      <c r="M8">
        <f t="shared" si="10"/>
        <v>5.8823529411764705E-2</v>
      </c>
    </row>
    <row r="9" spans="1:13" x14ac:dyDescent="0.25">
      <c r="A9" t="s">
        <v>9</v>
      </c>
      <c r="B9">
        <v>42</v>
      </c>
      <c r="C9">
        <f t="shared" si="0"/>
        <v>16.72</v>
      </c>
      <c r="D9">
        <f t="shared" si="1"/>
        <v>16.14</v>
      </c>
      <c r="E9">
        <f t="shared" si="2"/>
        <v>16.02</v>
      </c>
      <c r="F9">
        <f t="shared" si="3"/>
        <v>17.760000000000002</v>
      </c>
      <c r="G9">
        <f t="shared" si="4"/>
        <v>0.11</v>
      </c>
      <c r="H9">
        <f t="shared" si="5"/>
        <v>0.01</v>
      </c>
      <c r="I9" s="6">
        <f t="shared" si="6"/>
        <v>18</v>
      </c>
      <c r="J9">
        <f t="shared" si="7"/>
        <v>24</v>
      </c>
      <c r="K9">
        <f t="shared" si="8"/>
        <v>24</v>
      </c>
      <c r="L9">
        <f t="shared" si="9"/>
        <v>576</v>
      </c>
      <c r="M9">
        <f t="shared" si="10"/>
        <v>0.5714285714285714</v>
      </c>
    </row>
    <row r="10" spans="1:13" x14ac:dyDescent="0.25">
      <c r="A10" t="s">
        <v>10</v>
      </c>
      <c r="B10">
        <v>25</v>
      </c>
      <c r="C10">
        <f t="shared" si="0"/>
        <v>19.25</v>
      </c>
      <c r="D10">
        <f t="shared" si="1"/>
        <v>16.45</v>
      </c>
      <c r="E10">
        <f t="shared" si="2"/>
        <v>16.059999999999999</v>
      </c>
      <c r="F10">
        <f t="shared" si="3"/>
        <v>24.46</v>
      </c>
      <c r="G10">
        <f t="shared" si="4"/>
        <v>0.56999999999999995</v>
      </c>
      <c r="H10">
        <f t="shared" si="5"/>
        <v>0.03</v>
      </c>
      <c r="I10" s="6">
        <f t="shared" si="6"/>
        <v>25</v>
      </c>
      <c r="J10">
        <f t="shared" si="7"/>
        <v>0</v>
      </c>
      <c r="K10">
        <f t="shared" si="8"/>
        <v>0</v>
      </c>
      <c r="L10">
        <f t="shared" si="9"/>
        <v>0</v>
      </c>
      <c r="M10">
        <f t="shared" si="10"/>
        <v>0</v>
      </c>
    </row>
    <row r="11" spans="1:13" x14ac:dyDescent="0.25">
      <c r="A11" t="s">
        <v>11</v>
      </c>
      <c r="B11">
        <v>40</v>
      </c>
      <c r="C11">
        <f t="shared" si="0"/>
        <v>19.829999999999998</v>
      </c>
      <c r="D11">
        <f t="shared" si="1"/>
        <v>16.79</v>
      </c>
      <c r="E11">
        <f t="shared" si="2"/>
        <v>16.13</v>
      </c>
      <c r="F11">
        <f t="shared" si="3"/>
        <v>25.25</v>
      </c>
      <c r="G11">
        <f t="shared" si="4"/>
        <v>0.57999999999999996</v>
      </c>
      <c r="H11">
        <f t="shared" si="5"/>
        <v>0.03</v>
      </c>
      <c r="I11" s="6">
        <f t="shared" si="6"/>
        <v>26</v>
      </c>
      <c r="J11">
        <f t="shared" si="7"/>
        <v>14</v>
      </c>
      <c r="K11">
        <f t="shared" si="8"/>
        <v>14</v>
      </c>
      <c r="L11">
        <f t="shared" si="9"/>
        <v>196</v>
      </c>
      <c r="M11">
        <f t="shared" si="10"/>
        <v>0.35</v>
      </c>
    </row>
    <row r="12" spans="1:13" x14ac:dyDescent="0.25">
      <c r="A12" t="s">
        <v>12</v>
      </c>
      <c r="B12">
        <v>47</v>
      </c>
      <c r="C12">
        <f t="shared" si="0"/>
        <v>21.85</v>
      </c>
      <c r="D12">
        <f t="shared" si="1"/>
        <v>17.3</v>
      </c>
      <c r="E12">
        <f t="shared" si="2"/>
        <v>16.25</v>
      </c>
      <c r="F12">
        <f t="shared" si="3"/>
        <v>29.9</v>
      </c>
      <c r="G12">
        <f t="shared" si="4"/>
        <v>0.86</v>
      </c>
      <c r="H12">
        <f t="shared" si="5"/>
        <v>0.04</v>
      </c>
      <c r="I12" s="6">
        <f t="shared" si="6"/>
        <v>31</v>
      </c>
      <c r="J12">
        <f t="shared" si="7"/>
        <v>16</v>
      </c>
      <c r="K12">
        <f t="shared" si="8"/>
        <v>16</v>
      </c>
      <c r="L12">
        <f t="shared" si="9"/>
        <v>256</v>
      </c>
      <c r="M12">
        <f t="shared" si="10"/>
        <v>0.34042553191489361</v>
      </c>
    </row>
    <row r="13" spans="1:13" x14ac:dyDescent="0.25">
      <c r="A13" t="s">
        <v>13</v>
      </c>
      <c r="B13">
        <v>47</v>
      </c>
      <c r="C13">
        <f t="shared" si="0"/>
        <v>24.37</v>
      </c>
      <c r="D13">
        <f t="shared" si="1"/>
        <v>18.010000000000002</v>
      </c>
      <c r="E13">
        <f t="shared" si="2"/>
        <v>16.43</v>
      </c>
      <c r="F13">
        <f t="shared" si="3"/>
        <v>35.51</v>
      </c>
      <c r="G13">
        <f t="shared" si="4"/>
        <v>1.18</v>
      </c>
      <c r="H13">
        <f t="shared" si="5"/>
        <v>0.06</v>
      </c>
      <c r="I13" s="6">
        <f t="shared" si="6"/>
        <v>37</v>
      </c>
      <c r="J13">
        <f t="shared" si="7"/>
        <v>10</v>
      </c>
      <c r="K13">
        <f t="shared" si="8"/>
        <v>10</v>
      </c>
      <c r="L13">
        <f t="shared" si="9"/>
        <v>100</v>
      </c>
      <c r="M13">
        <f t="shared" si="10"/>
        <v>0.21276595744680851</v>
      </c>
    </row>
    <row r="14" spans="1:13" x14ac:dyDescent="0.25">
      <c r="A14" t="s">
        <v>2</v>
      </c>
      <c r="B14">
        <v>9</v>
      </c>
      <c r="C14">
        <f t="shared" si="0"/>
        <v>26.63</v>
      </c>
      <c r="D14">
        <f t="shared" si="1"/>
        <v>18.87</v>
      </c>
      <c r="E14">
        <f t="shared" si="2"/>
        <v>16.670000000000002</v>
      </c>
      <c r="F14">
        <f t="shared" si="3"/>
        <v>39.950000000000003</v>
      </c>
      <c r="G14">
        <f t="shared" si="4"/>
        <v>1.4</v>
      </c>
      <c r="H14">
        <f t="shared" si="5"/>
        <v>7.0000000000000007E-2</v>
      </c>
      <c r="I14" s="6">
        <f t="shared" si="6"/>
        <v>41</v>
      </c>
      <c r="J14">
        <f t="shared" si="7"/>
        <v>-32</v>
      </c>
      <c r="K14">
        <f t="shared" si="8"/>
        <v>32</v>
      </c>
      <c r="L14">
        <f t="shared" si="9"/>
        <v>1024</v>
      </c>
      <c r="M14">
        <f t="shared" si="10"/>
        <v>3.5555555555555554</v>
      </c>
    </row>
    <row r="15" spans="1:13" x14ac:dyDescent="0.25">
      <c r="A15" t="s">
        <v>3</v>
      </c>
      <c r="B15">
        <v>29</v>
      </c>
      <c r="C15">
        <f t="shared" si="0"/>
        <v>24.87</v>
      </c>
      <c r="D15">
        <f t="shared" si="1"/>
        <v>19.47</v>
      </c>
      <c r="E15">
        <f t="shared" si="2"/>
        <v>16.95</v>
      </c>
      <c r="F15">
        <f t="shared" si="3"/>
        <v>33.15</v>
      </c>
      <c r="G15">
        <f t="shared" si="4"/>
        <v>0.83</v>
      </c>
      <c r="H15">
        <f t="shared" si="5"/>
        <v>0.04</v>
      </c>
      <c r="I15" s="6">
        <f t="shared" si="6"/>
        <v>34</v>
      </c>
      <c r="J15">
        <f t="shared" si="7"/>
        <v>-5</v>
      </c>
      <c r="K15">
        <f t="shared" si="8"/>
        <v>5</v>
      </c>
      <c r="L15">
        <f t="shared" si="9"/>
        <v>25</v>
      </c>
      <c r="M15">
        <f t="shared" si="10"/>
        <v>0.17241379310344829</v>
      </c>
    </row>
    <row r="16" spans="1:13" x14ac:dyDescent="0.25">
      <c r="A16" t="s">
        <v>4</v>
      </c>
      <c r="B16">
        <v>20</v>
      </c>
      <c r="C16">
        <f t="shared" si="0"/>
        <v>25.28</v>
      </c>
      <c r="D16">
        <f t="shared" si="1"/>
        <v>20.05</v>
      </c>
      <c r="E16">
        <f t="shared" si="2"/>
        <v>17.260000000000002</v>
      </c>
      <c r="F16">
        <f t="shared" si="3"/>
        <v>32.950000000000003</v>
      </c>
      <c r="G16">
        <f t="shared" si="4"/>
        <v>0.75</v>
      </c>
      <c r="H16">
        <f t="shared" si="5"/>
        <v>0.03</v>
      </c>
      <c r="I16" s="6">
        <f t="shared" si="6"/>
        <v>34</v>
      </c>
      <c r="J16">
        <f t="shared" si="7"/>
        <v>-14</v>
      </c>
      <c r="K16">
        <f t="shared" si="8"/>
        <v>14</v>
      </c>
      <c r="L16">
        <f t="shared" si="9"/>
        <v>196</v>
      </c>
      <c r="M16">
        <f t="shared" si="10"/>
        <v>0.7</v>
      </c>
    </row>
    <row r="17" spans="1:13" x14ac:dyDescent="0.25">
      <c r="A17" t="s">
        <v>5</v>
      </c>
      <c r="B17">
        <v>22</v>
      </c>
      <c r="C17">
        <f t="shared" si="0"/>
        <v>24.75</v>
      </c>
      <c r="D17">
        <f t="shared" si="1"/>
        <v>20.52</v>
      </c>
      <c r="E17">
        <f t="shared" si="2"/>
        <v>17.59</v>
      </c>
      <c r="F17">
        <f t="shared" si="3"/>
        <v>30.28</v>
      </c>
      <c r="G17">
        <f t="shared" si="4"/>
        <v>0.5</v>
      </c>
      <c r="H17">
        <f t="shared" si="5"/>
        <v>0.02</v>
      </c>
      <c r="I17" s="6">
        <f t="shared" si="6"/>
        <v>31</v>
      </c>
      <c r="J17">
        <f t="shared" si="7"/>
        <v>-9</v>
      </c>
      <c r="K17">
        <f t="shared" si="8"/>
        <v>9</v>
      </c>
      <c r="L17">
        <f t="shared" si="9"/>
        <v>81</v>
      </c>
      <c r="M17">
        <f t="shared" si="10"/>
        <v>0.40909090909090912</v>
      </c>
    </row>
    <row r="18" spans="1:13" x14ac:dyDescent="0.25">
      <c r="A18" t="s">
        <v>6</v>
      </c>
      <c r="B18">
        <v>17</v>
      </c>
      <c r="C18">
        <f t="shared" si="0"/>
        <v>24.48</v>
      </c>
      <c r="D18">
        <f t="shared" si="1"/>
        <v>20.92</v>
      </c>
      <c r="E18">
        <f t="shared" si="2"/>
        <v>17.920000000000002</v>
      </c>
      <c r="F18">
        <f t="shared" si="3"/>
        <v>28.6</v>
      </c>
      <c r="G18">
        <f t="shared" si="4"/>
        <v>0.34</v>
      </c>
      <c r="H18">
        <f t="shared" si="5"/>
        <v>0.01</v>
      </c>
      <c r="I18" s="6">
        <f t="shared" si="6"/>
        <v>29</v>
      </c>
      <c r="J18">
        <f t="shared" si="7"/>
        <v>-12</v>
      </c>
      <c r="K18">
        <f t="shared" si="8"/>
        <v>12</v>
      </c>
      <c r="L18">
        <f t="shared" si="9"/>
        <v>144</v>
      </c>
      <c r="M18">
        <f t="shared" si="10"/>
        <v>0.70588235294117652</v>
      </c>
    </row>
    <row r="19" spans="1:13" x14ac:dyDescent="0.25">
      <c r="A19" t="s">
        <v>7</v>
      </c>
      <c r="B19">
        <v>6</v>
      </c>
      <c r="C19">
        <f t="shared" si="0"/>
        <v>23.73</v>
      </c>
      <c r="D19">
        <f t="shared" si="1"/>
        <v>21.2</v>
      </c>
      <c r="E19">
        <f t="shared" si="2"/>
        <v>18.25</v>
      </c>
      <c r="F19">
        <f t="shared" si="3"/>
        <v>25.84</v>
      </c>
      <c r="G19">
        <f t="shared" si="4"/>
        <v>0.12</v>
      </c>
      <c r="H19">
        <f t="shared" si="5"/>
        <v>-0.01</v>
      </c>
      <c r="I19" s="6">
        <f t="shared" si="6"/>
        <v>26</v>
      </c>
      <c r="J19">
        <f t="shared" si="7"/>
        <v>-20</v>
      </c>
      <c r="K19">
        <f t="shared" si="8"/>
        <v>20</v>
      </c>
      <c r="L19">
        <f t="shared" si="9"/>
        <v>400</v>
      </c>
      <c r="M19">
        <f t="shared" si="10"/>
        <v>3.3333333333333335</v>
      </c>
    </row>
    <row r="20" spans="1:13" x14ac:dyDescent="0.25">
      <c r="A20" t="s">
        <v>8</v>
      </c>
      <c r="B20">
        <v>16</v>
      </c>
      <c r="C20">
        <f t="shared" si="0"/>
        <v>21.96</v>
      </c>
      <c r="D20">
        <f t="shared" si="1"/>
        <v>21.28</v>
      </c>
      <c r="E20">
        <f t="shared" si="2"/>
        <v>18.55</v>
      </c>
      <c r="F20">
        <f t="shared" si="3"/>
        <v>20.59</v>
      </c>
      <c r="G20">
        <f t="shared" si="4"/>
        <v>-0.26</v>
      </c>
      <c r="H20">
        <f t="shared" si="5"/>
        <v>-0.03</v>
      </c>
      <c r="I20" s="6">
        <f t="shared" si="6"/>
        <v>20</v>
      </c>
      <c r="J20">
        <f t="shared" si="7"/>
        <v>-4</v>
      </c>
      <c r="K20">
        <f t="shared" si="8"/>
        <v>4</v>
      </c>
      <c r="L20">
        <f t="shared" si="9"/>
        <v>16</v>
      </c>
      <c r="M20">
        <f t="shared" si="10"/>
        <v>0.25</v>
      </c>
    </row>
    <row r="21" spans="1:13" x14ac:dyDescent="0.25">
      <c r="A21" t="s">
        <v>9</v>
      </c>
      <c r="B21">
        <v>12</v>
      </c>
      <c r="C21">
        <f t="shared" si="0"/>
        <v>21.36</v>
      </c>
      <c r="D21">
        <f t="shared" si="1"/>
        <v>21.29</v>
      </c>
      <c r="E21">
        <f t="shared" si="2"/>
        <v>18.82</v>
      </c>
      <c r="F21">
        <f t="shared" si="3"/>
        <v>19.03</v>
      </c>
      <c r="G21">
        <f t="shared" si="4"/>
        <v>-0.35</v>
      </c>
      <c r="H21">
        <f t="shared" si="5"/>
        <v>-0.03</v>
      </c>
      <c r="I21" s="6">
        <f t="shared" si="6"/>
        <v>19</v>
      </c>
      <c r="J21">
        <f t="shared" si="7"/>
        <v>-7</v>
      </c>
      <c r="K21">
        <f t="shared" si="8"/>
        <v>7</v>
      </c>
      <c r="L21">
        <f t="shared" si="9"/>
        <v>49</v>
      </c>
      <c r="M21">
        <f t="shared" si="10"/>
        <v>0.58333333333333337</v>
      </c>
    </row>
    <row r="22" spans="1:13" x14ac:dyDescent="0.25">
      <c r="A22" t="s">
        <v>10</v>
      </c>
      <c r="B22">
        <v>7</v>
      </c>
      <c r="C22">
        <f t="shared" si="0"/>
        <v>20.420000000000002</v>
      </c>
      <c r="D22">
        <f t="shared" si="1"/>
        <v>21.2</v>
      </c>
      <c r="E22">
        <f t="shared" si="2"/>
        <v>19.059999999999999</v>
      </c>
      <c r="F22">
        <f t="shared" si="3"/>
        <v>16.72</v>
      </c>
      <c r="G22">
        <f t="shared" si="4"/>
        <v>-0.49</v>
      </c>
      <c r="H22">
        <f t="shared" si="5"/>
        <v>-0.04</v>
      </c>
      <c r="I22" s="6">
        <f t="shared" si="6"/>
        <v>16</v>
      </c>
      <c r="J22">
        <f t="shared" si="7"/>
        <v>-9</v>
      </c>
      <c r="K22">
        <f t="shared" si="8"/>
        <v>9</v>
      </c>
      <c r="L22">
        <f t="shared" si="9"/>
        <v>81</v>
      </c>
      <c r="M22">
        <f t="shared" si="10"/>
        <v>1.2857142857142858</v>
      </c>
    </row>
    <row r="23" spans="1:13" x14ac:dyDescent="0.25">
      <c r="A23" t="s">
        <v>11</v>
      </c>
      <c r="B23">
        <v>7</v>
      </c>
      <c r="C23">
        <f>ROUND(0.1*B22+(1-0.1)*C22,2)</f>
        <v>19.079999999999998</v>
      </c>
      <c r="D23">
        <f t="shared" si="1"/>
        <v>20.99</v>
      </c>
      <c r="E23">
        <f t="shared" si="2"/>
        <v>19.25</v>
      </c>
      <c r="F23">
        <f t="shared" si="3"/>
        <v>13.52</v>
      </c>
      <c r="G23">
        <f t="shared" si="4"/>
        <v>-0.69</v>
      </c>
      <c r="H23">
        <f t="shared" si="5"/>
        <v>-0.05</v>
      </c>
      <c r="I23" s="6">
        <f t="shared" si="6"/>
        <v>13</v>
      </c>
      <c r="J23">
        <f t="shared" si="7"/>
        <v>-6</v>
      </c>
      <c r="K23">
        <f t="shared" si="8"/>
        <v>6</v>
      </c>
      <c r="L23">
        <f t="shared" si="9"/>
        <v>36</v>
      </c>
      <c r="M23">
        <f t="shared" si="10"/>
        <v>0.8571428571428571</v>
      </c>
    </row>
    <row r="24" spans="1:13" x14ac:dyDescent="0.25">
      <c r="A24" s="1" t="s">
        <v>12</v>
      </c>
      <c r="B24" s="1"/>
      <c r="C24">
        <f>ROUND(0.1*B23+(1-0.1)*C23,2)</f>
        <v>17.87</v>
      </c>
      <c r="D24" s="1">
        <f>ROUND(0.1*C24+(1-0.1)*D23,2)</f>
        <v>20.68</v>
      </c>
      <c r="E24" s="1">
        <f t="shared" si="2"/>
        <v>19.39</v>
      </c>
      <c r="F24" s="1">
        <f>ROUND(3*C24-3*D24+E24,2)</f>
        <v>10.96</v>
      </c>
      <c r="G24" s="1">
        <f t="shared" si="4"/>
        <v>-0.82</v>
      </c>
      <c r="H24" s="1">
        <f t="shared" si="5"/>
        <v>-0.05</v>
      </c>
      <c r="I24" s="5">
        <f t="shared" ref="I24" si="11">ROUND(F24+G24*1+1/2*H24*1^2,0)</f>
        <v>10</v>
      </c>
      <c r="J24" s="4">
        <f>SUM(J3:J23)</f>
        <v>-49</v>
      </c>
      <c r="K24" s="4">
        <f>SUM(K3:K23)</f>
        <v>211</v>
      </c>
      <c r="L24" s="4">
        <f>SUM(L3:L23)</f>
        <v>3439</v>
      </c>
      <c r="M24" s="4">
        <f>SUM(M3:M23)</f>
        <v>15.398380872887801</v>
      </c>
    </row>
    <row r="27" spans="1:13" x14ac:dyDescent="0.25">
      <c r="B27" t="s">
        <v>28</v>
      </c>
      <c r="C27">
        <f>COUNT(B3:B23)</f>
        <v>21</v>
      </c>
    </row>
    <row r="28" spans="1:13" x14ac:dyDescent="0.25">
      <c r="B28" s="3" t="s">
        <v>21</v>
      </c>
      <c r="C28" s="2">
        <f>K24/C27</f>
        <v>10.047619047619047</v>
      </c>
      <c r="E28" t="s">
        <v>30</v>
      </c>
      <c r="F28">
        <f>C31/3</f>
        <v>82.045049004583802</v>
      </c>
    </row>
    <row r="29" spans="1:13" x14ac:dyDescent="0.25">
      <c r="B29" s="3" t="s">
        <v>22</v>
      </c>
      <c r="C29" s="2">
        <f>L24/C27-1</f>
        <v>162.76190476190476</v>
      </c>
    </row>
    <row r="30" spans="1:13" x14ac:dyDescent="0.25">
      <c r="B30" s="3" t="s">
        <v>23</v>
      </c>
      <c r="C30" s="2">
        <f>(M24/C27)*100</f>
        <v>73.325623204227625</v>
      </c>
    </row>
    <row r="31" spans="1:13" x14ac:dyDescent="0.25">
      <c r="B31" s="3" t="s">
        <v>29</v>
      </c>
      <c r="C31" s="2">
        <f>SUM(C28:C30)</f>
        <v>246.13514701375141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Adjie Bramantya</dc:creator>
  <cp:lastModifiedBy>user</cp:lastModifiedBy>
  <dcterms:created xsi:type="dcterms:W3CDTF">2021-04-18T04:15:03Z</dcterms:created>
  <dcterms:modified xsi:type="dcterms:W3CDTF">2021-06-21T08:44:30Z</dcterms:modified>
</cp:coreProperties>
</file>