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/>
  <mc:AlternateContent xmlns:mc="http://schemas.openxmlformats.org/markup-compatibility/2006">
    <mc:Choice Requires="x15">
      <x15ac:absPath xmlns:x15ac="http://schemas.microsoft.com/office/spreadsheetml/2010/11/ac" url="/Users/aaronkonigsberg/Documents/Light-Projects/PunchlistTimelines/public/punchlists/"/>
    </mc:Choice>
  </mc:AlternateContent>
  <xr:revisionPtr revIDLastSave="0" documentId="13_ncr:1_{2EBA0919-70B4-A640-BE1E-5E4D7B3B4834}" xr6:coauthVersionLast="47" xr6:coauthVersionMax="47" xr10:uidLastSave="{00000000-0000-0000-0000-000000000000}"/>
  <bookViews>
    <workbookView xWindow="25140" yWindow="660" windowWidth="10540" windowHeight="21580" xr2:uid="{00000000-000D-0000-FFFF-FFFF00000000}"/>
  </bookViews>
  <sheets>
    <sheet name="Data" sheetId="1" r:id="rId1"/>
    <sheet name="Color Code" sheetId="3" r:id="rId2"/>
    <sheet name="Information" sheetId="4" r:id="rId3"/>
  </sheets>
  <definedNames>
    <definedName name="_xlnm.Print_Area" localSheetId="0">Data!$A$1:$P$76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76" i="1"/>
  <c r="O75" i="1"/>
  <c r="O74" i="1"/>
  <c r="O73" i="1"/>
  <c r="O72" i="1"/>
  <c r="O71" i="1"/>
  <c r="O70" i="1"/>
  <c r="O69" i="1"/>
  <c r="O68" i="1"/>
  <c r="O67" i="1"/>
  <c r="O66" i="1"/>
  <c r="C10" i="4"/>
  <c r="K30" i="1"/>
  <c r="O31" i="1"/>
  <c r="O15" i="1"/>
  <c r="O14" i="1"/>
  <c r="O13" i="1"/>
  <c r="O12" i="1"/>
  <c r="O11" i="1"/>
  <c r="O10" i="1"/>
  <c r="O9" i="1"/>
  <c r="J9" i="1"/>
  <c r="J10" i="1" s="1"/>
  <c r="J11" i="1" s="1"/>
  <c r="J12" i="1" s="1"/>
  <c r="J13" i="1" s="1"/>
  <c r="J14" i="1" s="1"/>
  <c r="J15" i="1" s="1"/>
  <c r="O3" i="1"/>
  <c r="O2" i="1"/>
  <c r="G76" i="1"/>
  <c r="G75" i="1"/>
  <c r="G74" i="1"/>
  <c r="G73" i="1"/>
  <c r="G72" i="1"/>
  <c r="G71" i="1"/>
  <c r="G70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48" i="1"/>
  <c r="F16" i="1"/>
  <c r="F21" i="1"/>
  <c r="F22" i="1"/>
  <c r="F23" i="1"/>
  <c r="F24" i="1"/>
  <c r="F25" i="1"/>
  <c r="F27" i="1"/>
  <c r="F28" i="1"/>
  <c r="F34" i="1"/>
  <c r="F35" i="1"/>
  <c r="F36" i="1"/>
  <c r="F37" i="1"/>
  <c r="F38" i="1"/>
  <c r="F40" i="1"/>
  <c r="F41" i="1"/>
  <c r="F46" i="1"/>
  <c r="F47" i="1"/>
  <c r="F49" i="1"/>
  <c r="F50" i="1"/>
  <c r="F51" i="1"/>
  <c r="F53" i="1"/>
  <c r="F59" i="1"/>
  <c r="F60" i="1"/>
  <c r="F61" i="1"/>
  <c r="F62" i="1"/>
  <c r="F63" i="1"/>
  <c r="F71" i="1"/>
  <c r="A3" i="1"/>
  <c r="A4" i="1" s="1"/>
  <c r="A5" i="1" s="1"/>
  <c r="A6" i="1" s="1"/>
  <c r="A7" i="1" s="1"/>
  <c r="A8" i="1" s="1"/>
  <c r="J3" i="1"/>
  <c r="J4" i="1" s="1"/>
  <c r="J5" i="1" s="1"/>
  <c r="J6" i="1" s="1"/>
  <c r="J7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3" i="1"/>
  <c r="H4" i="1" s="1"/>
  <c r="H5" i="1" s="1"/>
  <c r="H6" i="1" s="1"/>
  <c r="H7" i="1" s="1"/>
  <c r="F70" i="1" l="1"/>
  <c r="F52" i="1"/>
  <c r="F39" i="1"/>
  <c r="F26" i="1"/>
  <c r="F48" i="1"/>
  <c r="C11" i="4"/>
  <c r="F75" i="1"/>
  <c r="F57" i="1"/>
  <c r="F45" i="1"/>
  <c r="F33" i="1"/>
  <c r="F20" i="1"/>
  <c r="F74" i="1"/>
  <c r="F56" i="1"/>
  <c r="F44" i="1"/>
  <c r="F32" i="1"/>
  <c r="F19" i="1"/>
  <c r="F73" i="1"/>
  <c r="F55" i="1"/>
  <c r="F43" i="1"/>
  <c r="F30" i="1"/>
  <c r="F18" i="1"/>
  <c r="F72" i="1"/>
  <c r="F54" i="1"/>
  <c r="F42" i="1"/>
  <c r="F29" i="1"/>
  <c r="F17" i="1"/>
  <c r="F76" i="1"/>
  <c r="F58" i="1"/>
  <c r="G31" i="1"/>
  <c r="F31" i="1"/>
  <c r="J30" i="1"/>
  <c r="G15" i="1"/>
  <c r="F15" i="1"/>
  <c r="G14" i="1"/>
  <c r="F14" i="1"/>
  <c r="G13" i="1"/>
  <c r="F1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G9" i="1"/>
  <c r="F9" i="1"/>
  <c r="G10" i="1"/>
  <c r="F10" i="1"/>
  <c r="G11" i="1"/>
  <c r="F11" i="1"/>
  <c r="G12" i="1"/>
  <c r="F12" i="1"/>
  <c r="O4" i="1"/>
  <c r="G68" i="1"/>
  <c r="F68" i="1"/>
  <c r="G69" i="1"/>
  <c r="F69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G66" i="1"/>
  <c r="F66" i="1"/>
  <c r="G67" i="1"/>
  <c r="F67" i="1"/>
  <c r="G64" i="1"/>
  <c r="F64" i="1"/>
  <c r="G65" i="1"/>
  <c r="F65" i="1"/>
  <c r="C12" i="4"/>
  <c r="G2" i="1"/>
  <c r="F2" i="1"/>
  <c r="G3" i="1"/>
  <c r="F3" i="1"/>
  <c r="G4" i="1"/>
  <c r="F4" i="1"/>
  <c r="G5" i="1"/>
  <c r="F5" i="1"/>
  <c r="G6" i="1"/>
  <c r="F6" i="1"/>
  <c r="G7" i="1"/>
  <c r="F7" i="1"/>
  <c r="J32" i="1" l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31" i="1"/>
  <c r="I30" i="1"/>
  <c r="O16" i="1"/>
  <c r="O5" i="1"/>
  <c r="G8" i="1"/>
  <c r="F8" i="1"/>
  <c r="I32" i="1" l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31" i="1"/>
  <c r="O17" i="1"/>
  <c r="O7" i="1"/>
  <c r="O6" i="1"/>
  <c r="O18" i="1" l="1"/>
  <c r="O19" i="1" l="1"/>
  <c r="O20" i="1" l="1"/>
  <c r="L16" i="1" l="1"/>
  <c r="K17" i="1" s="1"/>
  <c r="K18" i="1" s="1"/>
  <c r="O21" i="1"/>
  <c r="L17" i="1" l="1"/>
  <c r="L18" i="1" s="1"/>
  <c r="K19" i="1" s="1"/>
  <c r="L19" i="1" s="1"/>
  <c r="K20" i="1" s="1"/>
  <c r="L20" i="1" s="1"/>
  <c r="O22" i="1"/>
  <c r="K21" i="1" l="1"/>
  <c r="O23" i="1"/>
  <c r="L21" i="1"/>
  <c r="K22" i="1" s="1"/>
  <c r="L22" i="1" s="1"/>
  <c r="K23" i="1" s="1"/>
  <c r="L23" i="1" s="1"/>
  <c r="K24" i="1" s="1"/>
  <c r="L24" i="1" s="1"/>
  <c r="K25" i="1" l="1"/>
  <c r="O24" i="1"/>
  <c r="K26" i="1" l="1"/>
  <c r="L25" i="1"/>
  <c r="O25" i="1"/>
  <c r="L26" i="1" l="1"/>
  <c r="K27" i="1" s="1"/>
  <c r="L27" i="1" s="1"/>
  <c r="K28" i="1" s="1"/>
  <c r="L28" i="1" s="1"/>
  <c r="L29" i="1" s="1"/>
  <c r="L30" i="1" s="1"/>
  <c r="K31" i="1" s="1"/>
  <c r="L31" i="1" s="1"/>
  <c r="K32" i="1" s="1"/>
  <c r="L32" i="1" s="1"/>
  <c r="K33" i="1" s="1"/>
  <c r="L33" i="1" s="1"/>
  <c r="K34" i="1" s="1"/>
  <c r="L34" i="1" s="1"/>
  <c r="K35" i="1" s="1"/>
  <c r="L35" i="1" s="1"/>
  <c r="K36" i="1" s="1"/>
  <c r="L36" i="1" s="1"/>
  <c r="K37" i="1" s="1"/>
  <c r="L37" i="1" s="1"/>
  <c r="K38" i="1" s="1"/>
  <c r="L38" i="1" s="1"/>
  <c r="K39" i="1" s="1"/>
  <c r="L39" i="1" s="1"/>
  <c r="K40" i="1" s="1"/>
  <c r="L40" i="1" s="1"/>
  <c r="O26" i="1"/>
  <c r="K41" i="1" l="1"/>
  <c r="K42" i="1" s="1"/>
  <c r="O27" i="1"/>
  <c r="L41" i="1" l="1"/>
  <c r="L42" i="1" s="1"/>
  <c r="K43" i="1" s="1"/>
  <c r="L43" i="1" s="1"/>
  <c r="K44" i="1" s="1"/>
  <c r="L44" i="1" s="1"/>
  <c r="K45" i="1" s="1"/>
  <c r="K46" i="1" s="1"/>
  <c r="O28" i="1"/>
  <c r="L45" i="1" l="1"/>
  <c r="K48" i="1"/>
  <c r="K47" i="1"/>
  <c r="L46" i="1"/>
  <c r="O29" i="1"/>
  <c r="L47" i="1" l="1"/>
  <c r="L48" i="1" s="1"/>
  <c r="K49" i="1" s="1"/>
  <c r="L49" i="1" s="1"/>
  <c r="K50" i="1" s="1"/>
  <c r="L50" i="1" s="1"/>
  <c r="K51" i="1"/>
  <c r="K52" i="1" s="1"/>
  <c r="K53" i="1" s="1"/>
  <c r="K54" i="1" s="1"/>
  <c r="O30" i="1"/>
  <c r="L51" i="1" l="1"/>
  <c r="L52" i="1" s="1"/>
  <c r="L53" i="1" s="1"/>
  <c r="L54" i="1" s="1"/>
  <c r="K55" i="1" s="1"/>
  <c r="O32" i="1"/>
  <c r="L55" i="1" l="1"/>
  <c r="K56" i="1"/>
  <c r="K57" i="1" s="1"/>
  <c r="K58" i="1" s="1"/>
  <c r="O33" i="1"/>
  <c r="L56" i="1" l="1"/>
  <c r="L57" i="1" s="1"/>
  <c r="L58" i="1" s="1"/>
  <c r="K59" i="1" s="1"/>
  <c r="L59" i="1" s="1"/>
  <c r="K60" i="1" s="1"/>
  <c r="O34" i="1"/>
  <c r="L60" i="1" l="1"/>
  <c r="K61" i="1"/>
  <c r="O35" i="1"/>
  <c r="L61" i="1" l="1"/>
  <c r="K62" i="1" s="1"/>
  <c r="L62" i="1" s="1"/>
  <c r="K63" i="1" s="1"/>
  <c r="L63" i="1" s="1"/>
  <c r="K64" i="1" s="1"/>
  <c r="L64" i="1" s="1"/>
  <c r="K65" i="1" s="1"/>
  <c r="L65" i="1" s="1"/>
  <c r="O36" i="1"/>
  <c r="O37" i="1" l="1"/>
  <c r="O38" i="1" l="1"/>
  <c r="O39" i="1" l="1"/>
  <c r="O40" i="1" l="1"/>
  <c r="O41" i="1" l="1"/>
  <c r="O42" i="1" l="1"/>
  <c r="O43" i="1" l="1"/>
  <c r="O44" i="1" l="1"/>
  <c r="O45" i="1" l="1"/>
  <c r="O46" i="1" l="1"/>
  <c r="O47" i="1" l="1"/>
  <c r="O48" i="1" l="1"/>
  <c r="O49" i="1" l="1"/>
  <c r="O50" i="1" l="1"/>
  <c r="O51" i="1" l="1"/>
  <c r="O52" i="1" l="1"/>
  <c r="O53" i="1" l="1"/>
  <c r="O54" i="1" l="1"/>
  <c r="O55" i="1" l="1"/>
  <c r="O56" i="1" l="1"/>
  <c r="O57" i="1" l="1"/>
  <c r="O58" i="1" l="1"/>
  <c r="O59" i="1" l="1"/>
  <c r="O60" i="1" l="1"/>
  <c r="O61" i="1" l="1"/>
  <c r="O62" i="1" l="1"/>
  <c r="O63" i="1" l="1"/>
  <c r="O64" i="1" l="1"/>
  <c r="O65" i="1" l="1"/>
  <c r="L2" i="1"/>
  <c r="K3" i="1" s="1"/>
  <c r="L3" i="1" l="1"/>
  <c r="K4" i="1" s="1"/>
  <c r="L4" i="1" l="1"/>
  <c r="K5" i="1" s="1"/>
  <c r="L5" i="1" l="1"/>
  <c r="K6" i="1" s="1"/>
  <c r="L6" i="1" l="1"/>
  <c r="K7" i="1" s="1"/>
  <c r="L7" i="1" l="1"/>
  <c r="K8" i="1" s="1"/>
  <c r="L8" i="1" l="1"/>
  <c r="K9" i="1"/>
  <c r="K10" i="1" l="1"/>
  <c r="L9" i="1"/>
  <c r="K11" i="1" l="1"/>
  <c r="L10" i="1"/>
  <c r="K12" i="1" l="1"/>
  <c r="L11" i="1"/>
  <c r="K13" i="1" l="1"/>
  <c r="L12" i="1"/>
  <c r="K14" i="1" l="1"/>
  <c r="L13" i="1"/>
  <c r="L14" i="1" l="1"/>
  <c r="K15" i="1"/>
  <c r="L15" i="1" l="1"/>
</calcChain>
</file>

<file path=xl/sharedStrings.xml><?xml version="1.0" encoding="utf-8"?>
<sst xmlns="http://schemas.openxmlformats.org/spreadsheetml/2006/main" count="264" uniqueCount="124">
  <si>
    <t>KEY</t>
  </si>
  <si>
    <t>Inniative Cost &amp; Description</t>
  </si>
  <si>
    <t>$ Difference</t>
  </si>
  <si>
    <t>% Difference</t>
  </si>
  <si>
    <t>Item Status</t>
  </si>
  <si>
    <t>Item Active</t>
  </si>
  <si>
    <t>Current Phase</t>
  </si>
  <si>
    <t>Start Date</t>
  </si>
  <si>
    <t>End Date</t>
  </si>
  <si>
    <t>Duration</t>
  </si>
  <si>
    <t>Item Color</t>
  </si>
  <si>
    <t>Color Code</t>
  </si>
  <si>
    <t>Initial Site Survey (By Owner)</t>
  </si>
  <si>
    <t>Archtectual Plans (By Owner)</t>
  </si>
  <si>
    <t>Architectual / Planning / Zonning</t>
  </si>
  <si>
    <t>Constructuction Plans (By Owner)</t>
  </si>
  <si>
    <t>Proposal &amp; Design Review</t>
  </si>
  <si>
    <t>Sign Contracts &amp; Begin Ordering</t>
  </si>
  <si>
    <t>Building Permit (By Owner)</t>
  </si>
  <si>
    <t>To Do</t>
  </si>
  <si>
    <t>Kitchen &amp; Cabinets (By Owner)</t>
  </si>
  <si>
    <t>Countertops (By Owner)</t>
  </si>
  <si>
    <t>Bathroom Vanities (By Owner)</t>
  </si>
  <si>
    <t>Appliances (By Owner)</t>
  </si>
  <si>
    <t>Tile (By Owner)</t>
  </si>
  <si>
    <t>Alarm System (By Owner)</t>
  </si>
  <si>
    <t>Interior Fixtures (By Owner)</t>
  </si>
  <si>
    <t>Temporary Utilities</t>
  </si>
  <si>
    <t>Demolition (Site &amp; Structure)</t>
  </si>
  <si>
    <t>Carting &amp; Junking (Allowance)</t>
  </si>
  <si>
    <t>Inital Site Grading</t>
  </si>
  <si>
    <t>Concrete Foundation &amp; Footings</t>
  </si>
  <si>
    <t>Structural Steel</t>
  </si>
  <si>
    <t>Inspection (Foundaiton)</t>
  </si>
  <si>
    <t>Patio &amp; Deck (Blue Stone)</t>
  </si>
  <si>
    <t>Inspection (Patio &amp; Deck)</t>
  </si>
  <si>
    <t>lnterior Rails &amp; Stairs (Red Oak)</t>
  </si>
  <si>
    <t>Framing (Interior &amp; Exterior)</t>
  </si>
  <si>
    <t>Inspection (Framing)</t>
  </si>
  <si>
    <t>Rough Electrical &amp; Generator</t>
  </si>
  <si>
    <t>HVAC (2 Hydro Systems - 3 Zones)</t>
  </si>
  <si>
    <t>Plumbing / Duct / Gas Work</t>
  </si>
  <si>
    <t>Insulation (Spray Foam)</t>
  </si>
  <si>
    <t>Inspection (Plumbing &amp; Electrical)</t>
  </si>
  <si>
    <t>Inspection (HVAC)</t>
  </si>
  <si>
    <t>Drywall &amp; Wall Patching</t>
  </si>
  <si>
    <t>Roofing (Patch To Match)</t>
  </si>
  <si>
    <t>Copper Roofing &amp; Flashing</t>
  </si>
  <si>
    <t>Exterior Doors &amp; Windows</t>
  </si>
  <si>
    <t>Composite Shutters (7 Pair)</t>
  </si>
  <si>
    <t>Exterior Trim &amp; Labor</t>
  </si>
  <si>
    <t>Garage Doors &amp; Motors (2x)</t>
  </si>
  <si>
    <t>Gutters &amp; Leaders</t>
  </si>
  <si>
    <t>Door &amp; Window Vapor Barrier</t>
  </si>
  <si>
    <t>Inspection (Weatherproofing)</t>
  </si>
  <si>
    <t>Exterior Siding (Hardi Plank 6")</t>
  </si>
  <si>
    <t>Exterior Paint &amp; Labor</t>
  </si>
  <si>
    <t>TIie Labor</t>
  </si>
  <si>
    <t>Hardwood Floors (3 1/4" Red Oak)</t>
  </si>
  <si>
    <t>Interior Trim &amp; Labor</t>
  </si>
  <si>
    <t>Interior Paint / Stain</t>
  </si>
  <si>
    <t>Vanity Installation</t>
  </si>
  <si>
    <t>Shower Door Instillation (3 Baths)</t>
  </si>
  <si>
    <t>Appliance Installation</t>
  </si>
  <si>
    <t>Mirror &amp; Accessory Installation</t>
  </si>
  <si>
    <t>Grading &amp; Landscaping (By Owner)</t>
  </si>
  <si>
    <t>Irrigation System (Allowance)</t>
  </si>
  <si>
    <t>Electric / Radiant Floor Heat</t>
  </si>
  <si>
    <t>Windows (Attic &amp; Basment)</t>
  </si>
  <si>
    <t>Interior Doors &amp; Hardware</t>
  </si>
  <si>
    <t>Skylights &amp; Fireplace</t>
  </si>
  <si>
    <t>Driveway Demo, Prep &amp; Pavement</t>
  </si>
  <si>
    <t>Replace Entry Columns &amp; Portico</t>
  </si>
  <si>
    <t>Final Site Clean Up</t>
  </si>
  <si>
    <t>Final Site Survey (By Owner)</t>
  </si>
  <si>
    <t>Inspection (Final C of O)</t>
  </si>
  <si>
    <t>Final Move-In &amp; Furniture</t>
  </si>
  <si>
    <t>Project Supervision</t>
  </si>
  <si>
    <t>Builders Insurance</t>
  </si>
  <si>
    <t>Equipment &amp; Tool Rental</t>
  </si>
  <si>
    <t>Misc. Labor &amp; Supplies</t>
  </si>
  <si>
    <t>Project Overhead &amp; Profit</t>
  </si>
  <si>
    <t>Interior Design Fees</t>
  </si>
  <si>
    <t>Material Waste (10%)</t>
  </si>
  <si>
    <t>Contingency Fees (25%)</t>
  </si>
  <si>
    <t>Legal / Professional Fees</t>
  </si>
  <si>
    <t>Loans &amp; Interest (By Owner)</t>
  </si>
  <si>
    <t>Punchlist Coordination (1%)</t>
  </si>
  <si>
    <t>Code</t>
  </si>
  <si>
    <t>Color</t>
  </si>
  <si>
    <t>Description</t>
  </si>
  <si>
    <t>Purple</t>
  </si>
  <si>
    <t>Punchlist Activities</t>
  </si>
  <si>
    <t>Dark Blue</t>
  </si>
  <si>
    <t>Professional Reviews</t>
  </si>
  <si>
    <t>Light Blue</t>
  </si>
  <si>
    <t>Client Due Dilligence</t>
  </si>
  <si>
    <t>Grey</t>
  </si>
  <si>
    <t>Municipal Reviews</t>
  </si>
  <si>
    <t>Blue</t>
  </si>
  <si>
    <t>Contrsturction</t>
  </si>
  <si>
    <t>Cyan</t>
  </si>
  <si>
    <t>Purchase Orders</t>
  </si>
  <si>
    <t>Client Name:</t>
  </si>
  <si>
    <t>AMDS Consulting Inc.</t>
  </si>
  <si>
    <t>Contractor:</t>
  </si>
  <si>
    <t>Chris Fitzgerald Inc.</t>
  </si>
  <si>
    <t>Address:</t>
  </si>
  <si>
    <t>11 Clinton Lane, Harrison, NY 10528</t>
  </si>
  <si>
    <t>Building SF</t>
  </si>
  <si>
    <t>4,000-5,000 SF</t>
  </si>
  <si>
    <t>Lot Size (SF)</t>
  </si>
  <si>
    <t>~ 1.0 Acres</t>
  </si>
  <si>
    <t>Accept Bid ($)</t>
  </si>
  <si>
    <t>Market Bid ($)</t>
  </si>
  <si>
    <t>Total Cost ($)</t>
  </si>
  <si>
    <t>Realized Cost</t>
  </si>
  <si>
    <t>No notes</t>
  </si>
  <si>
    <t>This is a longer bigger note just to test longer and bigger notes.</t>
  </si>
  <si>
    <t>offset</t>
  </si>
  <si>
    <t>Accepted Cost</t>
  </si>
  <si>
    <t>Market Cost</t>
  </si>
  <si>
    <t>Notes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</si>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</sst>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8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i/>
      <u/>
      <sz val="12"/>
      <color theme="0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theme="0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A25E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3" fillId="3" borderId="3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4" fillId="10" borderId="4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6" fillId="10" borderId="4" xfId="0" applyFont="1" applyFill="1" applyBorder="1" applyAlignment="1">
      <alignment horizontal="right" vertical="center"/>
    </xf>
    <xf numFmtId="14" fontId="6" fillId="0" borderId="4" xfId="0" applyNumberFormat="1" applyFont="1" applyBorder="1" applyAlignment="1">
      <alignment horizontal="right" vertical="center"/>
    </xf>
    <xf numFmtId="14" fontId="6" fillId="10" borderId="4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64" fontId="6" fillId="10" borderId="4" xfId="0" applyNumberFormat="1" applyFont="1" applyFill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9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2" fontId="11" fillId="2" borderId="1" xfId="0" applyNumberFormat="1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6" fillId="10" borderId="7" xfId="0" applyFont="1" applyFill="1" applyBorder="1" applyAlignment="1">
      <alignment horizontal="right" vertical="center"/>
    </xf>
    <xf numFmtId="14" fontId="6" fillId="0" borderId="7" xfId="0" applyNumberFormat="1" applyFont="1" applyBorder="1" applyAlignment="1">
      <alignment horizontal="right" vertical="center"/>
    </xf>
    <xf numFmtId="14" fontId="6" fillId="10" borderId="7" xfId="0" applyNumberFormat="1" applyFont="1" applyFill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64" fontId="6" fillId="10" borderId="7" xfId="0" applyNumberFormat="1" applyFont="1" applyFill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10" borderId="11" xfId="0" applyFont="1" applyFill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9" fontId="9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49" fontId="1" fillId="0" borderId="0" xfId="0" applyNumberFormat="1" applyFont="1"/>
    <xf numFmtId="0" fontId="12" fillId="11" borderId="3" xfId="0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right" vertical="center"/>
    </xf>
    <xf numFmtId="0" fontId="7" fillId="11" borderId="4" xfId="0" applyFont="1" applyFill="1" applyBorder="1" applyAlignment="1">
      <alignment horizontal="right" vertical="center"/>
    </xf>
    <xf numFmtId="0" fontId="6" fillId="11" borderId="4" xfId="0" applyFont="1" applyFill="1" applyBorder="1" applyAlignment="1">
      <alignment horizontal="right" vertical="center"/>
    </xf>
    <xf numFmtId="14" fontId="6" fillId="11" borderId="4" xfId="0" applyNumberFormat="1" applyFont="1" applyFill="1" applyBorder="1" applyAlignment="1">
      <alignment horizontal="right" vertical="center"/>
    </xf>
    <xf numFmtId="0" fontId="6" fillId="11" borderId="5" xfId="0" applyFont="1" applyFill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164" fontId="6" fillId="11" borderId="4" xfId="0" applyNumberFormat="1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right" vertical="center"/>
    </xf>
    <xf numFmtId="0" fontId="3" fillId="3" borderId="14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0" fontId="13" fillId="0" borderId="0" xfId="0" applyFont="1" applyAlignment="1">
      <alignment vertical="center"/>
    </xf>
    <xf numFmtId="165" fontId="10" fillId="0" borderId="0" xfId="0" applyNumberFormat="1" applyFont="1" applyAlignment="1">
      <alignment horizontal="right" vertical="center"/>
    </xf>
    <xf numFmtId="0" fontId="15" fillId="0" borderId="0" xfId="0" applyFont="1"/>
    <xf numFmtId="0" fontId="5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vertical="center"/>
    </xf>
    <xf numFmtId="44" fontId="2" fillId="0" borderId="6" xfId="1" applyFont="1" applyBorder="1" applyAlignment="1">
      <alignment horizontal="right" vertical="center" wrapText="1"/>
    </xf>
    <xf numFmtId="44" fontId="10" fillId="10" borderId="7" xfId="1" applyFont="1" applyFill="1" applyBorder="1" applyAlignment="1">
      <alignment horizontal="right" vertical="center" wrapText="1"/>
    </xf>
    <xf numFmtId="44" fontId="2" fillId="0" borderId="7" xfId="1" applyFont="1" applyBorder="1" applyAlignment="1">
      <alignment horizontal="right" vertical="center" wrapText="1"/>
    </xf>
    <xf numFmtId="44" fontId="2" fillId="0" borderId="9" xfId="1" applyFont="1" applyBorder="1" applyAlignment="1">
      <alignment horizontal="right" vertical="center" wrapText="1"/>
    </xf>
    <xf numFmtId="44" fontId="10" fillId="10" borderId="4" xfId="1" applyFont="1" applyFill="1" applyBorder="1" applyAlignment="1">
      <alignment horizontal="right" vertical="center" wrapText="1"/>
    </xf>
    <xf numFmtId="44" fontId="2" fillId="0" borderId="4" xfId="1" applyFont="1" applyBorder="1" applyAlignment="1">
      <alignment horizontal="right" vertical="center" wrapText="1"/>
    </xf>
    <xf numFmtId="44" fontId="2" fillId="11" borderId="9" xfId="1" applyFont="1" applyFill="1" applyBorder="1" applyAlignment="1">
      <alignment horizontal="right" vertical="center" wrapText="1"/>
    </xf>
    <xf numFmtId="44" fontId="10" fillId="11" borderId="4" xfId="1" applyFont="1" applyFill="1" applyBorder="1" applyAlignment="1">
      <alignment horizontal="right" vertical="center" wrapText="1"/>
    </xf>
    <xf numFmtId="44" fontId="2" fillId="11" borderId="4" xfId="1" applyFont="1" applyFill="1" applyBorder="1" applyAlignment="1">
      <alignment horizontal="right" vertical="center" wrapText="1"/>
    </xf>
    <xf numFmtId="44" fontId="3" fillId="0" borderId="9" xfId="1" applyFont="1" applyBorder="1" applyAlignment="1">
      <alignment horizontal="right" vertical="center"/>
    </xf>
    <xf numFmtId="44" fontId="3" fillId="11" borderId="9" xfId="1" applyFont="1" applyFill="1" applyBorder="1" applyAlignment="1">
      <alignment horizontal="right" vertical="center"/>
    </xf>
    <xf numFmtId="44" fontId="2" fillId="0" borderId="10" xfId="1" applyFont="1" applyBorder="1" applyAlignment="1">
      <alignment horizontal="right" vertical="center" wrapText="1"/>
    </xf>
    <xf numFmtId="44" fontId="10" fillId="10" borderId="11" xfId="1" applyFont="1" applyFill="1" applyBorder="1" applyAlignment="1">
      <alignment horizontal="right" vertical="center" wrapText="1"/>
    </xf>
    <xf numFmtId="44" fontId="2" fillId="0" borderId="11" xfId="1" applyFont="1" applyBorder="1" applyAlignment="1">
      <alignment horizontal="right" vertical="center" wrapText="1"/>
    </xf>
    <xf numFmtId="44" fontId="1" fillId="10" borderId="7" xfId="1" applyFont="1" applyFill="1" applyBorder="1" applyAlignment="1">
      <alignment horizontal="right" vertical="center"/>
    </xf>
    <xf numFmtId="44" fontId="1" fillId="10" borderId="4" xfId="1" applyFont="1" applyFill="1" applyBorder="1" applyAlignment="1">
      <alignment horizontal="right" vertical="center"/>
    </xf>
    <xf numFmtId="44" fontId="1" fillId="11" borderId="4" xfId="1" applyFont="1" applyFill="1" applyBorder="1" applyAlignment="1">
      <alignment horizontal="right" vertical="center"/>
    </xf>
    <xf numFmtId="44" fontId="1" fillId="10" borderId="11" xfId="1" applyFont="1" applyFill="1" applyBorder="1" applyAlignment="1">
      <alignment horizontal="right" vertical="center"/>
    </xf>
    <xf numFmtId="9" fontId="1" fillId="0" borderId="7" xfId="2" applyFont="1" applyBorder="1" applyAlignment="1">
      <alignment horizontal="right" vertical="center"/>
    </xf>
    <xf numFmtId="9" fontId="1" fillId="0" borderId="4" xfId="2" applyFont="1" applyBorder="1" applyAlignment="1">
      <alignment horizontal="right" vertical="center"/>
    </xf>
    <xf numFmtId="9" fontId="1" fillId="11" borderId="4" xfId="2" applyFont="1" applyFill="1" applyBorder="1" applyAlignment="1">
      <alignment horizontal="right" vertical="center"/>
    </xf>
    <xf numFmtId="9" fontId="1" fillId="0" borderId="11" xfId="2" applyFont="1" applyBorder="1" applyAlignment="1">
      <alignment horizontal="right" vertical="center"/>
    </xf>
    <xf numFmtId="0" fontId="3" fillId="10" borderId="7" xfId="0" applyFont="1" applyFill="1" applyBorder="1" applyAlignment="1">
      <alignment horizontal="right" vertical="center"/>
    </xf>
  </cellXfs>
  <cellStyles count="3">
    <cellStyle name="Currency" xfId="1" builtinId="4"/>
    <cellStyle name="Normal" xfId="0" builtinId="0"/>
    <cellStyle name="Percent" xfId="2" builtinId="5"/>
  </cellStyles>
  <dxfs count="8">
    <dxf>
      <font>
        <color theme="3"/>
      </font>
      <fill>
        <patternFill patternType="solid">
          <bgColor theme="9" tint="0.79998168889431442"/>
        </patternFill>
      </fill>
    </dxf>
    <dxf>
      <font>
        <color rgb="FF00B050"/>
      </font>
    </dxf>
    <dxf>
      <font>
        <color theme="1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9" tint="0.79998168889431442"/>
        </patternFill>
      </fill>
    </dxf>
    <dxf>
      <font>
        <color rgb="FF00B050"/>
      </font>
    </dxf>
    <dxf>
      <font>
        <color theme="1"/>
      </font>
    </dxf>
    <dxf>
      <font>
        <b val="0"/>
        <i/>
        <color rgb="FFFF0000"/>
      </font>
    </dxf>
    <dxf>
      <font>
        <color rgb="FFFF0000"/>
      </font>
    </dxf>
  </dxfs>
  <tableStyles count="0" defaultTableStyle="TableStyleMedium2" defaultPivotStyle="PivotStyleMedium9"/>
  <colors>
    <mruColors>
      <color rgb="FFF754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6"/>
  <sheetViews>
    <sheetView tabSelected="1" topLeftCell="F1" workbookViewId="0">
      <selection activeCell="H7" sqref="H7:H31"/>
    </sheetView>
  </sheetViews>
  <sheetFormatPr baseColWidth="10" defaultColWidth="8.83203125" defaultRowHeight="16" x14ac:dyDescent="0.2"/>
  <cols>
    <col min="1" max="1" width="10.6640625" customWidth="1"/>
    <col min="2" max="2" width="35.6640625" customWidth="1"/>
    <col min="3" max="5" width="15.6640625" customWidth="1"/>
    <col min="6" max="7" width="15.6640625" style="1" customWidth="1"/>
    <col min="8" max="16" width="15.6640625" customWidth="1"/>
    <col min="17" max="17" width="75.6640625" style="31" customWidth="1"/>
  </cols>
  <sheetData>
    <row r="1" spans="1:17" ht="20.25" customHeight="1" x14ac:dyDescent="0.2">
      <c r="A1" s="26" t="s">
        <v>0</v>
      </c>
      <c r="B1" s="41" t="s">
        <v>1</v>
      </c>
      <c r="C1" s="13" t="s">
        <v>120</v>
      </c>
      <c r="D1" s="27" t="s">
        <v>121</v>
      </c>
      <c r="E1" s="14" t="s">
        <v>116</v>
      </c>
      <c r="F1" s="28" t="s">
        <v>2</v>
      </c>
      <c r="G1" s="28" t="s">
        <v>3</v>
      </c>
      <c r="H1" s="15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9</v>
      </c>
      <c r="N1" s="14" t="s">
        <v>119</v>
      </c>
      <c r="O1" s="16" t="s">
        <v>10</v>
      </c>
      <c r="P1" s="17" t="s">
        <v>11</v>
      </c>
      <c r="Q1" s="57" t="s">
        <v>122</v>
      </c>
    </row>
    <row r="2" spans="1:17" ht="20.25" customHeight="1" x14ac:dyDescent="0.2">
      <c r="A2" s="4">
        <v>1</v>
      </c>
      <c r="B2" s="43" t="s">
        <v>12</v>
      </c>
      <c r="C2" s="58">
        <v>0</v>
      </c>
      <c r="D2" s="59">
        <v>0</v>
      </c>
      <c r="E2" s="60">
        <v>0</v>
      </c>
      <c r="F2" s="72">
        <f>E2-C2</f>
        <v>0</v>
      </c>
      <c r="G2" s="76" t="e">
        <f>(E2-C2)/C2</f>
        <v>#DIV/0!</v>
      </c>
      <c r="H2" s="80" t="s">
        <v>123</v>
      </c>
      <c r="I2" s="18" t="b">
        <v>1</v>
      </c>
      <c r="J2" s="19" t="b">
        <v>0</v>
      </c>
      <c r="K2" s="20">
        <v>45658</v>
      </c>
      <c r="L2" s="21">
        <f t="shared" ref="L2:L33" si="0">K2+M2</f>
        <v>45659</v>
      </c>
      <c r="M2" s="22">
        <v>1</v>
      </c>
      <c r="N2" s="22">
        <v>0</v>
      </c>
      <c r="O2" s="23" t="str">
        <f>VLOOKUP(P2,'Color Code'!$A$2:$B$7,2,FALSE)</f>
        <v>Dark Blue</v>
      </c>
      <c r="P2" s="24">
        <v>1</v>
      </c>
      <c r="Q2" s="31" t="s">
        <v>117</v>
      </c>
    </row>
    <row r="3" spans="1:17" ht="20.25" customHeight="1" x14ac:dyDescent="0.2">
      <c r="A3" s="4">
        <f>A2+1</f>
        <v>2</v>
      </c>
      <c r="B3" s="2" t="s">
        <v>13</v>
      </c>
      <c r="C3" s="61">
        <v>0</v>
      </c>
      <c r="D3" s="62">
        <v>0</v>
      </c>
      <c r="E3" s="63">
        <v>0</v>
      </c>
      <c r="F3" s="73">
        <f>E3-C3</f>
        <v>0</v>
      </c>
      <c r="G3" s="77" t="e">
        <f t="shared" ref="G3:G62" si="1">(E3-C3)/C3</f>
        <v>#DIV/0!</v>
      </c>
      <c r="H3" s="5" t="str">
        <f>H2</f>
        <v>Done</v>
      </c>
      <c r="I3" s="6" t="b">
        <f>I2</f>
        <v>1</v>
      </c>
      <c r="J3" s="7" t="b">
        <f>J2</f>
        <v>0</v>
      </c>
      <c r="K3" s="8">
        <f>L2</f>
        <v>45659</v>
      </c>
      <c r="L3" s="9">
        <f t="shared" si="0"/>
        <v>45689</v>
      </c>
      <c r="M3" s="10">
        <v>30</v>
      </c>
      <c r="N3" s="22">
        <v>1</v>
      </c>
      <c r="O3" s="11" t="str">
        <f>VLOOKUP(P3,'Color Code'!$A$2:$B$7,2,FALSE)</f>
        <v>Dark Blue</v>
      </c>
      <c r="P3" s="12">
        <v>1</v>
      </c>
      <c r="Q3" s="31" t="s">
        <v>118</v>
      </c>
    </row>
    <row r="4" spans="1:17" ht="20.25" customHeight="1" x14ac:dyDescent="0.2">
      <c r="A4" s="4">
        <f t="shared" ref="A4:A67" si="2">A3+1</f>
        <v>3</v>
      </c>
      <c r="B4" s="32" t="s">
        <v>14</v>
      </c>
      <c r="C4" s="64">
        <v>0</v>
      </c>
      <c r="D4" s="65">
        <v>0</v>
      </c>
      <c r="E4" s="66">
        <v>0</v>
      </c>
      <c r="F4" s="74">
        <f t="shared" ref="F4:F63" si="3">E4-C4</f>
        <v>0</v>
      </c>
      <c r="G4" s="78" t="e">
        <f t="shared" si="1"/>
        <v>#DIV/0!</v>
      </c>
      <c r="H4" s="33" t="str">
        <f t="shared" ref="H4:H67" si="4">H3</f>
        <v>Done</v>
      </c>
      <c r="I4" s="34" t="b">
        <f t="shared" ref="I4:I67" si="5">I3</f>
        <v>1</v>
      </c>
      <c r="J4" s="35" t="b">
        <f t="shared" ref="J4:J67" si="6">J3</f>
        <v>0</v>
      </c>
      <c r="K4" s="36">
        <f t="shared" ref="K4:K28" si="7">L3</f>
        <v>45689</v>
      </c>
      <c r="L4" s="36">
        <f t="shared" si="0"/>
        <v>45704</v>
      </c>
      <c r="M4" s="35">
        <v>15</v>
      </c>
      <c r="N4" s="22">
        <v>31</v>
      </c>
      <c r="O4" s="40" t="str">
        <f>VLOOKUP(P4,'Color Code'!$A$2:$B$7,2,FALSE)</f>
        <v>Grey</v>
      </c>
      <c r="P4" s="37">
        <v>3</v>
      </c>
    </row>
    <row r="5" spans="1:17" ht="20.25" customHeight="1" x14ac:dyDescent="0.2">
      <c r="A5" s="4">
        <f t="shared" si="2"/>
        <v>4</v>
      </c>
      <c r="B5" s="2" t="s">
        <v>15</v>
      </c>
      <c r="C5" s="61">
        <v>0</v>
      </c>
      <c r="D5" s="62">
        <v>0</v>
      </c>
      <c r="E5" s="63">
        <v>0</v>
      </c>
      <c r="F5" s="73">
        <f t="shared" si="3"/>
        <v>0</v>
      </c>
      <c r="G5" s="77" t="e">
        <f t="shared" si="1"/>
        <v>#DIV/0!</v>
      </c>
      <c r="H5" s="5" t="str">
        <f t="shared" si="4"/>
        <v>Done</v>
      </c>
      <c r="I5" s="6" t="b">
        <f t="shared" si="5"/>
        <v>1</v>
      </c>
      <c r="J5" s="7" t="b">
        <f t="shared" si="6"/>
        <v>0</v>
      </c>
      <c r="K5" s="8">
        <f t="shared" si="7"/>
        <v>45704</v>
      </c>
      <c r="L5" s="9">
        <f t="shared" si="0"/>
        <v>45711</v>
      </c>
      <c r="M5" s="10">
        <v>7</v>
      </c>
      <c r="N5" s="22">
        <v>46</v>
      </c>
      <c r="O5" s="11" t="str">
        <f>VLOOKUP(P5,'Color Code'!$A$2:$B$7,2,FALSE)</f>
        <v>Light Blue</v>
      </c>
      <c r="P5" s="12">
        <v>2</v>
      </c>
      <c r="Q5" s="31" t="s">
        <v>117</v>
      </c>
    </row>
    <row r="6" spans="1:17" ht="20.25" customHeight="1" x14ac:dyDescent="0.2">
      <c r="A6" s="4">
        <f t="shared" si="2"/>
        <v>5</v>
      </c>
      <c r="B6" s="2" t="s">
        <v>16</v>
      </c>
      <c r="C6" s="61">
        <v>0</v>
      </c>
      <c r="D6" s="62">
        <v>0</v>
      </c>
      <c r="E6" s="63">
        <v>0</v>
      </c>
      <c r="F6" s="73">
        <f t="shared" si="3"/>
        <v>0</v>
      </c>
      <c r="G6" s="77" t="e">
        <f t="shared" si="1"/>
        <v>#DIV/0!</v>
      </c>
      <c r="H6" s="5" t="str">
        <f t="shared" si="4"/>
        <v>Done</v>
      </c>
      <c r="I6" s="6" t="b">
        <f t="shared" si="5"/>
        <v>1</v>
      </c>
      <c r="J6" s="7" t="b">
        <f t="shared" si="6"/>
        <v>0</v>
      </c>
      <c r="K6" s="8">
        <f t="shared" si="7"/>
        <v>45711</v>
      </c>
      <c r="L6" s="9">
        <f t="shared" si="0"/>
        <v>45726</v>
      </c>
      <c r="M6" s="10">
        <v>15</v>
      </c>
      <c r="N6" s="22">
        <v>53</v>
      </c>
      <c r="O6" s="11" t="str">
        <f>VLOOKUP(P6,'Color Code'!$A$2:$B$7,2,FALSE)</f>
        <v>Light Blue</v>
      </c>
      <c r="P6" s="12">
        <v>2</v>
      </c>
      <c r="Q6" s="31" t="s">
        <v>117</v>
      </c>
    </row>
    <row r="7" spans="1:17" ht="20.25" customHeight="1" x14ac:dyDescent="0.2">
      <c r="A7" s="4">
        <f t="shared" si="2"/>
        <v>6</v>
      </c>
      <c r="B7" s="2" t="s">
        <v>17</v>
      </c>
      <c r="C7" s="61">
        <v>0</v>
      </c>
      <c r="D7" s="62">
        <v>0</v>
      </c>
      <c r="E7" s="63">
        <v>0</v>
      </c>
      <c r="F7" s="73">
        <f t="shared" si="3"/>
        <v>0</v>
      </c>
      <c r="G7" s="77" t="e">
        <f t="shared" si="1"/>
        <v>#DIV/0!</v>
      </c>
      <c r="H7" s="5" t="str">
        <f t="shared" si="4"/>
        <v>Done</v>
      </c>
      <c r="I7" s="6" t="b">
        <f t="shared" si="5"/>
        <v>1</v>
      </c>
      <c r="J7" s="7" t="b">
        <f t="shared" si="6"/>
        <v>0</v>
      </c>
      <c r="K7" s="8">
        <f t="shared" si="7"/>
        <v>45726</v>
      </c>
      <c r="L7" s="9">
        <f t="shared" si="0"/>
        <v>45756</v>
      </c>
      <c r="M7" s="10">
        <v>30</v>
      </c>
      <c r="N7" s="22">
        <v>68</v>
      </c>
      <c r="O7" s="11" t="str">
        <f>VLOOKUP(P7,'Color Code'!$A$2:$B$7,2,FALSE)</f>
        <v>Light Blue</v>
      </c>
      <c r="P7" s="12">
        <v>2</v>
      </c>
      <c r="Q7" s="31" t="s">
        <v>117</v>
      </c>
    </row>
    <row r="8" spans="1:17" ht="20.25" customHeight="1" x14ac:dyDescent="0.2">
      <c r="A8" s="4">
        <f t="shared" si="2"/>
        <v>7</v>
      </c>
      <c r="B8" s="2" t="s">
        <v>18</v>
      </c>
      <c r="C8" s="61">
        <v>0</v>
      </c>
      <c r="D8" s="62">
        <v>0</v>
      </c>
      <c r="E8" s="63">
        <v>0</v>
      </c>
      <c r="F8" s="73">
        <f t="shared" si="3"/>
        <v>0</v>
      </c>
      <c r="G8" s="77" t="e">
        <f t="shared" si="1"/>
        <v>#DIV/0!</v>
      </c>
      <c r="H8" s="5" t="s">
        <v>19</v>
      </c>
      <c r="I8" s="6" t="b">
        <f t="shared" si="5"/>
        <v>1</v>
      </c>
      <c r="J8" s="7" t="b">
        <v>1</v>
      </c>
      <c r="K8" s="8">
        <f t="shared" si="7"/>
        <v>45756</v>
      </c>
      <c r="L8" s="9">
        <f t="shared" si="0"/>
        <v>45757</v>
      </c>
      <c r="M8" s="10">
        <v>1</v>
      </c>
      <c r="N8" s="22">
        <v>98</v>
      </c>
      <c r="O8" s="11" t="str">
        <f>VLOOKUP(P8,'Color Code'!$A$2:$B$7,2,FALSE)</f>
        <v>Cyan</v>
      </c>
      <c r="P8" s="12">
        <v>5</v>
      </c>
      <c r="Q8" s="31" t="s">
        <v>117</v>
      </c>
    </row>
    <row r="9" spans="1:17" ht="20.25" customHeight="1" x14ac:dyDescent="0.2">
      <c r="A9" s="4">
        <f t="shared" si="2"/>
        <v>8</v>
      </c>
      <c r="B9" s="2" t="s">
        <v>20</v>
      </c>
      <c r="C9" s="61">
        <v>0</v>
      </c>
      <c r="D9" s="62">
        <v>0</v>
      </c>
      <c r="E9" s="63">
        <v>0</v>
      </c>
      <c r="F9" s="73">
        <f t="shared" ref="F9:F15" si="8">E9-C9</f>
        <v>0</v>
      </c>
      <c r="G9" s="77" t="e">
        <f t="shared" ref="G9:G15" si="9">(E9-C9)/C9</f>
        <v>#DIV/0!</v>
      </c>
      <c r="H9" s="5" t="s">
        <v>19</v>
      </c>
      <c r="I9" s="6" t="b">
        <f t="shared" si="5"/>
        <v>1</v>
      </c>
      <c r="J9" s="7" t="b">
        <f t="shared" si="6"/>
        <v>1</v>
      </c>
      <c r="K9" s="8">
        <f t="shared" ref="K9:K15" si="10">K8</f>
        <v>45756</v>
      </c>
      <c r="L9" s="9">
        <f t="shared" si="0"/>
        <v>45777</v>
      </c>
      <c r="M9" s="10">
        <v>21</v>
      </c>
      <c r="N9" s="22">
        <v>98</v>
      </c>
      <c r="O9" s="11" t="str">
        <f>VLOOKUP(P9,'Color Code'!$A$2:$B$7,2,FALSE)</f>
        <v>Cyan</v>
      </c>
      <c r="P9" s="12">
        <v>5</v>
      </c>
      <c r="Q9" s="31" t="s">
        <v>117</v>
      </c>
    </row>
    <row r="10" spans="1:17" ht="20.25" customHeight="1" x14ac:dyDescent="0.2">
      <c r="A10" s="4">
        <f t="shared" si="2"/>
        <v>9</v>
      </c>
      <c r="B10" s="2" t="s">
        <v>21</v>
      </c>
      <c r="C10" s="61">
        <v>0</v>
      </c>
      <c r="D10" s="62">
        <v>0</v>
      </c>
      <c r="E10" s="63">
        <v>0</v>
      </c>
      <c r="F10" s="73">
        <f t="shared" si="8"/>
        <v>0</v>
      </c>
      <c r="G10" s="77" t="e">
        <f t="shared" si="9"/>
        <v>#DIV/0!</v>
      </c>
      <c r="H10" s="5" t="s">
        <v>19</v>
      </c>
      <c r="I10" s="6" t="b">
        <f t="shared" si="5"/>
        <v>1</v>
      </c>
      <c r="J10" s="7" t="b">
        <f t="shared" si="6"/>
        <v>1</v>
      </c>
      <c r="K10" s="8">
        <f t="shared" si="10"/>
        <v>45756</v>
      </c>
      <c r="L10" s="9">
        <f t="shared" si="0"/>
        <v>45777</v>
      </c>
      <c r="M10" s="10">
        <v>21</v>
      </c>
      <c r="N10" s="22">
        <v>98</v>
      </c>
      <c r="O10" s="11" t="str">
        <f>VLOOKUP(P10,'Color Code'!$A$2:$B$7,2,FALSE)</f>
        <v>Cyan</v>
      </c>
      <c r="P10" s="12">
        <v>5</v>
      </c>
      <c r="Q10" s="31" t="s">
        <v>117</v>
      </c>
    </row>
    <row r="11" spans="1:17" ht="20.25" customHeight="1" x14ac:dyDescent="0.2">
      <c r="A11" s="4">
        <f t="shared" si="2"/>
        <v>10</v>
      </c>
      <c r="B11" s="2" t="s">
        <v>22</v>
      </c>
      <c r="C11" s="61">
        <v>0</v>
      </c>
      <c r="D11" s="62">
        <v>0</v>
      </c>
      <c r="E11" s="63">
        <v>0</v>
      </c>
      <c r="F11" s="73">
        <f t="shared" si="8"/>
        <v>0</v>
      </c>
      <c r="G11" s="77" t="e">
        <f t="shared" si="9"/>
        <v>#DIV/0!</v>
      </c>
      <c r="H11" s="5" t="s">
        <v>19</v>
      </c>
      <c r="I11" s="6" t="b">
        <f t="shared" si="5"/>
        <v>1</v>
      </c>
      <c r="J11" s="7" t="b">
        <f t="shared" si="6"/>
        <v>1</v>
      </c>
      <c r="K11" s="8">
        <f t="shared" si="10"/>
        <v>45756</v>
      </c>
      <c r="L11" s="9">
        <f t="shared" si="0"/>
        <v>45777</v>
      </c>
      <c r="M11" s="10">
        <v>21</v>
      </c>
      <c r="N11" s="22">
        <v>98</v>
      </c>
      <c r="O11" s="11" t="str">
        <f>VLOOKUP(P11,'Color Code'!$A$2:$B$7,2,FALSE)</f>
        <v>Cyan</v>
      </c>
      <c r="P11" s="12">
        <v>5</v>
      </c>
      <c r="Q11" s="31" t="s">
        <v>117</v>
      </c>
    </row>
    <row r="12" spans="1:17" ht="20.25" customHeight="1" x14ac:dyDescent="0.2">
      <c r="A12" s="4">
        <f t="shared" si="2"/>
        <v>11</v>
      </c>
      <c r="B12" s="2" t="s">
        <v>23</v>
      </c>
      <c r="C12" s="61">
        <v>0</v>
      </c>
      <c r="D12" s="62">
        <v>0</v>
      </c>
      <c r="E12" s="63">
        <v>0</v>
      </c>
      <c r="F12" s="73">
        <f t="shared" si="8"/>
        <v>0</v>
      </c>
      <c r="G12" s="77" t="e">
        <f t="shared" si="9"/>
        <v>#DIV/0!</v>
      </c>
      <c r="H12" s="5" t="s">
        <v>19</v>
      </c>
      <c r="I12" s="6" t="b">
        <f t="shared" si="5"/>
        <v>1</v>
      </c>
      <c r="J12" s="7" t="b">
        <f t="shared" si="6"/>
        <v>1</v>
      </c>
      <c r="K12" s="8">
        <f t="shared" si="10"/>
        <v>45756</v>
      </c>
      <c r="L12" s="9">
        <f t="shared" si="0"/>
        <v>45777</v>
      </c>
      <c r="M12" s="10">
        <v>21</v>
      </c>
      <c r="N12" s="22">
        <v>98</v>
      </c>
      <c r="O12" s="11" t="str">
        <f>VLOOKUP(P12,'Color Code'!$A$2:$B$7,2,FALSE)</f>
        <v>Cyan</v>
      </c>
      <c r="P12" s="12">
        <v>5</v>
      </c>
      <c r="Q12" s="31" t="s">
        <v>117</v>
      </c>
    </row>
    <row r="13" spans="1:17" ht="20.25" customHeight="1" x14ac:dyDescent="0.2">
      <c r="A13" s="4">
        <f t="shared" si="2"/>
        <v>12</v>
      </c>
      <c r="B13" s="2" t="s">
        <v>24</v>
      </c>
      <c r="C13" s="67">
        <v>9045</v>
      </c>
      <c r="D13" s="62">
        <v>9045</v>
      </c>
      <c r="E13" s="63">
        <v>0</v>
      </c>
      <c r="F13" s="73">
        <f t="shared" si="8"/>
        <v>-9045</v>
      </c>
      <c r="G13" s="77">
        <f t="shared" si="9"/>
        <v>-1</v>
      </c>
      <c r="H13" s="5" t="s">
        <v>19</v>
      </c>
      <c r="I13" s="6" t="b">
        <f t="shared" si="5"/>
        <v>1</v>
      </c>
      <c r="J13" s="7" t="b">
        <f t="shared" si="6"/>
        <v>1</v>
      </c>
      <c r="K13" s="8">
        <f t="shared" si="10"/>
        <v>45756</v>
      </c>
      <c r="L13" s="9">
        <f t="shared" si="0"/>
        <v>45777</v>
      </c>
      <c r="M13" s="10">
        <v>21</v>
      </c>
      <c r="N13" s="22">
        <v>98</v>
      </c>
      <c r="O13" s="11" t="str">
        <f>VLOOKUP(P13,'Color Code'!$A$2:$B$7,2,FALSE)</f>
        <v>Cyan</v>
      </c>
      <c r="P13" s="12">
        <v>5</v>
      </c>
      <c r="Q13" s="31" t="s">
        <v>117</v>
      </c>
    </row>
    <row r="14" spans="1:17" ht="20.25" customHeight="1" x14ac:dyDescent="0.2">
      <c r="A14" s="4">
        <f t="shared" si="2"/>
        <v>13</v>
      </c>
      <c r="B14" s="2" t="s">
        <v>25</v>
      </c>
      <c r="C14" s="61">
        <v>0</v>
      </c>
      <c r="D14" s="62">
        <v>0</v>
      </c>
      <c r="E14" s="63">
        <v>0</v>
      </c>
      <c r="F14" s="73">
        <f t="shared" si="8"/>
        <v>0</v>
      </c>
      <c r="G14" s="77" t="e">
        <f t="shared" si="9"/>
        <v>#DIV/0!</v>
      </c>
      <c r="H14" s="5" t="s">
        <v>19</v>
      </c>
      <c r="I14" s="6" t="b">
        <f t="shared" si="5"/>
        <v>1</v>
      </c>
      <c r="J14" s="7" t="b">
        <f t="shared" si="6"/>
        <v>1</v>
      </c>
      <c r="K14" s="8">
        <f t="shared" si="10"/>
        <v>45756</v>
      </c>
      <c r="L14" s="9">
        <f t="shared" si="0"/>
        <v>45777</v>
      </c>
      <c r="M14" s="10">
        <v>21</v>
      </c>
      <c r="N14" s="22">
        <v>98</v>
      </c>
      <c r="O14" s="11" t="str">
        <f>VLOOKUP(P14,'Color Code'!$A$2:$B$7,2,FALSE)</f>
        <v>Cyan</v>
      </c>
      <c r="P14" s="12">
        <v>5</v>
      </c>
      <c r="Q14" s="31" t="s">
        <v>117</v>
      </c>
    </row>
    <row r="15" spans="1:17" ht="20.25" customHeight="1" x14ac:dyDescent="0.2">
      <c r="A15" s="4">
        <f t="shared" si="2"/>
        <v>14</v>
      </c>
      <c r="B15" s="2" t="s">
        <v>26</v>
      </c>
      <c r="C15" s="67">
        <v>21000</v>
      </c>
      <c r="D15" s="62">
        <v>21000</v>
      </c>
      <c r="E15" s="63">
        <v>0</v>
      </c>
      <c r="F15" s="73">
        <f t="shared" si="8"/>
        <v>-21000</v>
      </c>
      <c r="G15" s="77">
        <f t="shared" si="9"/>
        <v>-1</v>
      </c>
      <c r="H15" s="5" t="s">
        <v>19</v>
      </c>
      <c r="I15" s="6" t="b">
        <f t="shared" si="5"/>
        <v>1</v>
      </c>
      <c r="J15" s="7" t="b">
        <f t="shared" si="6"/>
        <v>1</v>
      </c>
      <c r="K15" s="8">
        <f t="shared" si="10"/>
        <v>45756</v>
      </c>
      <c r="L15" s="9">
        <f t="shared" si="0"/>
        <v>45777</v>
      </c>
      <c r="M15" s="10">
        <v>21</v>
      </c>
      <c r="N15" s="22">
        <v>98</v>
      </c>
      <c r="O15" s="11" t="str">
        <f>VLOOKUP(P15,'Color Code'!$A$2:$B$7,2,FALSE)</f>
        <v>Cyan</v>
      </c>
      <c r="P15" s="12">
        <v>5</v>
      </c>
      <c r="Q15" s="31" t="s">
        <v>117</v>
      </c>
    </row>
    <row r="16" spans="1:17" ht="20.25" customHeight="1" x14ac:dyDescent="0.2">
      <c r="A16" s="4">
        <f>A15+1</f>
        <v>15</v>
      </c>
      <c r="B16" s="2" t="s">
        <v>27</v>
      </c>
      <c r="C16" s="67">
        <v>2000</v>
      </c>
      <c r="D16" s="62">
        <v>1800</v>
      </c>
      <c r="E16" s="63">
        <v>0</v>
      </c>
      <c r="F16" s="73">
        <f t="shared" si="3"/>
        <v>-2000</v>
      </c>
      <c r="G16" s="77">
        <f t="shared" si="1"/>
        <v>-1</v>
      </c>
      <c r="H16" s="5" t="s">
        <v>19</v>
      </c>
      <c r="I16" s="6" t="b">
        <f>I8</f>
        <v>1</v>
      </c>
      <c r="J16" s="7" t="b">
        <v>0</v>
      </c>
      <c r="K16" s="8">
        <v>45778</v>
      </c>
      <c r="L16" s="9">
        <f t="shared" si="0"/>
        <v>45780</v>
      </c>
      <c r="M16" s="10">
        <v>2</v>
      </c>
      <c r="N16" s="22">
        <v>120</v>
      </c>
      <c r="O16" s="11" t="str">
        <f>VLOOKUP(P16,'Color Code'!$A$2:$B$7,2,FALSE)</f>
        <v>Blue</v>
      </c>
      <c r="P16" s="12">
        <v>4</v>
      </c>
      <c r="Q16" s="31" t="s">
        <v>117</v>
      </c>
    </row>
    <row r="17" spans="1:17" ht="20.25" customHeight="1" x14ac:dyDescent="0.2">
      <c r="A17" s="4">
        <f t="shared" si="2"/>
        <v>16</v>
      </c>
      <c r="B17" s="2" t="s">
        <v>28</v>
      </c>
      <c r="C17" s="67">
        <v>42450</v>
      </c>
      <c r="D17" s="62">
        <v>28750</v>
      </c>
      <c r="E17" s="63">
        <v>0</v>
      </c>
      <c r="F17" s="73">
        <f t="shared" si="3"/>
        <v>-42450</v>
      </c>
      <c r="G17" s="77">
        <f t="shared" si="1"/>
        <v>-1</v>
      </c>
      <c r="H17" s="5" t="s">
        <v>19</v>
      </c>
      <c r="I17" s="6" t="b">
        <f t="shared" si="5"/>
        <v>1</v>
      </c>
      <c r="J17" s="7" t="b">
        <f t="shared" si="6"/>
        <v>0</v>
      </c>
      <c r="K17" s="8">
        <f t="shared" si="7"/>
        <v>45780</v>
      </c>
      <c r="L17" s="9">
        <f t="shared" si="0"/>
        <v>45794</v>
      </c>
      <c r="M17" s="10">
        <v>14</v>
      </c>
      <c r="N17" s="22">
        <v>122</v>
      </c>
      <c r="O17" s="11" t="str">
        <f>VLOOKUP(P17,'Color Code'!$A$2:$B$7,2,FALSE)</f>
        <v>Blue</v>
      </c>
      <c r="P17" s="12">
        <v>4</v>
      </c>
      <c r="Q17" s="31" t="s">
        <v>117</v>
      </c>
    </row>
    <row r="18" spans="1:17" ht="20.25" customHeight="1" x14ac:dyDescent="0.2">
      <c r="A18" s="4">
        <f t="shared" si="2"/>
        <v>17</v>
      </c>
      <c r="B18" s="2" t="s">
        <v>29</v>
      </c>
      <c r="C18" s="67">
        <v>10500</v>
      </c>
      <c r="D18" s="62">
        <v>30000</v>
      </c>
      <c r="E18" s="63">
        <v>0</v>
      </c>
      <c r="F18" s="73">
        <f t="shared" si="3"/>
        <v>-10500</v>
      </c>
      <c r="G18" s="77">
        <f t="shared" si="1"/>
        <v>-1</v>
      </c>
      <c r="H18" s="5" t="s">
        <v>19</v>
      </c>
      <c r="I18" s="6" t="b">
        <f t="shared" si="5"/>
        <v>1</v>
      </c>
      <c r="J18" s="7" t="b">
        <f t="shared" si="6"/>
        <v>0</v>
      </c>
      <c r="K18" s="8">
        <f>K17</f>
        <v>45780</v>
      </c>
      <c r="L18" s="9">
        <f t="shared" si="0"/>
        <v>45794</v>
      </c>
      <c r="M18" s="10">
        <v>14</v>
      </c>
      <c r="N18" s="22">
        <v>122</v>
      </c>
      <c r="O18" s="11" t="str">
        <f>VLOOKUP(P18,'Color Code'!$A$2:$B$7,2,FALSE)</f>
        <v>Blue</v>
      </c>
      <c r="P18" s="12">
        <v>4</v>
      </c>
      <c r="Q18" s="31" t="s">
        <v>117</v>
      </c>
    </row>
    <row r="19" spans="1:17" ht="20.25" customHeight="1" x14ac:dyDescent="0.2">
      <c r="A19" s="4">
        <f t="shared" si="2"/>
        <v>18</v>
      </c>
      <c r="B19" s="2" t="s">
        <v>30</v>
      </c>
      <c r="C19" s="67">
        <v>0</v>
      </c>
      <c r="D19" s="62">
        <v>0</v>
      </c>
      <c r="E19" s="63">
        <v>0</v>
      </c>
      <c r="F19" s="73">
        <f t="shared" si="3"/>
        <v>0</v>
      </c>
      <c r="G19" s="77" t="e">
        <f t="shared" si="1"/>
        <v>#DIV/0!</v>
      </c>
      <c r="H19" s="5" t="s">
        <v>19</v>
      </c>
      <c r="I19" s="6" t="b">
        <f t="shared" si="5"/>
        <v>1</v>
      </c>
      <c r="J19" s="7" t="b">
        <f t="shared" si="6"/>
        <v>0</v>
      </c>
      <c r="K19" s="8">
        <f t="shared" si="7"/>
        <v>45794</v>
      </c>
      <c r="L19" s="9">
        <f t="shared" si="0"/>
        <v>45796</v>
      </c>
      <c r="M19" s="10">
        <v>2</v>
      </c>
      <c r="N19" s="22">
        <v>136</v>
      </c>
      <c r="O19" s="11" t="str">
        <f>VLOOKUP(P19,'Color Code'!$A$2:$B$7,2,FALSE)</f>
        <v>Blue</v>
      </c>
      <c r="P19" s="12">
        <v>4</v>
      </c>
      <c r="Q19" s="31" t="s">
        <v>117</v>
      </c>
    </row>
    <row r="20" spans="1:17" ht="20.25" customHeight="1" x14ac:dyDescent="0.2">
      <c r="A20" s="4">
        <f t="shared" si="2"/>
        <v>19</v>
      </c>
      <c r="B20" s="2" t="s">
        <v>31</v>
      </c>
      <c r="C20" s="67">
        <v>11400</v>
      </c>
      <c r="D20" s="62">
        <v>1098</v>
      </c>
      <c r="E20" s="63">
        <v>0</v>
      </c>
      <c r="F20" s="73">
        <f t="shared" si="3"/>
        <v>-11400</v>
      </c>
      <c r="G20" s="77">
        <f t="shared" si="1"/>
        <v>-1</v>
      </c>
      <c r="H20" s="5" t="s">
        <v>19</v>
      </c>
      <c r="I20" s="6" t="b">
        <f t="shared" si="5"/>
        <v>1</v>
      </c>
      <c r="J20" s="7" t="b">
        <f t="shared" si="6"/>
        <v>0</v>
      </c>
      <c r="K20" s="8">
        <f t="shared" si="7"/>
        <v>45796</v>
      </c>
      <c r="L20" s="9">
        <f t="shared" si="0"/>
        <v>45801</v>
      </c>
      <c r="M20" s="10">
        <v>5</v>
      </c>
      <c r="N20" s="22">
        <v>138</v>
      </c>
      <c r="O20" s="11" t="str">
        <f>VLOOKUP(P20,'Color Code'!$A$2:$B$7,2,FALSE)</f>
        <v>Blue</v>
      </c>
      <c r="P20" s="12">
        <v>4</v>
      </c>
      <c r="Q20" s="31" t="s">
        <v>117</v>
      </c>
    </row>
    <row r="21" spans="1:17" ht="20.25" customHeight="1" x14ac:dyDescent="0.2">
      <c r="A21" s="4">
        <f t="shared" si="2"/>
        <v>20</v>
      </c>
      <c r="B21" s="2" t="s">
        <v>32</v>
      </c>
      <c r="C21" s="67">
        <v>19645</v>
      </c>
      <c r="D21" s="62">
        <v>8500</v>
      </c>
      <c r="E21" s="63">
        <v>0</v>
      </c>
      <c r="F21" s="73">
        <f t="shared" si="3"/>
        <v>-19645</v>
      </c>
      <c r="G21" s="77">
        <f t="shared" si="1"/>
        <v>-1</v>
      </c>
      <c r="H21" s="5" t="s">
        <v>19</v>
      </c>
      <c r="I21" s="6" t="b">
        <f t="shared" si="5"/>
        <v>1</v>
      </c>
      <c r="J21" s="7" t="b">
        <f t="shared" si="6"/>
        <v>0</v>
      </c>
      <c r="K21" s="8">
        <f>K20</f>
        <v>45796</v>
      </c>
      <c r="L21" s="9">
        <f t="shared" si="0"/>
        <v>45801</v>
      </c>
      <c r="M21" s="10">
        <v>5</v>
      </c>
      <c r="N21" s="22">
        <v>138</v>
      </c>
      <c r="O21" s="11" t="str">
        <f>VLOOKUP(P21,'Color Code'!$A$2:$B$7,2,FALSE)</f>
        <v>Blue</v>
      </c>
      <c r="P21" s="12">
        <v>4</v>
      </c>
      <c r="Q21" s="31" t="s">
        <v>117</v>
      </c>
    </row>
    <row r="22" spans="1:17" ht="20.25" customHeight="1" x14ac:dyDescent="0.2">
      <c r="A22" s="4">
        <f t="shared" si="2"/>
        <v>21</v>
      </c>
      <c r="B22" s="32" t="s">
        <v>33</v>
      </c>
      <c r="C22" s="68">
        <v>0</v>
      </c>
      <c r="D22" s="65">
        <v>0</v>
      </c>
      <c r="E22" s="66">
        <v>0</v>
      </c>
      <c r="F22" s="74">
        <f t="shared" si="3"/>
        <v>0</v>
      </c>
      <c r="G22" s="78" t="e">
        <f t="shared" si="1"/>
        <v>#DIV/0!</v>
      </c>
      <c r="H22" s="5" t="s">
        <v>19</v>
      </c>
      <c r="I22" s="34" t="b">
        <f t="shared" si="5"/>
        <v>1</v>
      </c>
      <c r="J22" s="35" t="b">
        <f t="shared" si="6"/>
        <v>0</v>
      </c>
      <c r="K22" s="36">
        <f t="shared" si="7"/>
        <v>45801</v>
      </c>
      <c r="L22" s="36">
        <f t="shared" si="0"/>
        <v>45802</v>
      </c>
      <c r="M22" s="35">
        <v>1</v>
      </c>
      <c r="N22" s="22">
        <v>143</v>
      </c>
      <c r="O22" s="40" t="str">
        <f>VLOOKUP(P22,'Color Code'!$A$2:$B$7,2,FALSE)</f>
        <v>Grey</v>
      </c>
      <c r="P22" s="37">
        <v>3</v>
      </c>
      <c r="Q22" s="31" t="s">
        <v>117</v>
      </c>
    </row>
    <row r="23" spans="1:17" ht="20.25" customHeight="1" x14ac:dyDescent="0.2">
      <c r="A23" s="4">
        <f t="shared" si="2"/>
        <v>22</v>
      </c>
      <c r="B23" s="2" t="s">
        <v>34</v>
      </c>
      <c r="C23" s="67">
        <v>18900</v>
      </c>
      <c r="D23" s="62">
        <v>17714</v>
      </c>
      <c r="E23" s="63">
        <v>0</v>
      </c>
      <c r="F23" s="73">
        <f t="shared" si="3"/>
        <v>-18900</v>
      </c>
      <c r="G23" s="77">
        <f t="shared" si="1"/>
        <v>-1</v>
      </c>
      <c r="H23" s="5" t="s">
        <v>19</v>
      </c>
      <c r="I23" s="6" t="b">
        <f t="shared" si="5"/>
        <v>1</v>
      </c>
      <c r="J23" s="7" t="b">
        <f t="shared" si="6"/>
        <v>0</v>
      </c>
      <c r="K23" s="8">
        <f t="shared" si="7"/>
        <v>45802</v>
      </c>
      <c r="L23" s="9">
        <f t="shared" si="0"/>
        <v>45807</v>
      </c>
      <c r="M23" s="10">
        <v>5</v>
      </c>
      <c r="N23" s="22">
        <v>144</v>
      </c>
      <c r="O23" s="11" t="str">
        <f>VLOOKUP(P23,'Color Code'!$A$2:$B$7,2,FALSE)</f>
        <v>Blue</v>
      </c>
      <c r="P23" s="12">
        <v>4</v>
      </c>
      <c r="Q23" s="31" t="s">
        <v>117</v>
      </c>
    </row>
    <row r="24" spans="1:17" ht="20.25" customHeight="1" x14ac:dyDescent="0.2">
      <c r="A24" s="4">
        <f t="shared" si="2"/>
        <v>23</v>
      </c>
      <c r="B24" s="32" t="s">
        <v>35</v>
      </c>
      <c r="C24" s="68">
        <v>0</v>
      </c>
      <c r="D24" s="65">
        <v>0</v>
      </c>
      <c r="E24" s="66">
        <v>0</v>
      </c>
      <c r="F24" s="74">
        <f t="shared" si="3"/>
        <v>0</v>
      </c>
      <c r="G24" s="78" t="e">
        <f t="shared" si="1"/>
        <v>#DIV/0!</v>
      </c>
      <c r="H24" s="5" t="s">
        <v>19</v>
      </c>
      <c r="I24" s="34" t="b">
        <f t="shared" si="5"/>
        <v>1</v>
      </c>
      <c r="J24" s="35" t="b">
        <f t="shared" si="6"/>
        <v>0</v>
      </c>
      <c r="K24" s="36">
        <f t="shared" si="7"/>
        <v>45807</v>
      </c>
      <c r="L24" s="36">
        <f t="shared" si="0"/>
        <v>45808</v>
      </c>
      <c r="M24" s="35">
        <v>1</v>
      </c>
      <c r="N24" s="22">
        <v>149</v>
      </c>
      <c r="O24" s="40" t="str">
        <f>VLOOKUP(P24,'Color Code'!$A$2:$B$7,2,FALSE)</f>
        <v>Grey</v>
      </c>
      <c r="P24" s="37">
        <v>3</v>
      </c>
      <c r="Q24" s="31" t="s">
        <v>117</v>
      </c>
    </row>
    <row r="25" spans="1:17" ht="20.25" customHeight="1" x14ac:dyDescent="0.2">
      <c r="A25" s="4">
        <f t="shared" si="2"/>
        <v>24</v>
      </c>
      <c r="B25" s="2" t="s">
        <v>36</v>
      </c>
      <c r="C25" s="67">
        <v>7840</v>
      </c>
      <c r="D25" s="62">
        <v>25895</v>
      </c>
      <c r="E25" s="63">
        <v>0</v>
      </c>
      <c r="F25" s="73">
        <f t="shared" si="3"/>
        <v>-7840</v>
      </c>
      <c r="G25" s="77">
        <f t="shared" si="1"/>
        <v>-1</v>
      </c>
      <c r="H25" s="5" t="s">
        <v>19</v>
      </c>
      <c r="I25" s="6" t="b">
        <f t="shared" si="5"/>
        <v>1</v>
      </c>
      <c r="J25" s="7" t="b">
        <f t="shared" si="6"/>
        <v>0</v>
      </c>
      <c r="K25" s="8">
        <f t="shared" si="7"/>
        <v>45808</v>
      </c>
      <c r="L25" s="9">
        <f t="shared" si="0"/>
        <v>45810</v>
      </c>
      <c r="M25" s="10">
        <v>2</v>
      </c>
      <c r="N25" s="22">
        <v>150</v>
      </c>
      <c r="O25" s="11" t="str">
        <f>VLOOKUP(P25,'Color Code'!$A$2:$B$7,2,FALSE)</f>
        <v>Blue</v>
      </c>
      <c r="P25" s="12">
        <v>4</v>
      </c>
      <c r="Q25" s="31" t="s">
        <v>117</v>
      </c>
    </row>
    <row r="26" spans="1:17" ht="20.25" customHeight="1" x14ac:dyDescent="0.2">
      <c r="A26" s="4">
        <f t="shared" si="2"/>
        <v>25</v>
      </c>
      <c r="B26" s="2" t="s">
        <v>37</v>
      </c>
      <c r="C26" s="67">
        <v>56200</v>
      </c>
      <c r="D26" s="62">
        <v>34000</v>
      </c>
      <c r="E26" s="63">
        <v>0</v>
      </c>
      <c r="F26" s="73">
        <f t="shared" si="3"/>
        <v>-56200</v>
      </c>
      <c r="G26" s="77">
        <f t="shared" si="1"/>
        <v>-1</v>
      </c>
      <c r="H26" s="5" t="s">
        <v>19</v>
      </c>
      <c r="I26" s="6" t="b">
        <f t="shared" si="5"/>
        <v>1</v>
      </c>
      <c r="J26" s="7" t="b">
        <f t="shared" si="6"/>
        <v>0</v>
      </c>
      <c r="K26" s="8">
        <f>K25</f>
        <v>45808</v>
      </c>
      <c r="L26" s="9">
        <f t="shared" si="0"/>
        <v>45822</v>
      </c>
      <c r="M26" s="10">
        <v>14</v>
      </c>
      <c r="N26" s="22">
        <v>150</v>
      </c>
      <c r="O26" s="11" t="str">
        <f>VLOOKUP(P26,'Color Code'!$A$2:$B$7,2,FALSE)</f>
        <v>Blue</v>
      </c>
      <c r="P26" s="12">
        <v>4</v>
      </c>
      <c r="Q26" s="31" t="s">
        <v>117</v>
      </c>
    </row>
    <row r="27" spans="1:17" ht="20.25" customHeight="1" x14ac:dyDescent="0.2">
      <c r="A27" s="4">
        <f t="shared" si="2"/>
        <v>26</v>
      </c>
      <c r="B27" s="32" t="s">
        <v>38</v>
      </c>
      <c r="C27" s="68">
        <v>0</v>
      </c>
      <c r="D27" s="65">
        <v>0</v>
      </c>
      <c r="E27" s="66">
        <v>0</v>
      </c>
      <c r="F27" s="74">
        <f t="shared" si="3"/>
        <v>0</v>
      </c>
      <c r="G27" s="78" t="e">
        <f t="shared" si="1"/>
        <v>#DIV/0!</v>
      </c>
      <c r="H27" s="5" t="s">
        <v>19</v>
      </c>
      <c r="I27" s="34" t="b">
        <f t="shared" si="5"/>
        <v>1</v>
      </c>
      <c r="J27" s="35" t="b">
        <f t="shared" si="6"/>
        <v>0</v>
      </c>
      <c r="K27" s="36">
        <f t="shared" si="7"/>
        <v>45822</v>
      </c>
      <c r="L27" s="36">
        <f t="shared" si="0"/>
        <v>45823</v>
      </c>
      <c r="M27" s="35">
        <v>1</v>
      </c>
      <c r="N27" s="22">
        <v>164</v>
      </c>
      <c r="O27" s="40" t="str">
        <f>VLOOKUP(P27,'Color Code'!$A$2:$B$7,2,FALSE)</f>
        <v>Grey</v>
      </c>
      <c r="P27" s="37">
        <v>3</v>
      </c>
      <c r="Q27" s="31" t="s">
        <v>117</v>
      </c>
    </row>
    <row r="28" spans="1:17" ht="20.25" customHeight="1" x14ac:dyDescent="0.2">
      <c r="A28" s="4">
        <f t="shared" si="2"/>
        <v>27</v>
      </c>
      <c r="B28" s="2" t="s">
        <v>39</v>
      </c>
      <c r="C28" s="67">
        <v>128308</v>
      </c>
      <c r="D28" s="62">
        <v>77600</v>
      </c>
      <c r="E28" s="63">
        <v>0</v>
      </c>
      <c r="F28" s="73">
        <f t="shared" si="3"/>
        <v>-128308</v>
      </c>
      <c r="G28" s="77">
        <f t="shared" si="1"/>
        <v>-1</v>
      </c>
      <c r="H28" s="5" t="s">
        <v>19</v>
      </c>
      <c r="I28" s="6" t="b">
        <f t="shared" si="5"/>
        <v>1</v>
      </c>
      <c r="J28" s="7" t="b">
        <f t="shared" si="6"/>
        <v>0</v>
      </c>
      <c r="K28" s="8">
        <f t="shared" si="7"/>
        <v>45823</v>
      </c>
      <c r="L28" s="9">
        <f t="shared" si="0"/>
        <v>45844</v>
      </c>
      <c r="M28" s="10">
        <v>21</v>
      </c>
      <c r="N28" s="22">
        <v>165</v>
      </c>
      <c r="O28" s="11" t="str">
        <f>VLOOKUP(P28,'Color Code'!$A$2:$B$7,2,FALSE)</f>
        <v>Blue</v>
      </c>
      <c r="P28" s="12">
        <v>4</v>
      </c>
      <c r="Q28" s="31" t="s">
        <v>117</v>
      </c>
    </row>
    <row r="29" spans="1:17" ht="20.25" customHeight="1" x14ac:dyDescent="0.2">
      <c r="A29" s="4">
        <f t="shared" si="2"/>
        <v>28</v>
      </c>
      <c r="B29" s="2" t="s">
        <v>40</v>
      </c>
      <c r="C29" s="67">
        <v>54740</v>
      </c>
      <c r="D29" s="62">
        <v>47000</v>
      </c>
      <c r="E29" s="63">
        <v>0</v>
      </c>
      <c r="F29" s="73">
        <f t="shared" si="3"/>
        <v>-54740</v>
      </c>
      <c r="G29" s="77">
        <f t="shared" si="1"/>
        <v>-1</v>
      </c>
      <c r="H29" s="5" t="s">
        <v>19</v>
      </c>
      <c r="I29" s="6" t="b">
        <f>I28</f>
        <v>1</v>
      </c>
      <c r="J29" s="7" t="b">
        <f>J28</f>
        <v>0</v>
      </c>
      <c r="K29" s="8">
        <v>45829</v>
      </c>
      <c r="L29" s="9">
        <f t="shared" si="0"/>
        <v>45843</v>
      </c>
      <c r="M29" s="10">
        <v>14</v>
      </c>
      <c r="N29" s="22">
        <v>171</v>
      </c>
      <c r="O29" s="11" t="str">
        <f>VLOOKUP(P29,'Color Code'!$A$2:$B$7,2,FALSE)</f>
        <v>Blue</v>
      </c>
      <c r="P29" s="12">
        <v>4</v>
      </c>
      <c r="Q29" s="31" t="s">
        <v>117</v>
      </c>
    </row>
    <row r="30" spans="1:17" ht="20.25" customHeight="1" x14ac:dyDescent="0.2">
      <c r="A30" s="4">
        <f t="shared" si="2"/>
        <v>29</v>
      </c>
      <c r="B30" s="2" t="s">
        <v>41</v>
      </c>
      <c r="C30" s="67">
        <v>71400</v>
      </c>
      <c r="D30" s="62">
        <v>41000</v>
      </c>
      <c r="E30" s="63">
        <v>0</v>
      </c>
      <c r="F30" s="73">
        <f t="shared" si="3"/>
        <v>-71400</v>
      </c>
      <c r="G30" s="77">
        <f t="shared" si="1"/>
        <v>-1</v>
      </c>
      <c r="H30" s="5" t="s">
        <v>19</v>
      </c>
      <c r="I30" s="6" t="b">
        <f t="shared" si="5"/>
        <v>1</v>
      </c>
      <c r="J30" s="7" t="b">
        <f t="shared" si="6"/>
        <v>0</v>
      </c>
      <c r="K30" s="8">
        <f>K29</f>
        <v>45829</v>
      </c>
      <c r="L30" s="9">
        <f t="shared" si="0"/>
        <v>45843</v>
      </c>
      <c r="M30" s="10">
        <v>14</v>
      </c>
      <c r="N30" s="22">
        <v>171</v>
      </c>
      <c r="O30" s="11" t="str">
        <f>VLOOKUP(P30,'Color Code'!$A$2:$B$7,2,FALSE)</f>
        <v>Blue</v>
      </c>
      <c r="P30" s="12">
        <v>4</v>
      </c>
      <c r="Q30" s="31" t="s">
        <v>117</v>
      </c>
    </row>
    <row r="31" spans="1:17" ht="20.25" customHeight="1" x14ac:dyDescent="0.2">
      <c r="A31" s="4">
        <f t="shared" si="2"/>
        <v>30</v>
      </c>
      <c r="B31" s="2" t="s">
        <v>42</v>
      </c>
      <c r="C31" s="67">
        <v>31640</v>
      </c>
      <c r="D31" s="62">
        <v>17400</v>
      </c>
      <c r="E31" s="63">
        <v>0</v>
      </c>
      <c r="F31" s="73">
        <f t="shared" ref="F31" si="11">E31-C31</f>
        <v>-31640</v>
      </c>
      <c r="G31" s="77">
        <f t="shared" ref="G31" si="12">(E31-C31)/C31</f>
        <v>-1</v>
      </c>
      <c r="H31" s="5" t="s">
        <v>19</v>
      </c>
      <c r="I31" s="6" t="b">
        <f t="shared" si="5"/>
        <v>1</v>
      </c>
      <c r="J31" s="7" t="b">
        <f t="shared" si="6"/>
        <v>0</v>
      </c>
      <c r="K31" s="8">
        <f t="shared" ref="K31:K65" si="13">L30</f>
        <v>45843</v>
      </c>
      <c r="L31" s="9">
        <f t="shared" si="0"/>
        <v>45845</v>
      </c>
      <c r="M31" s="10">
        <v>2</v>
      </c>
      <c r="N31" s="22">
        <v>185</v>
      </c>
      <c r="O31" s="11" t="str">
        <f>VLOOKUP(P31,'Color Code'!$A$2:$B$7,2,FALSE)</f>
        <v>Blue</v>
      </c>
      <c r="P31" s="12">
        <v>4</v>
      </c>
      <c r="Q31" s="31" t="s">
        <v>117</v>
      </c>
    </row>
    <row r="32" spans="1:17" ht="20.25" customHeight="1" x14ac:dyDescent="0.2">
      <c r="A32" s="4">
        <f t="shared" si="2"/>
        <v>31</v>
      </c>
      <c r="B32" s="32" t="s">
        <v>43</v>
      </c>
      <c r="C32" s="68">
        <v>0</v>
      </c>
      <c r="D32" s="65">
        <v>0</v>
      </c>
      <c r="E32" s="66">
        <v>0</v>
      </c>
      <c r="F32" s="74">
        <f t="shared" si="3"/>
        <v>0</v>
      </c>
      <c r="G32" s="78" t="e">
        <f t="shared" si="1"/>
        <v>#DIV/0!</v>
      </c>
      <c r="H32" s="5" t="s">
        <v>19</v>
      </c>
      <c r="I32" s="34" t="b">
        <f>I30</f>
        <v>1</v>
      </c>
      <c r="J32" s="35" t="b">
        <f>J30</f>
        <v>0</v>
      </c>
      <c r="K32" s="36">
        <f t="shared" si="13"/>
        <v>45845</v>
      </c>
      <c r="L32" s="36">
        <f t="shared" si="0"/>
        <v>45846</v>
      </c>
      <c r="M32" s="35">
        <v>1</v>
      </c>
      <c r="N32" s="22">
        <v>187</v>
      </c>
      <c r="O32" s="40" t="str">
        <f>VLOOKUP(P32,'Color Code'!$A$2:$B$7,2,FALSE)</f>
        <v>Grey</v>
      </c>
      <c r="P32" s="37">
        <v>3</v>
      </c>
      <c r="Q32" s="31" t="s">
        <v>117</v>
      </c>
    </row>
    <row r="33" spans="1:17" ht="20.25" customHeight="1" x14ac:dyDescent="0.2">
      <c r="A33" s="4">
        <f t="shared" si="2"/>
        <v>32</v>
      </c>
      <c r="B33" s="32" t="s">
        <v>44</v>
      </c>
      <c r="C33" s="68">
        <v>0</v>
      </c>
      <c r="D33" s="65">
        <v>0</v>
      </c>
      <c r="E33" s="66">
        <v>0</v>
      </c>
      <c r="F33" s="74">
        <f t="shared" si="3"/>
        <v>0</v>
      </c>
      <c r="G33" s="78" t="e">
        <f t="shared" si="1"/>
        <v>#DIV/0!</v>
      </c>
      <c r="H33" s="5" t="s">
        <v>19</v>
      </c>
      <c r="I33" s="34" t="b">
        <f t="shared" si="5"/>
        <v>1</v>
      </c>
      <c r="J33" s="35" t="b">
        <f t="shared" si="6"/>
        <v>0</v>
      </c>
      <c r="K33" s="36">
        <f t="shared" si="13"/>
        <v>45846</v>
      </c>
      <c r="L33" s="36">
        <f t="shared" si="0"/>
        <v>45847</v>
      </c>
      <c r="M33" s="35">
        <v>1</v>
      </c>
      <c r="N33" s="22">
        <v>188</v>
      </c>
      <c r="O33" s="40" t="str">
        <f>VLOOKUP(P33,'Color Code'!$A$2:$B$7,2,FALSE)</f>
        <v>Grey</v>
      </c>
      <c r="P33" s="37">
        <v>3</v>
      </c>
      <c r="Q33" s="31" t="s">
        <v>117</v>
      </c>
    </row>
    <row r="34" spans="1:17" ht="20.25" customHeight="1" x14ac:dyDescent="0.2">
      <c r="A34" s="4">
        <f t="shared" si="2"/>
        <v>33</v>
      </c>
      <c r="B34" s="2" t="s">
        <v>45</v>
      </c>
      <c r="C34" s="67">
        <v>26250</v>
      </c>
      <c r="D34" s="62">
        <v>23000</v>
      </c>
      <c r="E34" s="63">
        <v>0</v>
      </c>
      <c r="F34" s="73">
        <f t="shared" si="3"/>
        <v>-26250</v>
      </c>
      <c r="G34" s="77">
        <f t="shared" si="1"/>
        <v>-1</v>
      </c>
      <c r="H34" s="5" t="s">
        <v>19</v>
      </c>
      <c r="I34" s="6" t="b">
        <f t="shared" si="5"/>
        <v>1</v>
      </c>
      <c r="J34" s="7" t="b">
        <f t="shared" si="6"/>
        <v>0</v>
      </c>
      <c r="K34" s="8">
        <f t="shared" si="13"/>
        <v>45847</v>
      </c>
      <c r="L34" s="9">
        <f t="shared" ref="L34:L65" si="14">K34+M34</f>
        <v>45852</v>
      </c>
      <c r="M34" s="10">
        <v>5</v>
      </c>
      <c r="N34" s="22">
        <v>189</v>
      </c>
      <c r="O34" s="11" t="str">
        <f>VLOOKUP(P34,'Color Code'!$A$2:$B$7,2,FALSE)</f>
        <v>Blue</v>
      </c>
      <c r="P34" s="12">
        <v>4</v>
      </c>
      <c r="Q34" s="31" t="s">
        <v>117</v>
      </c>
    </row>
    <row r="35" spans="1:17" ht="20.25" customHeight="1" x14ac:dyDescent="0.2">
      <c r="A35" s="4">
        <f t="shared" si="2"/>
        <v>34</v>
      </c>
      <c r="B35" s="2" t="s">
        <v>46</v>
      </c>
      <c r="C35" s="67">
        <v>2800</v>
      </c>
      <c r="D35" s="62">
        <v>3000</v>
      </c>
      <c r="E35" s="63">
        <v>0</v>
      </c>
      <c r="F35" s="73">
        <f t="shared" si="3"/>
        <v>-2800</v>
      </c>
      <c r="G35" s="77">
        <f t="shared" si="1"/>
        <v>-1</v>
      </c>
      <c r="H35" s="5" t="s">
        <v>19</v>
      </c>
      <c r="I35" s="6" t="b">
        <f t="shared" si="5"/>
        <v>1</v>
      </c>
      <c r="J35" s="7" t="b">
        <f t="shared" si="6"/>
        <v>0</v>
      </c>
      <c r="K35" s="8">
        <f t="shared" si="13"/>
        <v>45852</v>
      </c>
      <c r="L35" s="9">
        <f t="shared" si="14"/>
        <v>45854</v>
      </c>
      <c r="M35" s="10">
        <v>2</v>
      </c>
      <c r="N35" s="22">
        <v>194</v>
      </c>
      <c r="O35" s="11" t="str">
        <f>VLOOKUP(P35,'Color Code'!$A$2:$B$7,2,FALSE)</f>
        <v>Blue</v>
      </c>
      <c r="P35" s="12">
        <v>4</v>
      </c>
      <c r="Q35" s="31" t="s">
        <v>117</v>
      </c>
    </row>
    <row r="36" spans="1:17" ht="20.25" customHeight="1" x14ac:dyDescent="0.2">
      <c r="A36" s="4">
        <f t="shared" si="2"/>
        <v>35</v>
      </c>
      <c r="B36" s="2" t="s">
        <v>47</v>
      </c>
      <c r="C36" s="67">
        <v>7825</v>
      </c>
      <c r="D36" s="62">
        <v>11000</v>
      </c>
      <c r="E36" s="63">
        <v>0</v>
      </c>
      <c r="F36" s="73">
        <f t="shared" si="3"/>
        <v>-7825</v>
      </c>
      <c r="G36" s="77">
        <f t="shared" si="1"/>
        <v>-1</v>
      </c>
      <c r="H36" s="5" t="s">
        <v>19</v>
      </c>
      <c r="I36" s="6" t="b">
        <f t="shared" si="5"/>
        <v>1</v>
      </c>
      <c r="J36" s="7" t="b">
        <f t="shared" si="6"/>
        <v>0</v>
      </c>
      <c r="K36" s="8">
        <f t="shared" si="13"/>
        <v>45854</v>
      </c>
      <c r="L36" s="9">
        <f t="shared" si="14"/>
        <v>45856</v>
      </c>
      <c r="M36" s="10">
        <v>2</v>
      </c>
      <c r="N36" s="22">
        <v>196</v>
      </c>
      <c r="O36" s="11" t="str">
        <f>VLOOKUP(P36,'Color Code'!$A$2:$B$7,2,FALSE)</f>
        <v>Blue</v>
      </c>
      <c r="P36" s="12">
        <v>4</v>
      </c>
      <c r="Q36" s="31" t="s">
        <v>117</v>
      </c>
    </row>
    <row r="37" spans="1:17" ht="20.25" customHeight="1" x14ac:dyDescent="0.2">
      <c r="A37" s="4">
        <f t="shared" si="2"/>
        <v>36</v>
      </c>
      <c r="B37" s="2" t="s">
        <v>48</v>
      </c>
      <c r="C37" s="67">
        <v>83617</v>
      </c>
      <c r="D37" s="62">
        <v>60561</v>
      </c>
      <c r="E37" s="63">
        <v>0</v>
      </c>
      <c r="F37" s="73">
        <f t="shared" si="3"/>
        <v>-83617</v>
      </c>
      <c r="G37" s="77">
        <f t="shared" si="1"/>
        <v>-1</v>
      </c>
      <c r="H37" s="5" t="s">
        <v>19</v>
      </c>
      <c r="I37" s="6" t="b">
        <f t="shared" si="5"/>
        <v>1</v>
      </c>
      <c r="J37" s="7" t="b">
        <f t="shared" si="6"/>
        <v>0</v>
      </c>
      <c r="K37" s="8">
        <f t="shared" si="13"/>
        <v>45856</v>
      </c>
      <c r="L37" s="9">
        <f t="shared" si="14"/>
        <v>45863</v>
      </c>
      <c r="M37" s="10">
        <v>7</v>
      </c>
      <c r="N37" s="22">
        <v>198</v>
      </c>
      <c r="O37" s="11" t="str">
        <f>VLOOKUP(P37,'Color Code'!$A$2:$B$7,2,FALSE)</f>
        <v>Blue</v>
      </c>
      <c r="P37" s="12">
        <v>4</v>
      </c>
      <c r="Q37" s="31" t="s">
        <v>117</v>
      </c>
    </row>
    <row r="38" spans="1:17" ht="20.25" customHeight="1" x14ac:dyDescent="0.2">
      <c r="A38" s="4">
        <f t="shared" si="2"/>
        <v>37</v>
      </c>
      <c r="B38" s="2" t="s">
        <v>49</v>
      </c>
      <c r="C38" s="67">
        <v>6258</v>
      </c>
      <c r="D38" s="62">
        <v>0</v>
      </c>
      <c r="E38" s="63">
        <v>0</v>
      </c>
      <c r="F38" s="73">
        <f t="shared" si="3"/>
        <v>-6258</v>
      </c>
      <c r="G38" s="77">
        <f t="shared" si="1"/>
        <v>-1</v>
      </c>
      <c r="H38" s="5" t="s">
        <v>19</v>
      </c>
      <c r="I38" s="6" t="b">
        <f t="shared" si="5"/>
        <v>1</v>
      </c>
      <c r="J38" s="7" t="b">
        <f t="shared" si="6"/>
        <v>0</v>
      </c>
      <c r="K38" s="8">
        <f t="shared" si="13"/>
        <v>45863</v>
      </c>
      <c r="L38" s="9">
        <f t="shared" si="14"/>
        <v>45864</v>
      </c>
      <c r="M38" s="10">
        <v>1</v>
      </c>
      <c r="N38" s="22">
        <v>205</v>
      </c>
      <c r="O38" s="11" t="str">
        <f>VLOOKUP(P38,'Color Code'!$A$2:$B$7,2,FALSE)</f>
        <v>Blue</v>
      </c>
      <c r="P38" s="12">
        <v>4</v>
      </c>
      <c r="Q38" s="31" t="s">
        <v>117</v>
      </c>
    </row>
    <row r="39" spans="1:17" ht="20.25" customHeight="1" x14ac:dyDescent="0.2">
      <c r="A39" s="4">
        <f t="shared" si="2"/>
        <v>38</v>
      </c>
      <c r="B39" s="2" t="s">
        <v>50</v>
      </c>
      <c r="C39" s="67">
        <v>44465</v>
      </c>
      <c r="D39" s="62">
        <v>38000</v>
      </c>
      <c r="E39" s="63">
        <v>0</v>
      </c>
      <c r="F39" s="73">
        <f t="shared" si="3"/>
        <v>-44465</v>
      </c>
      <c r="G39" s="77">
        <f t="shared" si="1"/>
        <v>-1</v>
      </c>
      <c r="H39" s="5" t="s">
        <v>19</v>
      </c>
      <c r="I39" s="6" t="b">
        <f t="shared" si="5"/>
        <v>1</v>
      </c>
      <c r="J39" s="7" t="b">
        <f t="shared" si="6"/>
        <v>0</v>
      </c>
      <c r="K39" s="8">
        <f t="shared" si="13"/>
        <v>45864</v>
      </c>
      <c r="L39" s="9">
        <f t="shared" si="14"/>
        <v>45878</v>
      </c>
      <c r="M39" s="10">
        <v>14</v>
      </c>
      <c r="N39" s="22">
        <v>206</v>
      </c>
      <c r="O39" s="11" t="str">
        <f>VLOOKUP(P39,'Color Code'!$A$2:$B$7,2,FALSE)</f>
        <v>Blue</v>
      </c>
      <c r="P39" s="12">
        <v>4</v>
      </c>
      <c r="Q39" s="31" t="s">
        <v>117</v>
      </c>
    </row>
    <row r="40" spans="1:17" ht="20.25" customHeight="1" x14ac:dyDescent="0.2">
      <c r="A40" s="4">
        <f t="shared" si="2"/>
        <v>39</v>
      </c>
      <c r="B40" s="2" t="s">
        <v>51</v>
      </c>
      <c r="C40" s="67">
        <v>14000</v>
      </c>
      <c r="D40" s="62">
        <v>6000</v>
      </c>
      <c r="E40" s="63">
        <v>0</v>
      </c>
      <c r="F40" s="73">
        <f t="shared" si="3"/>
        <v>-14000</v>
      </c>
      <c r="G40" s="77">
        <f t="shared" si="1"/>
        <v>-1</v>
      </c>
      <c r="H40" s="5" t="s">
        <v>19</v>
      </c>
      <c r="I40" s="6" t="b">
        <f t="shared" si="5"/>
        <v>1</v>
      </c>
      <c r="J40" s="7" t="b">
        <f t="shared" si="6"/>
        <v>0</v>
      </c>
      <c r="K40" s="8">
        <f t="shared" si="13"/>
        <v>45878</v>
      </c>
      <c r="L40" s="9">
        <f t="shared" si="14"/>
        <v>45880</v>
      </c>
      <c r="M40" s="10">
        <v>2</v>
      </c>
      <c r="N40" s="22">
        <v>220</v>
      </c>
      <c r="O40" s="11" t="str">
        <f>VLOOKUP(P40,'Color Code'!$A$2:$B$7,2,FALSE)</f>
        <v>Blue</v>
      </c>
      <c r="P40" s="12">
        <v>4</v>
      </c>
      <c r="Q40" s="31" t="s">
        <v>117</v>
      </c>
    </row>
    <row r="41" spans="1:17" ht="20.25" customHeight="1" x14ac:dyDescent="0.2">
      <c r="A41" s="4">
        <f t="shared" si="2"/>
        <v>40</v>
      </c>
      <c r="B41" s="2" t="s">
        <v>52</v>
      </c>
      <c r="C41" s="67">
        <v>5880</v>
      </c>
      <c r="D41" s="62">
        <v>4800</v>
      </c>
      <c r="E41" s="63">
        <v>0</v>
      </c>
      <c r="F41" s="73">
        <f t="shared" si="3"/>
        <v>-5880</v>
      </c>
      <c r="G41" s="77">
        <f t="shared" si="1"/>
        <v>-1</v>
      </c>
      <c r="H41" s="5" t="s">
        <v>19</v>
      </c>
      <c r="I41" s="6" t="b">
        <f t="shared" si="5"/>
        <v>1</v>
      </c>
      <c r="J41" s="7" t="b">
        <f t="shared" si="6"/>
        <v>0</v>
      </c>
      <c r="K41" s="8">
        <f>K40</f>
        <v>45878</v>
      </c>
      <c r="L41" s="9">
        <f t="shared" si="14"/>
        <v>45880</v>
      </c>
      <c r="M41" s="10">
        <v>2</v>
      </c>
      <c r="N41" s="22">
        <v>220</v>
      </c>
      <c r="O41" s="11" t="str">
        <f>VLOOKUP(P41,'Color Code'!$A$2:$B$7,2,FALSE)</f>
        <v>Blue</v>
      </c>
      <c r="P41" s="12">
        <v>4</v>
      </c>
      <c r="Q41" s="31" t="s">
        <v>117</v>
      </c>
    </row>
    <row r="42" spans="1:17" ht="20.25" customHeight="1" x14ac:dyDescent="0.2">
      <c r="A42" s="4">
        <f t="shared" si="2"/>
        <v>41</v>
      </c>
      <c r="B42" s="2" t="s">
        <v>53</v>
      </c>
      <c r="C42" s="67">
        <v>1800</v>
      </c>
      <c r="D42" s="62">
        <v>0</v>
      </c>
      <c r="E42" s="63">
        <v>0</v>
      </c>
      <c r="F42" s="73">
        <f t="shared" si="3"/>
        <v>-1800</v>
      </c>
      <c r="G42" s="77">
        <f t="shared" si="1"/>
        <v>-1</v>
      </c>
      <c r="H42" s="5" t="s">
        <v>19</v>
      </c>
      <c r="I42" s="6" t="b">
        <f t="shared" si="5"/>
        <v>1</v>
      </c>
      <c r="J42" s="7" t="b">
        <f t="shared" si="6"/>
        <v>0</v>
      </c>
      <c r="K42" s="8">
        <f>K41</f>
        <v>45878</v>
      </c>
      <c r="L42" s="9">
        <f t="shared" si="14"/>
        <v>45883</v>
      </c>
      <c r="M42" s="10">
        <v>5</v>
      </c>
      <c r="N42" s="22">
        <v>220</v>
      </c>
      <c r="O42" s="11" t="str">
        <f>VLOOKUP(P42,'Color Code'!$A$2:$B$7,2,FALSE)</f>
        <v>Blue</v>
      </c>
      <c r="P42" s="12">
        <v>4</v>
      </c>
      <c r="Q42" s="31" t="s">
        <v>117</v>
      </c>
    </row>
    <row r="43" spans="1:17" ht="20.25" customHeight="1" x14ac:dyDescent="0.2">
      <c r="A43" s="4">
        <f t="shared" si="2"/>
        <v>42</v>
      </c>
      <c r="B43" s="32" t="s">
        <v>54</v>
      </c>
      <c r="C43" s="68">
        <v>0</v>
      </c>
      <c r="D43" s="65">
        <v>0</v>
      </c>
      <c r="E43" s="66">
        <v>0</v>
      </c>
      <c r="F43" s="74">
        <f t="shared" si="3"/>
        <v>0</v>
      </c>
      <c r="G43" s="78" t="e">
        <f t="shared" si="1"/>
        <v>#DIV/0!</v>
      </c>
      <c r="H43" s="5" t="s">
        <v>19</v>
      </c>
      <c r="I43" s="34" t="b">
        <f t="shared" si="5"/>
        <v>1</v>
      </c>
      <c r="J43" s="35" t="b">
        <f t="shared" si="6"/>
        <v>0</v>
      </c>
      <c r="K43" s="36">
        <f t="shared" si="13"/>
        <v>45883</v>
      </c>
      <c r="L43" s="36">
        <f t="shared" si="14"/>
        <v>45884</v>
      </c>
      <c r="M43" s="35">
        <v>1</v>
      </c>
      <c r="N43" s="22">
        <v>225</v>
      </c>
      <c r="O43" s="40" t="str">
        <f>VLOOKUP(P43,'Color Code'!$A$2:$B$7,2,FALSE)</f>
        <v>Grey</v>
      </c>
      <c r="P43" s="37">
        <v>3</v>
      </c>
      <c r="Q43" s="31" t="s">
        <v>117</v>
      </c>
    </row>
    <row r="44" spans="1:17" ht="20.25" customHeight="1" x14ac:dyDescent="0.2">
      <c r="A44" s="4">
        <f t="shared" si="2"/>
        <v>43</v>
      </c>
      <c r="B44" s="2" t="s">
        <v>55</v>
      </c>
      <c r="C44" s="67">
        <v>31500</v>
      </c>
      <c r="D44" s="62">
        <v>20000</v>
      </c>
      <c r="E44" s="63">
        <v>0</v>
      </c>
      <c r="F44" s="73">
        <f t="shared" si="3"/>
        <v>-31500</v>
      </c>
      <c r="G44" s="77">
        <f t="shared" si="1"/>
        <v>-1</v>
      </c>
      <c r="H44" s="5" t="s">
        <v>19</v>
      </c>
      <c r="I44" s="6" t="b">
        <f t="shared" si="5"/>
        <v>1</v>
      </c>
      <c r="J44" s="7" t="b">
        <f t="shared" si="6"/>
        <v>0</v>
      </c>
      <c r="K44" s="8">
        <f t="shared" si="13"/>
        <v>45884</v>
      </c>
      <c r="L44" s="9">
        <f t="shared" si="14"/>
        <v>45891</v>
      </c>
      <c r="M44" s="10">
        <v>7</v>
      </c>
      <c r="N44" s="22">
        <v>226</v>
      </c>
      <c r="O44" s="11" t="str">
        <f>VLOOKUP(P44,'Color Code'!$A$2:$B$7,2,FALSE)</f>
        <v>Blue</v>
      </c>
      <c r="P44" s="12">
        <v>4</v>
      </c>
      <c r="Q44" s="31" t="s">
        <v>117</v>
      </c>
    </row>
    <row r="45" spans="1:17" ht="20.25" customHeight="1" x14ac:dyDescent="0.2">
      <c r="A45" s="4">
        <f t="shared" si="2"/>
        <v>44</v>
      </c>
      <c r="B45" s="2" t="s">
        <v>56</v>
      </c>
      <c r="C45" s="67">
        <v>15300</v>
      </c>
      <c r="D45" s="62">
        <v>0</v>
      </c>
      <c r="E45" s="63">
        <v>0</v>
      </c>
      <c r="F45" s="73">
        <f t="shared" si="3"/>
        <v>-15300</v>
      </c>
      <c r="G45" s="77">
        <f t="shared" si="1"/>
        <v>-1</v>
      </c>
      <c r="H45" s="5" t="s">
        <v>19</v>
      </c>
      <c r="I45" s="6" t="b">
        <f t="shared" si="5"/>
        <v>1</v>
      </c>
      <c r="J45" s="7" t="b">
        <f t="shared" si="6"/>
        <v>0</v>
      </c>
      <c r="K45" s="8">
        <f t="shared" si="13"/>
        <v>45891</v>
      </c>
      <c r="L45" s="9">
        <f t="shared" si="14"/>
        <v>45896</v>
      </c>
      <c r="M45" s="10">
        <v>5</v>
      </c>
      <c r="N45" s="22">
        <v>233</v>
      </c>
      <c r="O45" s="11" t="str">
        <f>VLOOKUP(P45,'Color Code'!$A$2:$B$7,2,FALSE)</f>
        <v>Blue</v>
      </c>
      <c r="P45" s="12">
        <v>4</v>
      </c>
      <c r="Q45" s="31" t="s">
        <v>117</v>
      </c>
    </row>
    <row r="46" spans="1:17" ht="20.25" customHeight="1" x14ac:dyDescent="0.2">
      <c r="A46" s="4">
        <f t="shared" si="2"/>
        <v>45</v>
      </c>
      <c r="B46" s="2" t="s">
        <v>57</v>
      </c>
      <c r="C46" s="67">
        <v>21590</v>
      </c>
      <c r="D46" s="62">
        <v>33985</v>
      </c>
      <c r="E46" s="63">
        <v>0</v>
      </c>
      <c r="F46" s="73">
        <f t="shared" si="3"/>
        <v>-21590</v>
      </c>
      <c r="G46" s="77">
        <f t="shared" si="1"/>
        <v>-1</v>
      </c>
      <c r="H46" s="5" t="s">
        <v>19</v>
      </c>
      <c r="I46" s="6" t="b">
        <f t="shared" si="5"/>
        <v>1</v>
      </c>
      <c r="J46" s="7" t="b">
        <f t="shared" si="6"/>
        <v>0</v>
      </c>
      <c r="K46" s="8">
        <f>K45</f>
        <v>45891</v>
      </c>
      <c r="L46" s="9">
        <f t="shared" si="14"/>
        <v>45905</v>
      </c>
      <c r="M46" s="10">
        <v>14</v>
      </c>
      <c r="N46" s="22">
        <v>233</v>
      </c>
      <c r="O46" s="11" t="str">
        <f>VLOOKUP(P46,'Color Code'!$A$2:$B$7,2,FALSE)</f>
        <v>Blue</v>
      </c>
      <c r="P46" s="12">
        <v>4</v>
      </c>
      <c r="Q46" s="31" t="s">
        <v>117</v>
      </c>
    </row>
    <row r="47" spans="1:17" ht="20.25" customHeight="1" x14ac:dyDescent="0.2">
      <c r="A47" s="4">
        <f t="shared" si="2"/>
        <v>46</v>
      </c>
      <c r="B47" s="2" t="s">
        <v>58</v>
      </c>
      <c r="C47" s="67">
        <v>26826</v>
      </c>
      <c r="D47" s="62">
        <v>25345</v>
      </c>
      <c r="E47" s="63">
        <v>0</v>
      </c>
      <c r="F47" s="73">
        <f t="shared" si="3"/>
        <v>-26826</v>
      </c>
      <c r="G47" s="77">
        <f t="shared" si="1"/>
        <v>-1</v>
      </c>
      <c r="H47" s="5" t="s">
        <v>19</v>
      </c>
      <c r="I47" s="6" t="b">
        <f t="shared" si="5"/>
        <v>1</v>
      </c>
      <c r="J47" s="7" t="b">
        <f t="shared" si="6"/>
        <v>0</v>
      </c>
      <c r="K47" s="8">
        <f>K46</f>
        <v>45891</v>
      </c>
      <c r="L47" s="9">
        <f t="shared" si="14"/>
        <v>45905</v>
      </c>
      <c r="M47" s="10">
        <v>14</v>
      </c>
      <c r="N47" s="22">
        <v>233</v>
      </c>
      <c r="O47" s="11" t="str">
        <f>VLOOKUP(P47,'Color Code'!$A$2:$B$7,2,FALSE)</f>
        <v>Blue</v>
      </c>
      <c r="P47" s="12">
        <v>4</v>
      </c>
      <c r="Q47" s="31" t="s">
        <v>117</v>
      </c>
    </row>
    <row r="48" spans="1:17" ht="20.25" customHeight="1" x14ac:dyDescent="0.2">
      <c r="A48" s="4">
        <f t="shared" si="2"/>
        <v>47</v>
      </c>
      <c r="B48" s="2" t="s">
        <v>59</v>
      </c>
      <c r="C48" s="67">
        <v>70986</v>
      </c>
      <c r="D48" s="62">
        <v>75000</v>
      </c>
      <c r="E48" s="63">
        <v>0</v>
      </c>
      <c r="F48" s="73">
        <f t="shared" si="3"/>
        <v>-70986</v>
      </c>
      <c r="G48" s="77">
        <f t="shared" si="1"/>
        <v>-1</v>
      </c>
      <c r="H48" s="5" t="s">
        <v>19</v>
      </c>
      <c r="I48" s="6" t="b">
        <f t="shared" si="5"/>
        <v>1</v>
      </c>
      <c r="J48" s="7" t="b">
        <f t="shared" si="6"/>
        <v>0</v>
      </c>
      <c r="K48" s="8">
        <f>K46</f>
        <v>45891</v>
      </c>
      <c r="L48" s="9">
        <f t="shared" si="14"/>
        <v>45905</v>
      </c>
      <c r="M48" s="10">
        <v>14</v>
      </c>
      <c r="N48" s="22">
        <v>233</v>
      </c>
      <c r="O48" s="11" t="str">
        <f>VLOOKUP(P48,'Color Code'!$A$2:$B$7,2,FALSE)</f>
        <v>Blue</v>
      </c>
      <c r="P48" s="12">
        <v>4</v>
      </c>
      <c r="Q48" s="31" t="s">
        <v>117</v>
      </c>
    </row>
    <row r="49" spans="1:17" ht="20.25" customHeight="1" x14ac:dyDescent="0.2">
      <c r="A49" s="4">
        <f t="shared" si="2"/>
        <v>48</v>
      </c>
      <c r="B49" s="2" t="s">
        <v>60</v>
      </c>
      <c r="C49" s="67">
        <v>31275</v>
      </c>
      <c r="D49" s="62">
        <v>25000</v>
      </c>
      <c r="E49" s="63">
        <v>0</v>
      </c>
      <c r="F49" s="73">
        <f t="shared" si="3"/>
        <v>-31275</v>
      </c>
      <c r="G49" s="77">
        <f t="shared" si="1"/>
        <v>-1</v>
      </c>
      <c r="H49" s="5" t="s">
        <v>19</v>
      </c>
      <c r="I49" s="6" t="b">
        <f t="shared" si="5"/>
        <v>1</v>
      </c>
      <c r="J49" s="7" t="b">
        <f t="shared" si="6"/>
        <v>0</v>
      </c>
      <c r="K49" s="8">
        <f t="shared" si="13"/>
        <v>45905</v>
      </c>
      <c r="L49" s="9">
        <f t="shared" si="14"/>
        <v>45912</v>
      </c>
      <c r="M49" s="10">
        <v>7</v>
      </c>
      <c r="N49" s="22">
        <v>247</v>
      </c>
      <c r="O49" s="11" t="str">
        <f>VLOOKUP(P49,'Color Code'!$A$2:$B$7,2,FALSE)</f>
        <v>Blue</v>
      </c>
      <c r="P49" s="12">
        <v>4</v>
      </c>
      <c r="Q49" s="31" t="s">
        <v>117</v>
      </c>
    </row>
    <row r="50" spans="1:17" ht="20.25" customHeight="1" x14ac:dyDescent="0.2">
      <c r="A50" s="4">
        <f t="shared" si="2"/>
        <v>49</v>
      </c>
      <c r="B50" s="2" t="s">
        <v>61</v>
      </c>
      <c r="C50" s="67">
        <v>2700</v>
      </c>
      <c r="D50" s="62">
        <v>0</v>
      </c>
      <c r="E50" s="63">
        <v>0</v>
      </c>
      <c r="F50" s="73">
        <f t="shared" si="3"/>
        <v>-2700</v>
      </c>
      <c r="G50" s="77">
        <f t="shared" si="1"/>
        <v>-1</v>
      </c>
      <c r="H50" s="5" t="s">
        <v>19</v>
      </c>
      <c r="I50" s="6" t="b">
        <f t="shared" si="5"/>
        <v>1</v>
      </c>
      <c r="J50" s="7" t="b">
        <f t="shared" si="6"/>
        <v>0</v>
      </c>
      <c r="K50" s="8">
        <f t="shared" si="13"/>
        <v>45912</v>
      </c>
      <c r="L50" s="9">
        <f t="shared" si="14"/>
        <v>45913</v>
      </c>
      <c r="M50" s="10">
        <v>1</v>
      </c>
      <c r="N50" s="22">
        <v>254</v>
      </c>
      <c r="O50" s="11" t="str">
        <f>VLOOKUP(P50,'Color Code'!$A$2:$B$7,2,FALSE)</f>
        <v>Blue</v>
      </c>
      <c r="P50" s="12">
        <v>4</v>
      </c>
      <c r="Q50" s="31" t="s">
        <v>117</v>
      </c>
    </row>
    <row r="51" spans="1:17" ht="20.25" customHeight="1" x14ac:dyDescent="0.2">
      <c r="A51" s="4">
        <f t="shared" si="2"/>
        <v>50</v>
      </c>
      <c r="B51" s="2" t="s">
        <v>62</v>
      </c>
      <c r="C51" s="67">
        <v>8250</v>
      </c>
      <c r="D51" s="62">
        <v>0</v>
      </c>
      <c r="E51" s="63">
        <v>0</v>
      </c>
      <c r="F51" s="73">
        <f t="shared" si="3"/>
        <v>-8250</v>
      </c>
      <c r="G51" s="77">
        <f t="shared" si="1"/>
        <v>-1</v>
      </c>
      <c r="H51" s="5" t="s">
        <v>19</v>
      </c>
      <c r="I51" s="6" t="b">
        <f t="shared" si="5"/>
        <v>1</v>
      </c>
      <c r="J51" s="7" t="b">
        <f t="shared" si="6"/>
        <v>0</v>
      </c>
      <c r="K51" s="8">
        <f>K50</f>
        <v>45912</v>
      </c>
      <c r="L51" s="9">
        <f t="shared" si="14"/>
        <v>45913</v>
      </c>
      <c r="M51" s="10">
        <v>1</v>
      </c>
      <c r="N51" s="22">
        <v>254</v>
      </c>
      <c r="O51" s="11" t="str">
        <f>VLOOKUP(P51,'Color Code'!$A$2:$B$7,2,FALSE)</f>
        <v>Blue</v>
      </c>
      <c r="P51" s="12">
        <v>4</v>
      </c>
      <c r="Q51" s="31" t="s">
        <v>117</v>
      </c>
    </row>
    <row r="52" spans="1:17" ht="20.25" customHeight="1" x14ac:dyDescent="0.2">
      <c r="A52" s="4">
        <f t="shared" si="2"/>
        <v>51</v>
      </c>
      <c r="B52" s="2" t="s">
        <v>63</v>
      </c>
      <c r="C52" s="67">
        <v>3200</v>
      </c>
      <c r="D52" s="62">
        <v>1500</v>
      </c>
      <c r="E52" s="63">
        <v>0</v>
      </c>
      <c r="F52" s="73">
        <f t="shared" si="3"/>
        <v>-3200</v>
      </c>
      <c r="G52" s="77">
        <f t="shared" si="1"/>
        <v>-1</v>
      </c>
      <c r="H52" s="5" t="s">
        <v>19</v>
      </c>
      <c r="I52" s="6" t="b">
        <f t="shared" si="5"/>
        <v>1</v>
      </c>
      <c r="J52" s="7" t="b">
        <f t="shared" si="6"/>
        <v>0</v>
      </c>
      <c r="K52" s="8">
        <f>K51</f>
        <v>45912</v>
      </c>
      <c r="L52" s="9">
        <f t="shared" si="14"/>
        <v>45913</v>
      </c>
      <c r="M52" s="10">
        <v>1</v>
      </c>
      <c r="N52" s="22">
        <v>254</v>
      </c>
      <c r="O52" s="11" t="str">
        <f>VLOOKUP(P52,'Color Code'!$A$2:$B$7,2,FALSE)</f>
        <v>Blue</v>
      </c>
      <c r="P52" s="12">
        <v>4</v>
      </c>
      <c r="Q52" s="31" t="s">
        <v>117</v>
      </c>
    </row>
    <row r="53" spans="1:17" ht="20.25" customHeight="1" x14ac:dyDescent="0.2">
      <c r="A53" s="4">
        <f t="shared" si="2"/>
        <v>52</v>
      </c>
      <c r="B53" s="2" t="s">
        <v>64</v>
      </c>
      <c r="C53" s="67">
        <v>2600</v>
      </c>
      <c r="D53" s="62">
        <v>3500</v>
      </c>
      <c r="E53" s="63">
        <v>0</v>
      </c>
      <c r="F53" s="73">
        <f t="shared" si="3"/>
        <v>-2600</v>
      </c>
      <c r="G53" s="77">
        <f t="shared" si="1"/>
        <v>-1</v>
      </c>
      <c r="H53" s="5" t="s">
        <v>19</v>
      </c>
      <c r="I53" s="6" t="b">
        <f t="shared" si="5"/>
        <v>1</v>
      </c>
      <c r="J53" s="7" t="b">
        <f t="shared" si="6"/>
        <v>0</v>
      </c>
      <c r="K53" s="8">
        <f>K52</f>
        <v>45912</v>
      </c>
      <c r="L53" s="9">
        <f t="shared" si="14"/>
        <v>45913</v>
      </c>
      <c r="M53" s="10">
        <v>1</v>
      </c>
      <c r="N53" s="22">
        <v>254</v>
      </c>
      <c r="O53" s="11" t="str">
        <f>VLOOKUP(P53,'Color Code'!$A$2:$B$7,2,FALSE)</f>
        <v>Blue</v>
      </c>
      <c r="P53" s="12">
        <v>4</v>
      </c>
      <c r="Q53" s="31" t="s">
        <v>117</v>
      </c>
    </row>
    <row r="54" spans="1:17" ht="20.25" customHeight="1" x14ac:dyDescent="0.2">
      <c r="A54" s="4">
        <f t="shared" si="2"/>
        <v>53</v>
      </c>
      <c r="B54" s="2" t="s">
        <v>65</v>
      </c>
      <c r="C54" s="61">
        <v>0</v>
      </c>
      <c r="D54" s="62">
        <v>0</v>
      </c>
      <c r="E54" s="63">
        <v>0</v>
      </c>
      <c r="F54" s="73">
        <f t="shared" si="3"/>
        <v>0</v>
      </c>
      <c r="G54" s="77" t="e">
        <f t="shared" si="1"/>
        <v>#DIV/0!</v>
      </c>
      <c r="H54" s="5" t="s">
        <v>19</v>
      </c>
      <c r="I54" s="6" t="b">
        <f t="shared" si="5"/>
        <v>1</v>
      </c>
      <c r="J54" s="7" t="b">
        <f t="shared" si="6"/>
        <v>0</v>
      </c>
      <c r="K54" s="8">
        <f>K53</f>
        <v>45912</v>
      </c>
      <c r="L54" s="9">
        <f t="shared" si="14"/>
        <v>45919</v>
      </c>
      <c r="M54" s="10">
        <v>7</v>
      </c>
      <c r="N54" s="22">
        <v>254</v>
      </c>
      <c r="O54" s="11" t="str">
        <f>VLOOKUP(P54,'Color Code'!$A$2:$B$7,2,FALSE)</f>
        <v>Cyan</v>
      </c>
      <c r="P54" s="12">
        <v>5</v>
      </c>
      <c r="Q54" s="31" t="s">
        <v>117</v>
      </c>
    </row>
    <row r="55" spans="1:17" ht="20.25" customHeight="1" x14ac:dyDescent="0.2">
      <c r="A55" s="4">
        <f t="shared" si="2"/>
        <v>54</v>
      </c>
      <c r="B55" s="2" t="s">
        <v>66</v>
      </c>
      <c r="C55" s="61">
        <v>0</v>
      </c>
      <c r="D55" s="62">
        <v>500</v>
      </c>
      <c r="E55" s="63">
        <v>0</v>
      </c>
      <c r="F55" s="73">
        <f t="shared" si="3"/>
        <v>0</v>
      </c>
      <c r="G55" s="77" t="e">
        <f t="shared" si="1"/>
        <v>#DIV/0!</v>
      </c>
      <c r="H55" s="5" t="s">
        <v>19</v>
      </c>
      <c r="I55" s="6" t="b">
        <f t="shared" si="5"/>
        <v>1</v>
      </c>
      <c r="J55" s="7" t="b">
        <f t="shared" si="6"/>
        <v>0</v>
      </c>
      <c r="K55" s="8">
        <f t="shared" si="13"/>
        <v>45919</v>
      </c>
      <c r="L55" s="9">
        <f t="shared" si="14"/>
        <v>45921</v>
      </c>
      <c r="M55" s="10">
        <v>2</v>
      </c>
      <c r="N55" s="22">
        <v>261</v>
      </c>
      <c r="O55" s="11" t="str">
        <f>VLOOKUP(P55,'Color Code'!$A$2:$B$7,2,FALSE)</f>
        <v>Blue</v>
      </c>
      <c r="P55" s="12">
        <v>4</v>
      </c>
      <c r="Q55" s="31" t="s">
        <v>117</v>
      </c>
    </row>
    <row r="56" spans="1:17" ht="20.25" customHeight="1" x14ac:dyDescent="0.2">
      <c r="A56" s="4">
        <f t="shared" si="2"/>
        <v>55</v>
      </c>
      <c r="B56" s="2" t="s">
        <v>67</v>
      </c>
      <c r="C56" s="67">
        <v>5900</v>
      </c>
      <c r="D56" s="62">
        <v>3650</v>
      </c>
      <c r="E56" s="63">
        <v>0</v>
      </c>
      <c r="F56" s="73">
        <f t="shared" si="3"/>
        <v>-5900</v>
      </c>
      <c r="G56" s="77">
        <f t="shared" si="1"/>
        <v>-1</v>
      </c>
      <c r="H56" s="5" t="s">
        <v>19</v>
      </c>
      <c r="I56" s="6" t="b">
        <f t="shared" si="5"/>
        <v>1</v>
      </c>
      <c r="J56" s="7" t="b">
        <f t="shared" si="6"/>
        <v>0</v>
      </c>
      <c r="K56" s="8">
        <f>K55</f>
        <v>45919</v>
      </c>
      <c r="L56" s="9">
        <f t="shared" si="14"/>
        <v>45924</v>
      </c>
      <c r="M56" s="10">
        <v>5</v>
      </c>
      <c r="N56" s="22">
        <v>261</v>
      </c>
      <c r="O56" s="11" t="str">
        <f>VLOOKUP(P56,'Color Code'!$A$2:$B$7,2,FALSE)</f>
        <v>Blue</v>
      </c>
      <c r="P56" s="12">
        <v>4</v>
      </c>
      <c r="Q56" s="31" t="s">
        <v>117</v>
      </c>
    </row>
    <row r="57" spans="1:17" ht="20.25" customHeight="1" x14ac:dyDescent="0.2">
      <c r="A57" s="4">
        <f t="shared" si="2"/>
        <v>56</v>
      </c>
      <c r="B57" s="2" t="s">
        <v>68</v>
      </c>
      <c r="C57" s="67">
        <v>7600</v>
      </c>
      <c r="D57" s="62">
        <v>0</v>
      </c>
      <c r="E57" s="63">
        <v>0</v>
      </c>
      <c r="F57" s="73">
        <f t="shared" si="3"/>
        <v>-7600</v>
      </c>
      <c r="G57" s="77">
        <f t="shared" si="1"/>
        <v>-1</v>
      </c>
      <c r="H57" s="5" t="s">
        <v>19</v>
      </c>
      <c r="I57" s="6" t="b">
        <f t="shared" si="5"/>
        <v>1</v>
      </c>
      <c r="J57" s="7" t="b">
        <f t="shared" si="6"/>
        <v>0</v>
      </c>
      <c r="K57" s="8">
        <f>K56</f>
        <v>45919</v>
      </c>
      <c r="L57" s="9">
        <f t="shared" si="14"/>
        <v>45924</v>
      </c>
      <c r="M57" s="10">
        <v>5</v>
      </c>
      <c r="N57" s="22">
        <v>261</v>
      </c>
      <c r="O57" s="11" t="str">
        <f>VLOOKUP(P57,'Color Code'!$A$2:$B$7,2,FALSE)</f>
        <v>Blue</v>
      </c>
      <c r="P57" s="12">
        <v>4</v>
      </c>
      <c r="Q57" s="31" t="s">
        <v>117</v>
      </c>
    </row>
    <row r="58" spans="1:17" ht="20.25" customHeight="1" x14ac:dyDescent="0.2">
      <c r="A58" s="4">
        <f t="shared" si="2"/>
        <v>57</v>
      </c>
      <c r="B58" s="2" t="s">
        <v>69</v>
      </c>
      <c r="C58" s="61">
        <v>0</v>
      </c>
      <c r="D58" s="62">
        <v>17000</v>
      </c>
      <c r="E58" s="63">
        <v>0</v>
      </c>
      <c r="F58" s="73">
        <f t="shared" si="3"/>
        <v>0</v>
      </c>
      <c r="G58" s="77" t="e">
        <f t="shared" si="1"/>
        <v>#DIV/0!</v>
      </c>
      <c r="H58" s="5" t="s">
        <v>19</v>
      </c>
      <c r="I58" s="6" t="b">
        <f t="shared" si="5"/>
        <v>1</v>
      </c>
      <c r="J58" s="7" t="b">
        <f t="shared" si="6"/>
        <v>0</v>
      </c>
      <c r="K58" s="8">
        <f>K57</f>
        <v>45919</v>
      </c>
      <c r="L58" s="9">
        <f t="shared" si="14"/>
        <v>45926</v>
      </c>
      <c r="M58" s="10">
        <v>7</v>
      </c>
      <c r="N58" s="22">
        <v>261</v>
      </c>
      <c r="O58" s="11" t="str">
        <f>VLOOKUP(P58,'Color Code'!$A$2:$B$7,2,FALSE)</f>
        <v>Blue</v>
      </c>
      <c r="P58" s="12">
        <v>4</v>
      </c>
      <c r="Q58" s="31" t="s">
        <v>117</v>
      </c>
    </row>
    <row r="59" spans="1:17" ht="20.25" customHeight="1" x14ac:dyDescent="0.2">
      <c r="A59" s="4">
        <f t="shared" si="2"/>
        <v>58</v>
      </c>
      <c r="B59" s="2" t="s">
        <v>70</v>
      </c>
      <c r="C59" s="61">
        <v>0</v>
      </c>
      <c r="D59" s="62">
        <v>3000</v>
      </c>
      <c r="E59" s="63">
        <v>0</v>
      </c>
      <c r="F59" s="73">
        <f t="shared" si="3"/>
        <v>0</v>
      </c>
      <c r="G59" s="77" t="e">
        <f t="shared" si="1"/>
        <v>#DIV/0!</v>
      </c>
      <c r="H59" s="5" t="s">
        <v>19</v>
      </c>
      <c r="I59" s="6" t="b">
        <f t="shared" si="5"/>
        <v>1</v>
      </c>
      <c r="J59" s="7" t="b">
        <f t="shared" si="6"/>
        <v>0</v>
      </c>
      <c r="K59" s="8">
        <f t="shared" si="13"/>
        <v>45926</v>
      </c>
      <c r="L59" s="9">
        <f t="shared" si="14"/>
        <v>45928</v>
      </c>
      <c r="M59" s="10">
        <v>2</v>
      </c>
      <c r="N59" s="22">
        <v>268</v>
      </c>
      <c r="O59" s="11" t="str">
        <f>VLOOKUP(P59,'Color Code'!$A$2:$B$7,2,FALSE)</f>
        <v>Blue</v>
      </c>
      <c r="P59" s="12">
        <v>4</v>
      </c>
      <c r="Q59" s="31" t="s">
        <v>117</v>
      </c>
    </row>
    <row r="60" spans="1:17" ht="20.25" customHeight="1" x14ac:dyDescent="0.2">
      <c r="A60" s="4">
        <f t="shared" si="2"/>
        <v>59</v>
      </c>
      <c r="B60" s="2" t="s">
        <v>71</v>
      </c>
      <c r="C60" s="61">
        <v>0</v>
      </c>
      <c r="D60" s="62">
        <v>24800</v>
      </c>
      <c r="E60" s="63">
        <v>0</v>
      </c>
      <c r="F60" s="73">
        <f t="shared" si="3"/>
        <v>0</v>
      </c>
      <c r="G60" s="77" t="e">
        <f t="shared" si="1"/>
        <v>#DIV/0!</v>
      </c>
      <c r="H60" s="5" t="s">
        <v>19</v>
      </c>
      <c r="I60" s="6" t="b">
        <f t="shared" si="5"/>
        <v>1</v>
      </c>
      <c r="J60" s="7" t="b">
        <f t="shared" si="6"/>
        <v>0</v>
      </c>
      <c r="K60" s="8">
        <f t="shared" si="13"/>
        <v>45928</v>
      </c>
      <c r="L60" s="9">
        <f t="shared" si="14"/>
        <v>45942</v>
      </c>
      <c r="M60" s="10">
        <v>14</v>
      </c>
      <c r="N60" s="22">
        <v>270</v>
      </c>
      <c r="O60" s="11" t="str">
        <f>VLOOKUP(P60,'Color Code'!$A$2:$B$7,2,FALSE)</f>
        <v>Blue</v>
      </c>
      <c r="P60" s="12">
        <v>4</v>
      </c>
      <c r="Q60" s="31" t="s">
        <v>117</v>
      </c>
    </row>
    <row r="61" spans="1:17" ht="20.25" customHeight="1" x14ac:dyDescent="0.2">
      <c r="A61" s="4">
        <f t="shared" si="2"/>
        <v>60</v>
      </c>
      <c r="B61" s="2" t="s">
        <v>72</v>
      </c>
      <c r="C61" s="61">
        <v>0</v>
      </c>
      <c r="D61" s="62">
        <v>6000</v>
      </c>
      <c r="E61" s="63">
        <v>0</v>
      </c>
      <c r="F61" s="73">
        <f t="shared" si="3"/>
        <v>0</v>
      </c>
      <c r="G61" s="77" t="e">
        <f t="shared" si="1"/>
        <v>#DIV/0!</v>
      </c>
      <c r="H61" s="5" t="s">
        <v>19</v>
      </c>
      <c r="I61" s="6" t="b">
        <f t="shared" si="5"/>
        <v>1</v>
      </c>
      <c r="J61" s="7" t="b">
        <f t="shared" si="6"/>
        <v>0</v>
      </c>
      <c r="K61" s="8">
        <f>K60</f>
        <v>45928</v>
      </c>
      <c r="L61" s="9">
        <f t="shared" si="14"/>
        <v>45942</v>
      </c>
      <c r="M61" s="10">
        <v>14</v>
      </c>
      <c r="N61" s="22">
        <v>270</v>
      </c>
      <c r="O61" s="11" t="str">
        <f>VLOOKUP(P61,'Color Code'!$A$2:$B$7,2,FALSE)</f>
        <v>Blue</v>
      </c>
      <c r="P61" s="12">
        <v>4</v>
      </c>
      <c r="Q61" s="31" t="s">
        <v>117</v>
      </c>
    </row>
    <row r="62" spans="1:17" ht="20.25" customHeight="1" x14ac:dyDescent="0.2">
      <c r="A62" s="4">
        <f t="shared" si="2"/>
        <v>61</v>
      </c>
      <c r="B62" s="2" t="s">
        <v>73</v>
      </c>
      <c r="C62" s="67">
        <v>3000</v>
      </c>
      <c r="D62" s="62">
        <v>3000</v>
      </c>
      <c r="E62" s="63">
        <v>0</v>
      </c>
      <c r="F62" s="73">
        <f t="shared" si="3"/>
        <v>-3000</v>
      </c>
      <c r="G62" s="77">
        <f t="shared" si="1"/>
        <v>-1</v>
      </c>
      <c r="H62" s="5" t="s">
        <v>19</v>
      </c>
      <c r="I62" s="6" t="b">
        <f t="shared" si="5"/>
        <v>1</v>
      </c>
      <c r="J62" s="7" t="b">
        <f t="shared" si="6"/>
        <v>0</v>
      </c>
      <c r="K62" s="8">
        <f t="shared" si="13"/>
        <v>45942</v>
      </c>
      <c r="L62" s="9">
        <f t="shared" si="14"/>
        <v>45944</v>
      </c>
      <c r="M62" s="10">
        <v>2</v>
      </c>
      <c r="N62" s="22">
        <v>284</v>
      </c>
      <c r="O62" s="11" t="str">
        <f>VLOOKUP(P62,'Color Code'!$A$2:$B$7,2,FALSE)</f>
        <v>Blue</v>
      </c>
      <c r="P62" s="12">
        <v>4</v>
      </c>
      <c r="Q62" s="31" t="s">
        <v>117</v>
      </c>
    </row>
    <row r="63" spans="1:17" ht="20.25" customHeight="1" x14ac:dyDescent="0.2">
      <c r="A63" s="4">
        <f t="shared" si="2"/>
        <v>62</v>
      </c>
      <c r="B63" s="2" t="s">
        <v>74</v>
      </c>
      <c r="C63" s="61">
        <v>0</v>
      </c>
      <c r="D63" s="62">
        <v>0</v>
      </c>
      <c r="E63" s="63">
        <v>0</v>
      </c>
      <c r="F63" s="73">
        <f t="shared" si="3"/>
        <v>0</v>
      </c>
      <c r="G63" s="77" t="e">
        <f t="shared" ref="G63:G76" si="15">(E63-C63)/C63</f>
        <v>#DIV/0!</v>
      </c>
      <c r="H63" s="5" t="s">
        <v>19</v>
      </c>
      <c r="I63" s="6" t="b">
        <f t="shared" si="5"/>
        <v>1</v>
      </c>
      <c r="J63" s="7" t="b">
        <f t="shared" si="6"/>
        <v>0</v>
      </c>
      <c r="K63" s="8">
        <f t="shared" si="13"/>
        <v>45944</v>
      </c>
      <c r="L63" s="9">
        <f t="shared" si="14"/>
        <v>45945</v>
      </c>
      <c r="M63" s="10">
        <v>1</v>
      </c>
      <c r="N63" s="22">
        <v>286</v>
      </c>
      <c r="O63" s="11" t="str">
        <f>VLOOKUP(P63,'Color Code'!$A$2:$B$7,2,FALSE)</f>
        <v>Light Blue</v>
      </c>
      <c r="P63" s="12">
        <v>2</v>
      </c>
      <c r="Q63" s="31" t="s">
        <v>117</v>
      </c>
    </row>
    <row r="64" spans="1:17" ht="20.25" customHeight="1" x14ac:dyDescent="0.2">
      <c r="A64" s="4">
        <f t="shared" si="2"/>
        <v>63</v>
      </c>
      <c r="B64" s="32" t="s">
        <v>75</v>
      </c>
      <c r="C64" s="64">
        <v>0</v>
      </c>
      <c r="D64" s="65">
        <v>0</v>
      </c>
      <c r="E64" s="66">
        <v>0</v>
      </c>
      <c r="F64" s="74">
        <f t="shared" ref="F64:F69" si="16">E64-C64</f>
        <v>0</v>
      </c>
      <c r="G64" s="78" t="e">
        <f t="shared" ref="G64:G69" si="17">(E64-C64)/C64</f>
        <v>#DIV/0!</v>
      </c>
      <c r="H64" s="5" t="s">
        <v>19</v>
      </c>
      <c r="I64" s="34" t="b">
        <f t="shared" si="5"/>
        <v>1</v>
      </c>
      <c r="J64" s="35" t="b">
        <f t="shared" si="6"/>
        <v>0</v>
      </c>
      <c r="K64" s="36">
        <f t="shared" si="13"/>
        <v>45945</v>
      </c>
      <c r="L64" s="36">
        <f t="shared" si="14"/>
        <v>45946</v>
      </c>
      <c r="M64" s="35">
        <v>1</v>
      </c>
      <c r="N64" s="22">
        <v>287</v>
      </c>
      <c r="O64" s="40" t="str">
        <f>VLOOKUP(P64,'Color Code'!$A$2:$B$7,2,FALSE)</f>
        <v>Grey</v>
      </c>
      <c r="P64" s="37">
        <v>3</v>
      </c>
      <c r="Q64" s="31" t="s">
        <v>117</v>
      </c>
    </row>
    <row r="65" spans="1:17" ht="20.25" customHeight="1" x14ac:dyDescent="0.2">
      <c r="A65" s="4">
        <f t="shared" si="2"/>
        <v>64</v>
      </c>
      <c r="B65" s="2" t="s">
        <v>76</v>
      </c>
      <c r="C65" s="61">
        <v>0</v>
      </c>
      <c r="D65" s="62">
        <v>0</v>
      </c>
      <c r="E65" s="63">
        <v>0</v>
      </c>
      <c r="F65" s="73">
        <f t="shared" si="16"/>
        <v>0</v>
      </c>
      <c r="G65" s="77" t="e">
        <f t="shared" si="17"/>
        <v>#DIV/0!</v>
      </c>
      <c r="H65" s="5" t="s">
        <v>19</v>
      </c>
      <c r="I65" s="6" t="b">
        <f t="shared" si="5"/>
        <v>1</v>
      </c>
      <c r="J65" s="7" t="b">
        <f t="shared" si="6"/>
        <v>0</v>
      </c>
      <c r="K65" s="8">
        <f t="shared" si="13"/>
        <v>45946</v>
      </c>
      <c r="L65" s="9">
        <f t="shared" si="14"/>
        <v>45947</v>
      </c>
      <c r="M65" s="10">
        <v>1</v>
      </c>
      <c r="N65" s="22">
        <v>288</v>
      </c>
      <c r="O65" s="11" t="str">
        <f>VLOOKUP(P65,'Color Code'!$A$2:$B$7,2,FALSE)</f>
        <v>Cyan</v>
      </c>
      <c r="P65" s="12">
        <v>5</v>
      </c>
      <c r="Q65" s="31" t="s">
        <v>117</v>
      </c>
    </row>
    <row r="66" spans="1:17" ht="20.25" customHeight="1" x14ac:dyDescent="0.2">
      <c r="A66" s="4">
        <f t="shared" si="2"/>
        <v>65</v>
      </c>
      <c r="B66" s="2" t="s">
        <v>77</v>
      </c>
      <c r="C66" s="61">
        <v>0</v>
      </c>
      <c r="D66" s="62">
        <v>20000</v>
      </c>
      <c r="E66" s="63">
        <v>0</v>
      </c>
      <c r="F66" s="73">
        <f t="shared" si="16"/>
        <v>0</v>
      </c>
      <c r="G66" s="77" t="e">
        <f t="shared" si="17"/>
        <v>#DIV/0!</v>
      </c>
      <c r="H66" s="5" t="s">
        <v>19</v>
      </c>
      <c r="I66" s="6" t="b">
        <v>0</v>
      </c>
      <c r="J66" s="7" t="b">
        <f t="shared" si="6"/>
        <v>0</v>
      </c>
      <c r="K66" s="8">
        <v>45947</v>
      </c>
      <c r="L66" s="9">
        <v>45947</v>
      </c>
      <c r="M66" s="10">
        <v>1</v>
      </c>
      <c r="N66" s="22">
        <v>289</v>
      </c>
      <c r="O66" s="11" t="str">
        <f>VLOOKUP(P66,'Color Code'!$A$2:$B$7,2,FALSE)</f>
        <v>Dark Blue</v>
      </c>
      <c r="P66" s="12">
        <v>1</v>
      </c>
      <c r="Q66" s="31" t="s">
        <v>117</v>
      </c>
    </row>
    <row r="67" spans="1:17" ht="20.25" customHeight="1" x14ac:dyDescent="0.2">
      <c r="A67" s="4">
        <f t="shared" si="2"/>
        <v>66</v>
      </c>
      <c r="B67" s="2" t="s">
        <v>78</v>
      </c>
      <c r="C67" s="61">
        <v>0</v>
      </c>
      <c r="D67" s="62">
        <v>23106</v>
      </c>
      <c r="E67" s="63">
        <v>0</v>
      </c>
      <c r="F67" s="73">
        <f t="shared" si="16"/>
        <v>0</v>
      </c>
      <c r="G67" s="77" t="e">
        <f t="shared" si="17"/>
        <v>#DIV/0!</v>
      </c>
      <c r="H67" s="5" t="s">
        <v>19</v>
      </c>
      <c r="I67" s="6" t="b">
        <f t="shared" si="5"/>
        <v>0</v>
      </c>
      <c r="J67" s="7" t="b">
        <f t="shared" si="6"/>
        <v>0</v>
      </c>
      <c r="K67" s="8">
        <v>45947</v>
      </c>
      <c r="L67" s="9">
        <v>45947</v>
      </c>
      <c r="M67" s="10">
        <v>1</v>
      </c>
      <c r="N67" s="22">
        <v>289</v>
      </c>
      <c r="O67" s="11" t="str">
        <f>VLOOKUP(P67,'Color Code'!$A$2:$B$7,2,FALSE)</f>
        <v>Dark Blue</v>
      </c>
      <c r="P67" s="12">
        <v>1</v>
      </c>
      <c r="Q67" s="31" t="s">
        <v>117</v>
      </c>
    </row>
    <row r="68" spans="1:17" ht="20.25" customHeight="1" x14ac:dyDescent="0.2">
      <c r="A68" s="4">
        <f t="shared" ref="A68:A76" si="18">A67+1</f>
        <v>67</v>
      </c>
      <c r="B68" s="2" t="s">
        <v>79</v>
      </c>
      <c r="C68" s="67">
        <v>1000</v>
      </c>
      <c r="D68" s="62">
        <v>500</v>
      </c>
      <c r="E68" s="63">
        <v>0</v>
      </c>
      <c r="F68" s="73">
        <f t="shared" si="16"/>
        <v>-1000</v>
      </c>
      <c r="G68" s="77">
        <f t="shared" si="17"/>
        <v>-1</v>
      </c>
      <c r="H68" s="5" t="s">
        <v>19</v>
      </c>
      <c r="I68" s="6" t="b">
        <f t="shared" ref="H68:J76" si="19">I67</f>
        <v>0</v>
      </c>
      <c r="J68" s="7" t="b">
        <f t="shared" si="19"/>
        <v>0</v>
      </c>
      <c r="K68" s="8">
        <v>45947</v>
      </c>
      <c r="L68" s="9">
        <v>45947</v>
      </c>
      <c r="M68" s="10">
        <v>1</v>
      </c>
      <c r="N68" s="22">
        <v>289</v>
      </c>
      <c r="O68" s="11" t="str">
        <f>VLOOKUP(P68,'Color Code'!$A$2:$B$7,2,FALSE)</f>
        <v>Dark Blue</v>
      </c>
      <c r="P68" s="12">
        <v>1</v>
      </c>
      <c r="Q68" s="31" t="s">
        <v>117</v>
      </c>
    </row>
    <row r="69" spans="1:17" ht="20.25" customHeight="1" x14ac:dyDescent="0.2">
      <c r="A69" s="4">
        <f t="shared" si="18"/>
        <v>68</v>
      </c>
      <c r="B69" s="2" t="s">
        <v>80</v>
      </c>
      <c r="C69" s="67">
        <v>750</v>
      </c>
      <c r="D69" s="62">
        <v>0</v>
      </c>
      <c r="E69" s="63">
        <v>0</v>
      </c>
      <c r="F69" s="73">
        <f t="shared" si="16"/>
        <v>-750</v>
      </c>
      <c r="G69" s="77">
        <f t="shared" si="17"/>
        <v>-1</v>
      </c>
      <c r="H69" s="5" t="s">
        <v>19</v>
      </c>
      <c r="I69" s="6" t="b">
        <f t="shared" si="19"/>
        <v>0</v>
      </c>
      <c r="J69" s="7" t="b">
        <f t="shared" si="19"/>
        <v>0</v>
      </c>
      <c r="K69" s="8">
        <v>45947</v>
      </c>
      <c r="L69" s="9">
        <v>45947</v>
      </c>
      <c r="M69" s="10">
        <v>1</v>
      </c>
      <c r="N69" s="22">
        <v>289</v>
      </c>
      <c r="O69" s="11" t="str">
        <f>VLOOKUP(P69,'Color Code'!$A$2:$B$7,2,FALSE)</f>
        <v>Blue</v>
      </c>
      <c r="P69" s="12">
        <v>4</v>
      </c>
      <c r="Q69" s="31" t="s">
        <v>117</v>
      </c>
    </row>
    <row r="70" spans="1:17" ht="20.25" customHeight="1" x14ac:dyDescent="0.2">
      <c r="A70" s="4">
        <f t="shared" si="18"/>
        <v>69</v>
      </c>
      <c r="B70" s="3" t="s">
        <v>81</v>
      </c>
      <c r="C70" s="61">
        <v>0</v>
      </c>
      <c r="D70" s="62">
        <v>118995</v>
      </c>
      <c r="E70" s="63">
        <v>0</v>
      </c>
      <c r="F70" s="73">
        <f t="shared" ref="F70:F76" si="20">E70-C70</f>
        <v>0</v>
      </c>
      <c r="G70" s="77" t="e">
        <f t="shared" si="15"/>
        <v>#DIV/0!</v>
      </c>
      <c r="H70" s="5" t="s">
        <v>19</v>
      </c>
      <c r="I70" s="6" t="b">
        <f t="shared" si="19"/>
        <v>0</v>
      </c>
      <c r="J70" s="7" t="b">
        <f t="shared" si="19"/>
        <v>0</v>
      </c>
      <c r="K70" s="8">
        <v>45947</v>
      </c>
      <c r="L70" s="9">
        <v>45947</v>
      </c>
      <c r="M70" s="10">
        <v>1</v>
      </c>
      <c r="N70" s="22">
        <v>289</v>
      </c>
      <c r="O70" s="11" t="str">
        <f>VLOOKUP(P70,'Color Code'!$A$2:$B$7,2,FALSE)</f>
        <v>Dark Blue</v>
      </c>
      <c r="P70" s="12">
        <v>1</v>
      </c>
      <c r="Q70" s="31" t="s">
        <v>117</v>
      </c>
    </row>
    <row r="71" spans="1:17" ht="20.25" customHeight="1" x14ac:dyDescent="0.2">
      <c r="A71" s="4">
        <f t="shared" si="18"/>
        <v>70</v>
      </c>
      <c r="B71" s="3" t="s">
        <v>82</v>
      </c>
      <c r="C71" s="61">
        <v>0</v>
      </c>
      <c r="D71" s="62">
        <v>0</v>
      </c>
      <c r="E71" s="63">
        <v>0</v>
      </c>
      <c r="F71" s="73">
        <f t="shared" si="20"/>
        <v>0</v>
      </c>
      <c r="G71" s="77" t="e">
        <f t="shared" si="15"/>
        <v>#DIV/0!</v>
      </c>
      <c r="H71" s="5" t="s">
        <v>19</v>
      </c>
      <c r="I71" s="6" t="b">
        <f t="shared" si="19"/>
        <v>0</v>
      </c>
      <c r="J71" s="7" t="b">
        <f t="shared" si="19"/>
        <v>0</v>
      </c>
      <c r="K71" s="8">
        <v>45947</v>
      </c>
      <c r="L71" s="9">
        <v>45947</v>
      </c>
      <c r="M71" s="10">
        <v>1</v>
      </c>
      <c r="N71" s="22">
        <v>289</v>
      </c>
      <c r="O71" s="11" t="str">
        <f>VLOOKUP(P71,'Color Code'!$A$2:$B$7,2,FALSE)</f>
        <v>Dark Blue</v>
      </c>
      <c r="P71" s="12">
        <v>1</v>
      </c>
      <c r="Q71" s="31" t="s">
        <v>117</v>
      </c>
    </row>
    <row r="72" spans="1:17" ht="20.25" customHeight="1" x14ac:dyDescent="0.2">
      <c r="A72" s="4">
        <f t="shared" si="18"/>
        <v>71</v>
      </c>
      <c r="B72" s="3" t="s">
        <v>83</v>
      </c>
      <c r="C72" s="61">
        <v>0</v>
      </c>
      <c r="D72" s="62">
        <v>0</v>
      </c>
      <c r="E72" s="63">
        <v>0</v>
      </c>
      <c r="F72" s="73">
        <f t="shared" si="20"/>
        <v>0</v>
      </c>
      <c r="G72" s="77" t="e">
        <f t="shared" si="15"/>
        <v>#DIV/0!</v>
      </c>
      <c r="H72" s="5" t="s">
        <v>19</v>
      </c>
      <c r="I72" s="6" t="b">
        <f t="shared" si="19"/>
        <v>0</v>
      </c>
      <c r="J72" s="7" t="b">
        <f t="shared" si="19"/>
        <v>0</v>
      </c>
      <c r="K72" s="8">
        <v>45947</v>
      </c>
      <c r="L72" s="9">
        <v>45947</v>
      </c>
      <c r="M72" s="10">
        <v>1</v>
      </c>
      <c r="N72" s="22">
        <v>289</v>
      </c>
      <c r="O72" s="11" t="str">
        <f>VLOOKUP(P72,'Color Code'!$A$2:$B$7,2,FALSE)</f>
        <v>Blue</v>
      </c>
      <c r="P72" s="12">
        <v>4</v>
      </c>
      <c r="Q72" s="31" t="s">
        <v>117</v>
      </c>
    </row>
    <row r="73" spans="1:17" ht="20.25" customHeight="1" x14ac:dyDescent="0.2">
      <c r="A73" s="4">
        <f t="shared" si="18"/>
        <v>72</v>
      </c>
      <c r="B73" s="3" t="s">
        <v>84</v>
      </c>
      <c r="C73" s="61">
        <v>0</v>
      </c>
      <c r="D73" s="62">
        <v>0</v>
      </c>
      <c r="E73" s="63">
        <v>0</v>
      </c>
      <c r="F73" s="73">
        <f t="shared" si="20"/>
        <v>0</v>
      </c>
      <c r="G73" s="77" t="e">
        <f t="shared" si="15"/>
        <v>#DIV/0!</v>
      </c>
      <c r="H73" s="5" t="s">
        <v>19</v>
      </c>
      <c r="I73" s="6" t="b">
        <f t="shared" si="19"/>
        <v>0</v>
      </c>
      <c r="J73" s="7" t="b">
        <f t="shared" si="19"/>
        <v>0</v>
      </c>
      <c r="K73" s="8">
        <v>45947</v>
      </c>
      <c r="L73" s="9">
        <v>45947</v>
      </c>
      <c r="M73" s="10">
        <v>1</v>
      </c>
      <c r="N73" s="22">
        <v>289</v>
      </c>
      <c r="O73" s="11" t="str">
        <f>VLOOKUP(P73,'Color Code'!$A$2:$B$7,2,FALSE)</f>
        <v>Blue</v>
      </c>
      <c r="P73" s="12">
        <v>4</v>
      </c>
      <c r="Q73" s="31" t="s">
        <v>117</v>
      </c>
    </row>
    <row r="74" spans="1:17" ht="20.25" customHeight="1" x14ac:dyDescent="0.2">
      <c r="A74" s="4">
        <f t="shared" si="18"/>
        <v>73</v>
      </c>
      <c r="B74" s="3" t="s">
        <v>85</v>
      </c>
      <c r="C74" s="61">
        <v>0</v>
      </c>
      <c r="D74" s="62">
        <v>0</v>
      </c>
      <c r="E74" s="63">
        <v>0</v>
      </c>
      <c r="F74" s="73">
        <f t="shared" si="20"/>
        <v>0</v>
      </c>
      <c r="G74" s="77" t="e">
        <f t="shared" si="15"/>
        <v>#DIV/0!</v>
      </c>
      <c r="H74" s="5" t="s">
        <v>19</v>
      </c>
      <c r="I74" s="6" t="b">
        <f t="shared" si="19"/>
        <v>0</v>
      </c>
      <c r="J74" s="7" t="b">
        <f t="shared" si="19"/>
        <v>0</v>
      </c>
      <c r="K74" s="8">
        <v>45947</v>
      </c>
      <c r="L74" s="9">
        <v>45947</v>
      </c>
      <c r="M74" s="10">
        <v>1</v>
      </c>
      <c r="N74" s="22">
        <v>289</v>
      </c>
      <c r="O74" s="11" t="str">
        <f>VLOOKUP(P74,'Color Code'!$A$2:$B$7,2,FALSE)</f>
        <v>Dark Blue</v>
      </c>
      <c r="P74" s="12">
        <v>1</v>
      </c>
      <c r="Q74" s="31" t="s">
        <v>117</v>
      </c>
    </row>
    <row r="75" spans="1:17" ht="20.25" customHeight="1" x14ac:dyDescent="0.2">
      <c r="A75" s="4">
        <f t="shared" si="18"/>
        <v>74</v>
      </c>
      <c r="B75" s="3" t="s">
        <v>86</v>
      </c>
      <c r="C75" s="61">
        <v>0</v>
      </c>
      <c r="D75" s="62">
        <v>0</v>
      </c>
      <c r="E75" s="63">
        <v>0</v>
      </c>
      <c r="F75" s="73">
        <f t="shared" si="20"/>
        <v>0</v>
      </c>
      <c r="G75" s="77" t="e">
        <f t="shared" si="15"/>
        <v>#DIV/0!</v>
      </c>
      <c r="H75" s="5" t="s">
        <v>19</v>
      </c>
      <c r="I75" s="6" t="b">
        <f t="shared" si="19"/>
        <v>0</v>
      </c>
      <c r="J75" s="7" t="b">
        <f t="shared" si="19"/>
        <v>0</v>
      </c>
      <c r="K75" s="8">
        <v>45947</v>
      </c>
      <c r="L75" s="9">
        <v>45947</v>
      </c>
      <c r="M75" s="10">
        <v>1</v>
      </c>
      <c r="N75" s="22">
        <v>289</v>
      </c>
      <c r="O75" s="11" t="str">
        <f>VLOOKUP(P75,'Color Code'!$A$2:$B$7,2,FALSE)</f>
        <v>Light Blue</v>
      </c>
      <c r="P75" s="12">
        <v>2</v>
      </c>
      <c r="Q75" s="31" t="s">
        <v>117</v>
      </c>
    </row>
    <row r="76" spans="1:17" ht="20.25" customHeight="1" x14ac:dyDescent="0.2">
      <c r="A76" s="4">
        <f t="shared" si="18"/>
        <v>75</v>
      </c>
      <c r="B76" s="3" t="s">
        <v>87</v>
      </c>
      <c r="C76" s="69">
        <v>0</v>
      </c>
      <c r="D76" s="70">
        <v>0</v>
      </c>
      <c r="E76" s="71">
        <v>0</v>
      </c>
      <c r="F76" s="75">
        <f t="shared" si="20"/>
        <v>0</v>
      </c>
      <c r="G76" s="79" t="e">
        <f t="shared" si="15"/>
        <v>#DIV/0!</v>
      </c>
      <c r="H76" s="5" t="s">
        <v>19</v>
      </c>
      <c r="I76" s="38" t="b">
        <f t="shared" si="19"/>
        <v>0</v>
      </c>
      <c r="J76" s="25" t="b">
        <f t="shared" si="19"/>
        <v>0</v>
      </c>
      <c r="K76" s="8">
        <v>45947</v>
      </c>
      <c r="L76" s="9">
        <v>45947</v>
      </c>
      <c r="M76" s="42">
        <v>1</v>
      </c>
      <c r="N76" s="22">
        <v>289</v>
      </c>
      <c r="O76" s="11" t="str">
        <f>VLOOKUP(P76,'Color Code'!$A$2:$B$7,2,FALSE)</f>
        <v>Purple</v>
      </c>
      <c r="P76" s="39">
        <v>0</v>
      </c>
      <c r="Q76" s="31" t="s">
        <v>117</v>
      </c>
    </row>
  </sheetData>
  <conditionalFormatting sqref="C2:D76">
    <cfRule type="cellIs" dxfId="7" priority="5" operator="lessThan">
      <formula>0</formula>
    </cfRule>
  </conditionalFormatting>
  <conditionalFormatting sqref="F2:F76">
    <cfRule type="cellIs" dxfId="6" priority="11" operator="lessThan">
      <formula>0</formula>
    </cfRule>
  </conditionalFormatting>
  <conditionalFormatting sqref="G2:G76">
    <cfRule type="containsErrors" dxfId="5" priority="3" stopIfTrue="1">
      <formula>ISERROR(G2)</formula>
    </cfRule>
  </conditionalFormatting>
  <conditionalFormatting sqref="J2:J76 H2:H76">
    <cfRule type="containsText" dxfId="1" priority="6" operator="containsText" text="Done">
      <formula>NOT(ISERROR(SEARCH("Done",H2)))</formula>
    </cfRule>
  </conditionalFormatting>
  <conditionalFormatting sqref="H2:H76">
    <cfRule type="containsText" dxfId="0" priority="2" operator="containsText" text="DONE">
      <formula>NOT(ISERROR(SEARCH("DONE",H2)))</formula>
    </cfRule>
  </conditionalFormatting>
  <conditionalFormatting sqref="M2:N76">
    <cfRule type="cellIs" dxfId="2" priority="1" operator="equal">
      <formula>0</formula>
    </cfRule>
  </conditionalFormatting>
  <pageMargins left="0.25" right="0.25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E63E-55AB-4ACE-923F-475F63AC695A}">
  <dimension ref="A1:C7"/>
  <sheetViews>
    <sheetView workbookViewId="0">
      <selection activeCell="F7" sqref="F7"/>
    </sheetView>
  </sheetViews>
  <sheetFormatPr baseColWidth="10" defaultColWidth="11.5" defaultRowHeight="15" x14ac:dyDescent="0.2"/>
  <cols>
    <col min="1" max="1" width="10.6640625" customWidth="1"/>
    <col min="2" max="2" width="15.6640625" customWidth="1"/>
    <col min="3" max="3" width="25.6640625" customWidth="1"/>
  </cols>
  <sheetData>
    <row r="1" spans="1:3" ht="20.25" customHeight="1" x14ac:dyDescent="0.2">
      <c r="A1" s="30" t="s">
        <v>88</v>
      </c>
      <c r="B1" s="30" t="s">
        <v>89</v>
      </c>
      <c r="C1" s="56" t="s">
        <v>90</v>
      </c>
    </row>
    <row r="2" spans="1:3" ht="20.25" customHeight="1" x14ac:dyDescent="0.2">
      <c r="A2" s="49">
        <v>0</v>
      </c>
      <c r="B2" s="50" t="s">
        <v>91</v>
      </c>
      <c r="C2" s="29" t="s">
        <v>92</v>
      </c>
    </row>
    <row r="3" spans="1:3" ht="20.25" customHeight="1" x14ac:dyDescent="0.2">
      <c r="A3" s="49">
        <v>1</v>
      </c>
      <c r="B3" s="51" t="s">
        <v>93</v>
      </c>
      <c r="C3" s="29" t="s">
        <v>94</v>
      </c>
    </row>
    <row r="4" spans="1:3" ht="20.25" customHeight="1" x14ac:dyDescent="0.2">
      <c r="A4" s="49">
        <v>2</v>
      </c>
      <c r="B4" s="52" t="s">
        <v>95</v>
      </c>
      <c r="C4" s="29" t="s">
        <v>96</v>
      </c>
    </row>
    <row r="5" spans="1:3" ht="20.25" customHeight="1" x14ac:dyDescent="0.2">
      <c r="A5" s="49">
        <v>3</v>
      </c>
      <c r="B5" s="53" t="s">
        <v>97</v>
      </c>
      <c r="C5" s="29" t="s">
        <v>98</v>
      </c>
    </row>
    <row r="6" spans="1:3" ht="20.25" customHeight="1" x14ac:dyDescent="0.2">
      <c r="A6" s="49">
        <v>4</v>
      </c>
      <c r="B6" s="54" t="s">
        <v>99</v>
      </c>
      <c r="C6" s="29" t="s">
        <v>100</v>
      </c>
    </row>
    <row r="7" spans="1:3" ht="20.25" customHeight="1" x14ac:dyDescent="0.2">
      <c r="A7" s="49">
        <v>5</v>
      </c>
      <c r="B7" s="55" t="s">
        <v>101</v>
      </c>
      <c r="C7" s="29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13A3-C776-470F-9AB6-EC89FFE340D3}">
  <dimension ref="B2:E12"/>
  <sheetViews>
    <sheetView workbookViewId="0">
      <selection activeCell="F16" sqref="F16"/>
    </sheetView>
  </sheetViews>
  <sheetFormatPr baseColWidth="10" defaultColWidth="8.83203125" defaultRowHeight="15" x14ac:dyDescent="0.2"/>
  <cols>
    <col min="2" max="2" width="15.6640625" customWidth="1"/>
    <col min="3" max="3" width="50.6640625" customWidth="1"/>
  </cols>
  <sheetData>
    <row r="2" spans="2:5" ht="16" x14ac:dyDescent="0.2">
      <c r="B2" s="44" t="s">
        <v>103</v>
      </c>
      <c r="C2" s="29" t="s">
        <v>104</v>
      </c>
      <c r="E2" s="48"/>
    </row>
    <row r="3" spans="2:5" ht="16" x14ac:dyDescent="0.2">
      <c r="B3" s="44" t="s">
        <v>105</v>
      </c>
      <c r="C3" s="29" t="s">
        <v>106</v>
      </c>
    </row>
    <row r="4" spans="2:5" ht="16" x14ac:dyDescent="0.2">
      <c r="B4" s="44"/>
      <c r="C4" s="29"/>
    </row>
    <row r="5" spans="2:5" ht="16" x14ac:dyDescent="0.2">
      <c r="B5" s="44" t="s">
        <v>107</v>
      </c>
      <c r="C5" s="29" t="s">
        <v>108</v>
      </c>
    </row>
    <row r="6" spans="2:5" ht="16" x14ac:dyDescent="0.2">
      <c r="B6" s="44"/>
      <c r="C6" s="29"/>
    </row>
    <row r="7" spans="2:5" ht="16" x14ac:dyDescent="0.2">
      <c r="B7" s="44" t="s">
        <v>109</v>
      </c>
      <c r="C7" s="29" t="s">
        <v>110</v>
      </c>
    </row>
    <row r="8" spans="2:5" ht="16" x14ac:dyDescent="0.2">
      <c r="B8" s="44" t="s">
        <v>111</v>
      </c>
      <c r="C8" s="29" t="s">
        <v>112</v>
      </c>
    </row>
    <row r="9" spans="2:5" ht="16" x14ac:dyDescent="0.2">
      <c r="B9" s="44"/>
      <c r="C9" s="29"/>
    </row>
    <row r="10" spans="2:5" ht="16" x14ac:dyDescent="0.2">
      <c r="B10" s="44" t="s">
        <v>113</v>
      </c>
      <c r="C10" s="45" t="e">
        <f>Data!#REF!</f>
        <v>#REF!</v>
      </c>
    </row>
    <row r="11" spans="2:5" ht="16" x14ac:dyDescent="0.2">
      <c r="B11" s="44" t="s">
        <v>114</v>
      </c>
      <c r="C11" s="45" t="e">
        <f>Data!#REF!</f>
        <v>#REF!</v>
      </c>
    </row>
    <row r="12" spans="2:5" ht="16" x14ac:dyDescent="0.2">
      <c r="B12" s="46" t="s">
        <v>115</v>
      </c>
      <c r="C12" s="47" t="e">
        <f>Data!#REF!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Color Code</vt:lpstr>
      <vt:lpstr>Information</vt:lpstr>
      <vt:lpstr>Data!Print_Area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 Konigsberg</cp:lastModifiedBy>
  <cp:revision/>
  <dcterms:created xsi:type="dcterms:W3CDTF">2025-04-08T22:02:11Z</dcterms:created>
  <dcterms:modified xsi:type="dcterms:W3CDTF">2025-04-09T23:21:48Z</dcterms:modified>
  <cp:category/>
  <cp:contentStatus/>
</cp:coreProperties>
</file>