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cleanplastic-my.sharepoint.com/personal/eliel_antonin_cleanplastic_com_br/Documents/ASSUNTOS IMPORTANTES/MW/"/>
    </mc:Choice>
  </mc:AlternateContent>
  <xr:revisionPtr revIDLastSave="91" documentId="13_ncr:1_{6E3AF4D6-6419-4F35-A349-3A3F1422E9D2}" xr6:coauthVersionLast="47" xr6:coauthVersionMax="47" xr10:uidLastSave="{94319478-FE25-4870-9208-68069FE84510}"/>
  <bookViews>
    <workbookView xWindow="-108" yWindow="-108" windowWidth="23256" windowHeight="12456" xr2:uid="{00000000-000D-0000-FFFF-FFFF00000000}"/>
  </bookViews>
  <sheets>
    <sheet name="FAT X ENVIOS" sheetId="3" r:id="rId1"/>
    <sheet name="Table002 (Page 1)" sheetId="6" r:id="rId2"/>
    <sheet name="PLASTIC" sheetId="5" r:id="rId3"/>
    <sheet name="Planilha1" sheetId="4" r:id="rId4"/>
  </sheets>
  <definedNames>
    <definedName name="_xlnm._FilterDatabase" localSheetId="0" hidden="1">'FAT X ENVIOS'!$A$9:$P$20</definedName>
    <definedName name="DadosExternos_1" localSheetId="2" hidden="1">PLASTIC!$A$1:$G$11</definedName>
    <definedName name="DadosExternos_2" localSheetId="1" hidden="1">'Table002 (Page 1)'!$A$1:$F$11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3" l="1"/>
  <c r="Q20" i="3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/>
  <c r="P11" i="3"/>
  <c r="Q11" i="3" s="1"/>
  <c r="P1" i="3" l="1"/>
  <c r="L31" i="3"/>
  <c r="L25" i="3"/>
  <c r="L26" i="3"/>
  <c r="L27" i="3"/>
  <c r="L28" i="3"/>
  <c r="L29" i="3"/>
  <c r="L30" i="3"/>
  <c r="L24" i="3"/>
  <c r="P4" i="3"/>
  <c r="M8" i="3"/>
  <c r="M9" i="3"/>
  <c r="M10" i="3"/>
  <c r="P2" i="3"/>
  <c r="P3" i="3" l="1"/>
  <c r="P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2D32A-6540-403E-9561-14CC578D3C6E}" keepAlive="1" name="Consulta - PLASTIC" description="Conexão com a consulta 'PLASTIC' na pasta de trabalho." type="5" refreshedVersion="8" background="1" saveData="1">
    <dbPr connection="Provider=Microsoft.Mashup.OleDb.1;Data Source=$Workbook$;Location=PLASTIC;Extended Properties=&quot;&quot;" command="SELECT * FROM [PLASTIC]"/>
  </connection>
  <connection id="2" xr16:uid="{FD4B70DF-A855-4479-A941-5EA731BB240A}" keepAlive="1" name="Consulta - Table002 (Page 1)" description="Conexão com a consulta 'Table002 (Page 1)' na pasta de trabalho." type="5" refreshedVersion="8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<sst xmlns="http://schemas.openxmlformats.org/spreadsheetml/2006/main" count="265" uniqueCount="77">
  <si>
    <t/>
  </si>
  <si>
    <t>Produto</t>
  </si>
  <si>
    <t>Cliente</t>
  </si>
  <si>
    <t>Nome</t>
  </si>
  <si>
    <t>Observacao</t>
  </si>
  <si>
    <t>Descricao</t>
  </si>
  <si>
    <t>Num. Docto.</t>
  </si>
  <si>
    <t>Serie</t>
  </si>
  <si>
    <t>Emissao</t>
  </si>
  <si>
    <t>Unidade</t>
  </si>
  <si>
    <t>Quantidade</t>
  </si>
  <si>
    <t>Vlr.Unitario</t>
  </si>
  <si>
    <t>Vlr.Total</t>
  </si>
  <si>
    <t>1</t>
  </si>
  <si>
    <t>KG</t>
  </si>
  <si>
    <t>000506</t>
  </si>
  <si>
    <t>M W PLASTIC LTDA</t>
  </si>
  <si>
    <t>000APARAS0000</t>
  </si>
  <si>
    <t>APARAS DE PP</t>
  </si>
  <si>
    <t>016560</t>
  </si>
  <si>
    <t>016561</t>
  </si>
  <si>
    <t>016562</t>
  </si>
  <si>
    <t>016563</t>
  </si>
  <si>
    <t>016564</t>
  </si>
  <si>
    <t>016565</t>
  </si>
  <si>
    <t>016566</t>
  </si>
  <si>
    <t>016567</t>
  </si>
  <si>
    <t>016568</t>
  </si>
  <si>
    <t>000004</t>
  </si>
  <si>
    <t>CLEAN PLASTIC IND E COME DE PLASTCOS EIR</t>
  </si>
  <si>
    <t>MPA0621405</t>
  </si>
  <si>
    <t>MP PP &gt;10 IF / TC &lt;5 MESCLA 01 FARDO</t>
  </si>
  <si>
    <t>000472</t>
  </si>
  <si>
    <t>20</t>
  </si>
  <si>
    <t>000477</t>
  </si>
  <si>
    <t>000485</t>
  </si>
  <si>
    <t>016557</t>
  </si>
  <si>
    <t>016558</t>
  </si>
  <si>
    <t>PP &gt;10 IF / TC &lt;5 MESCLA 01 FARDO</t>
  </si>
  <si>
    <t>016556</t>
  </si>
  <si>
    <t>Valor faturado</t>
  </si>
  <si>
    <t>Total kg faturado</t>
  </si>
  <si>
    <t>Valor R$ entregue</t>
  </si>
  <si>
    <t>Total kg entregue</t>
  </si>
  <si>
    <t>000487</t>
  </si>
  <si>
    <t>000489</t>
  </si>
  <si>
    <t>DIFERENÇA</t>
  </si>
  <si>
    <t>000583</t>
  </si>
  <si>
    <t>DATA 1</t>
  </si>
  <si>
    <t>DATA 2</t>
  </si>
  <si>
    <t>DATA 3</t>
  </si>
  <si>
    <t>000592</t>
  </si>
  <si>
    <t>TOTAL FATURADOS</t>
  </si>
  <si>
    <t>TOTAL ENTREGUE</t>
  </si>
  <si>
    <t>DATA</t>
  </si>
  <si>
    <t>PRODUTO</t>
  </si>
  <si>
    <t>QUANT</t>
  </si>
  <si>
    <t>VALOR UNI</t>
  </si>
  <si>
    <t>Column5</t>
  </si>
  <si>
    <t>VALOR TOTAL</t>
  </si>
  <si>
    <t>Column7</t>
  </si>
  <si>
    <t>SACOS</t>
  </si>
  <si>
    <t>R$</t>
  </si>
  <si>
    <t>FRALDA</t>
  </si>
  <si>
    <t>NF</t>
  </si>
  <si>
    <t>Peso</t>
  </si>
  <si>
    <t>Valor kg</t>
  </si>
  <si>
    <t>Column4</t>
  </si>
  <si>
    <t>Total</t>
  </si>
  <si>
    <t xml:space="preserve">100.000 SACARIA X  1,10 Pagamento cheque Leandro ciente </t>
  </si>
  <si>
    <t xml:space="preserve">m </t>
  </si>
  <si>
    <t>04/08/22023</t>
  </si>
  <si>
    <t>000599</t>
  </si>
  <si>
    <t>017046</t>
  </si>
  <si>
    <t>Valor Boleto</t>
  </si>
  <si>
    <t>Falta Emitir</t>
  </si>
  <si>
    <t>ENTREGUES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</si>
</sst>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* #,##0.000_-;\-* #,##0.000_-;_-* &quot;-&quot;??_-;_-@_-"/>
    <numFmt numFmtId="165" formatCode="_-* #,##0.000000_-;\-* #,##0.000000_-;_-* &quot;-&quot;??????_-;_-@_-"/>
    <numFmt numFmtId="166" formatCode="&quot;R$&quot;\ #,##0.00"/>
  </numFmts>
  <fonts count="30" x14ac:knownFonts="1">
    <font>
      <sz val="6"/>
      <color indexed="8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2"/>
    </font>
    <font>
      <sz val="8"/>
      <color indexed="8"/>
      <name val="Aptos"/>
      <family val="2"/>
    </font>
    <font>
      <b/>
      <sz val="8"/>
      <color indexed="8"/>
      <name val="Aptos"/>
      <family val="2"/>
    </font>
    <font>
      <b/>
      <sz val="8"/>
      <color theme="0"/>
      <name val="Aptos"/>
      <family val="2"/>
    </font>
    <font>
      <sz val="8"/>
      <color indexed="9"/>
      <name val="Aptos"/>
      <family val="2"/>
    </font>
    <font>
      <sz val="8"/>
      <color rgb="FFFF0000"/>
      <name val="Aptos"/>
      <family val="2"/>
    </font>
    <font>
      <sz val="8"/>
      <color theme="1"/>
      <name val="Aptos"/>
      <family val="2"/>
    </font>
    <font>
      <b/>
      <sz val="8"/>
      <color theme="1"/>
      <name val="Aptos"/>
      <family val="2"/>
    </font>
    <font>
      <b/>
      <sz val="10"/>
      <color indexed="8"/>
      <name val="Aptos"/>
      <family val="2"/>
    </font>
    <font>
      <b/>
      <sz val="11"/>
      <color theme="0"/>
      <name val="Aptos"/>
      <family val="2"/>
    </font>
    <font>
      <b/>
      <sz val="9"/>
      <color indexed="8"/>
      <name val="Aptos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 applyNumberFormat="0" applyFill="0" applyBorder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0" fontId="20" fillId="0" borderId="0" xfId="0" applyFont="1"/>
    <xf numFmtId="14" fontId="20" fillId="0" borderId="0" xfId="0" applyNumberFormat="1" applyFont="1"/>
    <xf numFmtId="0" fontId="20" fillId="40" borderId="0" xfId="0" applyFont="1" applyFill="1"/>
    <xf numFmtId="0" fontId="20" fillId="41" borderId="0" xfId="0" applyFont="1" applyFill="1"/>
    <xf numFmtId="0" fontId="21" fillId="36" borderId="0" xfId="0" applyFont="1" applyFill="1"/>
    <xf numFmtId="166" fontId="21" fillId="36" borderId="0" xfId="0" applyNumberFormat="1" applyFont="1" applyFill="1"/>
    <xf numFmtId="164" fontId="21" fillId="36" borderId="0" xfId="0" applyNumberFormat="1" applyFont="1" applyFill="1"/>
    <xf numFmtId="0" fontId="22" fillId="38" borderId="0" xfId="0" applyFont="1" applyFill="1"/>
    <xf numFmtId="166" fontId="22" fillId="38" borderId="0" xfId="0" applyNumberFormat="1" applyFont="1" applyFill="1"/>
    <xf numFmtId="164" fontId="22" fillId="38" borderId="0" xfId="0" applyNumberFormat="1" applyFont="1" applyFill="1"/>
    <xf numFmtId="0" fontId="21" fillId="39" borderId="0" xfId="0" applyFont="1" applyFill="1"/>
    <xf numFmtId="166" fontId="21" fillId="39" borderId="0" xfId="0" applyNumberFormat="1" applyFont="1" applyFill="1"/>
    <xf numFmtId="0" fontId="20" fillId="37" borderId="0" xfId="0" applyFont="1" applyFill="1"/>
    <xf numFmtId="14" fontId="25" fillId="37" borderId="0" xfId="0" applyNumberFormat="1" applyFont="1" applyFill="1" applyBorder="1" applyAlignment="1">
      <alignment horizontal="center"/>
    </xf>
    <xf numFmtId="14" fontId="25" fillId="37" borderId="0" xfId="0" applyNumberFormat="1" applyFont="1" applyFill="1" applyBorder="1"/>
    <xf numFmtId="165" fontId="20" fillId="0" borderId="0" xfId="0" applyNumberFormat="1" applyFont="1"/>
    <xf numFmtId="0" fontId="20" fillId="42" borderId="0" xfId="0" applyFont="1" applyFill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16" fontId="20" fillId="0" borderId="0" xfId="0" applyNumberFormat="1" applyFont="1" applyAlignment="1">
      <alignment horizontal="center"/>
    </xf>
    <xf numFmtId="4" fontId="20" fillId="0" borderId="0" xfId="0" applyNumberFormat="1" applyFont="1"/>
    <xf numFmtId="4" fontId="20" fillId="37" borderId="0" xfId="0" applyNumberFormat="1" applyFont="1" applyFill="1"/>
    <xf numFmtId="44" fontId="20" fillId="0" borderId="0" xfId="1" applyFont="1"/>
    <xf numFmtId="0" fontId="23" fillId="33" borderId="10" xfId="0" applyFont="1" applyFill="1" applyBorder="1" applyAlignment="1">
      <alignment horizontal="center"/>
    </xf>
    <xf numFmtId="0" fontId="25" fillId="43" borderId="10" xfId="0" applyFont="1" applyFill="1" applyBorder="1" applyAlignment="1">
      <alignment horizontal="left"/>
    </xf>
    <xf numFmtId="14" fontId="25" fillId="43" borderId="10" xfId="0" applyNumberFormat="1" applyFont="1" applyFill="1" applyBorder="1" applyAlignment="1">
      <alignment horizontal="left"/>
    </xf>
    <xf numFmtId="164" fontId="25" fillId="43" borderId="10" xfId="0" applyNumberFormat="1" applyFont="1" applyFill="1" applyBorder="1" applyAlignment="1">
      <alignment horizontal="left"/>
    </xf>
    <xf numFmtId="166" fontId="25" fillId="43" borderId="10" xfId="0" applyNumberFormat="1" applyFont="1" applyFill="1" applyBorder="1" applyAlignment="1">
      <alignment horizontal="left"/>
    </xf>
    <xf numFmtId="0" fontId="20" fillId="0" borderId="10" xfId="0" applyFont="1" applyBorder="1"/>
    <xf numFmtId="0" fontId="25" fillId="41" borderId="10" xfId="0" applyFont="1" applyFill="1" applyBorder="1" applyAlignment="1">
      <alignment horizontal="left"/>
    </xf>
    <xf numFmtId="14" fontId="25" fillId="41" borderId="10" xfId="0" applyNumberFormat="1" applyFont="1" applyFill="1" applyBorder="1" applyAlignment="1">
      <alignment horizontal="left"/>
    </xf>
    <xf numFmtId="164" fontId="25" fillId="41" borderId="10" xfId="0" applyNumberFormat="1" applyFont="1" applyFill="1" applyBorder="1" applyAlignment="1">
      <alignment horizontal="left"/>
    </xf>
    <xf numFmtId="166" fontId="25" fillId="41" borderId="10" xfId="1" applyNumberFormat="1" applyFont="1" applyFill="1" applyBorder="1" applyAlignment="1">
      <alignment horizontal="left"/>
    </xf>
    <xf numFmtId="44" fontId="25" fillId="41" borderId="10" xfId="1" applyFont="1" applyFill="1" applyBorder="1"/>
    <xf numFmtId="0" fontId="20" fillId="41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14" fontId="20" fillId="34" borderId="10" xfId="0" applyNumberFormat="1" applyFont="1" applyFill="1" applyBorder="1" applyAlignment="1">
      <alignment horizontal="left"/>
    </xf>
    <xf numFmtId="164" fontId="20" fillId="34" borderId="10" xfId="0" applyNumberFormat="1" applyFont="1" applyFill="1" applyBorder="1" applyAlignment="1">
      <alignment horizontal="left"/>
    </xf>
    <xf numFmtId="166" fontId="20" fillId="34" borderId="10" xfId="1" applyNumberFormat="1" applyFont="1" applyFill="1" applyBorder="1" applyAlignment="1">
      <alignment horizontal="left"/>
    </xf>
    <xf numFmtId="14" fontId="24" fillId="35" borderId="10" xfId="0" applyNumberFormat="1" applyFont="1" applyFill="1" applyBorder="1" applyAlignment="1">
      <alignment horizontal="left"/>
    </xf>
    <xf numFmtId="14" fontId="24" fillId="36" borderId="10" xfId="0" applyNumberFormat="1" applyFont="1" applyFill="1" applyBorder="1" applyAlignment="1">
      <alignment horizontal="left"/>
    </xf>
    <xf numFmtId="44" fontId="20" fillId="0" borderId="10" xfId="1" applyFont="1" applyBorder="1"/>
    <xf numFmtId="0" fontId="20" fillId="35" borderId="10" xfId="0" applyFont="1" applyFill="1" applyBorder="1" applyAlignment="1">
      <alignment horizontal="left"/>
    </xf>
    <xf numFmtId="14" fontId="20" fillId="35" borderId="10" xfId="0" applyNumberFormat="1" applyFont="1" applyFill="1" applyBorder="1" applyAlignment="1">
      <alignment horizontal="left"/>
    </xf>
    <xf numFmtId="164" fontId="20" fillId="35" borderId="10" xfId="0" applyNumberFormat="1" applyFont="1" applyFill="1" applyBorder="1" applyAlignment="1">
      <alignment horizontal="left"/>
    </xf>
    <xf numFmtId="166" fontId="20" fillId="35" borderId="10" xfId="1" applyNumberFormat="1" applyFont="1" applyFill="1" applyBorder="1" applyAlignment="1">
      <alignment horizontal="left"/>
    </xf>
    <xf numFmtId="14" fontId="26" fillId="37" borderId="10" xfId="0" applyNumberFormat="1" applyFont="1" applyFill="1" applyBorder="1"/>
    <xf numFmtId="0" fontId="20" fillId="37" borderId="10" xfId="0" applyFont="1" applyFill="1" applyBorder="1"/>
    <xf numFmtId="166" fontId="25" fillId="41" borderId="10" xfId="0" applyNumberFormat="1" applyFont="1" applyFill="1" applyBorder="1"/>
    <xf numFmtId="0" fontId="20" fillId="43" borderId="10" xfId="0" applyFont="1" applyFill="1" applyBorder="1"/>
    <xf numFmtId="0" fontId="20" fillId="36" borderId="10" xfId="0" applyFont="1" applyFill="1" applyBorder="1" applyAlignment="1">
      <alignment horizontal="left"/>
    </xf>
    <xf numFmtId="14" fontId="20" fillId="36" borderId="10" xfId="0" applyNumberFormat="1" applyFont="1" applyFill="1" applyBorder="1" applyAlignment="1">
      <alignment horizontal="left"/>
    </xf>
    <xf numFmtId="164" fontId="20" fillId="36" borderId="10" xfId="0" applyNumberFormat="1" applyFont="1" applyFill="1" applyBorder="1" applyAlignment="1">
      <alignment horizontal="left"/>
    </xf>
    <xf numFmtId="166" fontId="20" fillId="36" borderId="10" xfId="1" applyNumberFormat="1" applyFont="1" applyFill="1" applyBorder="1" applyAlignment="1">
      <alignment horizontal="left"/>
    </xf>
    <xf numFmtId="44" fontId="20" fillId="36" borderId="10" xfId="1" applyFont="1" applyFill="1" applyBorder="1"/>
    <xf numFmtId="166" fontId="20" fillId="36" borderId="10" xfId="0" applyNumberFormat="1" applyFont="1" applyFill="1" applyBorder="1"/>
    <xf numFmtId="0" fontId="20" fillId="34" borderId="10" xfId="0" applyFont="1" applyFill="1" applyBorder="1" applyAlignment="1">
      <alignment horizontal="center"/>
    </xf>
    <xf numFmtId="14" fontId="20" fillId="34" borderId="10" xfId="0" applyNumberFormat="1" applyFont="1" applyFill="1" applyBorder="1" applyAlignment="1">
      <alignment horizontal="center"/>
    </xf>
    <xf numFmtId="164" fontId="20" fillId="34" borderId="10" xfId="0" applyNumberFormat="1" applyFont="1" applyFill="1" applyBorder="1"/>
    <xf numFmtId="44" fontId="20" fillId="34" borderId="10" xfId="1" applyFont="1" applyFill="1" applyBorder="1"/>
    <xf numFmtId="44" fontId="20" fillId="34" borderId="10" xfId="1" applyFont="1" applyFill="1" applyBorder="1" applyAlignment="1">
      <alignment horizontal="center"/>
    </xf>
    <xf numFmtId="49" fontId="20" fillId="34" borderId="10" xfId="0" applyNumberFormat="1" applyFont="1" applyFill="1" applyBorder="1" applyAlignment="1">
      <alignment horizontal="center"/>
    </xf>
    <xf numFmtId="14" fontId="26" fillId="37" borderId="0" xfId="0" applyNumberFormat="1" applyFont="1" applyFill="1" applyBorder="1"/>
    <xf numFmtId="0" fontId="20" fillId="0" borderId="0" xfId="0" applyFont="1" applyBorder="1"/>
    <xf numFmtId="0" fontId="20" fillId="37" borderId="0" xfId="0" applyFont="1" applyFill="1" applyBorder="1"/>
    <xf numFmtId="166" fontId="20" fillId="0" borderId="0" xfId="0" applyNumberFormat="1" applyFont="1" applyFill="1" applyBorder="1"/>
    <xf numFmtId="0" fontId="20" fillId="0" borderId="0" xfId="0" applyFont="1" applyFill="1"/>
    <xf numFmtId="16" fontId="20" fillId="0" borderId="0" xfId="0" applyNumberFormat="1" applyFont="1" applyAlignment="1">
      <alignment horizontal="left"/>
    </xf>
    <xf numFmtId="0" fontId="27" fillId="40" borderId="0" xfId="0" applyFont="1" applyFill="1" applyAlignment="1">
      <alignment horizontal="center" vertical="center"/>
    </xf>
    <xf numFmtId="0" fontId="27" fillId="41" borderId="0" xfId="0" applyFont="1" applyFill="1" applyAlignment="1">
      <alignment horizontal="center" vertical="center"/>
    </xf>
    <xf numFmtId="0" fontId="28" fillId="42" borderId="0" xfId="0" applyFont="1" applyFill="1" applyAlignment="1">
      <alignment horizontal="center" vertical="center"/>
    </xf>
    <xf numFmtId="0" fontId="29" fillId="44" borderId="11" xfId="0" applyFont="1" applyFill="1" applyBorder="1" applyAlignment="1">
      <alignment horizontal="center"/>
    </xf>
    <xf numFmtId="0" fontId="29" fillId="44" borderId="12" xfId="0" applyFont="1" applyFill="1" applyBorder="1" applyAlignment="1">
      <alignment horizontal="center"/>
    </xf>
    <xf numFmtId="0" fontId="29" fillId="44" borderId="13" xfId="0" applyFont="1" applyFill="1" applyBorder="1" applyAlignment="1">
      <alignment horizontal="center"/>
    </xf>
    <xf numFmtId="0" fontId="29" fillId="44" borderId="14" xfId="0" applyFont="1" applyFill="1" applyBorder="1" applyAlignment="1">
      <alignment horizontal="center"/>
    </xf>
    <xf numFmtId="0" fontId="29" fillId="44" borderId="15" xfId="0" applyFont="1" applyFill="1" applyBorder="1" applyAlignment="1">
      <alignment horizontal="center"/>
    </xf>
    <xf numFmtId="0" fontId="29" fillId="44" borderId="16" xfId="0" applyFont="1" applyFill="1" applyBorder="1" applyAlignment="1">
      <alignment horizontal="center"/>
    </xf>
  </cellXfs>
  <cellStyles count="63">
    <cellStyle name="20% - Ênfase1" xfId="20" builtinId="30" customBuiltin="1"/>
    <cellStyle name="20% - Ênfase1 2" xfId="45" xr:uid="{B3814D38-76D9-4BA2-B357-B403C4AC7DCC}"/>
    <cellStyle name="20% - Ênfase2" xfId="24" builtinId="34" customBuiltin="1"/>
    <cellStyle name="20% - Ênfase2 2" xfId="48" xr:uid="{33DF4333-8196-45E1-905A-D91261EE80C5}"/>
    <cellStyle name="20% - Ênfase3" xfId="28" builtinId="38" customBuiltin="1"/>
    <cellStyle name="20% - Ênfase3 2" xfId="51" xr:uid="{8917BC9E-1212-4EEA-9512-8F4150D1618E}"/>
    <cellStyle name="20% - Ênfase4" xfId="32" builtinId="42" customBuiltin="1"/>
    <cellStyle name="20% - Ênfase4 2" xfId="54" xr:uid="{082F47E0-6060-47D3-A965-36B931EBD71A}"/>
    <cellStyle name="20% - Ênfase5" xfId="36" builtinId="46" customBuiltin="1"/>
    <cellStyle name="20% - Ênfase5 2" xfId="57" xr:uid="{71AE2939-0254-4686-A9F2-A3B51547A4A6}"/>
    <cellStyle name="20% - Ênfase6" xfId="40" builtinId="50" customBuiltin="1"/>
    <cellStyle name="20% - Ênfase6 2" xfId="60" xr:uid="{6F1B532B-9EE6-4164-A988-1410B31C0872}"/>
    <cellStyle name="40% - Ênfase1" xfId="21" builtinId="31" customBuiltin="1"/>
    <cellStyle name="40% - Ênfase1 2" xfId="46" xr:uid="{7D78D4B3-BE12-461E-BDDE-66223FA04E9A}"/>
    <cellStyle name="40% - Ênfase2" xfId="25" builtinId="35" customBuiltin="1"/>
    <cellStyle name="40% - Ênfase2 2" xfId="49" xr:uid="{1CAF6389-40A9-47FE-A46C-CE901A40136A}"/>
    <cellStyle name="40% - Ênfase3" xfId="29" builtinId="39" customBuiltin="1"/>
    <cellStyle name="40% - Ênfase3 2" xfId="52" xr:uid="{BD12D2E8-2F37-4BC4-8F1A-B96BA72F36C8}"/>
    <cellStyle name="40% - Ênfase4" xfId="33" builtinId="43" customBuiltin="1"/>
    <cellStyle name="40% - Ênfase4 2" xfId="55" xr:uid="{1B5B0EF8-FAD0-4C97-A4DC-6797DD7D23AB}"/>
    <cellStyle name="40% - Ênfase5" xfId="37" builtinId="47" customBuiltin="1"/>
    <cellStyle name="40% - Ênfase5 2" xfId="58" xr:uid="{B693678B-34AF-459E-BAF7-743034F61E76}"/>
    <cellStyle name="40% - Ênfase6" xfId="41" builtinId="51" customBuiltin="1"/>
    <cellStyle name="40% - Ênfase6 2" xfId="61" xr:uid="{4238E3C2-7CC8-46FD-9189-31FBB7896A00}"/>
    <cellStyle name="60% - Ênfase1" xfId="22" builtinId="32" customBuiltin="1"/>
    <cellStyle name="60% - Ênfase1 2" xfId="47" xr:uid="{21AB169B-9916-4619-BF9A-3C482A45119A}"/>
    <cellStyle name="60% - Ênfase2" xfId="26" builtinId="36" customBuiltin="1"/>
    <cellStyle name="60% - Ênfase2 2" xfId="50" xr:uid="{61203F19-174A-4B2B-BDCE-207701F84C56}"/>
    <cellStyle name="60% - Ênfase3" xfId="30" builtinId="40" customBuiltin="1"/>
    <cellStyle name="60% - Ênfase3 2" xfId="53" xr:uid="{3F91F0B7-4E0E-4FEF-80AE-997351DE7A26}"/>
    <cellStyle name="60% - Ênfase4" xfId="34" builtinId="44" customBuiltin="1"/>
    <cellStyle name="60% - Ênfase4 2" xfId="56" xr:uid="{44AAC8F8-44AE-432A-BA68-1E0F14E0BC48}"/>
    <cellStyle name="60% - Ênfase5" xfId="38" builtinId="48" customBuiltin="1"/>
    <cellStyle name="60% - Ênfase5 2" xfId="59" xr:uid="{DA3C8176-E3BB-44F9-9BF9-2A3FB98B2CB8}"/>
    <cellStyle name="60% - Ênfase6" xfId="42" builtinId="52" customBuiltin="1"/>
    <cellStyle name="60% - Ênfase6 2" xfId="62" xr:uid="{7DA1EB87-0386-49D3-B0E5-FB78510EDDFF}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Moeda 2" xfId="43" xr:uid="{3578ED59-6745-4C4E-8B2F-B5E0EBB47766}"/>
    <cellStyle name="Neutro" xfId="9" builtinId="28" customBuiltin="1"/>
    <cellStyle name="Normal" xfId="0" builtinId="0" customBuiltin="1"/>
    <cellStyle name="Nota" xfId="16" builtinId="10" customBuiltin="1"/>
    <cellStyle name="Nota 2" xfId="44" xr:uid="{C70D211A-3473-46EF-9B7C-CC255D672B59}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27779</xdr:colOff>
      <xdr:row>1</xdr:row>
      <xdr:rowOff>104234</xdr:rowOff>
    </xdr:from>
    <xdr:to>
      <xdr:col>3</xdr:col>
      <xdr:colOff>273962</xdr:colOff>
      <xdr:row>5</xdr:row>
      <xdr:rowOff>106019</xdr:rowOff>
    </xdr:to>
    <xdr:sp macro="" textlink="$P$1">
      <xdr:nvSpPr>
        <xdr:cNvPr id="2" name="Retângulo: Cantos Arredondados 1">
          <a:extLst>
            <a:ext uri="{FF2B5EF4-FFF2-40B4-BE49-F238E27FC236}">
              <a16:creationId xmlns:a16="http://schemas.microsoft.com/office/drawing/2014/main" id="{1C0DFF97-9122-64EB-381B-A9C7281955ED}"/>
            </a:ext>
          </a:extLst>
        </xdr:cNvPr>
        <xdr:cNvSpPr/>
      </xdr:nvSpPr>
      <xdr:spPr>
        <a:xfrm>
          <a:off x="27779" y="243382"/>
          <a:ext cx="1935835" cy="55837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D3AE675-CF63-4992-AEA2-B53DC37CF10F}" type="TxLink">
            <a:rPr lang="en-US" sz="1050" b="1" i="0" u="none" strike="noStrike">
              <a:solidFill>
                <a:srgbClr val="000000"/>
              </a:solidFill>
              <a:latin typeface="Aptos" panose="020B0004020202020204" pitchFamily="34" charset="0"/>
              <a:cs typeface="Arial"/>
            </a:rPr>
            <a:pPr algn="r"/>
            <a:t>R$ 300.855,00</a:t>
          </a:fld>
          <a:endParaRPr lang="pt-BR" sz="2400" b="1" i="0">
            <a:solidFill>
              <a:schemeClr val="tx1">
                <a:lumMod val="95000"/>
                <a:lumOff val="5000"/>
              </a:schemeClr>
            </a:solidFill>
            <a:latin typeface="Aptos" panose="020B00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402919</xdr:colOff>
      <xdr:row>1</xdr:row>
      <xdr:rowOff>112643</xdr:rowOff>
    </xdr:from>
    <xdr:to>
      <xdr:col>4</xdr:col>
      <xdr:colOff>1463857</xdr:colOff>
      <xdr:row>5</xdr:row>
      <xdr:rowOff>66261</xdr:rowOff>
    </xdr:to>
    <xdr:sp macro="" textlink="$P$2">
      <xdr:nvSpPr>
        <xdr:cNvPr id="3" name="Retângulo: Cantos Arredondados 2">
          <a:extLst>
            <a:ext uri="{FF2B5EF4-FFF2-40B4-BE49-F238E27FC236}">
              <a16:creationId xmlns:a16="http://schemas.microsoft.com/office/drawing/2014/main" id="{4C7AEB97-8F8F-4B16-83C5-A682DB2F0489}"/>
            </a:ext>
          </a:extLst>
        </xdr:cNvPr>
        <xdr:cNvSpPr/>
      </xdr:nvSpPr>
      <xdr:spPr>
        <a:xfrm>
          <a:off x="2092571" y="251791"/>
          <a:ext cx="1816312" cy="51020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60C1398E-342D-4EC8-88F8-91A025D9E72E}" type="TxLink">
            <a:rPr lang="en-US" sz="1050" b="1" i="0" u="none" strike="noStrike">
              <a:solidFill>
                <a:srgbClr val="000000"/>
              </a:solidFill>
              <a:latin typeface="Aptos" panose="020B0004020202020204" pitchFamily="34" charset="0"/>
              <a:ea typeface="+mn-ea"/>
              <a:cs typeface="Arial"/>
            </a:rPr>
            <a:pPr marL="0" indent="0" algn="r"/>
            <a:t> 239.000,000 </a:t>
          </a:fld>
          <a:endParaRPr lang="pt-BR" sz="1050" b="1" i="0" u="none" strike="noStrike">
            <a:solidFill>
              <a:srgbClr val="000000"/>
            </a:solidFill>
            <a:latin typeface="Aptos" panose="020B0004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5</xdr:col>
      <xdr:colOff>26504</xdr:colOff>
      <xdr:row>1</xdr:row>
      <xdr:rowOff>85121</xdr:rowOff>
    </xdr:from>
    <xdr:to>
      <xdr:col>8</xdr:col>
      <xdr:colOff>56576</xdr:colOff>
      <xdr:row>5</xdr:row>
      <xdr:rowOff>92765</xdr:rowOff>
    </xdr:to>
    <xdr:sp macro="" textlink="$P$3">
      <xdr:nvSpPr>
        <xdr:cNvPr id="4" name="Retângulo: Cantos Arredondados 3">
          <a:extLst>
            <a:ext uri="{FF2B5EF4-FFF2-40B4-BE49-F238E27FC236}">
              <a16:creationId xmlns:a16="http://schemas.microsoft.com/office/drawing/2014/main" id="{AAE4C2A9-ACF9-46F0-A710-E461C8F654FF}"/>
            </a:ext>
          </a:extLst>
        </xdr:cNvPr>
        <xdr:cNvSpPr/>
      </xdr:nvSpPr>
      <xdr:spPr>
        <a:xfrm>
          <a:off x="4247321" y="224269"/>
          <a:ext cx="1699846" cy="56423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788C3101-5A6B-463B-A058-936BEEE4D487}" type="TxLink">
            <a:rPr lang="en-US" sz="1050" b="1" i="0" u="none" strike="noStrike">
              <a:solidFill>
                <a:schemeClr val="tx1"/>
              </a:solidFill>
              <a:latin typeface="Aptos" panose="020B0004020202020204" pitchFamily="34" charset="0"/>
              <a:ea typeface="+mn-ea"/>
              <a:cs typeface="Arial"/>
            </a:rPr>
            <a:pPr marL="0" indent="0" algn="r"/>
            <a:t>R$ 300.855,00</a:t>
          </a:fld>
          <a:endParaRPr lang="pt-BR" sz="1100" b="1" i="0" u="none" strike="noStrike">
            <a:solidFill>
              <a:schemeClr val="tx1"/>
            </a:solidFill>
            <a:latin typeface="Aptos" panose="020B00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117234</xdr:colOff>
      <xdr:row>1</xdr:row>
      <xdr:rowOff>109329</xdr:rowOff>
    </xdr:from>
    <xdr:to>
      <xdr:col>10</xdr:col>
      <xdr:colOff>470454</xdr:colOff>
      <xdr:row>5</xdr:row>
      <xdr:rowOff>66261</xdr:rowOff>
    </xdr:to>
    <xdr:sp macro="" textlink="$P$4">
      <xdr:nvSpPr>
        <xdr:cNvPr id="5" name="Retângulo: Cantos Arredondados 4">
          <a:extLst>
            <a:ext uri="{FF2B5EF4-FFF2-40B4-BE49-F238E27FC236}">
              <a16:creationId xmlns:a16="http://schemas.microsoft.com/office/drawing/2014/main" id="{2ECC64DF-51BC-4E0E-A2E9-FB1A6EFAF6A4}"/>
            </a:ext>
          </a:extLst>
        </xdr:cNvPr>
        <xdr:cNvSpPr/>
      </xdr:nvSpPr>
      <xdr:spPr>
        <a:xfrm>
          <a:off x="6007825" y="248477"/>
          <a:ext cx="1585672" cy="51352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1F5A3E6F-6A88-4195-8C58-0D83416A3470}" type="TxLink">
            <a:rPr lang="en-US" sz="1050" b="1" i="0" u="none" strike="noStrike">
              <a:solidFill>
                <a:schemeClr val="tx1"/>
              </a:solidFill>
              <a:latin typeface="Aptos" panose="020B0004020202020204" pitchFamily="34" charset="0"/>
              <a:ea typeface="+mn-ea"/>
              <a:cs typeface="Arial"/>
            </a:rPr>
            <a:pPr marL="0" indent="0" algn="r"/>
            <a:t> 97.050,000 </a:t>
          </a:fld>
          <a:endParaRPr lang="pt-BR" sz="1050" b="1" i="0" u="none" strike="noStrike">
            <a:solidFill>
              <a:schemeClr val="tx1"/>
            </a:solidFill>
            <a:latin typeface="Aptos" panose="020B0004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125896</xdr:colOff>
      <xdr:row>2</xdr:row>
      <xdr:rowOff>70337</xdr:rowOff>
    </xdr:from>
    <xdr:to>
      <xdr:col>12</xdr:col>
      <xdr:colOff>1096107</xdr:colOff>
      <xdr:row>5</xdr:row>
      <xdr:rowOff>46383</xdr:rowOff>
    </xdr:to>
    <xdr:sp macro="" textlink="$P$6">
      <xdr:nvSpPr>
        <xdr:cNvPr id="6" name="Retângulo: Cantos Arredondados 5">
          <a:extLst>
            <a:ext uri="{FF2B5EF4-FFF2-40B4-BE49-F238E27FC236}">
              <a16:creationId xmlns:a16="http://schemas.microsoft.com/office/drawing/2014/main" id="{865494DD-F4E0-4A91-A6D6-C73275B8E165}"/>
            </a:ext>
          </a:extLst>
        </xdr:cNvPr>
        <xdr:cNvSpPr/>
      </xdr:nvSpPr>
      <xdr:spPr>
        <a:xfrm>
          <a:off x="7924800" y="348633"/>
          <a:ext cx="2096646" cy="393489"/>
        </a:xfrm>
        <a:prstGeom prst="roundRect">
          <a:avLst/>
        </a:prstGeom>
        <a:solidFill>
          <a:srgbClr val="00B0F0"/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8548EDD8-EFC7-4609-93FD-8A857C91570B}" type="TxLink">
            <a:rPr lang="en-US" sz="1200" b="1" i="0" u="none" strike="noStrike">
              <a:solidFill>
                <a:srgbClr val="000000"/>
              </a:solidFill>
              <a:latin typeface="Aptos" panose="020B0004020202020204" pitchFamily="34" charset="0"/>
              <a:ea typeface="+mn-ea"/>
              <a:cs typeface="Arial"/>
            </a:rPr>
            <a:pPr marL="0" indent="0" algn="r"/>
            <a:t>R$ 0,00</a:t>
          </a:fld>
          <a:endParaRPr lang="pt-BR" sz="1400" b="1" i="0" u="none" strike="noStrike">
            <a:solidFill>
              <a:schemeClr val="bg1"/>
            </a:solidFill>
            <a:latin typeface="Aptos" panose="020B00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135836</xdr:colOff>
      <xdr:row>2</xdr:row>
      <xdr:rowOff>21833</xdr:rowOff>
    </xdr:from>
    <xdr:to>
      <xdr:col>1</xdr:col>
      <xdr:colOff>188589</xdr:colOff>
      <xdr:row>5</xdr:row>
      <xdr:rowOff>69743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BE36054-CE68-8E02-F619-8117BD567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36" y="300129"/>
          <a:ext cx="476823" cy="465353"/>
        </a:xfrm>
        <a:prstGeom prst="rect">
          <a:avLst/>
        </a:prstGeom>
      </xdr:spPr>
    </xdr:pic>
    <xdr:clientData/>
  </xdr:twoCellAnchor>
  <xdr:twoCellAnchor editAs="oneCell">
    <xdr:from>
      <xdr:col>5</xdr:col>
      <xdr:colOff>124623</xdr:colOff>
      <xdr:row>2</xdr:row>
      <xdr:rowOff>103386</xdr:rowOff>
    </xdr:from>
    <xdr:to>
      <xdr:col>5</xdr:col>
      <xdr:colOff>455669</xdr:colOff>
      <xdr:row>5</xdr:row>
      <xdr:rowOff>6627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FCEC84D-A409-478A-B05A-4D4FE8CA2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5440" y="381682"/>
          <a:ext cx="331046" cy="320684"/>
        </a:xfrm>
        <a:prstGeom prst="rect">
          <a:avLst/>
        </a:prstGeom>
      </xdr:spPr>
    </xdr:pic>
    <xdr:clientData/>
  </xdr:twoCellAnchor>
  <xdr:twoCellAnchor editAs="oneCell">
    <xdr:from>
      <xdr:col>3</xdr:col>
      <xdr:colOff>476060</xdr:colOff>
      <xdr:row>2</xdr:row>
      <xdr:rowOff>47064</xdr:rowOff>
    </xdr:from>
    <xdr:to>
      <xdr:col>4</xdr:col>
      <xdr:colOff>100921</xdr:colOff>
      <xdr:row>5</xdr:row>
      <xdr:rowOff>1140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2F40271-D865-EA34-9498-DC6164C04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712" y="325360"/>
          <a:ext cx="380235" cy="369531"/>
        </a:xfrm>
        <a:prstGeom prst="rect">
          <a:avLst/>
        </a:prstGeom>
      </xdr:spPr>
    </xdr:pic>
    <xdr:clientData/>
  </xdr:twoCellAnchor>
  <xdr:twoCellAnchor editAs="oneCell">
    <xdr:from>
      <xdr:col>8</xdr:col>
      <xdr:colOff>213309</xdr:colOff>
      <xdr:row>2</xdr:row>
      <xdr:rowOff>49185</xdr:rowOff>
    </xdr:from>
    <xdr:to>
      <xdr:col>9</xdr:col>
      <xdr:colOff>166416</xdr:colOff>
      <xdr:row>5</xdr:row>
      <xdr:rowOff>1273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D385EC5-C7C9-461D-AD0B-DFB318B68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900" y="327481"/>
          <a:ext cx="377177" cy="369531"/>
        </a:xfrm>
        <a:prstGeom prst="rect">
          <a:avLst/>
        </a:prstGeom>
      </xdr:spPr>
    </xdr:pic>
    <xdr:clientData/>
  </xdr:twoCellAnchor>
  <xdr:twoCellAnchor editAs="oneCell">
    <xdr:from>
      <xdr:col>11</xdr:col>
      <xdr:colOff>405464</xdr:colOff>
      <xdr:row>2</xdr:row>
      <xdr:rowOff>133540</xdr:rowOff>
    </xdr:from>
    <xdr:to>
      <xdr:col>11</xdr:col>
      <xdr:colOff>668624</xdr:colOff>
      <xdr:row>4</xdr:row>
      <xdr:rowOff>116619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B5CB727-6FCC-67C5-0FE9-3C9EAFC31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4368" y="411836"/>
          <a:ext cx="263160" cy="26137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F47BBE3-87BE-4611-AFC6-CAAC15FE9BC2}" autoFormatId="16" applyNumberFormats="0" applyBorderFormats="0" applyFontFormats="0" applyPatternFormats="0" applyAlignmentFormats="0" applyWidthHeightFormats="0">
  <queryTableRefresh nextId="7">
    <queryTableFields count="6">
      <queryTableField id="1" name="NF" tableColumnId="1"/>
      <queryTableField id="2" name="Peso" tableColumnId="2"/>
      <queryTableField id="3" name="Valor kg" tableColumnId="3"/>
      <queryTableField id="4" name="Column4" tableColumnId="4"/>
      <queryTableField id="5" name="Column5" tableColumnId="5"/>
      <queryTableField id="6" name="Tota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DA173C6-A772-40D8-982F-F5B9883C2B5D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PRODUTO" tableColumnId="2"/>
      <queryTableField id="3" name="QUANT" tableColumnId="3"/>
      <queryTableField id="4" name="VALOR UNI" tableColumnId="4"/>
      <queryTableField id="5" name="Column5" tableColumnId="5"/>
      <queryTableField id="6" name="VALOR TOTAL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D9DF70-F431-4161-B777-3FC47A76399B}" name="Tabela_Table002__Page_1" displayName="Tabela_Table002__Page_1" ref="A1:F11" tableType="queryTable" totalsRowShown="0">
  <autoFilter ref="A1:F11" xr:uid="{3BD9DF70-F431-4161-B777-3FC47A76399B}"/>
  <tableColumns count="6">
    <tableColumn id="1" xr3:uid="{9213E4EA-3B89-4C3B-8CB2-5D996B09502C}" uniqueName="1" name="NF" queryTableFieldId="1"/>
    <tableColumn id="2" xr3:uid="{C1C2A633-C843-492D-B5D0-A42F20DA5F12}" uniqueName="2" name="Peso" queryTableFieldId="2"/>
    <tableColumn id="3" xr3:uid="{1FBC1BF3-6F13-4FBB-B050-7FFBAE2516EC}" uniqueName="3" name="Valor kg" queryTableFieldId="3" dataDxfId="5"/>
    <tableColumn id="4" xr3:uid="{39ECB481-C6E9-4D7F-8499-1005655FAEB2}" uniqueName="4" name="Column4" queryTableFieldId="4"/>
    <tableColumn id="5" xr3:uid="{8D9FC479-213F-4068-A773-902163950F14}" uniqueName="5" name="Column5" queryTableFieldId="5" dataDxfId="4"/>
    <tableColumn id="6" xr3:uid="{25E15064-FE69-416A-B745-BFE60B174227}" uniqueName="6" name="Tota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477AC-DDCD-49ED-AF5E-869B9E29196B}" name="Tabela_PLASTIC" displayName="Tabela_PLASTIC" ref="A1:G11" tableType="queryTable" totalsRowShown="0">
  <autoFilter ref="A1:G11" xr:uid="{522477AC-DDCD-49ED-AF5E-869B9E29196B}"/>
  <tableColumns count="7">
    <tableColumn id="1" xr3:uid="{DE244987-2005-4865-83D3-3423FAC606F6}" uniqueName="1" name="DATA" queryTableFieldId="1" dataDxfId="3"/>
    <tableColumn id="2" xr3:uid="{EFF2FD3C-8061-4E23-9E17-9087CFC5C743}" uniqueName="2" name="PRODUTO" queryTableFieldId="2" dataDxfId="2"/>
    <tableColumn id="3" xr3:uid="{69A7C69B-C39E-4150-818D-22B4965159D2}" uniqueName="3" name="QUANT" queryTableFieldId="3"/>
    <tableColumn id="4" xr3:uid="{823033FB-9978-4FFF-AD0B-72EDC2B68466}" uniqueName="4" name="VALOR UNI" queryTableFieldId="4" dataDxfId="1"/>
    <tableColumn id="5" xr3:uid="{F04900E9-EA15-4A2A-9639-B48948A0C405}" uniqueName="5" name="Column5" queryTableFieldId="5"/>
    <tableColumn id="6" xr3:uid="{6EDED1B8-2170-4C15-954F-158EDEC7C4A9}" uniqueName="6" name="VALOR TOTAL" queryTableFieldId="6" dataDxfId="0"/>
    <tableColumn id="7" xr3:uid="{10E587A3-7274-431A-A17E-F5733A8EE187}" uniqueName="7" name="Column7" queryTableFieldId="7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>
      <selection activeCell="O32" sqref="O32"/>
    </sheetView>
  </sheetViews>
  <sheetFormatPr defaultRowHeight="10.199999999999999" x14ac:dyDescent="0.2"/>
  <cols>
    <col min="1" max="1" width="9.33203125" style="1"/>
    <col min="2" max="2" width="18.33203125" style="1" bestFit="1" customWidth="1"/>
    <col min="3" max="3" width="9.33203125" style="1"/>
    <col min="4" max="4" width="16.5" style="1" bestFit="1" customWidth="1"/>
    <col min="5" max="5" width="38.83203125" style="1" bestFit="1" customWidth="1"/>
    <col min="6" max="6" width="12.1640625" style="1" bestFit="1" customWidth="1"/>
    <col min="7" max="7" width="9.5" style="1" bestFit="1" customWidth="1"/>
    <col min="8" max="8" width="14.83203125" style="1" bestFit="1" customWidth="1"/>
    <col min="9" max="9" width="9.33203125" style="1"/>
    <col min="10" max="10" width="17.6640625" style="1" bestFit="1" customWidth="1"/>
    <col min="11" max="11" width="14.83203125" style="1" bestFit="1" customWidth="1"/>
    <col min="12" max="12" width="24.6640625" style="1" bestFit="1" customWidth="1"/>
    <col min="13" max="13" width="24.5" style="2" customWidth="1"/>
    <col min="14" max="14" width="11.83203125" style="1" bestFit="1" customWidth="1"/>
    <col min="15" max="15" width="21.33203125" style="1" customWidth="1"/>
    <col min="16" max="16" width="18.83203125" style="1" customWidth="1"/>
    <col min="17" max="17" width="14.5" style="1" bestFit="1" customWidth="1"/>
    <col min="18" max="18" width="9.33203125" style="1"/>
    <col min="19" max="19" width="16.33203125" style="1" bestFit="1" customWidth="1"/>
    <col min="20" max="16384" width="9.33203125" style="1"/>
  </cols>
  <sheetData>
    <row r="1" spans="1:19" x14ac:dyDescent="0.2">
      <c r="A1" s="70" t="s">
        <v>52</v>
      </c>
      <c r="B1" s="70"/>
      <c r="C1" s="70"/>
      <c r="D1" s="70"/>
      <c r="E1" s="70"/>
      <c r="F1" s="71" t="s">
        <v>53</v>
      </c>
      <c r="G1" s="71"/>
      <c r="H1" s="71"/>
      <c r="I1" s="71"/>
      <c r="J1" s="71"/>
      <c r="K1" s="71"/>
      <c r="L1" s="72" t="s">
        <v>46</v>
      </c>
      <c r="M1" s="72"/>
      <c r="O1" s="5" t="s">
        <v>40</v>
      </c>
      <c r="P1" s="6">
        <f>SUM(L11:L20)</f>
        <v>300855</v>
      </c>
    </row>
    <row r="2" spans="1:19" x14ac:dyDescent="0.2">
      <c r="A2" s="70"/>
      <c r="B2" s="70"/>
      <c r="C2" s="70"/>
      <c r="D2" s="70"/>
      <c r="E2" s="70"/>
      <c r="F2" s="71"/>
      <c r="G2" s="71"/>
      <c r="H2" s="71"/>
      <c r="I2" s="71"/>
      <c r="J2" s="71"/>
      <c r="K2" s="71"/>
      <c r="L2" s="72"/>
      <c r="M2" s="72"/>
      <c r="O2" s="5" t="s">
        <v>41</v>
      </c>
      <c r="P2" s="7">
        <f>SUM(J8:J19)</f>
        <v>239000</v>
      </c>
      <c r="S2" s="22"/>
    </row>
    <row r="3" spans="1:19" x14ac:dyDescent="0.2">
      <c r="A3" s="3"/>
      <c r="B3" s="3"/>
      <c r="C3" s="3"/>
      <c r="D3" s="3"/>
      <c r="E3" s="3"/>
      <c r="F3" s="4"/>
      <c r="G3" s="4"/>
      <c r="H3" s="4"/>
      <c r="I3" s="4"/>
      <c r="J3" s="4"/>
      <c r="K3" s="4"/>
      <c r="L3" s="72"/>
      <c r="M3" s="72"/>
      <c r="O3" s="8" t="s">
        <v>42</v>
      </c>
      <c r="P3" s="9">
        <f>SUM(L24:L38)</f>
        <v>300855</v>
      </c>
      <c r="S3" s="22"/>
    </row>
    <row r="4" spans="1:19" x14ac:dyDescent="0.2">
      <c r="A4" s="3"/>
      <c r="B4" s="3"/>
      <c r="C4" s="3"/>
      <c r="D4" s="3"/>
      <c r="E4" s="3"/>
      <c r="F4" s="4"/>
      <c r="G4" s="4"/>
      <c r="H4" s="4"/>
      <c r="I4" s="4"/>
      <c r="J4" s="4"/>
      <c r="K4" s="4"/>
      <c r="L4" s="17"/>
      <c r="M4" s="17"/>
      <c r="O4" s="8" t="s">
        <v>43</v>
      </c>
      <c r="P4" s="10">
        <f>SUM(J24:J33)</f>
        <v>97050</v>
      </c>
      <c r="S4" s="22"/>
    </row>
    <row r="5" spans="1:19" x14ac:dyDescent="0.2">
      <c r="A5" s="3"/>
      <c r="B5" s="3"/>
      <c r="C5" s="3"/>
      <c r="D5" s="3"/>
      <c r="E5" s="3"/>
      <c r="F5" s="4"/>
      <c r="G5" s="4"/>
      <c r="H5" s="4"/>
      <c r="I5" s="4"/>
      <c r="J5" s="4"/>
      <c r="K5" s="4"/>
      <c r="L5" s="17"/>
      <c r="M5" s="17"/>
      <c r="S5" s="22"/>
    </row>
    <row r="6" spans="1:19" x14ac:dyDescent="0.2">
      <c r="A6" s="3"/>
      <c r="B6" s="3"/>
      <c r="C6" s="3"/>
      <c r="D6" s="3"/>
      <c r="E6" s="3"/>
      <c r="F6" s="4"/>
      <c r="G6" s="4"/>
      <c r="H6" s="4"/>
      <c r="I6" s="4"/>
      <c r="J6" s="4"/>
      <c r="K6" s="4"/>
      <c r="L6" s="17"/>
      <c r="M6" s="17"/>
      <c r="O6" s="11" t="s">
        <v>46</v>
      </c>
      <c r="P6" s="12">
        <f>P1-P3</f>
        <v>0</v>
      </c>
      <c r="S6" s="22"/>
    </row>
    <row r="7" spans="1:19" x14ac:dyDescent="0.2">
      <c r="A7" s="25" t="s">
        <v>2</v>
      </c>
      <c r="B7" s="25" t="s">
        <v>3</v>
      </c>
      <c r="C7" s="25" t="s">
        <v>4</v>
      </c>
      <c r="D7" s="25" t="s">
        <v>1</v>
      </c>
      <c r="E7" s="25" t="s">
        <v>5</v>
      </c>
      <c r="F7" s="25" t="s">
        <v>6</v>
      </c>
      <c r="G7" s="25" t="s">
        <v>7</v>
      </c>
      <c r="H7" s="25" t="s">
        <v>8</v>
      </c>
      <c r="I7" s="25" t="s">
        <v>9</v>
      </c>
      <c r="J7" s="25" t="s">
        <v>10</v>
      </c>
      <c r="K7" s="25" t="s">
        <v>11</v>
      </c>
      <c r="L7" s="25" t="s">
        <v>12</v>
      </c>
      <c r="M7" s="25" t="s">
        <v>48</v>
      </c>
      <c r="N7" s="25" t="s">
        <v>49</v>
      </c>
      <c r="O7" s="25" t="s">
        <v>50</v>
      </c>
      <c r="P7" s="25" t="s">
        <v>74</v>
      </c>
      <c r="Q7" s="25" t="s">
        <v>75</v>
      </c>
      <c r="S7" s="22"/>
    </row>
    <row r="8" spans="1:19" x14ac:dyDescent="0.2">
      <c r="A8" s="26" t="s">
        <v>15</v>
      </c>
      <c r="B8" s="26" t="s">
        <v>16</v>
      </c>
      <c r="C8" s="26" t="s">
        <v>0</v>
      </c>
      <c r="D8" s="26" t="s">
        <v>17</v>
      </c>
      <c r="E8" s="26" t="s">
        <v>18</v>
      </c>
      <c r="F8" s="26" t="s">
        <v>36</v>
      </c>
      <c r="G8" s="26" t="s">
        <v>13</v>
      </c>
      <c r="H8" s="27">
        <v>45107</v>
      </c>
      <c r="I8" s="26" t="s">
        <v>14</v>
      </c>
      <c r="J8" s="28">
        <v>12700</v>
      </c>
      <c r="K8" s="29">
        <v>1</v>
      </c>
      <c r="L8" s="29">
        <v>12700</v>
      </c>
      <c r="M8" s="27">
        <f>H24+17</f>
        <v>45127</v>
      </c>
      <c r="N8" s="27"/>
      <c r="O8" s="27"/>
      <c r="P8" s="51"/>
      <c r="Q8" s="51"/>
      <c r="S8" s="22"/>
    </row>
    <row r="9" spans="1:19" x14ac:dyDescent="0.2">
      <c r="A9" s="26" t="s">
        <v>15</v>
      </c>
      <c r="B9" s="26" t="s">
        <v>16</v>
      </c>
      <c r="C9" s="26" t="s">
        <v>0</v>
      </c>
      <c r="D9" s="26" t="s">
        <v>17</v>
      </c>
      <c r="E9" s="26" t="s">
        <v>18</v>
      </c>
      <c r="F9" s="26" t="s">
        <v>37</v>
      </c>
      <c r="G9" s="26" t="s">
        <v>13</v>
      </c>
      <c r="H9" s="27">
        <v>45107</v>
      </c>
      <c r="I9" s="26" t="s">
        <v>14</v>
      </c>
      <c r="J9" s="28">
        <v>13300</v>
      </c>
      <c r="K9" s="29">
        <v>1</v>
      </c>
      <c r="L9" s="29">
        <v>13300</v>
      </c>
      <c r="M9" s="27">
        <f>H25+17</f>
        <v>45128</v>
      </c>
      <c r="N9" s="27"/>
      <c r="O9" s="27"/>
      <c r="P9" s="51"/>
      <c r="Q9" s="51"/>
      <c r="S9" s="22"/>
    </row>
    <row r="10" spans="1:19" x14ac:dyDescent="0.2">
      <c r="A10" s="26" t="s">
        <v>15</v>
      </c>
      <c r="B10" s="26" t="s">
        <v>16</v>
      </c>
      <c r="C10" s="26" t="s">
        <v>0</v>
      </c>
      <c r="D10" s="26" t="s">
        <v>30</v>
      </c>
      <c r="E10" s="26" t="s">
        <v>38</v>
      </c>
      <c r="F10" s="26" t="s">
        <v>39</v>
      </c>
      <c r="G10" s="26" t="s">
        <v>13</v>
      </c>
      <c r="H10" s="27">
        <v>45107</v>
      </c>
      <c r="I10" s="26" t="s">
        <v>14</v>
      </c>
      <c r="J10" s="28">
        <v>13000</v>
      </c>
      <c r="K10" s="29">
        <v>1</v>
      </c>
      <c r="L10" s="29">
        <v>13000</v>
      </c>
      <c r="M10" s="27">
        <f>H26+19</f>
        <v>45131</v>
      </c>
      <c r="N10" s="27"/>
      <c r="O10" s="27"/>
      <c r="P10" s="51"/>
      <c r="Q10" s="51"/>
      <c r="S10" s="22"/>
    </row>
    <row r="11" spans="1:19" x14ac:dyDescent="0.2">
      <c r="A11" s="31" t="s">
        <v>15</v>
      </c>
      <c r="B11" s="31" t="s">
        <v>16</v>
      </c>
      <c r="C11" s="31" t="s">
        <v>0</v>
      </c>
      <c r="D11" s="31" t="s">
        <v>17</v>
      </c>
      <c r="E11" s="31" t="s">
        <v>18</v>
      </c>
      <c r="F11" s="31" t="s">
        <v>19</v>
      </c>
      <c r="G11" s="31" t="s">
        <v>13</v>
      </c>
      <c r="H11" s="32">
        <v>45107</v>
      </c>
      <c r="I11" s="31" t="s">
        <v>14</v>
      </c>
      <c r="J11" s="33">
        <v>24300</v>
      </c>
      <c r="K11" s="34">
        <v>1.5</v>
      </c>
      <c r="L11" s="34">
        <v>36450</v>
      </c>
      <c r="M11" s="32">
        <v>45152</v>
      </c>
      <c r="N11" s="32">
        <v>45167</v>
      </c>
      <c r="O11" s="32">
        <v>45177</v>
      </c>
      <c r="P11" s="35">
        <f>12150+12150+12150</f>
        <v>36450</v>
      </c>
      <c r="Q11" s="50">
        <f>P11-L11</f>
        <v>0</v>
      </c>
      <c r="S11" s="22"/>
    </row>
    <row r="12" spans="1:19" x14ac:dyDescent="0.2">
      <c r="A12" s="31" t="s">
        <v>15</v>
      </c>
      <c r="B12" s="31" t="s">
        <v>16</v>
      </c>
      <c r="C12" s="31" t="s">
        <v>0</v>
      </c>
      <c r="D12" s="31" t="s">
        <v>17</v>
      </c>
      <c r="E12" s="31" t="s">
        <v>18</v>
      </c>
      <c r="F12" s="31" t="s">
        <v>20</v>
      </c>
      <c r="G12" s="31" t="s">
        <v>13</v>
      </c>
      <c r="H12" s="32">
        <v>45107</v>
      </c>
      <c r="I12" s="31" t="s">
        <v>14</v>
      </c>
      <c r="J12" s="33">
        <v>24200</v>
      </c>
      <c r="K12" s="34">
        <v>1.5</v>
      </c>
      <c r="L12" s="34">
        <v>36300</v>
      </c>
      <c r="M12" s="32">
        <v>45154</v>
      </c>
      <c r="N12" s="32">
        <v>45169</v>
      </c>
      <c r="O12" s="32">
        <v>45179</v>
      </c>
      <c r="P12" s="35">
        <f>12100+12100+12100</f>
        <v>36300</v>
      </c>
      <c r="Q12" s="50">
        <f t="shared" ref="Q12:Q17" si="0">P12-L12</f>
        <v>0</v>
      </c>
      <c r="S12" s="22"/>
    </row>
    <row r="13" spans="1:19" x14ac:dyDescent="0.2">
      <c r="A13" s="31" t="s">
        <v>15</v>
      </c>
      <c r="B13" s="31" t="s">
        <v>16</v>
      </c>
      <c r="C13" s="31" t="s">
        <v>0</v>
      </c>
      <c r="D13" s="31" t="s">
        <v>17</v>
      </c>
      <c r="E13" s="31" t="s">
        <v>18</v>
      </c>
      <c r="F13" s="31" t="s">
        <v>21</v>
      </c>
      <c r="G13" s="31" t="s">
        <v>13</v>
      </c>
      <c r="H13" s="32">
        <v>45107</v>
      </c>
      <c r="I13" s="31" t="s">
        <v>14</v>
      </c>
      <c r="J13" s="33">
        <v>23700</v>
      </c>
      <c r="K13" s="34">
        <v>1.5</v>
      </c>
      <c r="L13" s="34">
        <v>35550</v>
      </c>
      <c r="M13" s="32">
        <v>45156</v>
      </c>
      <c r="N13" s="32">
        <v>45173</v>
      </c>
      <c r="O13" s="32">
        <v>45181</v>
      </c>
      <c r="P13" s="35">
        <f>11850+11850+11850</f>
        <v>35550</v>
      </c>
      <c r="Q13" s="50">
        <f t="shared" si="0"/>
        <v>0</v>
      </c>
      <c r="S13" s="22"/>
    </row>
    <row r="14" spans="1:19" x14ac:dyDescent="0.2">
      <c r="A14" s="31" t="s">
        <v>15</v>
      </c>
      <c r="B14" s="31" t="s">
        <v>16</v>
      </c>
      <c r="C14" s="31" t="s">
        <v>0</v>
      </c>
      <c r="D14" s="31" t="s">
        <v>17</v>
      </c>
      <c r="E14" s="31" t="s">
        <v>18</v>
      </c>
      <c r="F14" s="31" t="s">
        <v>22</v>
      </c>
      <c r="G14" s="31" t="s">
        <v>13</v>
      </c>
      <c r="H14" s="32">
        <v>45107</v>
      </c>
      <c r="I14" s="31" t="s">
        <v>14</v>
      </c>
      <c r="J14" s="33">
        <v>22500</v>
      </c>
      <c r="K14" s="34">
        <v>1.5</v>
      </c>
      <c r="L14" s="34">
        <v>33750</v>
      </c>
      <c r="M14" s="32">
        <v>45159</v>
      </c>
      <c r="N14" s="32">
        <v>45173</v>
      </c>
      <c r="O14" s="32">
        <v>45183</v>
      </c>
      <c r="P14" s="35">
        <f>11250+11250+11250</f>
        <v>33750</v>
      </c>
      <c r="Q14" s="50">
        <f t="shared" si="0"/>
        <v>0</v>
      </c>
      <c r="S14" s="22"/>
    </row>
    <row r="15" spans="1:19" x14ac:dyDescent="0.2">
      <c r="A15" s="31" t="s">
        <v>15</v>
      </c>
      <c r="B15" s="31" t="s">
        <v>16</v>
      </c>
      <c r="C15" s="31" t="s">
        <v>0</v>
      </c>
      <c r="D15" s="31" t="s">
        <v>17</v>
      </c>
      <c r="E15" s="31" t="s">
        <v>18</v>
      </c>
      <c r="F15" s="31" t="s">
        <v>23</v>
      </c>
      <c r="G15" s="31" t="s">
        <v>13</v>
      </c>
      <c r="H15" s="32">
        <v>45107</v>
      </c>
      <c r="I15" s="31" t="s">
        <v>14</v>
      </c>
      <c r="J15" s="33">
        <v>23500</v>
      </c>
      <c r="K15" s="34">
        <v>1.5</v>
      </c>
      <c r="L15" s="34">
        <v>35250</v>
      </c>
      <c r="M15" s="32">
        <v>45161</v>
      </c>
      <c r="N15" s="32">
        <v>45177</v>
      </c>
      <c r="O15" s="32">
        <v>45187</v>
      </c>
      <c r="P15" s="35">
        <f>11750+11750+11750</f>
        <v>35250</v>
      </c>
      <c r="Q15" s="50">
        <f t="shared" si="0"/>
        <v>0</v>
      </c>
      <c r="S15" s="22"/>
    </row>
    <row r="16" spans="1:19" x14ac:dyDescent="0.2">
      <c r="A16" s="31" t="s">
        <v>15</v>
      </c>
      <c r="B16" s="31" t="s">
        <v>16</v>
      </c>
      <c r="C16" s="31" t="s">
        <v>0</v>
      </c>
      <c r="D16" s="31" t="s">
        <v>17</v>
      </c>
      <c r="E16" s="31" t="s">
        <v>18</v>
      </c>
      <c r="F16" s="31" t="s">
        <v>24</v>
      </c>
      <c r="G16" s="31" t="s">
        <v>13</v>
      </c>
      <c r="H16" s="32">
        <v>45107</v>
      </c>
      <c r="I16" s="31" t="s">
        <v>14</v>
      </c>
      <c r="J16" s="33">
        <v>22230</v>
      </c>
      <c r="K16" s="34">
        <v>1.5</v>
      </c>
      <c r="L16" s="34">
        <v>33345</v>
      </c>
      <c r="M16" s="32">
        <v>45164</v>
      </c>
      <c r="N16" s="32">
        <v>45180</v>
      </c>
      <c r="O16" s="32">
        <v>45189</v>
      </c>
      <c r="P16" s="35">
        <f>11115+11115+11115</f>
        <v>33345</v>
      </c>
      <c r="Q16" s="50">
        <f t="shared" si="0"/>
        <v>0</v>
      </c>
      <c r="S16" s="22"/>
    </row>
    <row r="17" spans="1:19" x14ac:dyDescent="0.2">
      <c r="A17" s="36" t="s">
        <v>15</v>
      </c>
      <c r="B17" s="36" t="s">
        <v>16</v>
      </c>
      <c r="C17" s="36" t="s">
        <v>0</v>
      </c>
      <c r="D17" s="31" t="s">
        <v>17</v>
      </c>
      <c r="E17" s="31" t="s">
        <v>18</v>
      </c>
      <c r="F17" s="31" t="s">
        <v>25</v>
      </c>
      <c r="G17" s="31" t="s">
        <v>13</v>
      </c>
      <c r="H17" s="32">
        <v>45107</v>
      </c>
      <c r="I17" s="31" t="s">
        <v>14</v>
      </c>
      <c r="J17" s="33">
        <v>24320</v>
      </c>
      <c r="K17" s="34">
        <v>1.5</v>
      </c>
      <c r="L17" s="34">
        <v>36480</v>
      </c>
      <c r="M17" s="32">
        <v>45168</v>
      </c>
      <c r="N17" s="32">
        <v>45183</v>
      </c>
      <c r="O17" s="32">
        <v>45194</v>
      </c>
      <c r="P17" s="35">
        <f>12160+12160+12160</f>
        <v>36480</v>
      </c>
      <c r="Q17" s="50">
        <f t="shared" si="0"/>
        <v>0</v>
      </c>
      <c r="S17" s="22"/>
    </row>
    <row r="18" spans="1:19" x14ac:dyDescent="0.2">
      <c r="A18" s="52" t="s">
        <v>15</v>
      </c>
      <c r="B18" s="52" t="s">
        <v>16</v>
      </c>
      <c r="C18" s="52" t="s">
        <v>0</v>
      </c>
      <c r="D18" s="52" t="s">
        <v>17</v>
      </c>
      <c r="E18" s="52" t="s">
        <v>18</v>
      </c>
      <c r="F18" s="52" t="s">
        <v>26</v>
      </c>
      <c r="G18" s="52" t="s">
        <v>13</v>
      </c>
      <c r="H18" s="53">
        <v>45107</v>
      </c>
      <c r="I18" s="52" t="s">
        <v>14</v>
      </c>
      <c r="J18" s="54">
        <v>24333</v>
      </c>
      <c r="K18" s="55">
        <v>1.5</v>
      </c>
      <c r="L18" s="55">
        <v>36499.5</v>
      </c>
      <c r="M18" s="42">
        <v>45171</v>
      </c>
      <c r="N18" s="42">
        <v>45187</v>
      </c>
      <c r="O18" s="42">
        <v>45196</v>
      </c>
      <c r="P18" s="56">
        <f>12166.5+12166.5</f>
        <v>24333</v>
      </c>
      <c r="Q18" s="57">
        <f>L18-P18</f>
        <v>12166.5</v>
      </c>
      <c r="S18" s="22"/>
    </row>
    <row r="19" spans="1:19" x14ac:dyDescent="0.2">
      <c r="A19" s="37" t="s">
        <v>15</v>
      </c>
      <c r="B19" s="37" t="s">
        <v>16</v>
      </c>
      <c r="C19" s="37" t="s">
        <v>0</v>
      </c>
      <c r="D19" s="37" t="s">
        <v>17</v>
      </c>
      <c r="E19" s="37" t="s">
        <v>18</v>
      </c>
      <c r="F19" s="37" t="s">
        <v>27</v>
      </c>
      <c r="G19" s="37" t="s">
        <v>13</v>
      </c>
      <c r="H19" s="38">
        <v>45107</v>
      </c>
      <c r="I19" s="37" t="s">
        <v>14</v>
      </c>
      <c r="J19" s="39">
        <v>10917</v>
      </c>
      <c r="K19" s="40">
        <v>1.5</v>
      </c>
      <c r="L19" s="40">
        <v>16375.5</v>
      </c>
      <c r="M19" s="41"/>
      <c r="N19" s="41"/>
      <c r="O19" s="41"/>
      <c r="P19" s="43"/>
      <c r="Q19" s="57">
        <f t="shared" ref="Q19:Q20" si="1">L19-P19</f>
        <v>16375.5</v>
      </c>
      <c r="S19" s="22"/>
    </row>
    <row r="20" spans="1:19" x14ac:dyDescent="0.2">
      <c r="A20" s="44" t="s">
        <v>15</v>
      </c>
      <c r="B20" s="44" t="s">
        <v>16</v>
      </c>
      <c r="C20" s="44" t="s">
        <v>0</v>
      </c>
      <c r="D20" s="44" t="s">
        <v>17</v>
      </c>
      <c r="E20" s="44" t="s">
        <v>18</v>
      </c>
      <c r="F20" s="44" t="s">
        <v>73</v>
      </c>
      <c r="G20" s="44" t="s">
        <v>13</v>
      </c>
      <c r="H20" s="45">
        <v>45148</v>
      </c>
      <c r="I20" s="44" t="s">
        <v>14</v>
      </c>
      <c r="J20" s="46">
        <v>275.80599999999998</v>
      </c>
      <c r="K20" s="47">
        <v>3.1</v>
      </c>
      <c r="L20" s="47">
        <v>855</v>
      </c>
      <c r="M20" s="48"/>
      <c r="N20" s="30"/>
      <c r="O20" s="30"/>
      <c r="P20" s="49"/>
      <c r="Q20" s="57">
        <f t="shared" si="1"/>
        <v>855</v>
      </c>
      <c r="S20" s="22"/>
    </row>
    <row r="21" spans="1:19" x14ac:dyDescent="0.2">
      <c r="A21" s="73" t="s">
        <v>76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5"/>
      <c r="M21" s="64"/>
      <c r="N21" s="65"/>
      <c r="O21" s="65"/>
      <c r="P21" s="66"/>
      <c r="Q21" s="67"/>
      <c r="S21" s="22"/>
    </row>
    <row r="22" spans="1:19" x14ac:dyDescent="0.2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8"/>
      <c r="M22" s="64"/>
      <c r="N22" s="65"/>
      <c r="O22" s="65"/>
      <c r="P22" s="66"/>
      <c r="Q22" s="67"/>
      <c r="S22" s="22"/>
    </row>
    <row r="23" spans="1:19" s="13" customFormat="1" x14ac:dyDescent="0.2">
      <c r="A23" s="25" t="s">
        <v>2</v>
      </c>
      <c r="B23" s="25" t="s">
        <v>3</v>
      </c>
      <c r="C23" s="25" t="s">
        <v>4</v>
      </c>
      <c r="D23" s="25" t="s">
        <v>1</v>
      </c>
      <c r="E23" s="25" t="s">
        <v>5</v>
      </c>
      <c r="F23" s="25" t="s">
        <v>6</v>
      </c>
      <c r="G23" s="25" t="s">
        <v>7</v>
      </c>
      <c r="H23" s="25" t="s">
        <v>8</v>
      </c>
      <c r="I23" s="25" t="s">
        <v>9</v>
      </c>
      <c r="J23" s="25" t="s">
        <v>10</v>
      </c>
      <c r="K23" s="25" t="s">
        <v>11</v>
      </c>
      <c r="L23" s="25" t="s">
        <v>12</v>
      </c>
      <c r="M23" s="14"/>
      <c r="O23" s="1"/>
      <c r="P23" s="1"/>
      <c r="Q23" s="68"/>
      <c r="S23" s="23"/>
    </row>
    <row r="24" spans="1:19" x14ac:dyDescent="0.2">
      <c r="A24" s="58" t="s">
        <v>28</v>
      </c>
      <c r="B24" s="58" t="s">
        <v>29</v>
      </c>
      <c r="C24" s="58" t="s">
        <v>0</v>
      </c>
      <c r="D24" s="58" t="s">
        <v>30</v>
      </c>
      <c r="E24" s="58" t="s">
        <v>31</v>
      </c>
      <c r="F24" s="58" t="s">
        <v>32</v>
      </c>
      <c r="G24" s="58" t="s">
        <v>33</v>
      </c>
      <c r="H24" s="59">
        <v>45110</v>
      </c>
      <c r="I24" s="58" t="s">
        <v>14</v>
      </c>
      <c r="J24" s="60">
        <v>13360</v>
      </c>
      <c r="K24" s="61">
        <v>3.1</v>
      </c>
      <c r="L24" s="62">
        <f>J24*K24</f>
        <v>41416</v>
      </c>
      <c r="M24" s="15"/>
      <c r="Q24" s="68"/>
      <c r="S24" s="22"/>
    </row>
    <row r="25" spans="1:19" x14ac:dyDescent="0.2">
      <c r="A25" s="58" t="s">
        <v>28</v>
      </c>
      <c r="B25" s="58" t="s">
        <v>29</v>
      </c>
      <c r="C25" s="58" t="s">
        <v>0</v>
      </c>
      <c r="D25" s="58" t="s">
        <v>30</v>
      </c>
      <c r="E25" s="58" t="s">
        <v>31</v>
      </c>
      <c r="F25" s="58" t="s">
        <v>34</v>
      </c>
      <c r="G25" s="58" t="s">
        <v>33</v>
      </c>
      <c r="H25" s="59">
        <v>45111</v>
      </c>
      <c r="I25" s="58" t="s">
        <v>14</v>
      </c>
      <c r="J25" s="60">
        <v>11650</v>
      </c>
      <c r="K25" s="61">
        <v>3.1</v>
      </c>
      <c r="L25" s="62">
        <f t="shared" ref="L25:L31" si="2">J25*K25</f>
        <v>36115</v>
      </c>
      <c r="M25" s="15"/>
      <c r="S25" s="22"/>
    </row>
    <row r="26" spans="1:19" x14ac:dyDescent="0.2">
      <c r="A26" s="58" t="s">
        <v>28</v>
      </c>
      <c r="B26" s="58" t="s">
        <v>29</v>
      </c>
      <c r="C26" s="58" t="s">
        <v>0</v>
      </c>
      <c r="D26" s="58" t="s">
        <v>30</v>
      </c>
      <c r="E26" s="58" t="s">
        <v>31</v>
      </c>
      <c r="F26" s="58" t="s">
        <v>35</v>
      </c>
      <c r="G26" s="58" t="s">
        <v>33</v>
      </c>
      <c r="H26" s="59">
        <v>45112</v>
      </c>
      <c r="I26" s="58" t="s">
        <v>14</v>
      </c>
      <c r="J26" s="60">
        <v>11570</v>
      </c>
      <c r="K26" s="61">
        <v>3.1</v>
      </c>
      <c r="L26" s="62">
        <f t="shared" si="2"/>
        <v>35867</v>
      </c>
      <c r="M26" s="15"/>
    </row>
    <row r="27" spans="1:19" x14ac:dyDescent="0.2">
      <c r="A27" s="58" t="s">
        <v>28</v>
      </c>
      <c r="B27" s="58" t="s">
        <v>29</v>
      </c>
      <c r="C27" s="58" t="s">
        <v>0</v>
      </c>
      <c r="D27" s="58" t="s">
        <v>30</v>
      </c>
      <c r="E27" s="58" t="s">
        <v>31</v>
      </c>
      <c r="F27" s="58" t="s">
        <v>44</v>
      </c>
      <c r="G27" s="58" t="s">
        <v>33</v>
      </c>
      <c r="H27" s="59">
        <v>45113</v>
      </c>
      <c r="I27" s="58" t="s">
        <v>14</v>
      </c>
      <c r="J27" s="60">
        <v>11200</v>
      </c>
      <c r="K27" s="61">
        <v>3.1</v>
      </c>
      <c r="L27" s="62">
        <f t="shared" si="2"/>
        <v>34720</v>
      </c>
      <c r="M27" s="1"/>
      <c r="S27" s="24"/>
    </row>
    <row r="28" spans="1:19" x14ac:dyDescent="0.2">
      <c r="A28" s="58" t="s">
        <v>28</v>
      </c>
      <c r="B28" s="58" t="s">
        <v>29</v>
      </c>
      <c r="C28" s="58"/>
      <c r="D28" s="58" t="s">
        <v>30</v>
      </c>
      <c r="E28" s="58" t="s">
        <v>31</v>
      </c>
      <c r="F28" s="58" t="s">
        <v>45</v>
      </c>
      <c r="G28" s="58" t="s">
        <v>33</v>
      </c>
      <c r="H28" s="59">
        <v>45114</v>
      </c>
      <c r="I28" s="58" t="s">
        <v>14</v>
      </c>
      <c r="J28" s="60">
        <v>12360</v>
      </c>
      <c r="K28" s="61">
        <v>3.1</v>
      </c>
      <c r="L28" s="62">
        <f t="shared" si="2"/>
        <v>38316</v>
      </c>
      <c r="M28" s="1"/>
    </row>
    <row r="29" spans="1:19" x14ac:dyDescent="0.2">
      <c r="A29" s="58" t="s">
        <v>28</v>
      </c>
      <c r="B29" s="58" t="s">
        <v>29</v>
      </c>
      <c r="C29" s="58" t="s">
        <v>29</v>
      </c>
      <c r="D29" s="58" t="s">
        <v>30</v>
      </c>
      <c r="E29" s="58" t="s">
        <v>31</v>
      </c>
      <c r="F29" s="58" t="s">
        <v>47</v>
      </c>
      <c r="G29" s="58">
        <v>20</v>
      </c>
      <c r="H29" s="59">
        <v>45138</v>
      </c>
      <c r="I29" s="58" t="s">
        <v>14</v>
      </c>
      <c r="J29" s="60">
        <v>13590</v>
      </c>
      <c r="K29" s="61">
        <v>3.1</v>
      </c>
      <c r="L29" s="62">
        <f t="shared" si="2"/>
        <v>42129</v>
      </c>
      <c r="M29" s="1"/>
    </row>
    <row r="30" spans="1:19" x14ac:dyDescent="0.2">
      <c r="A30" s="58" t="s">
        <v>28</v>
      </c>
      <c r="B30" s="58" t="s">
        <v>29</v>
      </c>
      <c r="C30" s="58" t="s">
        <v>0</v>
      </c>
      <c r="D30" s="58" t="s">
        <v>30</v>
      </c>
      <c r="E30" s="58" t="s">
        <v>31</v>
      </c>
      <c r="F30" s="58" t="s">
        <v>51</v>
      </c>
      <c r="G30" s="58" t="s">
        <v>33</v>
      </c>
      <c r="H30" s="59">
        <v>45140</v>
      </c>
      <c r="I30" s="58" t="s">
        <v>14</v>
      </c>
      <c r="J30" s="60">
        <v>10500</v>
      </c>
      <c r="K30" s="61">
        <v>3.1</v>
      </c>
      <c r="L30" s="62">
        <f t="shared" si="2"/>
        <v>32550</v>
      </c>
      <c r="M30" s="1"/>
    </row>
    <row r="31" spans="1:19" x14ac:dyDescent="0.2">
      <c r="A31" s="58" t="s">
        <v>28</v>
      </c>
      <c r="B31" s="58" t="s">
        <v>29</v>
      </c>
      <c r="C31" s="58" t="s">
        <v>0</v>
      </c>
      <c r="D31" s="58" t="s">
        <v>30</v>
      </c>
      <c r="E31" s="58" t="s">
        <v>31</v>
      </c>
      <c r="F31" s="63" t="s">
        <v>72</v>
      </c>
      <c r="G31" s="58">
        <v>20</v>
      </c>
      <c r="H31" s="59" t="s">
        <v>71</v>
      </c>
      <c r="I31" s="58" t="s">
        <v>14</v>
      </c>
      <c r="J31" s="60">
        <v>12820</v>
      </c>
      <c r="K31" s="61">
        <v>3.1</v>
      </c>
      <c r="L31" s="62">
        <f t="shared" si="2"/>
        <v>39742</v>
      </c>
      <c r="M31" s="1"/>
    </row>
    <row r="32" spans="1:19" x14ac:dyDescent="0.2">
      <c r="K32" s="16"/>
      <c r="M32" s="1"/>
    </row>
    <row r="34" spans="1:8" x14ac:dyDescent="0.2">
      <c r="A34" s="69" t="s">
        <v>69</v>
      </c>
      <c r="B34" s="69"/>
      <c r="C34" s="69"/>
      <c r="D34" s="69"/>
      <c r="E34" s="69"/>
      <c r="F34" s="69"/>
      <c r="G34" s="69"/>
      <c r="H34" s="69"/>
    </row>
    <row r="35" spans="1:8" x14ac:dyDescent="0.2">
      <c r="A35" s="69" t="s">
        <v>70</v>
      </c>
      <c r="B35" s="69"/>
      <c r="C35" s="69"/>
      <c r="D35" s="69"/>
      <c r="E35" s="69"/>
      <c r="F35" s="69"/>
      <c r="G35" s="69"/>
      <c r="H35" s="69"/>
    </row>
    <row r="37" spans="1:8" x14ac:dyDescent="0.2">
      <c r="A37" s="21"/>
      <c r="B37" s="21"/>
      <c r="C37" s="21"/>
      <c r="D37" s="21"/>
      <c r="E37" s="21"/>
      <c r="F37" s="21"/>
      <c r="G37" s="21"/>
      <c r="H37" s="21"/>
    </row>
  </sheetData>
  <mergeCells count="6">
    <mergeCell ref="A35:H35"/>
    <mergeCell ref="A1:E2"/>
    <mergeCell ref="F1:K2"/>
    <mergeCell ref="L1:M3"/>
    <mergeCell ref="A34:H34"/>
    <mergeCell ref="A21:L22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C916-4DDF-4CC7-BE87-E062078E674C}">
  <dimension ref="A1:F11"/>
  <sheetViews>
    <sheetView zoomScale="130" zoomScaleNormal="130" workbookViewId="0">
      <selection activeCell="I28" sqref="I28"/>
    </sheetView>
  </sheetViews>
  <sheetFormatPr defaultRowHeight="7.8" x14ac:dyDescent="0.15"/>
  <cols>
    <col min="1" max="1" width="7.33203125" bestFit="1" customWidth="1"/>
    <col min="2" max="2" width="9.5" bestFit="1" customWidth="1"/>
    <col min="3" max="3" width="12.33203125" bestFit="1" customWidth="1"/>
    <col min="4" max="5" width="12.83203125" bestFit="1" customWidth="1"/>
    <col min="6" max="6" width="9.5" bestFit="1" customWidth="1"/>
  </cols>
  <sheetData>
    <row r="1" spans="1:6" x14ac:dyDescent="0.15">
      <c r="A1" t="s">
        <v>64</v>
      </c>
      <c r="B1" t="s">
        <v>65</v>
      </c>
      <c r="C1" t="s">
        <v>66</v>
      </c>
      <c r="D1" t="s">
        <v>67</v>
      </c>
      <c r="E1" t="s">
        <v>58</v>
      </c>
      <c r="F1" t="s">
        <v>68</v>
      </c>
    </row>
    <row r="2" spans="1:6" x14ac:dyDescent="0.15">
      <c r="A2">
        <v>16560</v>
      </c>
      <c r="B2">
        <v>24300</v>
      </c>
      <c r="C2" s="19" t="s">
        <v>62</v>
      </c>
      <c r="D2">
        <v>1.5</v>
      </c>
      <c r="E2" s="19" t="s">
        <v>62</v>
      </c>
      <c r="F2">
        <v>36450</v>
      </c>
    </row>
    <row r="3" spans="1:6" x14ac:dyDescent="0.15">
      <c r="A3">
        <v>16561</v>
      </c>
      <c r="B3">
        <v>24200</v>
      </c>
      <c r="C3" s="19" t="s">
        <v>62</v>
      </c>
      <c r="D3">
        <v>1.5</v>
      </c>
      <c r="E3" s="19" t="s">
        <v>62</v>
      </c>
      <c r="F3">
        <v>36300</v>
      </c>
    </row>
    <row r="4" spans="1:6" x14ac:dyDescent="0.15">
      <c r="A4">
        <v>16562</v>
      </c>
      <c r="B4">
        <v>23700</v>
      </c>
      <c r="C4" s="19" t="s">
        <v>62</v>
      </c>
      <c r="D4">
        <v>1.5</v>
      </c>
      <c r="E4" s="19" t="s">
        <v>62</v>
      </c>
      <c r="F4">
        <v>35550</v>
      </c>
    </row>
    <row r="5" spans="1:6" x14ac:dyDescent="0.15">
      <c r="A5">
        <v>16563</v>
      </c>
      <c r="B5">
        <v>22500</v>
      </c>
      <c r="C5" s="19" t="s">
        <v>62</v>
      </c>
      <c r="D5">
        <v>1.5</v>
      </c>
      <c r="E5" s="19" t="s">
        <v>62</v>
      </c>
      <c r="F5">
        <v>33750</v>
      </c>
    </row>
    <row r="6" spans="1:6" x14ac:dyDescent="0.15">
      <c r="A6">
        <v>16564</v>
      </c>
      <c r="B6">
        <v>23500</v>
      </c>
      <c r="C6" s="19" t="s">
        <v>62</v>
      </c>
      <c r="D6">
        <v>1.5</v>
      </c>
      <c r="E6" s="19" t="s">
        <v>62</v>
      </c>
      <c r="F6">
        <v>35250</v>
      </c>
    </row>
    <row r="7" spans="1:6" x14ac:dyDescent="0.15">
      <c r="A7">
        <v>16565</v>
      </c>
      <c r="B7">
        <v>22230</v>
      </c>
      <c r="C7" s="19" t="s">
        <v>62</v>
      </c>
      <c r="D7">
        <v>1.5</v>
      </c>
      <c r="E7" s="19" t="s">
        <v>62</v>
      </c>
      <c r="F7">
        <v>33345</v>
      </c>
    </row>
    <row r="8" spans="1:6" x14ac:dyDescent="0.15">
      <c r="A8">
        <v>16566</v>
      </c>
      <c r="B8">
        <v>24320</v>
      </c>
      <c r="C8" s="19" t="s">
        <v>62</v>
      </c>
      <c r="D8">
        <v>1.5</v>
      </c>
      <c r="E8" s="19" t="s">
        <v>62</v>
      </c>
      <c r="F8">
        <v>36480</v>
      </c>
    </row>
    <row r="9" spans="1:6" x14ac:dyDescent="0.15">
      <c r="A9">
        <v>16567</v>
      </c>
      <c r="B9">
        <v>24333</v>
      </c>
      <c r="C9" s="19" t="s">
        <v>62</v>
      </c>
      <c r="D9">
        <v>1.5</v>
      </c>
      <c r="E9" s="19" t="s">
        <v>62</v>
      </c>
      <c r="F9">
        <v>36499.5</v>
      </c>
    </row>
    <row r="10" spans="1:6" x14ac:dyDescent="0.15">
      <c r="A10">
        <v>16568</v>
      </c>
      <c r="B10">
        <v>10917</v>
      </c>
      <c r="C10" s="19" t="s">
        <v>62</v>
      </c>
      <c r="D10">
        <v>1.5</v>
      </c>
      <c r="E10" s="19" t="s">
        <v>62</v>
      </c>
      <c r="F10">
        <v>16375.5</v>
      </c>
    </row>
    <row r="11" spans="1:6" x14ac:dyDescent="0.15">
      <c r="C11" s="19" t="s">
        <v>0</v>
      </c>
      <c r="E11" s="19" t="s">
        <v>62</v>
      </c>
      <c r="F11">
        <v>300000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97AC-AFAF-49E5-A08E-C6E8A05F3401}">
  <dimension ref="A1:G11"/>
  <sheetViews>
    <sheetView workbookViewId="0">
      <selection activeCell="J23" sqref="J23"/>
    </sheetView>
  </sheetViews>
  <sheetFormatPr defaultRowHeight="7.8" x14ac:dyDescent="0.15"/>
  <cols>
    <col min="1" max="1" width="10.1640625" bestFit="1" customWidth="1"/>
    <col min="2" max="2" width="14.33203125" bestFit="1" customWidth="1"/>
    <col min="3" max="3" width="11.5" bestFit="1" customWidth="1"/>
    <col min="4" max="4" width="15.1640625" bestFit="1" customWidth="1"/>
    <col min="5" max="5" width="12.83203125" bestFit="1" customWidth="1"/>
    <col min="6" max="6" width="18.5" bestFit="1" customWidth="1"/>
    <col min="7" max="7" width="13.83203125" bestFit="1" customWidth="1"/>
  </cols>
  <sheetData>
    <row r="1" spans="1:7" x14ac:dyDescent="0.1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15">
      <c r="A2" s="18">
        <v>45114</v>
      </c>
      <c r="B2" s="19" t="s">
        <v>61</v>
      </c>
      <c r="C2">
        <v>100000</v>
      </c>
      <c r="D2" s="19" t="s">
        <v>62</v>
      </c>
      <c r="E2">
        <v>1.1000000000000001</v>
      </c>
      <c r="F2" s="19" t="s">
        <v>62</v>
      </c>
      <c r="G2" s="20">
        <v>110000</v>
      </c>
    </row>
    <row r="3" spans="1:7" x14ac:dyDescent="0.15">
      <c r="A3" s="18">
        <v>45110</v>
      </c>
      <c r="B3" s="19" t="s">
        <v>63</v>
      </c>
      <c r="C3">
        <v>13360</v>
      </c>
      <c r="D3" s="19" t="s">
        <v>62</v>
      </c>
      <c r="E3">
        <v>3.1</v>
      </c>
      <c r="F3" s="19" t="s">
        <v>62</v>
      </c>
      <c r="G3" s="20">
        <v>41416</v>
      </c>
    </row>
    <row r="4" spans="1:7" x14ac:dyDescent="0.15">
      <c r="A4" s="18">
        <v>45111</v>
      </c>
      <c r="B4" s="19" t="s">
        <v>63</v>
      </c>
      <c r="C4">
        <v>11650</v>
      </c>
      <c r="D4" s="19" t="s">
        <v>62</v>
      </c>
      <c r="E4">
        <v>3.1</v>
      </c>
      <c r="F4" s="19" t="s">
        <v>62</v>
      </c>
      <c r="G4" s="20">
        <v>36115</v>
      </c>
    </row>
    <row r="5" spans="1:7" x14ac:dyDescent="0.15">
      <c r="A5" s="18">
        <v>45112</v>
      </c>
      <c r="B5" s="19" t="s">
        <v>63</v>
      </c>
      <c r="C5">
        <v>11570</v>
      </c>
      <c r="D5" s="19" t="s">
        <v>62</v>
      </c>
      <c r="E5">
        <v>3.1</v>
      </c>
      <c r="F5" s="19" t="s">
        <v>62</v>
      </c>
      <c r="G5" s="20">
        <v>35867</v>
      </c>
    </row>
    <row r="6" spans="1:7" x14ac:dyDescent="0.15">
      <c r="A6" s="18">
        <v>45113</v>
      </c>
      <c r="B6" s="19" t="s">
        <v>63</v>
      </c>
      <c r="C6">
        <v>11200</v>
      </c>
      <c r="D6" s="19" t="s">
        <v>62</v>
      </c>
      <c r="E6">
        <v>3.1</v>
      </c>
      <c r="F6" s="19" t="s">
        <v>62</v>
      </c>
      <c r="G6" s="20">
        <v>34720</v>
      </c>
    </row>
    <row r="7" spans="1:7" x14ac:dyDescent="0.15">
      <c r="A7" s="18">
        <v>45114</v>
      </c>
      <c r="B7" s="19" t="s">
        <v>63</v>
      </c>
      <c r="C7">
        <v>12360</v>
      </c>
      <c r="D7" s="19" t="s">
        <v>62</v>
      </c>
      <c r="E7">
        <v>3.1</v>
      </c>
      <c r="F7" s="19" t="s">
        <v>62</v>
      </c>
      <c r="G7" s="20">
        <v>38316</v>
      </c>
    </row>
    <row r="8" spans="1:7" x14ac:dyDescent="0.15">
      <c r="A8" s="18">
        <v>45139</v>
      </c>
      <c r="B8" s="19" t="s">
        <v>63</v>
      </c>
      <c r="C8">
        <v>13590</v>
      </c>
      <c r="D8" s="19" t="s">
        <v>62</v>
      </c>
      <c r="E8">
        <v>3.1</v>
      </c>
      <c r="F8" s="19" t="s">
        <v>62</v>
      </c>
      <c r="G8" s="20">
        <v>42129</v>
      </c>
    </row>
    <row r="9" spans="1:7" x14ac:dyDescent="0.15">
      <c r="A9" s="18">
        <v>45141</v>
      </c>
      <c r="B9" s="19" t="s">
        <v>63</v>
      </c>
      <c r="C9">
        <v>10500</v>
      </c>
      <c r="D9" s="19" t="s">
        <v>62</v>
      </c>
      <c r="E9">
        <v>3.1</v>
      </c>
      <c r="F9" s="19" t="s">
        <v>62</v>
      </c>
      <c r="G9" s="20">
        <v>32550</v>
      </c>
    </row>
    <row r="10" spans="1:7" x14ac:dyDescent="0.15">
      <c r="A10" s="18"/>
      <c r="B10" s="19" t="s">
        <v>0</v>
      </c>
      <c r="D10" s="19"/>
      <c r="F10" s="19"/>
      <c r="G10" s="20"/>
    </row>
    <row r="11" spans="1:7" x14ac:dyDescent="0.15">
      <c r="A11" s="18"/>
      <c r="B11" s="19"/>
      <c r="D11" s="19"/>
      <c r="F11" s="19" t="s">
        <v>62</v>
      </c>
      <c r="G11" s="20">
        <v>371113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D6D4-35EE-43BD-8201-6A570D22B566}">
  <dimension ref="A1"/>
  <sheetViews>
    <sheetView workbookViewId="0"/>
  </sheetViews>
  <sheetFormatPr defaultRowHeight="7.8" x14ac:dyDescent="0.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T 3 Q E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T 3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0 B F f U U V Q T / Q E A A G Y I A A A T A B w A R m 9 y b X V s Y X M v U 2 V j d G l v b j E u b S C i G A A o o B Q A A A A A A A A A A A A A A A A A A A A A A A A A A A D V l N F u 2 j A U h u + R e A f L 3 I A U p Y l p m b S K i y g p W i Q W s s b s B r g w j W m j O T a y z d Y J 8 T x 7 k L 3 Y T G g 2 W u q 1 V J X W 5 c b S 7 3 O O z / m c 3 4 p e 6 U J w k O 1 W / 7 z Z a D b U D Z E 0 B + k w y H A c g j 5 g V D c b w H w D w T U 1 Q p o v X E z m j K r 2 o G D U D b c 6 1 6 o N w / f T s a J S T S k r K H M J 1 4 I X f B q J b 5 w J k q t p O L w I k r q 2 u 8 w X s O O A S V w u G S 1 N C b J t o w 9 9 t w t n H W d 3 a n W S 5 / n m 4 K q B 9 S T O + 7 B W 4 W w z i Y g m s 7 v o F g z J n P 7 8 Q d i N U C C V o h R f i 1 w o a N K r H L f S N P 1 A S W 4 6 b d e F T B t 3 O w F j 2 R V h R K q + l i v 6 u 5 E W x M V S g I B p K k k u / l T E k n C 1 E L I M B V u V H H 9 f G j L W R p z 1 G u 4 C f e g A b Y K B p r d 6 4 4 B a R 4 f 6 P j Z L 1 q l F P 6 t 1 v i r n V O 7 t 9 C w Z 7 4 w e c 9 0 7 d b e j b D a d J 9 j 6 V r g P k R 0 N 2 X 8 h Z b / C H A U 4 q G f M i a b V j O n l K B r j 0 c H s n 8 Z B g u 9 P v p U / B 8 P R J R g n 8 R F 4 d z l 4 h I P h c x E 3 G w W 3 E N h 3 Z a v + 8 R F o p + S a A r 8 D 3 4 x F 0 a M W R a 9 l U f Q m L J q Y W 8 3 A I M 7 C I M 4 s t 9 t 9 y q I H V j y z Z N y 3 6 P / r R B v N i 4 8 x j i M D t O u d e L 0 T 5 C E b u 3 / G F D 2 X q X 8 8 V P R C q K i C m g w O n 6 u U K v H I I 0 a Y k O D L 9 S s w x E I T 9 i D + L 8 8 X g u e / A F B L A Q I t A B Q A A g A I A E 9 0 B F c n X 2 Q c p A A A A P Y A A A A S A A A A A A A A A A A A A A A A A A A A A A B D b 2 5 m a W c v U G F j a 2 F n Z S 5 4 b W x Q S w E C L Q A U A A I A C A B P d A R X D 8 r p q 6 Q A A A D p A A A A E w A A A A A A A A A A A A A A A A D w A A A A W 0 N v b n R l b n R f V H l w Z X N d L n h t b F B L A Q I t A B Q A A g A I A E 9 0 B F f U U V Q T / Q E A A G Y I A A A T A A A A A A A A A A A A A A A A A O E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b A A A A A A A A a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M Q V N U S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Q T E F T V E l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3 O j M z O j I y L j E 2 M z c 0 M T B a I i A v P j x F b n R y e S B U e X B l P S J G a W x s Q 2 9 s d W 1 u V H l w Z X M i I F Z h b H V l P S J z Q 1 F Z R E J n V U d B d z 0 9 I i A v P j x F b n R y e S B U e X B l P S J G a W x s Q 2 9 s d W 1 u T m F t Z X M i I F Z h b H V l P S J z W y Z x d W 9 0 O 0 R B V E E m c X V v d D s s J n F 1 b 3 Q 7 U F J P R F V U T y Z x d W 9 0 O y w m c X V v d D t R V U F O V C Z x d W 9 0 O y w m c X V v d D t W Q U x P U i B V T k k m c X V v d D s s J n F 1 b 3 Q 7 Q 2 9 s d W 1 u N S Z x d W 9 0 O y w m c X V v d D t W Q U x P U i B U T 1 R B T C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x B U 1 R J Q y 9 B d X R v U m V t b 3 Z l Z E N v b H V t b n M x L n t E Q V R B L D B 9 J n F 1 b 3 Q 7 L C Z x d W 9 0 O 1 N l Y 3 R p b 2 4 x L 1 B M Q V N U S U M v Q X V 0 b 1 J l b W 9 2 Z W R D b 2 x 1 b W 5 z M S 5 7 U F J P R F V U T y w x f S Z x d W 9 0 O y w m c X V v d D t T Z W N 0 a W 9 u M S 9 Q T E F T V E l D L 0 F 1 d G 9 S Z W 1 v d m V k Q 2 9 s d W 1 u c z E u e 1 F V Q U 5 U L D J 9 J n F 1 b 3 Q 7 L C Z x d W 9 0 O 1 N l Y 3 R p b 2 4 x L 1 B M Q V N U S U M v Q X V 0 b 1 J l b W 9 2 Z W R D b 2 x 1 b W 5 z M S 5 7 V k F M T 1 I g V U 5 J L D N 9 J n F 1 b 3 Q 7 L C Z x d W 9 0 O 1 N l Y 3 R p b 2 4 x L 1 B M Q V N U S U M v Q X V 0 b 1 J l b W 9 2 Z W R D b 2 x 1 b W 5 z M S 5 7 Q 2 9 s d W 1 u N S w 0 f S Z x d W 9 0 O y w m c X V v d D t T Z W N 0 a W 9 u M S 9 Q T E F T V E l D L 0 F 1 d G 9 S Z W 1 v d m V k Q 2 9 s d W 1 u c z E u e 1 Z B T E 9 S I F R P V E F M L D V 9 J n F 1 b 3 Q 7 L C Z x d W 9 0 O 1 N l Y 3 R p b 2 4 x L 1 B M Q V N U S U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T E F T V E l D L 0 F 1 d G 9 S Z W 1 v d m V k Q 2 9 s d W 1 u c z E u e 0 R B V E E s M H 0 m c X V v d D s s J n F 1 b 3 Q 7 U 2 V j d G l v b j E v U E x B U 1 R J Q y 9 B d X R v U m V t b 3 Z l Z E N v b H V t b n M x L n t Q U k 9 E V V R P L D F 9 J n F 1 b 3 Q 7 L C Z x d W 9 0 O 1 N l Y 3 R p b 2 4 x L 1 B M Q V N U S U M v Q X V 0 b 1 J l b W 9 2 Z W R D b 2 x 1 b W 5 z M S 5 7 U V V B T l Q s M n 0 m c X V v d D s s J n F 1 b 3 Q 7 U 2 V j d G l v b j E v U E x B U 1 R J Q y 9 B d X R v U m V t b 3 Z l Z E N v b H V t b n M x L n t W Q U x P U i B V T k k s M 3 0 m c X V v d D s s J n F 1 b 3 Q 7 U 2 V j d G l v b j E v U E x B U 1 R J Q y 9 B d X R v U m V t b 3 Z l Z E N v b H V t b n M x L n t D b 2 x 1 b W 4 1 L D R 9 J n F 1 b 3 Q 7 L C Z x d W 9 0 O 1 N l Y 3 R p b 2 4 x L 1 B M Q V N U S U M v Q X V 0 b 1 J l b W 9 2 Z W R D b 2 x 1 b W 5 z M S 5 7 V k F M T 1 I g V E 9 U Q U w s N X 0 m c X V v d D s s J n F 1 b 3 Q 7 U 2 V j d G l v b j E v U E x B U 1 R J Q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E F T V E l D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U 1 R J Q y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V N U S U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V N U S U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U 1 R J Q y 9 D Y W J l J U M z J U E 3 Y W x o b 3 M l M j B Q c m 9 t b 3 Z p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V N U S U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1 R h Y m x l M D A y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c 6 M z Q 6 M z A u N T Y 2 M D A 4 M F o i I C 8 + P E V u d H J 5 I F R 5 c G U 9 I k Z p b G x D b 2 x 1 b W 5 U e X B l c y I g V m F s d W U 9 I n N B d 0 1 H Q l F Z R i I g L z 4 8 R W 5 0 c n k g V H l w Z T 0 i R m l s b E N v b H V t b k 5 h b W V z I i B W Y W x 1 Z T 0 i c 1 s m c X V v d D t O R i Z x d W 9 0 O y w m c X V v d D t Q Z X N v J n F 1 b 3 Q 7 L C Z x d W 9 0 O 1 Z h b G 9 y I G t n J n F 1 b 3 Q 7 L C Z x d W 9 0 O 0 N v b H V t b j Q m c X V v d D s s J n F 1 b 3 Q 7 Q 2 9 s d W 1 u N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5 G L D B 9 J n F 1 b 3 Q 7 L C Z x d W 9 0 O 1 N l Y 3 R p b 2 4 x L 1 R h Y m x l M D A y I C h Q Y W d l I D E p L 0 F 1 d G 9 S Z W 1 v d m V k Q 2 9 s d W 1 u c z E u e 1 B l c 2 8 s M X 0 m c X V v d D s s J n F 1 b 3 Q 7 U 2 V j d G l v b j E v V G F i b G U w M D I g K F B h Z 2 U g M S k v Q X V 0 b 1 J l b W 9 2 Z W R D b 2 x 1 b W 5 z M S 5 7 V m F s b 3 I g a 2 c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5 G L D B 9 J n F 1 b 3 Q 7 L C Z x d W 9 0 O 1 N l Y 3 R p b 2 4 x L 1 R h Y m x l M D A y I C h Q Y W d l I D E p L 0 F 1 d G 9 S Z W 1 v d m V k Q 2 9 s d W 1 u c z E u e 1 B l c 2 8 s M X 0 m c X V v d D s s J n F 1 b 3 Q 7 U 2 V j d G l v b j E v V G F i b G U w M D I g K F B h Z 2 U g M S k v Q X V 0 b 1 J l b W 9 2 Z W R D b 2 x 1 b W 5 z M S 5 7 V m F s b 3 I g a 2 c s M n 0 m c X V v d D s s J n F 1 b 3 Q 7 U 2 V j d G l v b j E v V G F i b G U w M D I g K F B h Z 2 U g M S k v Q X V 0 b 1 J l b W 9 2 Z W R D b 2 x 1 b W 5 z M S 5 7 Q 2 9 s d W 1 u N C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1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Y W J l J U M z J U E 3 Y W x o b 3 M l M j B Q c m 9 t b 3 Z p Z G 9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g H r W A b 9 x M j J Y 1 a R D i L w I A A A A A A g A A A A A A A 2 Y A A M A A A A A Q A A A A G Z C n E N Y h h D n m x y 6 k Y k A j h w A A A A A E g A A A o A A A A B A A A A B I n / z y g 8 K M 5 V j Z s l F J X h Z N U A A A A K I c Y j r A X v + S f i F l m C S / i P 1 i x k 1 3 C 4 U X W T e i I u l o b l 0 j i K A Q t N V W k 6 l A i R Z u n 3 G x K B 2 g N 4 I V g O B B 7 o 6 n Y k t 9 D Q h W T L D 9 a R p H h L x G v c r R l T k q F A A A A M f z 7 O A A U 5 i D X Z B C v L z C y a 6 G N i I C < / D a t a M a s h u p > 
</file>

<file path=customXml/itemProps1.xml><?xml version="1.0" encoding="utf-8"?>
<ds:datastoreItem xmlns:ds="http://schemas.openxmlformats.org/officeDocument/2006/customXml" ds:itemID="{640DD58A-DFFE-492C-A7ED-0613BAD5CF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FAT X ENVIOS</vt:lpstr>
      <vt:lpstr>Table002 (Page 1)</vt:lpstr>
      <vt:lpstr>PLASTIC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Microsiga Protheus</dc:creator>
  <cp:lastModifiedBy>Clean Plastic - Eliel  Antonin</cp:lastModifiedBy>
  <dcterms:created xsi:type="dcterms:W3CDTF">2011-11-11T00:00:00Z</dcterms:created>
  <dcterms:modified xsi:type="dcterms:W3CDTF">2023-08-10T16:37:34Z</dcterms:modified>
</cp:coreProperties>
</file>