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16380" windowHeight="8190" tabRatio="329"/>
  </bookViews>
  <sheets>
    <sheet name="Metricas" sheetId="1" r:id="rId1"/>
  </sheets>
  <calcPr calcId="125725"/>
</workbook>
</file>

<file path=xl/calcChain.xml><?xml version="1.0" encoding="utf-8"?>
<calcChain xmlns="http://schemas.openxmlformats.org/spreadsheetml/2006/main">
  <c r="C2" i="1"/>
  <c r="C3" l="1"/>
  <c r="G7"/>
  <c r="J7" s="1"/>
  <c r="G8"/>
  <c r="J8" s="1"/>
  <c r="G9"/>
  <c r="J9" s="1"/>
  <c r="G10"/>
  <c r="J10"/>
  <c r="G6"/>
  <c r="J6" s="1"/>
  <c r="B11"/>
  <c r="C11"/>
  <c r="B12" s="1"/>
  <c r="D11"/>
  <c r="H11"/>
  <c r="I11"/>
  <c r="B19" s="1"/>
  <c r="G11" l="1"/>
  <c r="B20" s="1"/>
  <c r="B15"/>
  <c r="J11"/>
  <c r="C19" l="1"/>
  <c r="C20"/>
  <c r="B18"/>
  <c r="B16"/>
  <c r="B17"/>
</calcChain>
</file>

<file path=xl/sharedStrings.xml><?xml version="1.0" encoding="utf-8"?>
<sst xmlns="http://schemas.openxmlformats.org/spreadsheetml/2006/main" count="31" uniqueCount="30">
  <si>
    <t>Preparación de la Prueba</t>
  </si>
  <si>
    <t>Tiempo  Estimado</t>
  </si>
  <si>
    <t>Tiempo Real</t>
  </si>
  <si>
    <t>Hora de inicio</t>
  </si>
  <si>
    <t>Hora de Fin</t>
  </si>
  <si>
    <t>Análisis</t>
  </si>
  <si>
    <t>Incremento</t>
  </si>
  <si>
    <t>Lineas Estimadas</t>
  </si>
  <si>
    <t>Lineas Reales</t>
  </si>
  <si>
    <t>Tiempo estimado</t>
  </si>
  <si>
    <t>Hora Inicio</t>
  </si>
  <si>
    <t>Hora Fin</t>
  </si>
  <si>
    <t>T Real</t>
  </si>
  <si>
    <t>E. lógicos</t>
  </si>
  <si>
    <t>TEL</t>
  </si>
  <si>
    <t>Tiempo Total</t>
  </si>
  <si>
    <t>TOTALES</t>
  </si>
  <si>
    <t>Porcentaje de Error en la Estimación</t>
  </si>
  <si>
    <t>RESUMEN</t>
  </si>
  <si>
    <t>Porcentajes</t>
  </si>
  <si>
    <t>LOC</t>
  </si>
  <si>
    <t>LOC/Hora</t>
  </si>
  <si>
    <t>ERRORES LOGICOS /10 LOC</t>
  </si>
  <si>
    <t>PORCENTAJE ERRORES LOGICOS</t>
  </si>
  <si>
    <t>TIEMPO EN RESOLVER ERRORES LOG.</t>
  </si>
  <si>
    <t>TIEMPO EFECTIVO DESARROLLO</t>
  </si>
  <si>
    <t>Crear interfaz Pila</t>
  </si>
  <si>
    <t>Implementar Pila Estatica</t>
  </si>
  <si>
    <t>Implementar Pila Dinamica</t>
  </si>
  <si>
    <t>Implementar PilaCL</t>
  </si>
</sst>
</file>

<file path=xl/styles.xml><?xml version="1.0" encoding="utf-8"?>
<styleSheet xmlns="http://schemas.openxmlformats.org/spreadsheetml/2006/main">
  <numFmts count="1">
    <numFmt numFmtId="164" formatCode="hh:mm:ss;@"/>
  </numFmts>
  <fonts count="7">
    <font>
      <sz val="10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3"/>
      </top>
      <bottom/>
      <diagonal/>
    </border>
    <border>
      <left style="medium">
        <color indexed="64"/>
      </left>
      <right/>
      <top style="thin">
        <color indexed="6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55">
    <xf numFmtId="0" fontId="0" fillId="0" borderId="0" xfId="0"/>
    <xf numFmtId="0" fontId="0" fillId="0" borderId="0" xfId="0" applyFont="1"/>
    <xf numFmtId="0" fontId="1" fillId="0" borderId="0" xfId="0" applyFont="1"/>
    <xf numFmtId="21" fontId="0" fillId="0" borderId="0" xfId="0" applyNumberFormat="1" applyFont="1" applyFill="1" applyBorder="1" applyAlignment="1"/>
    <xf numFmtId="20" fontId="0" fillId="0" borderId="0" xfId="0" applyNumberFormat="1" applyFont="1"/>
    <xf numFmtId="0" fontId="2" fillId="0" borderId="0" xfId="0" applyFont="1"/>
    <xf numFmtId="2" fontId="0" fillId="0" borderId="0" xfId="0" applyNumberFormat="1" applyFont="1"/>
    <xf numFmtId="1" fontId="4" fillId="5" borderId="1" xfId="4" applyNumberFormat="1" applyBorder="1" applyAlignment="1">
      <alignment horizontal="center"/>
    </xf>
    <xf numFmtId="164" fontId="4" fillId="5" borderId="1" xfId="4" applyNumberFormat="1" applyBorder="1" applyAlignment="1">
      <alignment horizontal="center"/>
    </xf>
    <xf numFmtId="0" fontId="0" fillId="0" borderId="0" xfId="0" applyFont="1" applyFill="1" applyBorder="1"/>
    <xf numFmtId="0" fontId="3" fillId="4" borderId="5" xfId="3" applyBorder="1"/>
    <xf numFmtId="164" fontId="3" fillId="4" borderId="6" xfId="3" applyNumberFormat="1" applyBorder="1" applyAlignment="1">
      <alignment horizontal="center"/>
    </xf>
    <xf numFmtId="164" fontId="3" fillId="4" borderId="7" xfId="3" applyNumberFormat="1" applyBorder="1" applyAlignment="1">
      <alignment horizontal="center"/>
    </xf>
    <xf numFmtId="0" fontId="3" fillId="4" borderId="8" xfId="3" applyBorder="1"/>
    <xf numFmtId="164" fontId="3" fillId="4" borderId="9" xfId="3" applyNumberFormat="1" applyBorder="1" applyAlignment="1">
      <alignment horizontal="center"/>
    </xf>
    <xf numFmtId="164" fontId="3" fillId="4" borderId="10" xfId="3" applyNumberFormat="1" applyBorder="1" applyAlignment="1">
      <alignment horizontal="center"/>
    </xf>
    <xf numFmtId="1" fontId="4" fillId="5" borderId="11" xfId="4" applyNumberFormat="1" applyBorder="1" applyAlignment="1">
      <alignment horizontal="center"/>
    </xf>
    <xf numFmtId="164" fontId="4" fillId="5" borderId="11" xfId="4" applyNumberFormat="1" applyBorder="1" applyAlignment="1">
      <alignment horizontal="center"/>
    </xf>
    <xf numFmtId="0" fontId="4" fillId="5" borderId="16" xfId="4" applyBorder="1" applyAlignment="1">
      <alignment horizontal="left"/>
    </xf>
    <xf numFmtId="21" fontId="4" fillId="5" borderId="17" xfId="4" applyNumberFormat="1" applyBorder="1" applyAlignment="1">
      <alignment horizontal="center"/>
    </xf>
    <xf numFmtId="0" fontId="4" fillId="5" borderId="16" xfId="4" applyBorder="1"/>
    <xf numFmtId="9" fontId="3" fillId="2" borderId="19" xfId="1" applyNumberFormat="1" applyBorder="1" applyAlignment="1" applyProtection="1"/>
    <xf numFmtId="0" fontId="4" fillId="5" borderId="20" xfId="4" applyBorder="1" applyAlignment="1">
      <alignment horizontal="left"/>
    </xf>
    <xf numFmtId="1" fontId="4" fillId="5" borderId="21" xfId="4" applyNumberFormat="1" applyBorder="1" applyAlignment="1">
      <alignment horizontal="center"/>
    </xf>
    <xf numFmtId="164" fontId="4" fillId="5" borderId="21" xfId="4" applyNumberFormat="1" applyBorder="1" applyAlignment="1">
      <alignment horizontal="center"/>
    </xf>
    <xf numFmtId="21" fontId="4" fillId="5" borderId="22" xfId="4" applyNumberFormat="1" applyBorder="1" applyAlignment="1">
      <alignment horizontal="center"/>
    </xf>
    <xf numFmtId="1" fontId="3" fillId="2" borderId="24" xfId="1" applyNumberFormat="1" applyBorder="1" applyAlignment="1">
      <alignment horizontal="center"/>
    </xf>
    <xf numFmtId="164" fontId="3" fillId="2" borderId="24" xfId="1" applyNumberFormat="1" applyBorder="1" applyAlignment="1">
      <alignment horizontal="center"/>
    </xf>
    <xf numFmtId="0" fontId="3" fillId="2" borderId="24" xfId="1" applyBorder="1" applyAlignment="1">
      <alignment horizontal="center"/>
    </xf>
    <xf numFmtId="21" fontId="3" fillId="2" borderId="24" xfId="1" applyNumberFormat="1" applyBorder="1" applyAlignment="1">
      <alignment horizontal="center"/>
    </xf>
    <xf numFmtId="21" fontId="3" fillId="2" borderId="25" xfId="1" applyNumberFormat="1" applyBorder="1" applyAlignment="1">
      <alignment horizontal="center"/>
    </xf>
    <xf numFmtId="0" fontId="4" fillId="5" borderId="26" xfId="4" applyBorder="1" applyAlignment="1">
      <alignment horizontal="left"/>
    </xf>
    <xf numFmtId="21" fontId="4" fillId="5" borderId="27" xfId="4" applyNumberFormat="1" applyBorder="1" applyAlignment="1">
      <alignment horizontal="center"/>
    </xf>
    <xf numFmtId="0" fontId="3" fillId="3" borderId="13" xfId="2" applyBorder="1" applyAlignment="1">
      <alignment horizontal="left"/>
    </xf>
    <xf numFmtId="2" fontId="3" fillId="3" borderId="15" xfId="2" applyNumberFormat="1" applyBorder="1"/>
    <xf numFmtId="0" fontId="3" fillId="3" borderId="28" xfId="2" applyBorder="1" applyAlignment="1">
      <alignment horizontal="left"/>
    </xf>
    <xf numFmtId="2" fontId="3" fillId="3" borderId="17" xfId="2" applyNumberFormat="1" applyBorder="1"/>
    <xf numFmtId="0" fontId="3" fillId="3" borderId="14" xfId="2" applyBorder="1" applyAlignment="1">
      <alignment horizontal="left"/>
    </xf>
    <xf numFmtId="10" fontId="3" fillId="3" borderId="17" xfId="2" applyNumberFormat="1" applyBorder="1"/>
    <xf numFmtId="164" fontId="3" fillId="3" borderId="17" xfId="2" applyNumberFormat="1" applyBorder="1"/>
    <xf numFmtId="0" fontId="3" fillId="3" borderId="29" xfId="2" applyBorder="1" applyAlignment="1">
      <alignment horizontal="left"/>
    </xf>
    <xf numFmtId="164" fontId="3" fillId="3" borderId="18" xfId="2" applyNumberFormat="1" applyBorder="1"/>
    <xf numFmtId="10" fontId="3" fillId="3" borderId="30" xfId="2" applyNumberFormat="1" applyBorder="1"/>
    <xf numFmtId="10" fontId="3" fillId="3" borderId="31" xfId="2" applyNumberFormat="1" applyBorder="1"/>
    <xf numFmtId="0" fontId="5" fillId="6" borderId="12" xfId="5" applyFont="1" applyBorder="1" applyAlignment="1">
      <alignment horizontal="left"/>
    </xf>
    <xf numFmtId="0" fontId="5" fillId="6" borderId="25" xfId="5" applyFont="1" applyBorder="1" applyAlignment="1">
      <alignment horizontal="left"/>
    </xf>
    <xf numFmtId="0" fontId="5" fillId="6" borderId="19" xfId="5" applyFont="1" applyBorder="1" applyAlignment="1">
      <alignment horizontal="left"/>
    </xf>
    <xf numFmtId="0" fontId="5" fillId="7" borderId="23" xfId="6" applyFont="1" applyBorder="1" applyAlignment="1">
      <alignment horizontal="left"/>
    </xf>
    <xf numFmtId="0" fontId="5" fillId="7" borderId="24" xfId="6" applyFont="1" applyBorder="1" applyAlignment="1">
      <alignment horizontal="center"/>
    </xf>
    <xf numFmtId="0" fontId="5" fillId="7" borderId="25" xfId="6" applyFont="1" applyBorder="1" applyAlignment="1">
      <alignment horizontal="center"/>
    </xf>
    <xf numFmtId="0" fontId="6" fillId="2" borderId="23" xfId="1" applyFont="1" applyBorder="1" applyAlignment="1">
      <alignment horizontal="left"/>
    </xf>
    <xf numFmtId="0" fontId="6" fillId="2" borderId="2" xfId="1" applyFont="1" applyBorder="1"/>
    <xf numFmtId="0" fontId="5" fillId="8" borderId="2" xfId="7" applyFont="1" applyBorder="1"/>
    <xf numFmtId="0" fontId="5" fillId="8" borderId="3" xfId="7" applyFont="1" applyBorder="1" applyAlignment="1">
      <alignment horizontal="center"/>
    </xf>
    <xf numFmtId="0" fontId="5" fillId="8" borderId="4" xfId="7" applyFont="1" applyBorder="1" applyAlignment="1">
      <alignment horizontal="center"/>
    </xf>
  </cellXfs>
  <cellStyles count="8">
    <cellStyle name="20% - Énfasis5" xfId="1" builtinId="46"/>
    <cellStyle name="40% - Énfasis2" xfId="2" builtinId="35"/>
    <cellStyle name="40% - Énfasis6" xfId="3" builtinId="51"/>
    <cellStyle name="60% - Énfasis5" xfId="4" builtinId="48"/>
    <cellStyle name="Énfasis2" xfId="5" builtinId="33"/>
    <cellStyle name="Énfasis5" xfId="6" builtinId="45"/>
    <cellStyle name="Énfasis6" xfId="7" builtinId="49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s-AR"/>
              <a:t>Desarrollo vs. Depuración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gradFill rotWithShape="1">
                <a:gsLst>
                  <a:gs pos="0">
                    <a:schemeClr val="dk1">
                      <a:tint val="50000"/>
                      <a:satMod val="300000"/>
                    </a:schemeClr>
                  </a:gs>
                  <a:gs pos="35000">
                    <a:schemeClr val="dk1">
                      <a:tint val="37000"/>
                      <a:satMod val="300000"/>
                    </a:schemeClr>
                  </a:gs>
                  <a:gs pos="100000">
                    <a:schemeClr val="dk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Percent val="1"/>
          </c:dLbls>
          <c:cat>
            <c:strRef>
              <c:f>Metricas!$A$19:$A$20</c:f>
              <c:strCache>
                <c:ptCount val="2"/>
                <c:pt idx="0">
                  <c:v>TIEMPO EN RESOLVER ERRORES LOG.</c:v>
                </c:pt>
                <c:pt idx="1">
                  <c:v>TIEMPO EFECTIVO DESARROLLO</c:v>
                </c:pt>
              </c:strCache>
            </c:strRef>
          </c:cat>
          <c:val>
            <c:numRef>
              <c:f>Metricas!$C$19:$C$20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  <c:dispBlanksAs val="zero"/>
  </c:chart>
  <c:printSettings>
    <c:headerFooter alignWithMargins="0"/>
    <c:pageMargins b="1" l="0.75000000000000022" r="0.75000000000000022" t="1" header="0.51180555555555562" footer="0.51180555555555562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12</xdr:row>
      <xdr:rowOff>152400</xdr:rowOff>
    </xdr:from>
    <xdr:to>
      <xdr:col>9</xdr:col>
      <xdr:colOff>819150</xdr:colOff>
      <xdr:row>34</xdr:row>
      <xdr:rowOff>152400</xdr:rowOff>
    </xdr:to>
    <xdr:graphicFrame macro="">
      <xdr:nvGraphicFramePr>
        <xdr:cNvPr id="103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IU37"/>
  <sheetViews>
    <sheetView tabSelected="1" workbookViewId="0">
      <selection activeCell="A9" sqref="A9"/>
    </sheetView>
  </sheetViews>
  <sheetFormatPr baseColWidth="10" defaultColWidth="34.28515625" defaultRowHeight="12.75"/>
  <cols>
    <col min="1" max="1" width="38.85546875" style="1" customWidth="1"/>
    <col min="2" max="2" width="17.5703125" style="1" customWidth="1"/>
    <col min="3" max="3" width="13.85546875" style="1" customWidth="1"/>
    <col min="4" max="4" width="23" style="1" customWidth="1"/>
    <col min="5" max="5" width="17" style="1" customWidth="1"/>
    <col min="6" max="6" width="21.28515625" style="1" customWidth="1"/>
    <col min="7" max="7" width="14.140625" style="1" customWidth="1"/>
    <col min="8" max="8" width="14.5703125" style="1" customWidth="1"/>
    <col min="9" max="9" width="12.42578125" style="1" customWidth="1"/>
    <col min="10" max="10" width="13.140625" style="1" customWidth="1"/>
    <col min="11" max="255" width="34.28515625" style="1"/>
  </cols>
  <sheetData>
    <row r="1" spans="1:11" ht="15.75" thickBot="1">
      <c r="A1" s="52" t="s">
        <v>0</v>
      </c>
      <c r="B1" s="53" t="s">
        <v>1</v>
      </c>
      <c r="C1" s="53" t="s">
        <v>2</v>
      </c>
      <c r="D1" s="53" t="s">
        <v>3</v>
      </c>
      <c r="E1" s="54" t="s">
        <v>4</v>
      </c>
      <c r="F1" s="2"/>
      <c r="G1" s="2"/>
    </row>
    <row r="2" spans="1:11" ht="15">
      <c r="A2" s="10" t="s">
        <v>5</v>
      </c>
      <c r="B2" s="11">
        <v>6.9444444444444441E-3</v>
      </c>
      <c r="C2" s="11">
        <f>E2-D2</f>
        <v>6.2499999999999778E-3</v>
      </c>
      <c r="D2" s="11">
        <v>0.73611111111111116</v>
      </c>
      <c r="E2" s="12">
        <v>0.74236111111111114</v>
      </c>
    </row>
    <row r="3" spans="1:11" ht="15.75" thickBot="1">
      <c r="A3" s="13" t="s">
        <v>0</v>
      </c>
      <c r="B3" s="14">
        <v>0.41666666666666669</v>
      </c>
      <c r="C3" s="14">
        <f>E3-D3</f>
        <v>3.4722222222223209E-3</v>
      </c>
      <c r="D3" s="14">
        <v>0.74305555555555547</v>
      </c>
      <c r="E3" s="15">
        <v>0.74652777777777779</v>
      </c>
    </row>
    <row r="4" spans="1:11" ht="13.5" thickBot="1"/>
    <row r="5" spans="1:11" ht="15.75" thickBot="1">
      <c r="A5" s="47" t="s">
        <v>6</v>
      </c>
      <c r="B5" s="48" t="s">
        <v>7</v>
      </c>
      <c r="C5" s="48" t="s">
        <v>8</v>
      </c>
      <c r="D5" s="48" t="s">
        <v>9</v>
      </c>
      <c r="E5" s="48" t="s">
        <v>10</v>
      </c>
      <c r="F5" s="48" t="s">
        <v>11</v>
      </c>
      <c r="G5" s="48" t="s">
        <v>12</v>
      </c>
      <c r="H5" s="48" t="s">
        <v>13</v>
      </c>
      <c r="I5" s="48" t="s">
        <v>14</v>
      </c>
      <c r="J5" s="49" t="s">
        <v>15</v>
      </c>
    </row>
    <row r="6" spans="1:11" ht="15">
      <c r="A6" s="31" t="s">
        <v>26</v>
      </c>
      <c r="B6" s="16">
        <v>6</v>
      </c>
      <c r="C6" s="16">
        <v>6</v>
      </c>
      <c r="D6" s="17">
        <v>3.472222222222222E-3</v>
      </c>
      <c r="E6" s="17">
        <v>0.37777777777777777</v>
      </c>
      <c r="F6" s="17">
        <v>0.38263888888888892</v>
      </c>
      <c r="G6" s="17">
        <f>F6-E6</f>
        <v>4.8611111111111494E-3</v>
      </c>
      <c r="H6" s="7">
        <v>0</v>
      </c>
      <c r="I6" s="17">
        <v>0</v>
      </c>
      <c r="J6" s="32">
        <f>G6+I6</f>
        <v>4.8611111111111494E-3</v>
      </c>
    </row>
    <row r="7" spans="1:11" ht="15">
      <c r="A7" s="18" t="s">
        <v>27</v>
      </c>
      <c r="B7" s="7">
        <v>30</v>
      </c>
      <c r="C7" s="7">
        <v>24</v>
      </c>
      <c r="D7" s="8">
        <v>1.7361111111111112E-2</v>
      </c>
      <c r="E7" s="8">
        <v>0.38472222222222219</v>
      </c>
      <c r="F7" s="8">
        <v>0.40625</v>
      </c>
      <c r="G7" s="8">
        <f>F7-E7</f>
        <v>2.1527777777777812E-2</v>
      </c>
      <c r="H7" s="7">
        <v>0</v>
      </c>
      <c r="I7" s="8">
        <v>0</v>
      </c>
      <c r="J7" s="19">
        <f>G7+I7</f>
        <v>2.1527777777777812E-2</v>
      </c>
    </row>
    <row r="8" spans="1:11" ht="15">
      <c r="A8" s="18" t="s">
        <v>28</v>
      </c>
      <c r="B8" s="7">
        <v>40</v>
      </c>
      <c r="C8" s="7">
        <v>34</v>
      </c>
      <c r="D8" s="8">
        <v>2.4305555555555556E-2</v>
      </c>
      <c r="E8" s="8">
        <v>0.42499999999999999</v>
      </c>
      <c r="F8" s="8">
        <v>0.45277777777777778</v>
      </c>
      <c r="G8" s="8">
        <f>F8-E8</f>
        <v>2.777777777777779E-2</v>
      </c>
      <c r="H8" s="7">
        <v>0</v>
      </c>
      <c r="I8" s="8">
        <v>0</v>
      </c>
      <c r="J8" s="19">
        <f>G8+I8</f>
        <v>2.777777777777779E-2</v>
      </c>
    </row>
    <row r="9" spans="1:11" ht="15">
      <c r="A9" s="20" t="s">
        <v>29</v>
      </c>
      <c r="B9" s="7">
        <v>25</v>
      </c>
      <c r="C9" s="7">
        <v>22</v>
      </c>
      <c r="D9" s="8">
        <v>6.9444444444444441E-3</v>
      </c>
      <c r="E9" s="8">
        <v>0.83333333333333337</v>
      </c>
      <c r="F9" s="8">
        <v>0.84097222222222223</v>
      </c>
      <c r="G9" s="8">
        <f>F9-E9</f>
        <v>7.6388888888888618E-3</v>
      </c>
      <c r="H9" s="7">
        <v>0</v>
      </c>
      <c r="I9" s="8">
        <v>0</v>
      </c>
      <c r="J9" s="19">
        <f>G9+I9</f>
        <v>7.6388888888888618E-3</v>
      </c>
    </row>
    <row r="10" spans="1:11" ht="15.75" thickBot="1">
      <c r="A10" s="22"/>
      <c r="B10" s="23"/>
      <c r="C10" s="23"/>
      <c r="D10" s="24"/>
      <c r="E10" s="24"/>
      <c r="F10" s="24"/>
      <c r="G10" s="24">
        <f>F10-E10</f>
        <v>0</v>
      </c>
      <c r="H10" s="7"/>
      <c r="I10" s="24"/>
      <c r="J10" s="25">
        <f>G10+I10</f>
        <v>0</v>
      </c>
    </row>
    <row r="11" spans="1:11" ht="15.75" thickBot="1">
      <c r="A11" s="50" t="s">
        <v>16</v>
      </c>
      <c r="B11" s="26">
        <f>SUM(B6:B10)</f>
        <v>101</v>
      </c>
      <c r="C11" s="26">
        <f>SUM(C6:C10)</f>
        <v>86</v>
      </c>
      <c r="D11" s="27">
        <f>SUM(D6:D10)</f>
        <v>5.2083333333333343E-2</v>
      </c>
      <c r="E11" s="26"/>
      <c r="F11" s="26"/>
      <c r="G11" s="27">
        <f>SUM(G6:G10)</f>
        <v>6.1805555555555614E-2</v>
      </c>
      <c r="H11" s="28">
        <f>SUM(H6:H10)</f>
        <v>0</v>
      </c>
      <c r="I11" s="29">
        <f>SUM(I6:I10)</f>
        <v>0</v>
      </c>
      <c r="J11" s="30">
        <f>SUM(J6:J10)</f>
        <v>6.1805555555555614E-2</v>
      </c>
      <c r="K11" s="4"/>
    </row>
    <row r="12" spans="1:11" ht="15.75" thickBot="1">
      <c r="A12" s="51" t="s">
        <v>17</v>
      </c>
      <c r="B12" s="21">
        <f>IF(EXACT($C$11, 0),"-",ABS($B$11-$C$11)/$C$11)</f>
        <v>0.1744186046511628</v>
      </c>
      <c r="D12" s="5"/>
      <c r="J12" s="3"/>
    </row>
    <row r="13" spans="1:11" ht="13.5" thickBot="1"/>
    <row r="14" spans="1:11" ht="15.75" thickBot="1">
      <c r="A14" s="44" t="s">
        <v>18</v>
      </c>
      <c r="B14" s="45"/>
    </row>
    <row r="15" spans="1:11" ht="15">
      <c r="A15" s="33" t="s">
        <v>20</v>
      </c>
      <c r="B15" s="34">
        <f>C11</f>
        <v>86</v>
      </c>
      <c r="C15" s="9"/>
    </row>
    <row r="16" spans="1:11" ht="15">
      <c r="A16" s="35" t="s">
        <v>21</v>
      </c>
      <c r="B16" s="36">
        <f>IF(EXACT($B$15,0),"-",$B$15/((J11-INT(J11))*24))</f>
        <v>57.977528089887585</v>
      </c>
      <c r="C16" s="9"/>
    </row>
    <row r="17" spans="1:4" ht="15.75" thickBot="1">
      <c r="A17" s="37" t="s">
        <v>22</v>
      </c>
      <c r="B17" s="36">
        <f>IF(EXACT($B$15,0),"-",H11/($B$15/10))</f>
        <v>0</v>
      </c>
      <c r="C17" s="9"/>
    </row>
    <row r="18" spans="1:4" ht="15.75" thickBot="1">
      <c r="A18" s="37" t="s">
        <v>23</v>
      </c>
      <c r="B18" s="38">
        <f>IF(EXACT($B$15,0),"-",H11/$B$15)</f>
        <v>0</v>
      </c>
      <c r="C18" s="46" t="s">
        <v>19</v>
      </c>
    </row>
    <row r="19" spans="1:4" ht="15">
      <c r="A19" s="37" t="s">
        <v>24</v>
      </c>
      <c r="B19" s="39">
        <f>I11</f>
        <v>0</v>
      </c>
      <c r="C19" s="42">
        <f>IF(EXACT(J11,0),5%,B19/J11)</f>
        <v>0</v>
      </c>
    </row>
    <row r="20" spans="1:4" ht="15.75" thickBot="1">
      <c r="A20" s="40" t="s">
        <v>25</v>
      </c>
      <c r="B20" s="41">
        <f>G11</f>
        <v>6.1805555555555614E-2</v>
      </c>
      <c r="C20" s="43">
        <f>IF(EXACT(J11,0),95%,B20/J11)</f>
        <v>1</v>
      </c>
    </row>
    <row r="21" spans="1:4">
      <c r="D21" s="6"/>
    </row>
    <row r="22" spans="1:4">
      <c r="D22" s="6"/>
    </row>
    <row r="28" spans="1:4">
      <c r="B28" s="5"/>
    </row>
    <row r="35" spans="3:4">
      <c r="C35" s="4"/>
    </row>
    <row r="37" spans="3:4">
      <c r="D37" s="4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hp</cp:lastModifiedBy>
  <dcterms:created xsi:type="dcterms:W3CDTF">2013-04-21T18:05:10Z</dcterms:created>
  <dcterms:modified xsi:type="dcterms:W3CDTF">2013-05-23T23:16:20Z</dcterms:modified>
</cp:coreProperties>
</file>