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2520" windowWidth="17850" windowHeight="9780" tabRatio="329"/>
  </bookViews>
  <sheets>
    <sheet name="Metricas" sheetId="1" r:id="rId1"/>
  </sheets>
  <calcPr calcId="124519"/>
  <oleSize ref="A1"/>
</workbook>
</file>

<file path=xl/sharedStrings.xml><?xml version="1.0" encoding="utf-8"?>
<sst xmlns="http://schemas.openxmlformats.org/spreadsheetml/2006/main" count="32" uniqueCount="31">
  <si>
    <t>Preparación de la Prueba</t>
  </si>
  <si>
    <t>Tiempo  Estimado</t>
  </si>
  <si>
    <t>Tiempo Real</t>
  </si>
  <si>
    <t>Hora de inicio</t>
  </si>
  <si>
    <t>Hora de Fin</t>
  </si>
  <si>
    <t>Análisis</t>
  </si>
  <si>
    <t>Incremento</t>
  </si>
  <si>
    <t>Lineas Estimadas</t>
  </si>
  <si>
    <t>Lineas Reales</t>
  </si>
  <si>
    <t>Tiempo estimado</t>
  </si>
  <si>
    <t>Hora Inicio</t>
  </si>
  <si>
    <t>Hora Fin</t>
  </si>
  <si>
    <t>T Real</t>
  </si>
  <si>
    <t>E. lógicos</t>
  </si>
  <si>
    <t>TEL</t>
  </si>
  <si>
    <t>Tiempo Total</t>
  </si>
  <si>
    <t>TOTALES</t>
  </si>
  <si>
    <t>Porcentaje de Error en la Estimación</t>
  </si>
  <si>
    <t>RESUMEN</t>
  </si>
  <si>
    <t>Porcentajes</t>
  </si>
  <si>
    <t>LOC</t>
  </si>
  <si>
    <t>LOC/Hora</t>
  </si>
  <si>
    <t>ERRORES LOGICOS /10 LOC</t>
  </si>
  <si>
    <t>PORCENTAJE ERRORES LOGICOS</t>
  </si>
  <si>
    <t>TIEMPO EN RESOLVER ERRORES LOG.</t>
  </si>
  <si>
    <t>TIEMPO EFECTIVO DESARROLLO</t>
  </si>
  <si>
    <t>Creación del proyecto y clases</t>
  </si>
  <si>
    <t>TIEMPO TOTAL</t>
  </si>
  <si>
    <t>Operaciones algebráicas en matriz</t>
  </si>
  <si>
    <t>Metodos Norma 1, 2, inf en matriz</t>
  </si>
  <si>
    <t>Metodos Norma 1, 2, inf en vector</t>
  </si>
</sst>
</file>

<file path=xl/styles.xml><?xml version="1.0" encoding="utf-8"?>
<styleSheet xmlns="http://schemas.openxmlformats.org/spreadsheetml/2006/main">
  <numFmts count="1">
    <numFmt numFmtId="164" formatCode="hh:mm:ss;@"/>
  </numFmts>
  <fonts count="7">
    <font>
      <sz val="10"/>
      <name val="Arial"/>
      <family val="2"/>
    </font>
    <font>
      <sz val="10"/>
      <color indexed="9"/>
      <name val="Arial"/>
      <family val="2"/>
    </font>
    <font>
      <u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3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3"/>
      </right>
      <top style="medium">
        <color indexed="64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medium">
        <color indexed="64"/>
      </top>
      <bottom style="thin">
        <color indexed="63"/>
      </bottom>
      <diagonal/>
    </border>
    <border>
      <left style="thin">
        <color indexed="63"/>
      </left>
      <right style="medium">
        <color indexed="64"/>
      </right>
      <top style="medium">
        <color indexed="64"/>
      </top>
      <bottom style="thin">
        <color indexed="63"/>
      </bottom>
      <diagonal/>
    </border>
    <border>
      <left style="medium">
        <color indexed="64"/>
      </left>
      <right style="thin">
        <color indexed="63"/>
      </right>
      <top style="thin">
        <color indexed="63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thin">
        <color indexed="63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3"/>
      </bottom>
      <diagonal/>
    </border>
    <border>
      <left style="medium">
        <color indexed="64"/>
      </left>
      <right/>
      <top style="thin">
        <color indexed="63"/>
      </top>
      <bottom style="thin">
        <color indexed="63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3"/>
      </top>
      <bottom/>
      <diagonal/>
    </border>
    <border>
      <left style="medium">
        <color indexed="64"/>
      </left>
      <right/>
      <top style="thin">
        <color indexed="6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</cellStyleXfs>
  <cellXfs count="53">
    <xf numFmtId="0" fontId="0" fillId="0" borderId="0" xfId="0"/>
    <xf numFmtId="0" fontId="0" fillId="0" borderId="0" xfId="0" applyFont="1"/>
    <xf numFmtId="0" fontId="1" fillId="0" borderId="0" xfId="0" applyFont="1"/>
    <xf numFmtId="21" fontId="0" fillId="0" borderId="0" xfId="0" applyNumberFormat="1" applyFont="1" applyFill="1" applyBorder="1" applyAlignment="1"/>
    <xf numFmtId="20" fontId="0" fillId="0" borderId="0" xfId="0" applyNumberFormat="1" applyFont="1"/>
    <xf numFmtId="0" fontId="2" fillId="0" borderId="0" xfId="0" applyFont="1"/>
    <xf numFmtId="2" fontId="0" fillId="0" borderId="0" xfId="0" applyNumberFormat="1" applyFont="1"/>
    <xf numFmtId="1" fontId="4" fillId="5" borderId="1" xfId="4" applyNumberFormat="1" applyBorder="1" applyAlignment="1">
      <alignment horizontal="center"/>
    </xf>
    <xf numFmtId="164" fontId="4" fillId="5" borderId="1" xfId="4" applyNumberFormat="1" applyBorder="1" applyAlignment="1">
      <alignment horizontal="center"/>
    </xf>
    <xf numFmtId="0" fontId="0" fillId="0" borderId="0" xfId="0" applyFont="1" applyFill="1" applyBorder="1"/>
    <xf numFmtId="0" fontId="3" fillId="4" borderId="5" xfId="3" applyBorder="1"/>
    <xf numFmtId="164" fontId="3" fillId="4" borderId="6" xfId="3" applyNumberFormat="1" applyBorder="1" applyAlignment="1">
      <alignment horizontal="center"/>
    </xf>
    <xf numFmtId="164" fontId="3" fillId="4" borderId="7" xfId="3" applyNumberFormat="1" applyBorder="1" applyAlignment="1">
      <alignment horizontal="center"/>
    </xf>
    <xf numFmtId="0" fontId="3" fillId="4" borderId="8" xfId="3" applyBorder="1"/>
    <xf numFmtId="164" fontId="3" fillId="4" borderId="9" xfId="3" applyNumberFormat="1" applyBorder="1" applyAlignment="1">
      <alignment horizontal="center"/>
    </xf>
    <xf numFmtId="164" fontId="3" fillId="4" borderId="10" xfId="3" applyNumberFormat="1" applyBorder="1" applyAlignment="1">
      <alignment horizontal="center"/>
    </xf>
    <xf numFmtId="1" fontId="4" fillId="5" borderId="11" xfId="4" applyNumberFormat="1" applyBorder="1" applyAlignment="1">
      <alignment horizontal="center"/>
    </xf>
    <xf numFmtId="164" fontId="4" fillId="5" borderId="11" xfId="4" applyNumberFormat="1" applyBorder="1" applyAlignment="1">
      <alignment horizontal="center"/>
    </xf>
    <xf numFmtId="0" fontId="4" fillId="5" borderId="16" xfId="4" applyBorder="1" applyAlignment="1">
      <alignment horizontal="left"/>
    </xf>
    <xf numFmtId="0" fontId="4" fillId="5" borderId="16" xfId="4" applyBorder="1"/>
    <xf numFmtId="9" fontId="3" fillId="2" borderId="19" xfId="1" applyNumberFormat="1" applyBorder="1" applyAlignment="1" applyProtection="1"/>
    <xf numFmtId="0" fontId="4" fillId="5" borderId="20" xfId="4" applyBorder="1" applyAlignment="1">
      <alignment horizontal="left"/>
    </xf>
    <xf numFmtId="1" fontId="4" fillId="5" borderId="21" xfId="4" applyNumberFormat="1" applyBorder="1" applyAlignment="1">
      <alignment horizontal="center"/>
    </xf>
    <xf numFmtId="164" fontId="4" fillId="5" borderId="21" xfId="4" applyNumberFormat="1" applyBorder="1" applyAlignment="1">
      <alignment horizontal="center"/>
    </xf>
    <xf numFmtId="1" fontId="3" fillId="2" borderId="23" xfId="1" applyNumberFormat="1" applyBorder="1" applyAlignment="1">
      <alignment horizontal="center"/>
    </xf>
    <xf numFmtId="164" fontId="3" fillId="2" borderId="23" xfId="1" applyNumberFormat="1" applyBorder="1" applyAlignment="1">
      <alignment horizontal="center"/>
    </xf>
    <xf numFmtId="0" fontId="3" fillId="2" borderId="23" xfId="1" applyBorder="1" applyAlignment="1">
      <alignment horizontal="center"/>
    </xf>
    <xf numFmtId="21" fontId="3" fillId="2" borderId="23" xfId="1" applyNumberFormat="1" applyBorder="1" applyAlignment="1">
      <alignment horizontal="center"/>
    </xf>
    <xf numFmtId="21" fontId="3" fillId="2" borderId="24" xfId="1" applyNumberFormat="1" applyBorder="1" applyAlignment="1">
      <alignment horizontal="center"/>
    </xf>
    <xf numFmtId="0" fontId="4" fillId="5" borderId="25" xfId="4" applyBorder="1" applyAlignment="1">
      <alignment horizontal="left"/>
    </xf>
    <xf numFmtId="21" fontId="4" fillId="5" borderId="26" xfId="4" applyNumberFormat="1" applyBorder="1" applyAlignment="1">
      <alignment horizontal="center"/>
    </xf>
    <xf numFmtId="0" fontId="3" fillId="3" borderId="13" xfId="2" applyBorder="1" applyAlignment="1">
      <alignment horizontal="left"/>
    </xf>
    <xf numFmtId="2" fontId="3" fillId="3" borderId="15" xfId="2" applyNumberFormat="1" applyBorder="1"/>
    <xf numFmtId="0" fontId="3" fillId="3" borderId="27" xfId="2" applyBorder="1" applyAlignment="1">
      <alignment horizontal="left"/>
    </xf>
    <xf numFmtId="2" fontId="3" fillId="3" borderId="17" xfId="2" applyNumberFormat="1" applyBorder="1"/>
    <xf numFmtId="0" fontId="3" fillId="3" borderId="14" xfId="2" applyBorder="1" applyAlignment="1">
      <alignment horizontal="left"/>
    </xf>
    <xf numFmtId="10" fontId="3" fillId="3" borderId="17" xfId="2" applyNumberFormat="1" applyBorder="1"/>
    <xf numFmtId="164" fontId="3" fillId="3" borderId="17" xfId="2" applyNumberFormat="1" applyBorder="1"/>
    <xf numFmtId="0" fontId="3" fillId="3" borderId="28" xfId="2" applyBorder="1" applyAlignment="1">
      <alignment horizontal="left"/>
    </xf>
    <xf numFmtId="164" fontId="3" fillId="3" borderId="18" xfId="2" applyNumberFormat="1" applyBorder="1"/>
    <xf numFmtId="10" fontId="3" fillId="3" borderId="29" xfId="2" applyNumberFormat="1" applyBorder="1"/>
    <xf numFmtId="10" fontId="3" fillId="3" borderId="30" xfId="2" applyNumberFormat="1" applyBorder="1"/>
    <xf numFmtId="0" fontId="5" fillId="6" borderId="12" xfId="5" applyFont="1" applyBorder="1" applyAlignment="1">
      <alignment horizontal="left"/>
    </xf>
    <xf numFmtId="0" fontId="5" fillId="6" borderId="24" xfId="5" applyFont="1" applyBorder="1" applyAlignment="1">
      <alignment horizontal="left"/>
    </xf>
    <xf numFmtId="0" fontId="5" fillId="6" borderId="19" xfId="5" applyFont="1" applyBorder="1" applyAlignment="1">
      <alignment horizontal="left"/>
    </xf>
    <xf numFmtId="0" fontId="5" fillId="7" borderId="22" xfId="6" applyFont="1" applyBorder="1" applyAlignment="1">
      <alignment horizontal="left"/>
    </xf>
    <xf numFmtId="0" fontId="5" fillId="7" borderId="23" xfId="6" applyFont="1" applyBorder="1" applyAlignment="1">
      <alignment horizontal="center"/>
    </xf>
    <xf numFmtId="0" fontId="5" fillId="7" borderId="24" xfId="6" applyFont="1" applyBorder="1" applyAlignment="1">
      <alignment horizontal="center"/>
    </xf>
    <xf numFmtId="0" fontId="6" fillId="2" borderId="22" xfId="1" applyFont="1" applyBorder="1" applyAlignment="1">
      <alignment horizontal="left"/>
    </xf>
    <xf numFmtId="0" fontId="6" fillId="2" borderId="2" xfId="1" applyFont="1" applyBorder="1"/>
    <xf numFmtId="0" fontId="5" fillId="8" borderId="2" xfId="7" applyFont="1" applyBorder="1"/>
    <xf numFmtId="0" fontId="5" fillId="8" borderId="3" xfId="7" applyFont="1" applyBorder="1" applyAlignment="1">
      <alignment horizontal="center"/>
    </xf>
    <xf numFmtId="0" fontId="5" fillId="8" borderId="4" xfId="7" applyFont="1" applyBorder="1" applyAlignment="1">
      <alignment horizontal="center"/>
    </xf>
  </cellXfs>
  <cellStyles count="8">
    <cellStyle name="20% - Énfasis5" xfId="1" builtinId="46"/>
    <cellStyle name="40% - Énfasis2" xfId="2" builtinId="35"/>
    <cellStyle name="40% - Énfasis6" xfId="3" builtinId="51"/>
    <cellStyle name="60% - Énfasis5" xfId="4" builtinId="48"/>
    <cellStyle name="Énfasis2" xfId="5" builtinId="33"/>
    <cellStyle name="Énfasis5" xfId="6" builtinId="45"/>
    <cellStyle name="Énfasis6" xfId="7" builtinId="49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>
              <a:defRPr/>
            </a:pPr>
            <a:r>
              <a:rPr lang="es-AR"/>
              <a:t>Desarrollo vs. Depuración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dPt>
            <c:idx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flat" cmpd="sng" algn="ctr">
                <a:solidFill>
                  <a:schemeClr val="accent2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flat" cmpd="sng" algn="ctr">
                <a:solidFill>
                  <a:schemeClr val="accent3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Lbls>
            <c:spPr>
              <a:gradFill rotWithShape="1">
                <a:gsLst>
                  <a:gs pos="0">
                    <a:schemeClr val="dk1">
                      <a:tint val="50000"/>
                      <a:satMod val="300000"/>
                    </a:schemeClr>
                  </a:gs>
                  <a:gs pos="35000">
                    <a:schemeClr val="dk1">
                      <a:tint val="37000"/>
                      <a:satMod val="300000"/>
                    </a:schemeClr>
                  </a:gs>
                  <a:gs pos="100000">
                    <a:schemeClr val="dk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dk1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txPr>
              <a:bodyPr/>
              <a:lstStyle/>
              <a:p>
                <a:pPr>
                  <a:defRPr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Percent val="1"/>
          </c:dLbls>
          <c:cat>
            <c:strRef>
              <c:f>Metricas!$A$24:$A$25</c:f>
              <c:strCache>
                <c:ptCount val="2"/>
                <c:pt idx="0">
                  <c:v>TIEMPO EN RESOLVER ERRORES LOG.</c:v>
                </c:pt>
                <c:pt idx="1">
                  <c:v>TIEMPO EFECTIVO DESARROLLO</c:v>
                </c:pt>
              </c:strCache>
            </c:strRef>
          </c:cat>
          <c:val>
            <c:numRef>
              <c:f>Metricas!$C$24:$C$25</c:f>
              <c:numCache>
                <c:formatCode>0.00%</c:formatCode>
                <c:ptCount val="2"/>
                <c:pt idx="0">
                  <c:v>-1.0204081632653062E-3</c:v>
                </c:pt>
                <c:pt idx="1">
                  <c:v>1.0010204081632652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/>
    </c:legend>
    <c:plotVisOnly val="1"/>
    <c:dispBlanksAs val="zero"/>
  </c:chart>
  <c:printSettings>
    <c:headerFooter alignWithMargins="0"/>
    <c:pageMargins b="1" l="0.75000000000000011" r="0.75000000000000011" t="1" header="0.51180555555555562" footer="0.51180555555555562"/>
    <c:pageSetup firstPageNumber="0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666750</xdr:colOff>
      <xdr:row>17</xdr:row>
      <xdr:rowOff>152400</xdr:rowOff>
    </xdr:from>
    <xdr:to>
      <xdr:col>9</xdr:col>
      <xdr:colOff>819150</xdr:colOff>
      <xdr:row>39</xdr:row>
      <xdr:rowOff>152400</xdr:rowOff>
    </xdr:to>
    <xdr:graphicFrame macro="">
      <xdr:nvGraphicFramePr>
        <xdr:cNvPr id="1039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0.08854</cdr:x>
      <cdr:y>0.9185</cdr:y>
    </cdr:from>
    <cdr:to>
      <cdr:x>0.09162</cdr:x>
      <cdr:y>0.96243</cdr:y>
    </cdr:to>
    <cdr:sp macro="" textlink="">
      <cdr:nvSpPr>
        <cdr:cNvPr id="204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33856" y="3272006"/>
          <a:ext cx="18530" cy="156518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1240B29-F687-4F45-9708-019B960494DF}">
            <a14:hiddenLine xmlns:a14="http://schemas.microsoft.com/office/drawing/2010/main" xmlns="" w="1">
              <a:solidFill>
                <a:srgbClr xmlns:mc="http://schemas.openxmlformats.org/markup-compatibility/2006" val="000000" mc:Ignorable="a14" a14:legacySpreadsheetColorIndex="77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s-AR"/>
        </a:p>
      </cdr:txBody>
    </cdr:sp>
  </cdr:relSizeAnchor>
  <cdr:relSizeAnchor xmlns:cdr="http://schemas.openxmlformats.org/drawingml/2006/chartDrawing">
    <cdr:from>
      <cdr:x>0.08854</cdr:x>
      <cdr:y>0.9185</cdr:y>
    </cdr:from>
    <cdr:to>
      <cdr:x>0.09162</cdr:x>
      <cdr:y>0.96243</cdr:y>
    </cdr:to>
    <cdr:sp macro="" textlink="">
      <cdr:nvSpPr>
        <cdr:cNvPr id="205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33856" y="3272006"/>
          <a:ext cx="18530" cy="156518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1240B29-F687-4F45-9708-019B960494DF}">
            <a14:hiddenLine xmlns:a14="http://schemas.microsoft.com/office/drawing/2010/main" xmlns="" w="1">
              <a:solidFill>
                <a:srgbClr xmlns:mc="http://schemas.openxmlformats.org/markup-compatibility/2006" val="000000" mc:Ignorable="a14" a14:legacySpreadsheetColorIndex="77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s-AR"/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IU42"/>
  <sheetViews>
    <sheetView tabSelected="1" topLeftCell="C4" workbookViewId="0">
      <selection activeCell="I10" sqref="I10"/>
    </sheetView>
  </sheetViews>
  <sheetFormatPr baseColWidth="10" defaultColWidth="34.28515625" defaultRowHeight="12.75"/>
  <cols>
    <col min="1" max="1" width="38.85546875" style="1" customWidth="1"/>
    <col min="2" max="2" width="16.85546875" style="1" bestFit="1" customWidth="1"/>
    <col min="3" max="3" width="12.85546875" style="1" bestFit="1" customWidth="1"/>
    <col min="4" max="4" width="16.5703125" style="1" bestFit="1" customWidth="1"/>
    <col min="5" max="5" width="11" style="1" bestFit="1" customWidth="1"/>
    <col min="6" max="6" width="8.28515625" style="1" bestFit="1" customWidth="1"/>
    <col min="7" max="7" width="8.140625" style="1" bestFit="1" customWidth="1"/>
    <col min="8" max="8" width="9.140625" style="1" bestFit="1" customWidth="1"/>
    <col min="9" max="9" width="8.140625" style="1" bestFit="1" customWidth="1"/>
    <col min="10" max="10" width="12.5703125" style="1" bestFit="1" customWidth="1"/>
    <col min="11" max="255" width="34.28515625" style="1"/>
  </cols>
  <sheetData>
    <row r="1" spans="1:11" ht="15.75" thickBot="1">
      <c r="A1" s="50" t="s">
        <v>0</v>
      </c>
      <c r="B1" s="51" t="s">
        <v>1</v>
      </c>
      <c r="C1" s="51" t="s">
        <v>2</v>
      </c>
      <c r="D1" s="51" t="s">
        <v>3</v>
      </c>
      <c r="E1" s="52" t="s">
        <v>4</v>
      </c>
      <c r="F1" s="2"/>
      <c r="G1" s="2"/>
    </row>
    <row r="2" spans="1:11" ht="15">
      <c r="A2" s="10" t="s">
        <v>5</v>
      </c>
      <c r="B2" s="11">
        <v>20</v>
      </c>
      <c r="C2" s="11">
        <f>E2-D2</f>
        <v>1.5972222222222165E-2</v>
      </c>
      <c r="D2" s="11">
        <v>0.83333333333333337</v>
      </c>
      <c r="E2" s="12">
        <v>0.84930555555555554</v>
      </c>
    </row>
    <row r="3" spans="1:11" ht="15.75" thickBot="1">
      <c r="A3" s="13" t="s">
        <v>0</v>
      </c>
      <c r="B3" s="14"/>
      <c r="C3" s="14">
        <f>E3-D3</f>
        <v>0</v>
      </c>
      <c r="D3" s="14"/>
      <c r="E3" s="15"/>
    </row>
    <row r="4" spans="1:11" ht="13.5" thickBot="1"/>
    <row r="5" spans="1:11" ht="15.75" thickBot="1">
      <c r="A5" s="45" t="s">
        <v>6</v>
      </c>
      <c r="B5" s="46" t="s">
        <v>7</v>
      </c>
      <c r="C5" s="46" t="s">
        <v>8</v>
      </c>
      <c r="D5" s="46" t="s">
        <v>9</v>
      </c>
      <c r="E5" s="46" t="s">
        <v>10</v>
      </c>
      <c r="F5" s="46" t="s">
        <v>11</v>
      </c>
      <c r="G5" s="46" t="s">
        <v>12</v>
      </c>
      <c r="H5" s="46" t="s">
        <v>13</v>
      </c>
      <c r="I5" s="46" t="s">
        <v>14</v>
      </c>
      <c r="J5" s="47" t="s">
        <v>15</v>
      </c>
    </row>
    <row r="6" spans="1:11" ht="15">
      <c r="A6" s="29" t="s">
        <v>26</v>
      </c>
      <c r="B6" s="16">
        <v>30</v>
      </c>
      <c r="C6" s="16">
        <v>17</v>
      </c>
      <c r="D6" s="17">
        <v>4.8611111111111112E-3</v>
      </c>
      <c r="E6" s="17">
        <v>0.8534722222222223</v>
      </c>
      <c r="F6" s="17">
        <v>0.86111111111111116</v>
      </c>
      <c r="G6" s="17">
        <f>F6-E6</f>
        <v>7.6388888888888618E-3</v>
      </c>
      <c r="H6" s="16">
        <v>0</v>
      </c>
      <c r="I6" s="17">
        <v>0</v>
      </c>
      <c r="J6" s="30">
        <f>G6+I6</f>
        <v>7.6388888888888618E-3</v>
      </c>
    </row>
    <row r="7" spans="1:11" ht="15">
      <c r="A7" s="18" t="s">
        <v>28</v>
      </c>
      <c r="B7" s="7">
        <v>60</v>
      </c>
      <c r="C7" s="7">
        <v>40</v>
      </c>
      <c r="D7" s="8">
        <v>1.7361111111111112E-2</v>
      </c>
      <c r="E7" s="8">
        <v>0.89166666666666661</v>
      </c>
      <c r="F7" s="8">
        <v>0.91805555555555562</v>
      </c>
      <c r="G7" s="8">
        <f>F7-E7</f>
        <v>2.6388888888889017E-2</v>
      </c>
      <c r="H7" s="7">
        <v>0</v>
      </c>
      <c r="I7" s="8">
        <v>0</v>
      </c>
      <c r="J7" s="30">
        <f t="shared" ref="J7:J15" si="0">G7+I7</f>
        <v>2.6388888888889017E-2</v>
      </c>
    </row>
    <row r="8" spans="1:11" ht="15">
      <c r="A8" s="18" t="s">
        <v>29</v>
      </c>
      <c r="B8" s="7">
        <v>20</v>
      </c>
      <c r="C8" s="7">
        <v>24</v>
      </c>
      <c r="D8" s="8">
        <v>1.7361111111111112E-2</v>
      </c>
      <c r="E8" s="8">
        <v>0.71250000000000002</v>
      </c>
      <c r="F8" s="8">
        <v>0.72569444444444453</v>
      </c>
      <c r="G8" s="8">
        <f t="shared" ref="G8:G15" si="1">F8-E8</f>
        <v>1.3194444444444509E-2</v>
      </c>
      <c r="H8" s="7">
        <v>1</v>
      </c>
      <c r="I8" s="8">
        <v>6.9444444444444447E-4</v>
      </c>
      <c r="J8" s="30">
        <f t="shared" si="0"/>
        <v>1.3888888888888952E-2</v>
      </c>
    </row>
    <row r="9" spans="1:11" ht="15">
      <c r="A9" s="18" t="s">
        <v>30</v>
      </c>
      <c r="B9" s="7">
        <v>20</v>
      </c>
      <c r="C9" s="7"/>
      <c r="D9" s="8">
        <v>6.9444444444444441E-3</v>
      </c>
      <c r="E9" s="8">
        <v>0.7284722222222223</v>
      </c>
      <c r="F9" s="8">
        <v>0</v>
      </c>
      <c r="G9" s="8">
        <f t="shared" si="1"/>
        <v>-0.7284722222222223</v>
      </c>
      <c r="H9" s="7">
        <v>0</v>
      </c>
      <c r="I9" s="8">
        <v>0</v>
      </c>
      <c r="J9" s="30">
        <f t="shared" si="0"/>
        <v>-0.7284722222222223</v>
      </c>
    </row>
    <row r="10" spans="1:11" ht="15">
      <c r="A10" s="18"/>
      <c r="B10" s="7"/>
      <c r="C10" s="7"/>
      <c r="D10" s="8"/>
      <c r="E10" s="8"/>
      <c r="F10" s="8"/>
      <c r="G10" s="8">
        <f t="shared" si="1"/>
        <v>0</v>
      </c>
      <c r="H10" s="7"/>
      <c r="I10" s="8"/>
      <c r="J10" s="30">
        <f t="shared" si="0"/>
        <v>0</v>
      </c>
    </row>
    <row r="11" spans="1:11" ht="15">
      <c r="A11" s="18"/>
      <c r="B11" s="7"/>
      <c r="C11" s="7"/>
      <c r="D11" s="8"/>
      <c r="E11" s="8"/>
      <c r="F11" s="8"/>
      <c r="G11" s="8">
        <f t="shared" si="1"/>
        <v>0</v>
      </c>
      <c r="H11" s="7"/>
      <c r="I11" s="8"/>
      <c r="J11" s="30">
        <f t="shared" si="0"/>
        <v>0</v>
      </c>
    </row>
    <row r="12" spans="1:11" ht="15">
      <c r="A12" s="18"/>
      <c r="B12" s="7"/>
      <c r="C12" s="7"/>
      <c r="D12" s="8"/>
      <c r="E12" s="8"/>
      <c r="F12" s="8"/>
      <c r="G12" s="8">
        <f t="shared" si="1"/>
        <v>0</v>
      </c>
      <c r="H12" s="7"/>
      <c r="I12" s="8"/>
      <c r="J12" s="30">
        <f t="shared" si="0"/>
        <v>0</v>
      </c>
    </row>
    <row r="13" spans="1:11" ht="15">
      <c r="A13" s="18"/>
      <c r="B13" s="7"/>
      <c r="C13" s="7"/>
      <c r="D13" s="8"/>
      <c r="E13" s="8"/>
      <c r="F13" s="8"/>
      <c r="G13" s="8">
        <f t="shared" si="1"/>
        <v>0</v>
      </c>
      <c r="H13" s="7"/>
      <c r="I13" s="8"/>
      <c r="J13" s="30">
        <f t="shared" si="0"/>
        <v>0</v>
      </c>
    </row>
    <row r="14" spans="1:11" ht="15">
      <c r="A14" s="19"/>
      <c r="B14" s="7"/>
      <c r="C14" s="7"/>
      <c r="D14" s="8"/>
      <c r="E14" s="8"/>
      <c r="F14" s="8"/>
      <c r="G14" s="8">
        <f t="shared" si="1"/>
        <v>0</v>
      </c>
      <c r="H14" s="7"/>
      <c r="I14" s="8"/>
      <c r="J14" s="30">
        <f t="shared" si="0"/>
        <v>0</v>
      </c>
    </row>
    <row r="15" spans="1:11" ht="15.75" thickBot="1">
      <c r="A15" s="21"/>
      <c r="B15" s="22"/>
      <c r="C15" s="22"/>
      <c r="D15" s="23"/>
      <c r="E15" s="23"/>
      <c r="F15" s="23"/>
      <c r="G15" s="8">
        <f t="shared" si="1"/>
        <v>0</v>
      </c>
      <c r="H15" s="22"/>
      <c r="I15" s="23"/>
      <c r="J15" s="30">
        <f t="shared" si="0"/>
        <v>0</v>
      </c>
    </row>
    <row r="16" spans="1:11" ht="15.75" thickBot="1">
      <c r="A16" s="48" t="s">
        <v>16</v>
      </c>
      <c r="B16" s="24">
        <f>SUM(B6:B15)</f>
        <v>130</v>
      </c>
      <c r="C16" s="24">
        <f>SUM(C6:C15)</f>
        <v>81</v>
      </c>
      <c r="D16" s="25">
        <f>SUM(D6:D15)</f>
        <v>4.6527777777777779E-2</v>
      </c>
      <c r="E16" s="24"/>
      <c r="F16" s="24"/>
      <c r="G16" s="25">
        <f>SUM(G6:G15)</f>
        <v>-0.68124999999999991</v>
      </c>
      <c r="H16" s="26">
        <f>SUM(H6:H15)</f>
        <v>1</v>
      </c>
      <c r="I16" s="27">
        <f>SUM(I6:I15)</f>
        <v>6.9444444444444447E-4</v>
      </c>
      <c r="J16" s="28">
        <f>SUM(J6:J15)</f>
        <v>-0.68055555555555547</v>
      </c>
      <c r="K16" s="4"/>
    </row>
    <row r="17" spans="1:10" ht="15.75" thickBot="1">
      <c r="A17" s="49" t="s">
        <v>17</v>
      </c>
      <c r="B17" s="20">
        <f>IF(EXACT($C$16, 0),"-",ABS($B$16-$C$16)/$C$16)</f>
        <v>0.60493827160493829</v>
      </c>
      <c r="D17" s="5"/>
      <c r="J17" s="3"/>
    </row>
    <row r="18" spans="1:10" ht="13.5" thickBot="1"/>
    <row r="19" spans="1:10" ht="15.75" thickBot="1">
      <c r="A19" s="42" t="s">
        <v>18</v>
      </c>
      <c r="B19" s="43"/>
    </row>
    <row r="20" spans="1:10" ht="15">
      <c r="A20" s="31" t="s">
        <v>20</v>
      </c>
      <c r="B20" s="32">
        <f>C16</f>
        <v>81</v>
      </c>
      <c r="C20" s="9"/>
    </row>
    <row r="21" spans="1:10" ht="15">
      <c r="A21" s="33" t="s">
        <v>21</v>
      </c>
      <c r="B21" s="34">
        <f>IF(EXACT($B$20,0),"-",$B$20/((J16-INT(J16))*24))</f>
        <v>10.565217391304344</v>
      </c>
      <c r="C21" s="9"/>
    </row>
    <row r="22" spans="1:10" ht="15.75" thickBot="1">
      <c r="A22" s="35" t="s">
        <v>22</v>
      </c>
      <c r="B22" s="34">
        <f>IF(EXACT($B$20,0),"-",H16/($B$20/10))</f>
        <v>0.1234567901234568</v>
      </c>
      <c r="C22" s="9"/>
    </row>
    <row r="23" spans="1:10" ht="15.75" thickBot="1">
      <c r="A23" s="35" t="s">
        <v>23</v>
      </c>
      <c r="B23" s="36">
        <f>IF(EXACT($B$20,0),"-",H16/$B$20)</f>
        <v>1.2345679012345678E-2</v>
      </c>
      <c r="C23" s="44" t="s">
        <v>19</v>
      </c>
    </row>
    <row r="24" spans="1:10" ht="15">
      <c r="A24" s="35" t="s">
        <v>24</v>
      </c>
      <c r="B24" s="37">
        <f>I16</f>
        <v>6.9444444444444447E-4</v>
      </c>
      <c r="C24" s="40">
        <f>IF(EXACT(J16,0),5%,B24/J16)</f>
        <v>-1.0204081632653062E-3</v>
      </c>
    </row>
    <row r="25" spans="1:10" ht="15.75" thickBot="1">
      <c r="A25" s="38" t="s">
        <v>25</v>
      </c>
      <c r="B25" s="39">
        <f>G16</f>
        <v>-0.68124999999999991</v>
      </c>
      <c r="C25" s="41">
        <f>IF(EXACT(J16,0),95%,B25/J16)</f>
        <v>1.0010204081632652</v>
      </c>
    </row>
    <row r="26" spans="1:10" ht="15.75" thickBot="1">
      <c r="A26" s="38" t="s">
        <v>27</v>
      </c>
      <c r="B26" s="39">
        <f>C2+C3+J16</f>
        <v>-0.6645833333333333</v>
      </c>
      <c r="D26" s="6"/>
    </row>
    <row r="27" spans="1:10">
      <c r="D27" s="6"/>
    </row>
    <row r="40" spans="3:4">
      <c r="C40" s="4"/>
    </row>
    <row r="42" spans="3:4">
      <c r="D42" s="4"/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Metricas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hp</cp:lastModifiedBy>
  <dcterms:created xsi:type="dcterms:W3CDTF">2013-04-21T18:05:10Z</dcterms:created>
  <dcterms:modified xsi:type="dcterms:W3CDTF">2013-05-13T21:34:45Z</dcterms:modified>
</cp:coreProperties>
</file>