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Default Extension="bin" ContentType="application/vnd.openxmlformats-officedocument.spreadsheetml.printerSettings"/>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xl/sharedStrings.xml" ContentType="application/vnd.openxmlformats-officedocument.spreadsheetml.sharedStrings+xml"/>
</Types>
</file>

<file path=_rels/.rels>&#65279;<?xml version="1.0" encoding="utf-8" standalone="yes"?><Relationships xmlns="http://schemas.openxmlformats.org/package/2006/relationships"><Relationship Id="rId1"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Spreadsheet SDK" lastEdited="1" lowestEdited="1" rupBuild="4.7.0.2045"/>
  <bookViews>
    <workbookView autoFilterDateGrouping="1" xWindow="-120" yWindow="-120" windowWidth="29040" windowHeight="15840" activeTab="0"/>
  </bookViews>
  <sheets>
    <sheet name="Service Reports" sheetId="39" r:id="rId1"/>
    <sheet name="Instructions" sheetId="40" r:id="rId2"/>
    <sheet name="Sample Report- OTJS" sheetId="103" r:id="rId3"/>
    <sheet name="Sample Report- WA" sheetId="104" r:id="rId4"/>
    <sheet name="Test1" sheetId="96" r:id="rId5" state="hidden"/>
    <sheet name="Test2" sheetId="98" r:id="rId6" state="hidden"/>
    <sheet name="Test3" sheetId="99" r:id="rId7" state="hidden"/>
  </sheets>
  <definedNames>
    <definedName name="_xlnm.Print_Area">'Sample Report- OTJS'!$A$1:$N$85</definedName>
    <definedName name="_xlnm.Print_Area">'Sample Report- WA'!$A$1:$N$85</definedName>
    <definedName name="_xlnm.Print_Area">'Service Reports'!$A$1:$N$85</definedName>
  </definedNames>
</workbook>
</file>

<file path=xl/sharedStrings.xml><?xml version="1.0" encoding="utf-8"?>
<sst xmlns="http://schemas.openxmlformats.org/spreadsheetml/2006/main" count="184" uniqueCount="184">
  <si>
    <t>Provider Name</t>
  </si>
  <si>
    <t>Casa de Kramp</t>
  </si>
  <si>
    <t>End Line</t>
  </si>
  <si>
    <t>Service Description 2</t>
  </si>
  <si>
    <t>Service Description 1</t>
  </si>
  <si>
    <t>NA</t>
  </si>
  <si>
    <t xml:space="preserve">Authorization # </t>
  </si>
  <si>
    <t>OCBAFD1</t>
  </si>
  <si>
    <t>Item1</t>
  </si>
  <si>
    <t>Community Based Assessment</t>
  </si>
  <si>
    <t>Email</t>
  </si>
  <si>
    <t>Provider Invoice #</t>
  </si>
  <si>
    <t>20240329110322</t>
  </si>
  <si>
    <t>Item2</t>
  </si>
  <si>
    <t>Meets - 100%</t>
  </si>
  <si>
    <t>Job Readiness (Non-School)</t>
  </si>
  <si>
    <t>In Person</t>
  </si>
  <si>
    <t>Name of Individual</t>
  </si>
  <si>
    <t>Estelle CDKOOD Owings</t>
  </si>
  <si>
    <t>Job Readiness (School)</t>
  </si>
  <si>
    <t>Letter</t>
  </si>
  <si>
    <t>Name(s) &amp; Initials of Provider Direct Service Staff</t>
  </si>
  <si>
    <t>Mitch Congrove test MAC, Japera Benson JB, Erick Bey EB, Joshua CDK Kramp JLC</t>
  </si>
  <si>
    <t>On-The-Job Supports</t>
  </si>
  <si>
    <t>Other</t>
  </si>
  <si>
    <t>No</t>
  </si>
  <si>
    <t>Name of Person Completing Report</t>
  </si>
  <si>
    <t>Erick Bey</t>
  </si>
  <si>
    <t>Work Adjustment</t>
  </si>
  <si>
    <t>Remote</t>
  </si>
  <si>
    <t>Yes</t>
  </si>
  <si>
    <t>OOD Staff or OOD Contractor</t>
  </si>
  <si>
    <t xml:space="preserve">Mitch Congrove test, Japera Benson, Erick Bey, Joshua CDK Kramp, </t>
  </si>
  <si>
    <t>Service</t>
  </si>
  <si>
    <t>Invoice Date</t>
  </si>
  <si>
    <t>Telephone</t>
  </si>
  <si>
    <t>Service Start Date</t>
  </si>
  <si>
    <t>Text</t>
  </si>
  <si>
    <t>Service End Date</t>
  </si>
  <si>
    <t>Invoice Status</t>
  </si>
  <si>
    <t>Final</t>
  </si>
  <si>
    <t>On-the-Job Supports (OTJS) Shift Differential</t>
  </si>
  <si>
    <t>Partial</t>
  </si>
  <si>
    <t>Service Area Modifier (SAM)</t>
  </si>
  <si>
    <t>Vocational Training Stipend (VTS) Rate</t>
  </si>
  <si>
    <t>$0.00</t>
  </si>
  <si>
    <t>Bilingual Supplement</t>
  </si>
  <si>
    <t>Invoice Total</t>
  </si>
  <si>
    <t>f</t>
  </si>
  <si>
    <t xml:space="preserve">Business/Employer's Name  - </t>
  </si>
  <si>
    <t>Job Tasks Summary</t>
  </si>
  <si>
    <t> description 1
 description 2</t>
  </si>
  <si>
    <t>Support &amp; Transition Plan</t>
  </si>
  <si>
    <t>Date</t>
  </si>
  <si>
    <t>Start
Time</t>
  </si>
  <si>
    <t>End
Time</t>
  </si>
  <si>
    <t>Unbillable Time
(Total Minutes)</t>
  </si>
  <si>
    <t># Participants</t>
  </si>
  <si>
    <t>Total
Units</t>
  </si>
  <si>
    <t>Staff Initials</t>
  </si>
  <si>
    <t>Contact
Method</t>
  </si>
  <si>
    <t>Behavioral
Indicators
(Work Days)</t>
  </si>
  <si>
    <t>Job Task Quality
Indicators
(Work Days)</t>
  </si>
  <si>
    <t>Job Task Quantity
Indicators
(Work Days)</t>
  </si>
  <si>
    <r>
      <rPr>
        <b/>
        <sz val="18"/>
        <color rgb="FF000000"/>
        <rFont val="Arial"/>
        <family val="0"/>
      </rPr>
      <t xml:space="preserve">Narrative</t>
    </r>
    <r>
      <rPr>
        <b/>
        <sz val="10"/>
        <color rgb="FF000000"/>
        <rFont val="Arial"/>
        <family val="2"/>
      </rPr>
      <t xml:space="preserve">
</t>
    </r>
    <r>
      <rPr>
        <b/>
        <sz val="10"/>
        <color rgb="FFFF0000"/>
        <rFont val="Arial"/>
        <family val="0"/>
      </rPr>
      <t xml:space="preserve">
(Non-Work Days: Summarize the discussion of the contact.)
(Work Days: Discuss specific behavioral issues and/or
job task related (quality and/or quantity) issues.)</t>
    </r>
  </si>
  <si>
    <r>
      <rPr>
        <b/>
        <sz val="18"/>
        <color rgb="FF000000"/>
        <rFont val="Arial"/>
        <family val="0"/>
      </rPr>
      <t xml:space="preserve">Interventions</t>
    </r>
    <r>
      <rPr>
        <b/>
        <sz val="10"/>
        <color rgb="FFFF0000"/>
        <rFont val="Arial"/>
        <family val="2"/>
      </rPr>
      <t xml:space="preserve">
(Discuss interventions utilized to assist Individual in meeting the Employer's standards. Explanation must include documentation of the effectiveness of the interventions.)</t>
    </r>
  </si>
  <si>
    <t>Time</t>
  </si>
  <si>
    <t>Minutes</t>
  </si>
  <si>
    <t>Adjusted Time</t>
  </si>
  <si>
    <t>Adjusted UOS</t>
  </si>
  <si>
    <t>Shift Diff Eligible</t>
  </si>
  <si>
    <t>JRT-S Half</t>
  </si>
  <si>
    <t>JRT-S Full</t>
  </si>
  <si>
    <t>JRT - NS Half</t>
  </si>
  <si>
    <t>JRT-NS Full</t>
  </si>
  <si>
    <t>CBA</t>
  </si>
  <si>
    <t>WA</t>
  </si>
  <si>
    <t xml:space="preserve"> </t>
  </si>
  <si>
    <t>0</t>
  </si>
  <si>
    <t>JLC</t>
  </si>
  <si>
    <t>40%</t>
  </si>
  <si>
    <t>20%</t>
  </si>
  <si>
    <t>30%</t>
  </si>
  <si>
    <t>narrative</t>
  </si>
  <si>
    <t>interventions</t>
  </si>
  <si>
    <t>Total OTJS-UOS Service</t>
  </si>
  <si>
    <t>Blank Field</t>
  </si>
  <si>
    <t>Total VTS-UOS</t>
  </si>
  <si>
    <t>UOS (Countable)</t>
  </si>
  <si>
    <t>Blank Line</t>
  </si>
  <si>
    <t>VTS UOS</t>
  </si>
  <si>
    <t>Individual's Self-Assessment</t>
  </si>
  <si>
    <t>Provider's Assessment &amp; Recommendations</t>
  </si>
  <si>
    <t>Countable means that the entire row has been completed.</t>
  </si>
  <si>
    <t>Provider's Assessment &amp; Recommendations (Continued)</t>
  </si>
  <si>
    <t>Have you reviewed the Vocational Training Stipend (VTS) with the Individual?
Does the VTS only reflect the time the Individual participated?
Does the Individual agree to the amount of the VTS?
You have a signed copy of the time sheet on file and can produce it upon request.</t>
  </si>
  <si>
    <t>Provider shall submit this completed document and any accompanying forms after the last day of service provided to participant. “Service Start Date” and “Service End Date” documented on Invoice, report, and Vendor Portal should match and reflect the actual dates of service provided to participant. https://ohid.ohio.gov/wps/portal/gov/ohid/login.</t>
  </si>
  <si>
    <t>Providers
Please be sure to review the following:
1. Providers may not make any changes to the formulas and/or the layout of the form.
2. If the service invoice does not calculate correctly, make sure that all of the green shaded fields are filled in.
3. Make sure to check that the daily UOS calculates correctly. Potential issues include switching AM/PM, missing a field, narratives may not be visible, etc.
4. Make sure that the narrative provides clear documentation of what occurred during the contact and the outcome.</t>
  </si>
  <si>
    <t>Accountant/Examiner 2
Please be sure to review the following:
1. Make sure that all fields highlighted green are complete.
2. Ensure that all Provider narratives and required fields are fully visible.
3. Ensure that the invoice totals calculate. If they do not, then there is data missing from a field in the report.</t>
  </si>
  <si>
    <t>By releasing the payment for the authorization, the OOD Staff or OOD Contractor affirm that they have read the report and attest it meets the requirements of the VR Fee Schedule.</t>
  </si>
  <si>
    <t>OOD Staff or OOD Contractor 
Please be sure to review the following:
1. Did the Provider include a list of businesses contacted and the outcomes of the contact?
2. Does the report provide sufficient information to progress, e.g., what has the individual accomplished and what does the individual still need to learn as part of the service?
3. Is the report consistent, e.g., does the report indicate there are issues but recommend to continue on with the service?</t>
  </si>
  <si>
    <t>Instructions</t>
  </si>
  <si>
    <t>Please note that the invoice is standardized for all report templates.  Not all fields in the invoice are applicable or required depending on the service.  If a field is not required, it will either be blocked out (highlight black) and/or the field will not be editable.  These fields are reserved for potential future updates.</t>
  </si>
  <si>
    <t>Editable fields are highlighted green and has help text that starts with "Green."</t>
  </si>
  <si>
    <r>
      <rPr>
        <b/>
        <sz val="14"/>
        <color rgb="FFFF0000"/>
        <rFont val="Arial"/>
        <family val="0"/>
      </rPr>
      <t xml:space="preserve">Red</t>
    </r>
    <r>
      <rPr>
        <sz val="14"/>
        <color rgb="FFFF0000"/>
        <rFont val="Arial"/>
        <family val="2"/>
      </rPr>
      <t xml:space="preserve"> </t>
    </r>
    <r>
      <rPr>
        <sz val="14"/>
        <color rgb="FF000000"/>
        <rFont val="Arial"/>
        <family val="0"/>
      </rPr>
      <t xml:space="preserve">text indicates a calculation.  Help text indicates if a field is non-editable and contains a calculation.</t>
    </r>
  </si>
  <si>
    <t>To start a new line within a cell, press "Alt" + "Enter" at the same time where you want the line break in the cell.</t>
  </si>
  <si>
    <t>Providers may type text in another program, (e.g., Word) and "paste" it into a non-merged field in the report.  You must "paste" using the "Match Destination Formatting (M)," icon which looks like a clipboard with four blue lines or the field will not automatically expand with text wrap.  You may not "paste" into a merged field.</t>
  </si>
  <si>
    <t>Providers can "Hide" unused rows by selecting the rows and then right-click and select the "Hide" option.  You can "unhide" rows by highlighting the area and then right-click and select the "Unhide" option.</t>
  </si>
  <si>
    <t>Providers may now change cell formatting (e.g., font color, size, bold/italics/underline, cell color, etc.) to highlight important information.</t>
  </si>
  <si>
    <t>Specific Form Instructions</t>
  </si>
  <si>
    <t>Providers must mark Behavioral, Quality, &amp; Quantity Indicators and Interventions "NA" for non-work days or the report will not calculate.  Providers will include the narrative for the contact in the Narrative (Column M).</t>
  </si>
  <si>
    <r>
      <rPr>
        <sz val="14"/>
        <color rgb="FF000000"/>
        <rFont val="Arial"/>
        <family val="0"/>
      </rPr>
      <t xml:space="preserve">Providers must mark Cell M79 as "Yes" for the report to include the VTS in the invoice. </t>
    </r>
    <r>
      <rPr>
        <b/>
        <sz val="14"/>
        <color rgb="FFFF0000"/>
        <rFont val="Arial"/>
        <family val="2"/>
      </rPr>
      <t xml:space="preserve">(Hint: If Participant refuses the VTS for a service, leave M79 as "No" to leave the VTS Total off of the invoice.)</t>
    </r>
  </si>
  <si>
    <r>
      <rPr>
        <sz val="14"/>
        <color rgb="FF000000"/>
        <rFont val="Arial"/>
        <family val="0"/>
      </rPr>
      <t xml:space="preserve">VTS is not available for On-The-Job Supports and/or Job Readiness Training (School) and will not be added to the invoice. </t>
    </r>
    <r>
      <rPr>
        <b/>
        <sz val="14"/>
        <color rgb="FFFF0000"/>
        <rFont val="Arial"/>
        <family val="2"/>
      </rPr>
      <t xml:space="preserve">(Hint: Cells M15 and K73 will be "0.")</t>
    </r>
  </si>
  <si>
    <r>
      <rPr>
        <sz val="14"/>
        <color rgb="FF000000"/>
        <rFont val="Arial"/>
        <family val="0"/>
      </rPr>
      <t xml:space="preserve">VTS UOS (Cells M15 &amp; K73) will only calculate if the Contact Method for the row is marked "Service."</t>
    </r>
    <r>
      <rPr>
        <b/>
        <sz val="14"/>
        <color rgb="FF000000"/>
        <rFont val="Arial"/>
        <family val="2"/>
      </rPr>
      <t xml:space="preserve"> </t>
    </r>
    <r>
      <rPr>
        <b/>
        <sz val="14"/>
        <color rgb="FFFF0000"/>
        <rFont val="Arial"/>
        <family val="0"/>
      </rPr>
      <t xml:space="preserve">(Hint: Use "Service" to denote work activities as part of a service e.g. CBA, JRT (non-School), and/or WA. Use one of the other Contact Methods for  OTJS, JRT (School), or for non-work activities (e.g. phone calls) related to  CBA, JRT (Non-School), and WA.)</t>
    </r>
  </si>
  <si>
    <t>On-the-Job Supports qualify for a shift differential if scheduled to start after 9:00 P.M. or before 5:30 A.M or any time during a federal holiday (the actual holiday, not the observed date). Eligibility for the shift differential will be established by the service start time regardless of when the service ends. The shift differential shall apply to the entire time of the service from start time to end time for the service shift. The form will automatically calculate the shift differential.</t>
  </si>
  <si>
    <t>Common Issues</t>
  </si>
  <si>
    <t>Form will not calculate due to not all fields in the row are completed. (Example Row 21 in the OTJS sample report, H25 is blank.)   Narrative sections (Cells M19, M20, M21, M75, &amp; M76) must be competed for the invoice to calculate.</t>
  </si>
  <si>
    <t>Rows will not auto adjust to show all text.  Place the cursor between the rows on the left hand side until the cursor turns into a bar with one arrow pointing up and one pointing down, then left-click the mouse and drag down until all the text appears, and then release the mouse button.  (You can also right-click the row number and then select the "Row Height" option and enter a number until the cell shows all of the text.)</t>
  </si>
  <si>
    <t>End Instructions</t>
  </si>
  <si>
    <t>Questions?  Please email pcmu@ood.ohio.gov for assistance.  Thank you.</t>
  </si>
  <si>
    <t>ABC Provider</t>
  </si>
  <si>
    <t>202210JDBlake</t>
  </si>
  <si>
    <t>Noah Blake</t>
  </si>
  <si>
    <t>Faith Cole (FEC)</t>
  </si>
  <si>
    <t>Ethan James</t>
  </si>
  <si>
    <t>Business/Employer's Name</t>
  </si>
  <si>
    <t>Best Food In Town, Defiance, Ohio</t>
  </si>
  <si>
    <t>* Empty trash (kitchen, dining room, dish room, bathrooms)
* Collect dirty dishes from tables
* Replace full dish tubs in dining room with empty ones
* Spray dirty dishes and arrange in appropriate rack
* Run racks through dishwasher
* Monitor racks coming out of dishwasher to avoid a jam
* Soak silverware for 15 minutes before washing
* Return clean dishes to dining area and kitchen
* Help keep hot and cold salad bar stocked
* Sweep dish area, bathrooms, &amp; kitchen at end of the night
* Remove snow from entrances and sidewalk, if needed
* Other duties a assigned by the manager</t>
  </si>
  <si>
    <t>Support &amp; Transition Plan (Updated Monthly)</t>
  </si>
  <si>
    <t>Noah has been working for one month.  He has learned all job duties but needs to continue to work on speed and quality.  JC checks on him periodically and stays 30 - 60 minutes observing him.  JC feels that on-the-job supports can end on 02/15.  Recommend that retention takes place once per week for first month and then every other week afterwards.</t>
  </si>
  <si>
    <r>
      <rPr>
        <b/>
        <sz val="18"/>
        <color rgb="FF000000"/>
        <rFont val="Arial"/>
        <family val="0"/>
      </rPr>
      <t xml:space="preserve">Interventions</t>
    </r>
    <r>
      <rPr>
        <b/>
        <sz val="10"/>
        <color rgb="FF000000"/>
        <rFont val="Arial"/>
        <family val="2"/>
      </rPr>
      <t xml:space="preserve">
</t>
    </r>
    <r>
      <rPr>
        <b/>
        <sz val="10"/>
        <color rgb="FFFF0000"/>
        <rFont val="Arial"/>
        <family val="0"/>
      </rPr>
      <t xml:space="preserve">(Discuss interventions utilized to assist Individual in meeting the Employer's standards. Explanation must include documentation of the effectiveness of the interventions.)</t>
    </r>
  </si>
  <si>
    <t>FEC</t>
  </si>
  <si>
    <t>Noah is doing well.  He comes to work in appropriate work clothes.  He gets along with co-workers and will ask supervisor questions or for more work when done with job tasks.  He has some issues with quality.  He tries to wash the dishes too fast and they come out dirty.    He keeps up with dishes fairly well but does get behind during the meal rush.</t>
  </si>
  <si>
    <t>JC told him to make sure he sprays them off in a circle pattern and make ten circles each time.  This helped reduce the number of dishes he had to wash again.  JC discussed how to handle the rush by moving larger dishes to the side so he could stack bus tubs.  JC had him empty all trash at same time then start to rack and spray dishes.</t>
  </si>
  <si>
    <t>Noah had another good day.  He is getting faster and has less re-work to do.  Madison, the manager, said they are very happy with his work.  JC made sure to tell him and give his positive feedback.</t>
  </si>
  <si>
    <t>JC continued to remind Noah to use the ten-circle model when spraying off dishes.  JC had to remind him to slow down a couple times.  JC used the phrase "slow and steady wins the race" as a cue.  Whenever he started to go fast JC would repeat the phrase and he would remember to slow down.</t>
  </si>
  <si>
    <t>Noah came to work in wrinkled clothes and they smelled a little like old food.  He said he was so tired after work he fell asleep in his clothes and didn’t have any others washed so he put them on again.  He continues to do well improving his speed and quality of work.  He has to re-wash less dishes as time goes on.</t>
  </si>
  <si>
    <t>JC talked to him about not coming to work in the same clothes he slept in. JC reinforced sorting dishes to make room for new ones.  He did a good job and didn’t run out of space for dishes during the meal rush period.</t>
  </si>
  <si>
    <t>Noah called JC and said he was sick today.  He already called his supervisor.</t>
  </si>
  <si>
    <t>JC called Ethan, Noah's VRC, to give an update and inform him that JC could fade completely next week, around 10/15.</t>
  </si>
  <si>
    <t>Noah said he thinks he is catching on quick and doing a good job.  He likes the job and the people he works with.  He really likes the fact that if he works hard the owner will give him a free meal or dessert.</t>
  </si>
  <si>
    <t>Noah is doing well.  He has learned all job tasks.  He is getting better with his speed and quality.  JC feels that he will do fine on his own.  Madison, his supervisor, said that they really like having him there and he gets along with his co-workers.  She said that he likes to tell jokes and makes his co-workers laugh.  Employer has no concerns.  Recommend ending OTJS.</t>
  </si>
  <si>
    <t>202210WABlake</t>
  </si>
  <si>
    <t>* Empty trash (kitchen, dining room, dish room, bathrooms)
* Collect dirty dishes from tables
* Replace full dish tubs in dining room with empty ones
* Spray dirty dishes and arrange on appropriate rack
* Run racks through dishwasher
* Monitor racks coming out of dishwasher to avoid a jam
* Soak silverware for 15 minutes before washing
* Return clean dishes to dining area and kitchen
* Help keep hot and cold salad bar stocked
* Sweep dish area, bathrooms, &amp; kitchen at end of the night
* Remove snow from entrances and sidewalk, if needed
* Other duties a assigned by the manager</t>
  </si>
  <si>
    <t>JC told him to make sure he sprays dishes off in a circle pattern and make ten circles each time.  This helped reduce the number of dishes he had to wash again.  JC discussed how to handle the rush by moving larger dishes to the side so he could stack bus tubs.  JC had him empty all trash at same time then start to rack and spray dishes.</t>
  </si>
  <si>
    <t>JC called Ethan, Noah's VRC, to give an update and inform him that JC could fade completely next week, around 02/15.</t>
  </si>
  <si>
    <t>Noah is doing well.  He has learned all job tasks.  He is getting better with his speed and quality.  JC feels that he will do fine on his own.  Madison, his supervisor, said that they really like having him there and he gets along with his co-workers.  She said that he likes to tell jokes and makes his co-workers laugh.  Employer has no concerns.  Recommend Job Development.</t>
  </si>
  <si>
    <t>Have you reviewed the Vocational Training Stipend (VTS) with the Individual?
Does the VTS only reflect the time the Individual participated?
Does the Individual agree to the amount of the VTS?
You have a signed time sheet on file and can produce it upon request.</t>
  </si>
  <si>
    <t>#1 Provider</t>
  </si>
  <si>
    <t>Faith Cole</t>
  </si>
  <si>
    <t>JRT</t>
  </si>
  <si>
    <t>WA 50%</t>
  </si>
  <si>
    <t>WA 100%</t>
  </si>
  <si>
    <t>SAM</t>
  </si>
  <si>
    <t>B1</t>
  </si>
  <si>
    <t>TA1</t>
  </si>
  <si>
    <t>Plan1</t>
  </si>
  <si>
    <t>Less Unbillable Time
(Total Minutes)</t>
  </si>
  <si>
    <t>T1</t>
  </si>
  <si>
    <t>T2</t>
  </si>
  <si>
    <t>CBA = (F 448 X 4) + (H 256 X 12) = 1792 3072 = 4864</t>
  </si>
  <si>
    <t>25+26+40+41 = 132 UOS</t>
  </si>
  <si>
    <t>WA = 1164 + 628.56 + 477.24 + 384.12 = 2,653.92</t>
  </si>
  <si>
    <t>CBA: 3 H/1 F</t>
  </si>
  <si>
    <t>JRT - S:(59 * 4) + (94 * 12) = 236 + 1128 = 1,364</t>
  </si>
  <si>
    <t>JRT-S: 1H/3 F</t>
  </si>
  <si>
    <t>JRT - NS: (94 X 12) + (163 X 4) = 1128 + 652 = 1,780</t>
  </si>
  <si>
    <t>JRT-NS: 1 H/3 F</t>
  </si>
  <si>
    <t>OTJS = (132 X 6.40) + ((132 * 3.46) + (132 * 2.62) + (132 * 2.05) = 1925.88</t>
  </si>
  <si>
    <t>WA: 1 3H/1 F</t>
  </si>
  <si>
    <t>OTJS + 80 for SD = 2005.88</t>
  </si>
  <si>
    <t>SAM = (39 + 56 + 78) * 2 = 346</t>
  </si>
  <si>
    <t>OTJS = 1925.88 - 30 Minutes = 1893.88</t>
  </si>
  <si>
    <t>OTJS (Missing Field) = 1845.88</t>
  </si>
  <si>
    <t>S1</t>
  </si>
  <si>
    <t>S2</t>
  </si>
  <si>
    <t>S3</t>
  </si>
  <si>
    <t>Have you reviewed the Vocational Training Stipend (VTS) with the Individual?
Does the VTS only reflect the time the Individual participated?
Does the Individual agree to the amount of the VTS?</t>
  </si>
  <si>
    <t>Provider shall submit this completed document and any accompanying forms after the end date of the line item through the AWARE Vendor Portal, https://ohid.ohio.gov/wps/portal/gov/ohid/login.</t>
  </si>
  <si>
    <t>Providers:
Please be sure to review the following:
1. Providers may not make any changes to the formulas and/or the layout of the form.
2. If the invoice does not calculate correctly make sure that all the green shaded fields are filled in.
3. Make sure to check that the daily UOS calculates correctly, potential issues may be switching AM/PM, missing a field, that all narrative is visible, etc.
4. Make that the narrative provides clear documentation of what occurred during the contact and the outcome.</t>
  </si>
  <si>
    <t>Accountant/Examiner 2
Please be sure to review the following:
1. Make sure that all fields highlighted green are complete.
2. Ensure that all narratives and fields that Providers must complete are fully visible
3. Ensure that the totals in the invoice calculate, if not there is data missing from a field in the report.</t>
  </si>
  <si>
    <t>OOD Staff or OOD Contractor
Please be sure to review the following: 
1. Did the Provider include a list of businesses contacted and outcomes?
2. Does the report provide sufficient information to progress, e.g. what has the Individual accomplished and what does the Individual still need to learn as part of the service?
3. Is the report consistent, e.g. does the report indicate there are issues but to continue on with the service?</t>
  </si>
  <si>
    <t>J1</t>
  </si>
  <si>
    <t>P1</t>
  </si>
</sst>
</file>

<file path=xl/styles.xml><?xml version="1.0" encoding="utf-8"?>
<styleSheet xmlns="http://schemas.openxmlformats.org/spreadsheetml/2006/main">
  <numFmts>
    <numFmt numFmtId="8" formatCode="&quot;$&quot;#,##0.00_);[Red]\(&quot;$&quot;#,##0.00\)"/>
    <numFmt numFmtId="43" formatCode="_(* #,##0.00_);_(* \(#,##0.00\);_(* &quot;-&quot;??_);_(@_)"/>
    <numFmt numFmtId="164" formatCode="mm/dd/yy;@"/>
    <numFmt numFmtId="165" formatCode="&quot;$&quot;#,##0.00"/>
    <numFmt numFmtId="166" formatCode="&quot;$&quot;#,##0.00;[Red]&quot;$&quot;#,##0.00"/>
    <numFmt numFmtId="167" formatCode="h:mm:ss;@"/>
    <numFmt numFmtId="168" formatCode="[$-F400]h:mm:ss\ AM/PM"/>
    <numFmt numFmtId="169" formatCode="MM/dd/yyy"/>
  </numFmts>
  <fonts count="21">
    <font>
      <color indexed="64"/>
      <name val="Calibri"/>
      <family val="2"/>
      <sz val="11"/>
    </font>
    <font>
      <color indexed="64"/>
      <name val="Arial"/>
      <family val="2"/>
      <sz val="10"/>
    </font>
    <font>
      <b/>
      <color indexed="64"/>
      <name val="Arial"/>
      <family val="2"/>
      <sz val="10"/>
    </font>
    <font>
      <color rgb="FFFFFFFF"/>
      <name val="Arial"/>
      <family val="2"/>
      <sz val="10"/>
    </font>
    <font>
      <b/>
      <color rgb="FFFFFFFF"/>
      <name val="Arial"/>
      <family val="2"/>
      <sz val="10"/>
    </font>
    <font>
      <color rgb="FFFFFFFF"/>
      <name val="Calibri"/>
      <family val="2"/>
      <sz val="11"/>
    </font>
    <font>
      <b/>
      <color indexed="64"/>
      <name val="Arial"/>
      <family val="2"/>
      <sz val="10"/>
    </font>
    <font>
      <b/>
      <color rgb="FFFF0000"/>
      <name val="Arial"/>
      <family val="2"/>
      <sz val="12"/>
    </font>
    <font>
      <b/>
      <color indexed="64"/>
      <name val="Arial"/>
      <family val="2"/>
      <sz val="12"/>
    </font>
    <font>
      <color rgb="FFFF0000"/>
      <name val="Arial"/>
      <family val="2"/>
      <sz val="10"/>
    </font>
    <font>
      <b/>
      <color rgb="FFFF0000"/>
      <name val="Arial"/>
      <family val="2"/>
      <sz val="10"/>
    </font>
    <font>
      <b/>
      <color rgb="FFFFFFFF"/>
      <name val="Arial"/>
      <family val="2"/>
      <sz val="12"/>
    </font>
    <font>
      <b/>
      <color indexed="64"/>
      <name val="Arial"/>
      <family val="2"/>
      <sz val="18"/>
    </font>
    <font>
      <color rgb="FFFF0000"/>
      <name val="Calibri"/>
      <family val="2"/>
      <sz val="11"/>
    </font>
    <font>
      <color indexed="64"/>
      <name val="Arial"/>
      <family val="2"/>
      <sz val="14"/>
    </font>
    <font>
      <color indexed="64"/>
      <name val="Arial"/>
      <family val="2"/>
      <sz val="11"/>
    </font>
    <font>
      <b/>
      <color rgb="FFFFFFFF"/>
      <name val="Arial"/>
      <family val="2"/>
      <sz val="24"/>
    </font>
    <font>
      <color rgb="FFFF0000"/>
      <name val="Arial"/>
      <family val="2"/>
      <sz val="14"/>
    </font>
    <font>
      <color rgb="FFFFFFFF"/>
      <name val="Arial"/>
      <family val="2"/>
      <sz val="14"/>
    </font>
    <font>
      <color rgb="FFFFFFFF"/>
      <name val="Arial"/>
      <family val="2"/>
      <sz val="11"/>
    </font>
    <font>
      <b/>
      <color indexed="64"/>
      <name val="Arial"/>
      <family val="2"/>
      <sz val="20"/>
    </font>
  </fonts>
  <fills count="9">
    <fill>
      <patternFill patternType="none"/>
    </fill>
    <fill>
      <patternFill patternType="gray125"/>
    </fill>
    <fill>
      <patternFill patternType="solid">
        <fgColor rgb="FFE2EFD9"/>
        <bgColor indexed="64"/>
      </patternFill>
    </fill>
    <fill>
      <patternFill patternType="solid">
        <fgColor rgb="FFFFFFFF"/>
        <bgColor indexed="64"/>
      </patternFill>
    </fill>
    <fill>
      <patternFill patternType="solid">
        <fgColor indexed="64"/>
        <bgColor indexed="64"/>
      </patternFill>
    </fill>
    <fill>
      <patternFill patternType="solid">
        <fgColor rgb="FF0000FF"/>
        <bgColor indexed="64"/>
      </patternFill>
    </fill>
    <fill>
      <patternFill patternType="solid">
        <fgColor rgb="FFFFFFCC"/>
        <bgColor indexed="64"/>
      </patternFill>
    </fill>
    <fill>
      <patternFill patternType="solid">
        <fgColor rgb="FFFFFF00"/>
        <bgColor indexed="64"/>
      </patternFill>
    </fill>
    <fill>
      <patternFill patternType="solid">
        <fgColor rgb="FFD9E2F3"/>
        <bgColor indexed="64"/>
      </patternFill>
    </fill>
  </fills>
  <borders count="31">
    <border diagonalDown="0" diagonalUp="0">
      <left/>
      <right/>
      <top/>
      <bottom/>
      <diagonal/>
    </border>
    <border diagonalDown="0" diagonalUp="0">
      <left style="medium">
        <color rgb="FFFFFFFF"/>
      </left>
      <right style="medium">
        <color rgb="FFFFFFFF"/>
      </right>
      <top style="medium">
        <color rgb="FFFFFFFF"/>
      </top>
      <bottom style="medium">
        <color rgb="FFFFFFFF"/>
      </bottom>
      <diagonal/>
    </border>
    <border diagonalDown="0" diagonalUp="0">
      <left style="medium">
        <color rgb="FFFFFFFF"/>
      </left>
      <right/>
      <top style="medium">
        <color rgb="FFFFFFFF"/>
      </top>
      <bottom style="medium">
        <color rgb="FFFFFFFF"/>
      </bottom>
      <diagonal/>
    </border>
    <border diagonalDown="0" diagonalUp="0">
      <left style="thin">
        <color rgb="FFFFFFFF"/>
      </left>
      <right style="thin">
        <color rgb="FFFFFFFF"/>
      </right>
      <top style="thin">
        <color rgb="FFFFFFFF"/>
      </top>
      <bottom style="thin">
        <color rgb="FFFFFFFF"/>
      </bottom>
      <diagonal/>
    </border>
    <border diagonalDown="0" diagonalUp="0">
      <left/>
      <right style="medium">
        <color rgb="FFFFFFFF"/>
      </right>
      <top style="medium">
        <color rgb="FFFFFFFF"/>
      </top>
      <bottom style="medium">
        <color rgb="FFFFFFFF"/>
      </bottom>
      <diagonal/>
    </border>
    <border diagonalDown="0" diagonalUp="0">
      <left style="medium">
        <color indexed="64"/>
      </left>
      <right style="medium">
        <color indexed="64"/>
      </right>
      <top style="medium">
        <color indexed="64"/>
      </top>
      <bottom style="medium">
        <color indexed="64"/>
      </bottom>
      <diagonal/>
    </border>
    <border diagonalDown="0" diagonalUp="0">
      <left/>
      <right/>
      <top style="medium">
        <color rgb="FFFFFFFF"/>
      </top>
      <bottom style="medium">
        <color rgb="FFFFFFFF"/>
      </bottom>
      <diagonal/>
    </border>
    <border diagonalDown="0" diagonalUp="0">
      <left/>
      <right/>
      <top/>
      <bottom/>
      <diagonal/>
    </border>
    <border diagonalDown="0" diagonalUp="0">
      <left style="medium">
        <color indexed="64"/>
      </left>
      <right/>
      <top style="medium">
        <color indexed="64"/>
      </top>
      <bottom style="medium">
        <color indexed="64"/>
      </bottom>
      <diagonal/>
    </border>
    <border diagonalDown="0" diagonalUp="0">
      <left/>
      <right/>
      <top style="medium">
        <color indexed="64"/>
      </top>
      <bottom style="medium">
        <color indexed="64"/>
      </bottom>
      <diagonal/>
    </border>
    <border diagonalDown="0" diagonalUp="0">
      <left/>
      <right style="medium">
        <color indexed="64"/>
      </right>
      <top style="medium">
        <color indexed="64"/>
      </top>
      <bottom style="medium">
        <color indexed="64"/>
      </bottom>
      <diagonal/>
    </border>
    <border diagonalDown="0" diagonalUp="0">
      <left style="medium">
        <color rgb="FFFFFFFF"/>
      </left>
      <right style="medium">
        <color rgb="FFFFFFFF"/>
      </right>
      <top/>
      <bottom/>
      <diagonal/>
    </border>
    <border diagonalDown="0" diagonalUp="0">
      <left/>
      <right/>
      <top style="medium">
        <color rgb="FFFFFFFF"/>
      </top>
      <bottom/>
      <diagonal/>
    </border>
    <border diagonalDown="0" diagonalUp="0">
      <left/>
      <right style="thin">
        <color rgb="FFFFFFFF"/>
      </right>
      <top style="thin">
        <color rgb="FFFFFFFF"/>
      </top>
      <bottom style="thin">
        <color rgb="FFFFFFFF"/>
      </bottom>
      <diagonal/>
    </border>
    <border diagonalDown="0" diagonalUp="0">
      <left style="medium">
        <color indexed="64"/>
      </left>
      <right style="medium">
        <color indexed="64"/>
      </right>
      <top/>
      <bottom style="medium">
        <color indexed="64"/>
      </bottom>
      <diagonal/>
    </border>
    <border diagonalDown="0" diagonalUp="0">
      <left/>
      <right/>
      <top/>
      <bottom style="medium">
        <color rgb="FFFFFFFF"/>
      </bottom>
      <diagonal/>
    </border>
    <border diagonalDown="0" diagonalUp="0">
      <left/>
      <right style="medium">
        <color rgb="FFFFFFFF"/>
      </right>
      <top/>
      <bottom style="medium">
        <color rgb="FFFFFFFF"/>
      </bottom>
      <diagonal/>
    </border>
    <border diagonalDown="0" diagonalUp="0">
      <left style="medium">
        <color rgb="FFFFFFFF"/>
      </left>
      <right style="medium">
        <color rgb="FFFFFFFF"/>
      </right>
      <top/>
      <bottom style="medium">
        <color rgb="FFFFFFFF"/>
      </bottom>
      <diagonal/>
    </border>
    <border diagonalDown="0" diagonalUp="0">
      <left style="medium">
        <color rgb="FFFFFFFF"/>
      </left>
      <right/>
      <top/>
      <bottom style="medium">
        <color rgb="FFFFFFFF"/>
      </bottom>
      <diagonal/>
    </border>
    <border diagonalDown="0" diagonalUp="0">
      <left style="medium">
        <color rgb="FFFFFFFF"/>
      </left>
      <right/>
      <top/>
      <bottom style="medium">
        <color indexed="64"/>
      </bottom>
      <diagonal/>
    </border>
    <border diagonalDown="0" diagonalUp="0">
      <left/>
      <right/>
      <top/>
      <bottom style="medium">
        <color indexed="64"/>
      </bottom>
      <diagonal/>
    </border>
    <border diagonalDown="0" diagonalUp="0">
      <left/>
      <right/>
      <top style="medium">
        <color rgb="FFFFFFFF"/>
      </top>
      <bottom style="medium">
        <color indexed="64"/>
      </bottom>
      <diagonal/>
    </border>
    <border diagonalDown="0" diagonalUp="0">
      <left/>
      <right style="medium">
        <color rgb="FFFFFFFF"/>
      </right>
      <top style="medium">
        <color rgb="FFFFFFFF"/>
      </top>
      <bottom style="medium">
        <color indexed="64"/>
      </bottom>
      <diagonal/>
    </border>
    <border diagonalDown="0" diagonalUp="0">
      <left style="medium">
        <color rgb="FFFFFFFF"/>
      </left>
      <right style="medium">
        <color rgb="FFFFFFFF"/>
      </right>
      <top style="medium">
        <color rgb="FFFFFFFF"/>
      </top>
      <bottom/>
      <diagonal/>
    </border>
    <border diagonalDown="0" diagonalUp="0">
      <left style="medium">
        <color rgb="FFFFFFFF"/>
      </left>
      <right/>
      <top/>
      <bottom/>
      <diagonal/>
    </border>
    <border diagonalDown="0" diagonalUp="0">
      <left/>
      <right style="medium">
        <color rgb="FFFFFFFF"/>
      </right>
      <top/>
      <bottom/>
      <diagonal/>
    </border>
    <border diagonalDown="0" diagonalUp="0">
      <left style="thin">
        <color rgb="FFFFFFFF"/>
      </left>
      <right style="thin">
        <color rgb="FFFFFFFF"/>
      </right>
      <top/>
      <bottom/>
      <diagonal/>
    </border>
    <border diagonalDown="0" diagonalUp="0">
      <left style="thin">
        <color rgb="FFFFFFFF"/>
      </left>
      <right style="thin">
        <color rgb="FFFFFFFF"/>
      </right>
      <top/>
      <bottom style="thin">
        <color rgb="FFFFFFFF"/>
      </bottom>
      <diagonal/>
    </border>
    <border diagonalDown="0" diagonalUp="0">
      <left style="thin">
        <color rgb="FFFFFFFF"/>
      </left>
      <right/>
      <top style="thin">
        <color rgb="FFFFFFFF"/>
      </top>
      <bottom style="thin">
        <color rgb="FFFFFFFF"/>
      </bottom>
      <diagonal/>
    </border>
    <border diagonalDown="0" diagonalUp="0">
      <left style="thin">
        <color rgb="FFFFFFFF"/>
      </left>
      <right style="thin">
        <color rgb="FFFFFFFF"/>
      </right>
      <top style="thin">
        <color rgb="FFFFFFFF"/>
      </top>
      <bottom/>
      <diagonal/>
    </border>
    <border diagonalDown="0" diagonalUp="0">
      <left style="thin">
        <color indexed="64"/>
      </left>
      <right style="thin">
        <color indexed="64"/>
      </right>
      <top style="thin">
        <color indexed="64"/>
      </top>
      <bottom style="thin">
        <color indexed="64"/>
      </bottom>
      <diagonal/>
    </border>
  </borders>
  <cellXfs count="244">
    <xf numFmtId="0" fontId="0" fillId="0" borderId="0"/>
    <xf numFmtId="0" fontId="1" fillId="0" borderId="1" xfId="0" applyBorder="1" applyFill="1" applyFont="1" applyAlignment="1" applyProtection="1">
      <alignment horizontal="general" indent="0" readingOrder="0" shrinkToFit="0" vertical="bottom" wrapText="1"/>
      <protection hidden="0" locked="1"/>
    </xf>
    <xf numFmtId="0" fontId="1" fillId="0" borderId="2" xfId="0" applyBorder="1" applyFill="1" applyFont="1" applyAlignment="1" applyProtection="1">
      <alignment horizontal="general" indent="0" readingOrder="0" shrinkToFit="0" vertical="bottom" wrapText="1"/>
      <protection hidden="0" locked="1"/>
    </xf>
    <xf numFmtId="0" fontId="1" fillId="0" borderId="3" xfId="0" applyBorder="1" applyFill="1" applyFont="1" applyAlignment="1" applyProtection="1">
      <alignment horizontal="left" indent="0" readingOrder="0" shrinkToFit="0" vertical="top" wrapText="1"/>
      <protection hidden="0" locked="1"/>
    </xf>
    <xf numFmtId="0" fontId="2" fillId="0" borderId="3" xfId="0" applyBorder="1" applyFill="1" applyFont="1" applyAlignment="1" applyProtection="1">
      <alignment horizontal="left" indent="0" readingOrder="0" shrinkToFit="0" vertical="top" wrapText="1"/>
      <protection hidden="0" locked="1"/>
    </xf>
    <xf numFmtId="167" fontId="1" fillId="0" borderId="3" xfId="0" applyBorder="1" applyFill="1" applyFont="1" applyAlignment="1" applyProtection="1" applyNumberFormat="1">
      <alignment horizontal="left" indent="0" readingOrder="0" shrinkToFit="0" vertical="top" wrapText="1"/>
      <protection hidden="0" locked="1"/>
    </xf>
    <xf numFmtId="1" fontId="1" fillId="0" borderId="3" xfId="0" applyBorder="1" applyFill="1" applyFont="1" applyAlignment="1" applyProtection="1" applyNumberFormat="1">
      <alignment horizontal="left" indent="0" readingOrder="0" shrinkToFit="0" vertical="top" wrapText="1"/>
      <protection hidden="0" locked="1"/>
    </xf>
    <xf numFmtId="0" fontId="1" fillId="0" borderId="3" xfId="0" applyBorder="1" applyFill="1" applyFont="1" applyAlignment="1" applyProtection="1">
      <alignment horizontal="general" indent="0" readingOrder="0" shrinkToFit="0" vertical="bottom" wrapText="1"/>
      <protection hidden="0" locked="1"/>
    </xf>
    <xf numFmtId="0" fontId="1" fillId="0" borderId="4" xfId="0" applyBorder="1" applyFill="1" applyFont="1" applyAlignment="1" applyProtection="1">
      <alignment horizontal="general" indent="0" readingOrder="0" shrinkToFit="0" vertical="bottom" wrapText="1"/>
      <protection hidden="0" locked="1"/>
    </xf>
    <xf numFmtId="0" fontId="2" fillId="0" borderId="5" xfId="0" applyBorder="1" applyFill="1" applyFont="1" applyAlignment="1" applyProtection="1">
      <alignment horizontal="left" indent="0" readingOrder="0" shrinkToFit="0" vertical="top" wrapText="1"/>
      <protection hidden="0" locked="1"/>
    </xf>
    <xf numFmtId="0" fontId="1" fillId="0" borderId="5" xfId="0" applyBorder="1" applyFill="1" applyFont="1" applyAlignment="1" applyProtection="1">
      <alignment horizontal="left" indent="0" readingOrder="0" shrinkToFit="0" vertical="top" wrapText="1"/>
      <protection hidden="0" locked="1"/>
    </xf>
    <xf numFmtId="0" fontId="2" fillId="2" borderId="5" xfId="0" applyBorder="1" applyFill="1" applyFont="1" applyAlignment="1" applyProtection="1">
      <alignment horizontal="left" indent="0" readingOrder="0" shrinkToFit="0" vertical="top" wrapText="1"/>
      <protection hidden="0" locked="1"/>
    </xf>
    <xf numFmtId="0" fontId="3" fillId="0" borderId="6" xfId="0" applyBorder="1" applyFill="1" applyFont="1" applyAlignment="1" applyProtection="1">
      <alignment horizontal="left" indent="0" readingOrder="0" shrinkToFit="0" vertical="top" wrapText="1"/>
      <protection hidden="0" locked="1"/>
    </xf>
    <xf numFmtId="0" fontId="3" fillId="0" borderId="3" xfId="0" applyBorder="1" applyFill="1" applyFont="1" applyAlignment="1" applyProtection="1">
      <alignment horizontal="left" indent="0" readingOrder="0" shrinkToFit="0" vertical="top" wrapText="1"/>
      <protection hidden="0" locked="1"/>
    </xf>
    <xf numFmtId="0" fontId="3" fillId="0" borderId="3" xfId="0" applyBorder="1" applyFill="1" applyFont="1" applyAlignment="1" applyProtection="1">
      <alignment horizontal="general" indent="0" readingOrder="0" shrinkToFit="0" vertical="bottom" wrapText="1"/>
      <protection hidden="0" locked="1"/>
    </xf>
    <xf numFmtId="0" fontId="4" fillId="0" borderId="3" xfId="0" applyBorder="1" applyFill="1" applyFont="1" applyAlignment="1" applyProtection="1">
      <alignment horizontal="left" indent="0" readingOrder="0" shrinkToFit="0" vertical="top" wrapText="1"/>
      <protection hidden="0" locked="1"/>
    </xf>
    <xf numFmtId="3" fontId="3" fillId="0" borderId="3" xfId="0" applyBorder="1" applyFill="1" applyFont="1" applyAlignment="1" applyProtection="1" applyNumberFormat="1">
      <alignment horizontal="left" indent="0" readingOrder="0" shrinkToFit="0" vertical="top" wrapText="1"/>
      <protection hidden="0" locked="1"/>
    </xf>
    <xf numFmtId="167" fontId="3" fillId="0" borderId="3" xfId="0" applyBorder="1" applyFill="1" applyFont="1" applyAlignment="1" applyProtection="1" applyNumberFormat="1">
      <alignment horizontal="left" indent="0" readingOrder="0" shrinkToFit="0" vertical="top" wrapText="1"/>
      <protection hidden="0" locked="1"/>
    </xf>
    <xf numFmtId="168" fontId="3" fillId="0" borderId="3" xfId="0" applyBorder="1" applyFill="1" applyFont="1" applyAlignment="1" applyProtection="1" applyNumberFormat="1">
      <alignment horizontal="left" indent="0" readingOrder="0" shrinkToFit="0" vertical="top" wrapText="1"/>
      <protection hidden="0" locked="1"/>
    </xf>
    <xf numFmtId="165" fontId="3" fillId="0" borderId="3" xfId="0" applyBorder="1" applyFill="1" applyFont="1" applyAlignment="1" applyProtection="1" applyNumberFormat="1">
      <alignment horizontal="general" indent="0" readingOrder="0" shrinkToFit="0" vertical="bottom" wrapText="1"/>
      <protection hidden="0" locked="1"/>
    </xf>
    <xf numFmtId="14" fontId="5" fillId="0" borderId="0" xfId="0" applyBorder="1" applyFill="1" applyFont="1" applyAlignment="1" applyProtection="1" applyNumberFormat="1">
      <alignment horizontal="general" indent="0" readingOrder="0" shrinkToFit="0" vertical="bottom" wrapText="0"/>
      <protection hidden="0" locked="1"/>
    </xf>
    <xf numFmtId="0" fontId="2" fillId="0" borderId="8" xfId="0" applyBorder="1" applyFill="1" applyFont="1" applyAlignment="1" applyProtection="1">
      <alignment horizontal="left" indent="0" readingOrder="0" shrinkToFit="0" vertical="top" wrapText="1"/>
      <protection hidden="0" locked="1"/>
    </xf>
    <xf numFmtId="0" fontId="2" fillId="0" borderId="9" xfId="0" applyBorder="1" applyFill="1" applyFont="1" applyAlignment="1" applyProtection="1">
      <alignment horizontal="left" indent="0" readingOrder="0" shrinkToFit="0" vertical="top" wrapText="1"/>
      <protection hidden="0" locked="1"/>
    </xf>
    <xf numFmtId="0" fontId="1" fillId="0" borderId="9" xfId="0" applyBorder="1" applyFill="1" applyFont="1" applyAlignment="1" applyProtection="1">
      <alignment horizontal="left" indent="0" readingOrder="0" shrinkToFit="0" vertical="top" wrapText="1"/>
      <protection hidden="0" locked="1"/>
    </xf>
    <xf numFmtId="0" fontId="0" fillId="0" borderId="10" xfId="0" applyBorder="1" applyFill="1" applyFont="1" applyAlignment="1" applyProtection="1">
      <alignment horizontal="left" indent="0" readingOrder="0" shrinkToFit="0" vertical="top" wrapText="1"/>
      <protection hidden="0" locked="1"/>
    </xf>
    <xf numFmtId="0" fontId="2" fillId="0" borderId="10" xfId="0" applyBorder="1" applyFill="1" applyFont="1" applyAlignment="1" applyProtection="1">
      <alignment horizontal="left" indent="0" readingOrder="0" shrinkToFit="0" vertical="top" wrapText="1"/>
      <protection hidden="0" locked="1"/>
    </xf>
    <xf numFmtId="1" fontId="3" fillId="0" borderId="3" xfId="0" applyBorder="1" applyFill="1" applyFont="1" applyAlignment="1" applyProtection="1" applyNumberFormat="1">
      <alignment horizontal="left" indent="0" readingOrder="0" shrinkToFit="0" vertical="top" wrapText="1"/>
      <protection hidden="0" locked="1"/>
    </xf>
    <xf numFmtId="0" fontId="6" fillId="2" borderId="5" xfId="0" applyBorder="1" applyFill="1" applyFont="1" applyAlignment="1" applyProtection="1">
      <alignment horizontal="left" indent="0" readingOrder="0" shrinkToFit="0" vertical="top" wrapText="1"/>
      <protection hidden="0" locked="1"/>
    </xf>
    <xf numFmtId="9" fontId="4" fillId="0" borderId="3" xfId="0" applyBorder="1" applyFill="1" applyFont="1" applyAlignment="1" applyProtection="1" applyNumberFormat="1">
      <alignment horizontal="left" indent="0" readingOrder="0" shrinkToFit="0" vertical="top" wrapText="1"/>
      <protection hidden="0" locked="1"/>
    </xf>
    <xf numFmtId="0" fontId="3" fillId="3" borderId="6" xfId="0" applyBorder="1" applyFill="1" applyFont="1" applyAlignment="1" applyProtection="1">
      <alignment horizontal="left" indent="0" readingOrder="0" shrinkToFit="0" vertical="top" wrapText="1"/>
      <protection hidden="0" locked="1"/>
    </xf>
    <xf numFmtId="165" fontId="3" fillId="0" borderId="3" xfId="0" applyBorder="1" applyFill="1" applyFont="1" applyAlignment="1" applyProtection="1" applyNumberFormat="1">
      <alignment horizontal="left" indent="0" readingOrder="0" shrinkToFit="0" vertical="top" wrapText="1"/>
      <protection hidden="0" locked="1"/>
    </xf>
    <xf numFmtId="14" fontId="2" fillId="2" borderId="5" xfId="0" applyBorder="1" applyFill="1" applyFont="1" applyAlignment="1" applyProtection="1" applyNumberFormat="1">
      <alignment horizontal="left" indent="0" readingOrder="0" shrinkToFit="0" vertical="top" wrapText="1"/>
      <protection hidden="0" locked="1"/>
    </xf>
    <xf numFmtId="0" fontId="2" fillId="2" borderId="5" xfId="0" applyBorder="1" applyFill="1" applyFont="1" applyAlignment="1" applyProtection="1">
      <alignment horizontal="right" indent="0" readingOrder="0" shrinkToFit="0" vertical="top" wrapText="1"/>
      <protection hidden="0" locked="1"/>
    </xf>
    <xf numFmtId="0" fontId="1" fillId="0" borderId="5" xfId="0" applyBorder="1" applyFill="1" applyFont="1" applyAlignment="1" applyProtection="1">
      <alignment horizontal="general" indent="0" readingOrder="0" shrinkToFit="0" vertical="bottom" wrapText="1"/>
      <protection hidden="0" locked="1"/>
    </xf>
    <xf numFmtId="165" fontId="7" fillId="0" borderId="5" xfId="0" applyBorder="1" applyFill="1" applyFont="1" applyAlignment="1" applyProtection="1" applyNumberFormat="1">
      <alignment horizontal="right" indent="0" readingOrder="0" shrinkToFit="0" vertical="top" wrapText="1"/>
      <protection hidden="0" locked="1"/>
    </xf>
    <xf numFmtId="165" fontId="3" fillId="0" borderId="6" xfId="0" applyBorder="1" applyFill="1" applyFont="1" applyAlignment="1" applyProtection="1" applyNumberFormat="1">
      <alignment horizontal="general" indent="0" readingOrder="0" shrinkToFit="0" vertical="bottom" wrapText="1"/>
      <protection hidden="0" locked="1"/>
    </xf>
    <xf numFmtId="0" fontId="2" fillId="3" borderId="5" xfId="0" applyBorder="1" applyFill="1" applyFont="1" applyAlignment="1" applyProtection="1">
      <alignment horizontal="left" indent="0" readingOrder="0" shrinkToFit="0" vertical="top" wrapText="1"/>
      <protection hidden="0" locked="1"/>
    </xf>
    <xf numFmtId="0" fontId="1" fillId="3" borderId="5" xfId="0" applyBorder="1" applyFill="1" applyFont="1" applyAlignment="1" applyProtection="1">
      <alignment horizontal="left" indent="0" readingOrder="0" shrinkToFit="0" vertical="top" wrapText="1"/>
      <protection hidden="0" locked="1"/>
    </xf>
    <xf numFmtId="0" fontId="1" fillId="3" borderId="5" xfId="0" applyBorder="1" applyFill="1" applyFont="1" applyAlignment="1" applyProtection="1">
      <alignment horizontal="general" indent="0" readingOrder="0" shrinkToFit="0" vertical="bottom" wrapText="1"/>
      <protection hidden="0" locked="1"/>
    </xf>
    <xf numFmtId="9" fontId="3" fillId="0" borderId="3" xfId="0" applyBorder="1" applyFill="1" applyFont="1" applyAlignment="1" applyProtection="1" applyNumberFormat="1">
      <alignment horizontal="left" indent="0" readingOrder="0" shrinkToFit="0" vertical="top" wrapText="1"/>
      <protection hidden="0" locked="1"/>
    </xf>
    <xf numFmtId="0" fontId="2" fillId="3" borderId="8" xfId="0" applyBorder="1" applyFill="1" applyFont="1" applyAlignment="1" applyProtection="1">
      <alignment horizontal="left" indent="0" readingOrder="0" shrinkToFit="0" vertical="top" wrapText="1"/>
      <protection hidden="0" locked="1"/>
    </xf>
    <xf numFmtId="0" fontId="1" fillId="3" borderId="9" xfId="0" applyBorder="1" applyFill="1" applyFont="1" applyAlignment="1" applyProtection="1">
      <alignment horizontal="left" indent="0" readingOrder="0" shrinkToFit="0" vertical="top" wrapText="1"/>
      <protection hidden="0" locked="1"/>
    </xf>
    <xf numFmtId="0" fontId="1" fillId="3" borderId="9" xfId="0" applyBorder="1" applyFill="1" applyFont="1" applyAlignment="1" applyProtection="1">
      <alignment horizontal="general" indent="0" readingOrder="0" shrinkToFit="0" vertical="bottom" wrapText="1"/>
      <protection hidden="0" locked="1"/>
    </xf>
    <xf numFmtId="0" fontId="0" fillId="0" borderId="9" xfId="0" applyBorder="1" applyFill="1" applyFont="1" applyAlignment="1" applyProtection="1">
      <alignment horizontal="general" indent="0" readingOrder="0" shrinkToFit="0" vertical="bottom" wrapText="1"/>
      <protection hidden="0" locked="1"/>
    </xf>
    <xf numFmtId="0" fontId="0" fillId="0" borderId="10" xfId="0" applyBorder="1" applyFill="1" applyFont="1" applyAlignment="1" applyProtection="1">
      <alignment horizontal="general" indent="0" readingOrder="0" shrinkToFit="0" vertical="bottom" wrapText="1"/>
      <protection hidden="0" locked="1"/>
    </xf>
    <xf numFmtId="165" fontId="8" fillId="2" borderId="5" xfId="0" applyBorder="1" applyFill="1" applyFont="1" applyAlignment="1" applyProtection="1" applyNumberFormat="1">
      <alignment horizontal="left" indent="0" readingOrder="0" shrinkToFit="0" vertical="bottom" wrapText="1"/>
      <protection hidden="0" locked="1"/>
    </xf>
    <xf numFmtId="0" fontId="3" fillId="0" borderId="3" xfId="0" applyBorder="1" applyFill="1" applyFont="1" applyAlignment="1" applyProtection="1" quotePrefix="1">
      <alignment horizontal="left" indent="0" readingOrder="0" shrinkToFit="0" vertical="top" wrapText="0"/>
      <protection hidden="0" locked="1"/>
    </xf>
    <xf numFmtId="0" fontId="8" fillId="2" borderId="5" xfId="0" applyBorder="1" applyFill="1" applyFont="1" applyAlignment="1" applyProtection="1">
      <alignment horizontal="left" indent="0" readingOrder="0" shrinkToFit="0" vertical="center" wrapText="1"/>
      <protection hidden="0" locked="1"/>
    </xf>
    <xf numFmtId="166" fontId="3" fillId="0" borderId="6" xfId="0" applyBorder="1" applyFill="1" applyFont="1" applyAlignment="1" applyProtection="1" applyNumberFormat="1">
      <alignment horizontal="general" indent="0" readingOrder="0" shrinkToFit="0" vertical="bottom" wrapText="1"/>
      <protection hidden="0" locked="1"/>
    </xf>
    <xf numFmtId="0" fontId="9" fillId="0" borderId="1" xfId="0" applyBorder="1" applyFill="1" applyFont="1" applyAlignment="1" applyProtection="1">
      <alignment horizontal="general" indent="0" readingOrder="0" shrinkToFit="0" vertical="bottom" wrapText="1"/>
      <protection hidden="0" locked="1"/>
    </xf>
    <xf numFmtId="0" fontId="3" fillId="0" borderId="11" xfId="0" applyBorder="1" applyFill="1" applyFont="1" applyAlignment="1" applyProtection="1">
      <alignment horizontal="left" indent="0" readingOrder="0" shrinkToFit="0" vertical="top" wrapText="1"/>
      <protection hidden="0" locked="1"/>
    </xf>
    <xf numFmtId="0" fontId="1" fillId="0" borderId="11" xfId="0" applyBorder="1" applyFill="1" applyFont="1" applyAlignment="1" applyProtection="1">
      <alignment horizontal="general" indent="0" readingOrder="0" shrinkToFit="0" vertical="bottom" wrapText="1"/>
      <protection hidden="0" locked="1"/>
    </xf>
    <xf numFmtId="166" fontId="3" fillId="0" borderId="2" xfId="0" applyBorder="1" applyFill="1" applyFont="1" applyAlignment="1" applyProtection="1" applyNumberFormat="1">
      <alignment horizontal="general" indent="0" readingOrder="0" shrinkToFit="0" vertical="bottom" wrapText="1"/>
      <protection hidden="0" locked="1"/>
    </xf>
    <xf numFmtId="0" fontId="0" fillId="0" borderId="1" xfId="0" applyBorder="1" applyFill="1" applyFont="1" applyAlignment="1" applyProtection="1">
      <alignment horizontal="general" indent="0" readingOrder="0" shrinkToFit="0" vertical="bottom" wrapText="1"/>
      <protection hidden="0" locked="1"/>
    </xf>
    <xf numFmtId="0" fontId="3" fillId="0" borderId="1" xfId="0" applyBorder="1" applyFill="1" applyFont="1" applyAlignment="1" applyProtection="1">
      <alignment horizontal="general" indent="0" readingOrder="0" shrinkToFit="0" vertical="bottom" wrapText="1"/>
      <protection hidden="0" locked="1"/>
    </xf>
    <xf numFmtId="0" fontId="2" fillId="0" borderId="5" xfId="0" applyBorder="1" applyFill="1" applyFont="1" applyAlignment="1" applyProtection="1">
      <alignment horizontal="general" indent="0" readingOrder="0" shrinkToFit="0" vertical="top" wrapText="1"/>
      <protection hidden="0" locked="1"/>
    </xf>
    <xf numFmtId="0" fontId="2" fillId="0" borderId="5" xfId="0" applyBorder="1" applyFill="1" applyFont="1" applyAlignment="1" applyProtection="1">
      <alignment horizontal="general" indent="0" readingOrder="0" shrinkToFit="0" vertical="bottom" wrapText="1"/>
      <protection hidden="0" locked="1"/>
    </xf>
    <xf numFmtId="0" fontId="3" fillId="3" borderId="12" xfId="0" applyBorder="1" applyFill="1" applyFont="1" applyAlignment="1" applyProtection="1">
      <alignment horizontal="left" indent="0" readingOrder="0" shrinkToFit="0" vertical="top" wrapText="1"/>
      <protection hidden="0" locked="1"/>
    </xf>
    <xf numFmtId="164" fontId="2" fillId="0" borderId="5" xfId="0" applyBorder="1" applyFill="1" applyFont="1" applyAlignment="1" applyProtection="1" applyNumberFormat="1">
      <alignment horizontal="center" indent="0" readingOrder="0" shrinkToFit="0" vertical="center" wrapText="1"/>
      <protection hidden="0" locked="1"/>
    </xf>
    <xf numFmtId="0" fontId="2" fillId="0" borderId="5" xfId="0" applyBorder="1" applyFill="1" applyFont="1" applyAlignment="1" applyProtection="1">
      <alignment horizontal="center" indent="0" readingOrder="0" shrinkToFit="0" textRotation="90" vertical="bottom" wrapText="1"/>
      <protection hidden="0" locked="1"/>
    </xf>
    <xf numFmtId="164" fontId="2" fillId="3" borderId="5" xfId="0" applyBorder="1" applyFill="1" applyFont="1" applyAlignment="1" applyProtection="1" applyNumberFormat="1">
      <alignment horizontal="center" indent="0" readingOrder="0" shrinkToFit="0" textRotation="90" vertical="bottom" wrapText="1"/>
      <protection hidden="0" locked="1"/>
    </xf>
    <xf numFmtId="164" fontId="2" fillId="0" borderId="5" xfId="0" applyBorder="1" applyFill="1" applyFont="1" applyAlignment="1" applyProtection="1" applyNumberFormat="1">
      <alignment horizontal="center" indent="0" readingOrder="0" shrinkToFit="0" textRotation="90" vertical="bottom" wrapText="1"/>
      <protection hidden="0" locked="1"/>
    </xf>
    <xf numFmtId="0" fontId="2" fillId="0" borderId="5" xfId="0" applyBorder="1" applyFill="1" applyFont="1" applyAlignment="1" applyProtection="1">
      <alignment horizontal="center" indent="0" readingOrder="0" shrinkToFit="0" vertical="center" wrapText="1"/>
      <protection hidden="0" locked="1"/>
    </xf>
    <xf numFmtId="0" fontId="10" fillId="0" borderId="5" xfId="0" applyBorder="1" applyFill="1" applyFont="1" applyAlignment="1" applyProtection="1">
      <alignment horizontal="center" indent="0" readingOrder="0" shrinkToFit="0" vertical="center" wrapText="1"/>
      <protection hidden="0" locked="1"/>
    </xf>
    <xf numFmtId="167" fontId="4" fillId="0" borderId="3" xfId="0" applyBorder="1" applyFill="1" applyFont="1" applyAlignment="1" applyProtection="1" applyNumberFormat="1">
      <alignment horizontal="center" indent="0" readingOrder="0" shrinkToFit="0" vertical="top" wrapText="1"/>
      <protection hidden="0" locked="1"/>
    </xf>
    <xf numFmtId="0" fontId="4" fillId="0" borderId="3" xfId="0" applyBorder="1" applyFill="1" applyFont="1" applyAlignment="1" applyProtection="1">
      <alignment horizontal="center" indent="0" readingOrder="0" shrinkToFit="0" vertical="top" wrapText="1"/>
      <protection hidden="0" locked="1"/>
    </xf>
    <xf numFmtId="1" fontId="4" fillId="0" borderId="3" xfId="0" applyBorder="1" applyFill="1" applyFont="1" applyAlignment="1" applyProtection="1" applyNumberFormat="1">
      <alignment horizontal="center" indent="0" readingOrder="0" shrinkToFit="0" vertical="top" wrapText="1"/>
      <protection hidden="0" locked="1"/>
    </xf>
    <xf numFmtId="165" fontId="4" fillId="0" borderId="3" xfId="0" applyBorder="1" applyFill="1" applyFont="1" applyAlignment="1" applyProtection="1" applyNumberFormat="1">
      <alignment horizontal="center" indent="0" readingOrder="0" shrinkToFit="0" vertical="top" wrapText="1"/>
      <protection hidden="0" locked="1"/>
    </xf>
    <xf numFmtId="169" fontId="8" fillId="2" borderId="5" xfId="0" applyBorder="1" applyFill="1" applyFont="1" applyAlignment="1" applyProtection="1" applyNumberFormat="1">
      <alignment horizontal="general" indent="0" readingOrder="0" shrinkToFit="0" vertical="top" wrapText="1"/>
      <protection hidden="0" locked="1"/>
    </xf>
    <xf numFmtId="18" fontId="8" fillId="2" borderId="5" xfId="0" applyBorder="1" applyFill="1" applyFont="1" applyAlignment="1" applyProtection="1" applyNumberFormat="1">
      <alignment horizontal="general" indent="0" readingOrder="0" shrinkToFit="0" vertical="top" wrapText="1"/>
      <protection hidden="0" locked="1"/>
    </xf>
    <xf numFmtId="1" fontId="2" fillId="2" borderId="5" xfId="0" applyBorder="1" applyFill="1" applyFont="1" applyAlignment="1" applyProtection="1" applyNumberFormat="1">
      <alignment horizontal="center" indent="0" readingOrder="0" shrinkToFit="0" vertical="center" wrapText="1"/>
      <protection hidden="0" locked="1"/>
    </xf>
    <xf numFmtId="0" fontId="7" fillId="3" borderId="5" xfId="0" applyBorder="1" applyFill="1" applyFont="1" applyAlignment="1" applyProtection="1">
      <alignment horizontal="center" indent="0" readingOrder="0" shrinkToFit="0" vertical="center" wrapText="1"/>
      <protection hidden="0" locked="1"/>
    </xf>
    <xf numFmtId="0" fontId="8" fillId="2" borderId="5" xfId="0" applyBorder="1" applyFill="1" applyFont="1" applyAlignment="1" applyProtection="1">
      <alignment horizontal="center" indent="0" readingOrder="0" shrinkToFit="0" vertical="center" wrapText="1"/>
      <protection hidden="0" locked="1"/>
    </xf>
    <xf numFmtId="9" fontId="8" fillId="2" borderId="5" xfId="0" applyBorder="1" applyFill="1" applyFont="1" applyAlignment="1" applyProtection="1" applyNumberFormat="1">
      <alignment horizontal="center" indent="0" readingOrder="0" shrinkToFit="0" vertical="center" wrapText="1"/>
      <protection hidden="0" locked="1"/>
    </xf>
    <xf numFmtId="9" fontId="2" fillId="2" borderId="5" xfId="0" applyBorder="1" applyFill="1" applyFont="1" applyAlignment="1" applyProtection="1" applyNumberFormat="1">
      <alignment horizontal="center" indent="0" readingOrder="0" shrinkToFit="0" vertical="center" wrapText="1"/>
      <protection hidden="0" locked="1"/>
    </xf>
    <xf numFmtId="0" fontId="3" fillId="0" borderId="13" xfId="0" applyBorder="1" applyFill="1" applyFont="1" applyAlignment="1" applyProtection="1">
      <alignment horizontal="left" indent="0" readingOrder="0" shrinkToFit="0" vertical="top" wrapText="1"/>
      <protection hidden="0" locked="1"/>
    </xf>
    <xf numFmtId="0" fontId="3" fillId="0" borderId="3" xfId="0" applyBorder="1" applyFill="1" applyFont="1" applyAlignment="1" applyProtection="1">
      <alignment horizontal="general" indent="0" readingOrder="0" shrinkToFit="0" vertical="center" wrapText="1"/>
      <protection hidden="0" locked="1"/>
    </xf>
    <xf numFmtId="165" fontId="3" fillId="0" borderId="3" xfId="0" applyBorder="1" applyFill="1" applyFont="1" applyAlignment="1" applyProtection="1" applyNumberFormat="1">
      <alignment horizontal="center" indent="0" readingOrder="0" shrinkToFit="0" vertical="center" wrapText="1"/>
      <protection hidden="0" locked="1"/>
    </xf>
    <xf numFmtId="8" fontId="3" fillId="0" borderId="3" xfId="0" applyBorder="1" applyFill="1" applyFont="1" applyAlignment="1" applyProtection="1" applyNumberFormat="1">
      <alignment horizontal="center" indent="0" readingOrder="0" shrinkToFit="0" vertical="center" wrapText="1"/>
      <protection hidden="0" locked="1"/>
    </xf>
    <xf numFmtId="1" fontId="3" fillId="0" borderId="3" xfId="0" applyBorder="1" applyFill="1" applyFont="1" applyAlignment="1" applyProtection="1" applyNumberFormat="1">
      <alignment horizontal="general" indent="0" readingOrder="0" shrinkToFit="0" vertical="bottom" wrapText="1"/>
      <protection hidden="0" locked="1"/>
    </xf>
    <xf numFmtId="164" fontId="8" fillId="2" borderId="5" xfId="0" applyBorder="1" applyFill="1" applyFont="1" applyAlignment="1" applyProtection="1" applyNumberFormat="1">
      <alignment horizontal="general" indent="0" readingOrder="0" shrinkToFit="0" vertical="top" wrapText="1"/>
      <protection hidden="0" locked="1"/>
    </xf>
    <xf numFmtId="165" fontId="1" fillId="0" borderId="3" xfId="0" applyBorder="1" applyFill="1" applyFont="1" applyAlignment="1" applyProtection="1" applyNumberFormat="1">
      <alignment horizontal="general" indent="0" readingOrder="0" shrinkToFit="0" vertical="bottom" wrapText="1"/>
      <protection hidden="0" locked="1"/>
    </xf>
    <xf numFmtId="0" fontId="11" fillId="4" borderId="14" xfId="0" applyBorder="1" applyFill="1" applyFont="1" applyAlignment="1" applyProtection="1">
      <alignment horizontal="general" indent="0" readingOrder="0" shrinkToFit="0" vertical="center" wrapText="1"/>
      <protection hidden="0" locked="1"/>
    </xf>
    <xf numFmtId="0" fontId="10" fillId="3" borderId="14" xfId="0" applyBorder="1" applyFill="1" applyFont="1" applyAlignment="1" applyProtection="1">
      <alignment horizontal="center" indent="0" readingOrder="0" shrinkToFit="0" vertical="center" wrapText="1"/>
      <protection hidden="0" locked="1"/>
    </xf>
    <xf numFmtId="0" fontId="4" fillId="0" borderId="15" xfId="0" applyBorder="1" applyFill="1" applyFont="1" applyAlignment="1" applyProtection="1">
      <alignment horizontal="center" indent="0" readingOrder="0" shrinkToFit="0" vertical="center" wrapText="1"/>
      <protection hidden="0" locked="1"/>
    </xf>
    <xf numFmtId="0" fontId="11" fillId="4" borderId="14" xfId="0" applyBorder="1" applyFill="1" applyFont="1" applyAlignment="1" applyProtection="1">
      <alignment horizontal="left" indent="0" readingOrder="0" shrinkToFit="0" vertical="center" wrapText="1"/>
      <protection hidden="0" locked="1"/>
    </xf>
    <xf numFmtId="0" fontId="10" fillId="0" borderId="14" xfId="0" applyBorder="1" applyFill="1" applyFont="1" applyAlignment="1" applyProtection="1">
      <alignment horizontal="center" indent="0" readingOrder="0" shrinkToFit="0" vertical="center" wrapText="1"/>
      <protection hidden="0" locked="1"/>
    </xf>
    <xf numFmtId="0" fontId="4" fillId="0" borderId="16" xfId="0" applyBorder="1" applyFill="1" applyFont="1" applyAlignment="1" applyProtection="1">
      <alignment horizontal="general" indent="0" readingOrder="0" shrinkToFit="0" vertical="bottom" wrapText="1"/>
      <protection hidden="0" locked="1"/>
    </xf>
    <xf numFmtId="0" fontId="1" fillId="0" borderId="17" xfId="0" applyBorder="1" applyFill="1" applyFont="1" applyAlignment="1" applyProtection="1">
      <alignment horizontal="general" indent="0" readingOrder="0" shrinkToFit="0" vertical="bottom" wrapText="1"/>
      <protection hidden="0" locked="1"/>
    </xf>
    <xf numFmtId="0" fontId="9" fillId="0" borderId="18" xfId="0" applyBorder="1" applyFill="1" applyFont="1" applyAlignment="1" applyProtection="1">
      <alignment horizontal="general" indent="0" readingOrder="0" shrinkToFit="0" vertical="bottom" wrapText="1"/>
      <protection hidden="0" locked="1"/>
    </xf>
    <xf numFmtId="0" fontId="4" fillId="0" borderId="3" xfId="0" applyBorder="1" applyFill="1" applyFont="1" applyAlignment="1" applyProtection="1">
      <alignment horizontal="general" indent="0" readingOrder="0" shrinkToFit="0" vertical="center" wrapText="1"/>
      <protection hidden="0" locked="1"/>
    </xf>
    <xf numFmtId="167" fontId="4" fillId="0" borderId="3" xfId="0" applyBorder="1" applyFill="1" applyFont="1" applyAlignment="1" applyProtection="1" applyNumberFormat="1">
      <alignment horizontal="general" indent="0" readingOrder="0" shrinkToFit="0" vertical="bottom" wrapText="1"/>
      <protection hidden="0" locked="1"/>
    </xf>
    <xf numFmtId="167" fontId="3" fillId="0" borderId="3" xfId="0" applyBorder="1" applyFill="1" applyFont="1" applyAlignment="1" applyProtection="1" applyNumberFormat="1">
      <alignment horizontal="general" indent="0" readingOrder="0" shrinkToFit="0" vertical="bottom" wrapText="1"/>
      <protection hidden="0" locked="1"/>
    </xf>
    <xf numFmtId="1" fontId="3" fillId="0" borderId="3" xfId="0" applyBorder="1" applyFill="1" applyFont="1" applyAlignment="1" applyProtection="1" applyNumberFormat="1">
      <alignment horizontal="left" indent="0" readingOrder="0" shrinkToFit="0" vertical="bottom" wrapText="1"/>
      <protection hidden="0" locked="1"/>
    </xf>
    <xf numFmtId="165" fontId="3" fillId="0" borderId="3" xfId="0" applyBorder="1" applyFill="1" applyFont="1" applyAlignment="1" applyProtection="1" applyNumberFormat="1">
      <alignment horizontal="left" indent="0" readingOrder="0" shrinkToFit="0" vertical="bottom" wrapText="1"/>
      <protection hidden="0" locked="1"/>
    </xf>
    <xf numFmtId="0" fontId="3" fillId="0" borderId="19" xfId="0" applyBorder="1" applyFill="1" applyFont="1" applyAlignment="1" applyProtection="1">
      <alignment horizontal="general" indent="0" readingOrder="0" shrinkToFit="0" vertical="center" wrapText="1"/>
      <protection hidden="0" locked="1"/>
    </xf>
    <xf numFmtId="0" fontId="0" fillId="0" borderId="20" xfId="0" applyBorder="1" applyFill="1" applyFont="1" applyAlignment="1" applyProtection="1">
      <alignment horizontal="general" indent="0" readingOrder="0" shrinkToFit="0" vertical="bottom" wrapText="1"/>
      <protection hidden="0" locked="1"/>
    </xf>
    <xf numFmtId="0" fontId="0" fillId="0" borderId="21" xfId="0" applyBorder="1" applyFill="1" applyFont="1" applyAlignment="1" applyProtection="1">
      <alignment horizontal="general" indent="0" readingOrder="0" shrinkToFit="0" vertical="bottom" wrapText="1"/>
      <protection hidden="0" locked="1"/>
    </xf>
    <xf numFmtId="0" fontId="0" fillId="0" borderId="22" xfId="0" applyBorder="1" applyFill="1" applyFont="1" applyAlignment="1" applyProtection="1">
      <alignment horizontal="general" indent="0" readingOrder="0" shrinkToFit="0" vertical="bottom" wrapText="1"/>
      <protection hidden="0" locked="1"/>
    </xf>
    <xf numFmtId="165" fontId="2" fillId="0" borderId="5" xfId="0" applyBorder="1" applyFill="1" applyFont="1" applyAlignment="1" applyProtection="1" applyNumberFormat="1">
      <alignment horizontal="left" indent="0" readingOrder="0" shrinkToFit="0" vertical="top" wrapText="1"/>
      <protection hidden="0" locked="1"/>
    </xf>
    <xf numFmtId="0" fontId="3" fillId="0" borderId="6" xfId="0" applyBorder="1" applyFill="1" applyFont="1" applyAlignment="1" applyProtection="1">
      <alignment horizontal="general" indent="0" readingOrder="0" shrinkToFit="0" vertical="bottom" wrapText="1"/>
      <protection hidden="0" locked="1"/>
    </xf>
    <xf numFmtId="0" fontId="1" fillId="3" borderId="1" xfId="0" applyBorder="1" applyFill="1" applyFont="1" applyAlignment="1" applyProtection="1">
      <alignment horizontal="general" indent="0" readingOrder="0" shrinkToFit="0" vertical="bottom" wrapText="1"/>
      <protection hidden="0" locked="1"/>
    </xf>
    <xf numFmtId="0" fontId="9" fillId="3" borderId="1" xfId="0" applyBorder="1" applyFill="1" applyFont="1" applyAlignment="1" applyProtection="1">
      <alignment horizontal="general" indent="0" readingOrder="0" shrinkToFit="0" vertical="bottom" wrapText="1"/>
      <protection hidden="0" locked="1"/>
    </xf>
    <xf numFmtId="0" fontId="3" fillId="3" borderId="1" xfId="0" applyBorder="1" applyFill="1" applyFont="1" applyAlignment="1" applyProtection="1">
      <alignment horizontal="general" indent="0" readingOrder="0" shrinkToFit="0" vertical="bottom" wrapText="1"/>
      <protection hidden="0" locked="1"/>
    </xf>
    <xf numFmtId="0" fontId="4" fillId="3" borderId="11" xfId="0" applyBorder="1" applyFill="1" applyFont="1" applyAlignment="1" applyProtection="1">
      <alignment horizontal="general" indent="0" readingOrder="0" shrinkToFit="0" vertical="bottom" wrapText="1"/>
      <protection hidden="0" locked="1"/>
    </xf>
    <xf numFmtId="0" fontId="3" fillId="3" borderId="2" xfId="0" applyBorder="1" applyFill="1" applyFont="1" applyAlignment="1" applyProtection="1">
      <alignment horizontal="general" indent="0" readingOrder="0" shrinkToFit="0" vertical="bottom" wrapText="1"/>
      <protection hidden="0" locked="1"/>
    </xf>
    <xf numFmtId="0" fontId="1" fillId="0" borderId="23" xfId="0" applyBorder="1" applyFill="1" applyFont="1" applyAlignment="1" applyProtection="1">
      <alignment horizontal="general" indent="0" readingOrder="0" shrinkToFit="0" vertical="bottom" wrapText="1"/>
      <protection hidden="0" locked="1"/>
    </xf>
    <xf numFmtId="0" fontId="12" fillId="2" borderId="5" xfId="0" applyBorder="1" applyFill="1" applyFont="1" applyAlignment="1" applyProtection="1">
      <alignment horizontal="right" indent="0" readingOrder="0" shrinkToFit="0" vertical="center" wrapText="1"/>
      <protection hidden="0" locked="1"/>
    </xf>
    <xf numFmtId="0" fontId="3" fillId="0" borderId="12" xfId="0" applyBorder="1" applyFill="1" applyFont="1" applyAlignment="1" applyProtection="1">
      <alignment horizontal="general" indent="0" readingOrder="0" shrinkToFit="0" vertical="bottom" wrapText="1"/>
      <protection hidden="0" locked="1"/>
    </xf>
    <xf numFmtId="0" fontId="4" fillId="0" borderId="3" xfId="0" applyBorder="1" applyFill="1" applyFont="1" applyAlignment="1" applyProtection="1">
      <alignment horizontal="general" indent="0" readingOrder="0" shrinkToFit="0" vertical="bottom" wrapText="1"/>
      <protection hidden="0" locked="1"/>
    </xf>
    <xf numFmtId="0" fontId="2" fillId="0" borderId="1" xfId="0" applyBorder="1" applyFill="1" applyFont="1" applyAlignment="1" applyProtection="1">
      <alignment horizontal="general" indent="0" readingOrder="0" shrinkToFit="0" vertical="bottom" wrapText="1"/>
      <protection hidden="0" locked="1"/>
    </xf>
    <xf numFmtId="0" fontId="2" fillId="0" borderId="23" xfId="0" applyBorder="1" applyFill="1" applyFont="1" applyAlignment="1" applyProtection="1">
      <alignment horizontal="general" indent="0" readingOrder="0" shrinkToFit="0" vertical="bottom" wrapText="1"/>
      <protection hidden="0" locked="1"/>
    </xf>
    <xf numFmtId="0" fontId="10" fillId="0" borderId="23" xfId="0" applyBorder="1" applyFill="1" applyFont="1" applyAlignment="1" applyProtection="1">
      <alignment horizontal="general" indent="0" readingOrder="0" shrinkToFit="0" vertical="bottom" wrapText="1"/>
      <protection hidden="0" locked="1"/>
    </xf>
    <xf numFmtId="0" fontId="9" fillId="0" borderId="23" xfId="0" applyBorder="1" applyFill="1" applyFont="1" applyAlignment="1" applyProtection="1">
      <alignment horizontal="general" indent="0" readingOrder="0" shrinkToFit="0" vertical="bottom" wrapText="1"/>
      <protection hidden="0" locked="1"/>
    </xf>
    <xf numFmtId="0" fontId="3" fillId="0" borderId="23" xfId="0" applyBorder="1" applyFill="1" applyFont="1" applyAlignment="1" applyProtection="1">
      <alignment horizontal="general" indent="0" readingOrder="0" shrinkToFit="0" vertical="bottom" wrapText="1"/>
      <protection hidden="0" locked="1"/>
    </xf>
    <xf numFmtId="0" fontId="4" fillId="3" borderId="24" xfId="0" applyBorder="1" applyFill="1" applyFont="1" applyAlignment="1" applyProtection="1">
      <alignment horizontal="general" indent="0" readingOrder="0" shrinkToFit="0" vertical="bottom" wrapText="1"/>
      <protection hidden="0" locked="1"/>
    </xf>
    <xf numFmtId="0" fontId="5" fillId="0" borderId="0" xfId="0" applyBorder="1" applyFill="1" applyFont="1" applyAlignment="1" applyProtection="1">
      <alignment horizontal="general" indent="0" readingOrder="0" shrinkToFit="0" vertical="bottom" wrapText="1"/>
      <protection hidden="0" locked="1"/>
    </xf>
    <xf numFmtId="0" fontId="5" fillId="0" borderId="25" xfId="0" applyBorder="1" applyFill="1" applyFont="1" applyAlignment="1" applyProtection="1">
      <alignment horizontal="general" indent="0" readingOrder="0" shrinkToFit="0" vertical="bottom" wrapText="1"/>
      <protection hidden="0" locked="1"/>
    </xf>
    <xf numFmtId="0" fontId="3" fillId="0" borderId="2" xfId="0" applyBorder="1" applyFill="1" applyFont="1" applyAlignment="1" applyProtection="1">
      <alignment horizontal="general" indent="0" readingOrder="0" shrinkToFit="0" vertical="bottom" wrapText="1"/>
      <protection hidden="0" locked="1"/>
    </xf>
    <xf numFmtId="0" fontId="2" fillId="0" borderId="3" xfId="0" applyBorder="1" applyFill="1" applyFont="1" applyAlignment="1" applyProtection="1">
      <alignment horizontal="general" indent="0" readingOrder="0" shrinkToFit="0" vertical="bottom" wrapText="1"/>
      <protection hidden="0" locked="1"/>
    </xf>
    <xf numFmtId="0" fontId="2" fillId="0" borderId="4" xfId="0" applyBorder="1" applyFill="1" applyFont="1" applyAlignment="1" applyProtection="1">
      <alignment horizontal="general" indent="0" readingOrder="0" shrinkToFit="0" vertical="bottom" wrapText="1"/>
      <protection hidden="0" locked="1"/>
    </xf>
    <xf numFmtId="0" fontId="10" fillId="0" borderId="1" xfId="0" applyBorder="1" applyFill="1" applyFont="1" applyAlignment="1" applyProtection="1">
      <alignment horizontal="general" indent="0" readingOrder="0" shrinkToFit="0" vertical="bottom" wrapText="1"/>
      <protection hidden="0" locked="1"/>
    </xf>
    <xf numFmtId="0" fontId="10" fillId="0" borderId="8" xfId="0" applyBorder="1" applyFill="1" applyFont="1" applyAlignment="1" applyProtection="1">
      <alignment horizontal="center" indent="0" readingOrder="0" shrinkToFit="0" vertical="center" wrapText="1"/>
      <protection hidden="0" locked="1"/>
    </xf>
    <xf numFmtId="0" fontId="13" fillId="0" borderId="9" xfId="0" applyBorder="1" applyFill="1" applyFont="1" applyAlignment="1" applyProtection="1">
      <alignment horizontal="center" indent="0" readingOrder="0" shrinkToFit="0" vertical="center" wrapText="1"/>
      <protection hidden="0" locked="1"/>
    </xf>
    <xf numFmtId="0" fontId="13" fillId="0" borderId="10" xfId="0" applyBorder="1" applyFill="1" applyFont="1" applyAlignment="1" applyProtection="1">
      <alignment horizontal="center" indent="0" readingOrder="0" shrinkToFit="0" vertical="center" wrapText="1"/>
      <protection hidden="0" locked="1"/>
    </xf>
    <xf numFmtId="0" fontId="3" fillId="0" borderId="11" xfId="0" applyBorder="1" applyFill="1" applyFont="1" applyAlignment="1" applyProtection="1">
      <alignment horizontal="general" indent="0" readingOrder="0" shrinkToFit="0" vertical="bottom" wrapText="1"/>
      <protection hidden="0" locked="1"/>
    </xf>
    <xf numFmtId="0" fontId="2" fillId="0" borderId="17" xfId="0" applyBorder="1" applyFill="1" applyFont="1" applyAlignment="1" applyProtection="1">
      <alignment horizontal="general" indent="0" readingOrder="0" shrinkToFit="0" vertical="bottom" wrapText="1"/>
      <protection hidden="0" locked="1"/>
    </xf>
    <xf numFmtId="0" fontId="4" fillId="5" borderId="5" xfId="0" applyBorder="1" applyFill="1" applyFont="1" applyAlignment="1" applyProtection="1">
      <alignment horizontal="general" indent="0" readingOrder="0" shrinkToFit="0" vertical="top" wrapText="1"/>
      <protection hidden="0" locked="1"/>
    </xf>
    <xf numFmtId="0" fontId="1" fillId="0" borderId="5" xfId="0" applyBorder="1" applyFill="1" applyFont="1" applyAlignment="1" applyProtection="1">
      <alignment horizontal="general" indent="0" readingOrder="0" shrinkToFit="0" vertical="top" wrapText="1"/>
      <protection hidden="0" locked="1"/>
    </xf>
    <xf numFmtId="0" fontId="2" fillId="6" borderId="5" xfId="0" applyBorder="1" applyFill="1" applyFont="1" applyAlignment="1" applyProtection="1">
      <alignment horizontal="general" indent="0" readingOrder="0" shrinkToFit="0" vertical="bottom" wrapText="1"/>
      <protection hidden="0" locked="1"/>
    </xf>
    <xf numFmtId="0" fontId="4" fillId="0" borderId="15" xfId="0" applyBorder="1" applyFill="1" applyFont="1" applyAlignment="1" applyProtection="1">
      <alignment horizontal="left" indent="0" readingOrder="0" shrinkToFit="0" vertical="top" wrapText="1"/>
      <protection hidden="0" locked="1"/>
    </xf>
    <xf numFmtId="167" fontId="4" fillId="0" borderId="3" xfId="0" applyBorder="1" applyFill="1" applyFont="1" applyAlignment="1" applyProtection="1" applyNumberFormat="1">
      <alignment horizontal="left" indent="0" readingOrder="0" shrinkToFit="0" vertical="top" wrapText="1"/>
      <protection hidden="0" locked="1"/>
    </xf>
    <xf numFmtId="1" fontId="4" fillId="0" borderId="3" xfId="0" applyBorder="1" applyFill="1" applyFont="1" applyAlignment="1" applyProtection="1" applyNumberFormat="1">
      <alignment horizontal="left" indent="0" readingOrder="0" shrinkToFit="0" vertical="top" wrapText="1"/>
      <protection hidden="0" locked="1"/>
    </xf>
    <xf numFmtId="0" fontId="9" fillId="0" borderId="17" xfId="0" applyBorder="1" applyFill="1" applyFont="1" applyAlignment="1" applyProtection="1">
      <alignment horizontal="general" indent="0" readingOrder="0" shrinkToFit="0" vertical="bottom" wrapText="1"/>
      <protection hidden="0" locked="1"/>
    </xf>
    <xf numFmtId="0" fontId="10" fillId="0" borderId="17" xfId="0" applyBorder="1" applyFill="1" applyFont="1" applyAlignment="1" applyProtection="1">
      <alignment horizontal="general" indent="0" readingOrder="0" shrinkToFit="0" vertical="bottom" wrapText="1"/>
      <protection hidden="0" locked="1"/>
    </xf>
    <xf numFmtId="0" fontId="2" fillId="6" borderId="5" xfId="0" applyBorder="1" applyFill="1" applyFont="1" applyAlignment="1" applyProtection="1">
      <alignment horizontal="general" indent="0" readingOrder="0" shrinkToFit="0" vertical="top" wrapText="1"/>
      <protection hidden="0" locked="1"/>
    </xf>
    <xf numFmtId="0" fontId="1" fillId="6" borderId="5" xfId="0" applyBorder="1" applyFill="1" applyFont="1" applyAlignment="1" applyProtection="1">
      <alignment horizontal="general" indent="0" readingOrder="0" shrinkToFit="0" vertical="top" wrapText="1"/>
      <protection hidden="0" locked="1"/>
    </xf>
    <xf numFmtId="0" fontId="4" fillId="5" borderId="5" xfId="0" applyBorder="1" applyFill="1" applyFont="1" applyAlignment="1" applyProtection="1">
      <alignment horizontal="left" indent="0" readingOrder="0" shrinkToFit="0" vertical="top" wrapText="1"/>
      <protection hidden="0" locked="1"/>
    </xf>
    <xf numFmtId="0" fontId="4" fillId="0" borderId="6" xfId="0" applyBorder="1" applyFill="1" applyFont="1" applyAlignment="1" applyProtection="1">
      <alignment horizontal="left" indent="0" readingOrder="0" shrinkToFit="0" vertical="top" wrapText="1"/>
      <protection hidden="0" locked="1"/>
    </xf>
    <xf numFmtId="0" fontId="1" fillId="0" borderId="17" xfId="0" applyBorder="1" applyFill="1" applyFont="1" applyAlignment="1" applyProtection="1">
      <alignment horizontal="left" indent="0" readingOrder="0" shrinkToFit="0" vertical="top" wrapText="1"/>
      <protection hidden="0" locked="1"/>
    </xf>
    <xf numFmtId="0" fontId="1" fillId="0" borderId="1" xfId="0" applyBorder="1" applyFill="1" applyFont="1" applyAlignment="1" applyProtection="1">
      <alignment horizontal="left" indent="0" readingOrder="0" shrinkToFit="0" vertical="top" wrapText="1"/>
      <protection hidden="0" locked="1"/>
    </xf>
    <xf numFmtId="0" fontId="14" fillId="0" borderId="3" xfId="0" applyBorder="1" applyFill="1" applyFont="1" applyAlignment="1" applyProtection="1">
      <alignment horizontal="left" indent="0" readingOrder="0" shrinkToFit="0" vertical="top" wrapText="1"/>
      <protection hidden="0" locked="1"/>
    </xf>
    <xf numFmtId="0" fontId="15" fillId="0" borderId="3" xfId="0" applyBorder="1" applyFill="1" applyFont="1" applyAlignment="1" applyProtection="1">
      <alignment horizontal="general" indent="0" readingOrder="0" shrinkToFit="0" vertical="bottom" wrapText="0"/>
      <protection hidden="0" locked="1"/>
    </xf>
    <xf numFmtId="0" fontId="16" fillId="4" borderId="5" xfId="0" applyBorder="1" applyFill="1" applyFont="1" applyAlignment="1" applyProtection="1">
      <alignment horizontal="left" indent="0" readingOrder="0" shrinkToFit="0" vertical="top" wrapText="1"/>
      <protection hidden="0" locked="1"/>
    </xf>
    <xf numFmtId="0" fontId="15" fillId="0" borderId="13" xfId="0" applyBorder="1" applyFill="1" applyFont="1" applyAlignment="1" applyProtection="1">
      <alignment horizontal="general" indent="0" readingOrder="0" shrinkToFit="0" vertical="bottom" wrapText="0"/>
      <protection hidden="0" locked="1"/>
    </xf>
    <xf numFmtId="0" fontId="14" fillId="0" borderId="5" xfId="0" applyBorder="1" applyFill="1" applyFont="1" applyAlignment="1" applyProtection="1">
      <alignment horizontal="left" indent="0" readingOrder="0" shrinkToFit="0" vertical="top" wrapText="1"/>
      <protection hidden="0" locked="1"/>
    </xf>
    <xf numFmtId="0" fontId="17" fillId="0" borderId="5" xfId="0" applyBorder="1" applyFill="1" applyFont="1" applyAlignment="1" applyProtection="1">
      <alignment horizontal="left" indent="0" readingOrder="0" shrinkToFit="0" vertical="top" wrapText="1"/>
      <protection hidden="0" locked="1"/>
    </xf>
    <xf numFmtId="0" fontId="14" fillId="0" borderId="0" xfId="0" applyBorder="1" applyFill="1" applyFont="1" applyAlignment="1" applyProtection="1">
      <alignment horizontal="left" indent="0" readingOrder="0" shrinkToFit="0" vertical="top" wrapText="1"/>
      <protection hidden="0" locked="1"/>
    </xf>
    <xf numFmtId="0" fontId="18" fillId="0" borderId="26" xfId="0" applyBorder="1" applyFill="1" applyFont="1" applyAlignment="1" applyProtection="1">
      <alignment horizontal="left" indent="0" readingOrder="0" shrinkToFit="0" vertical="top" wrapText="1"/>
      <protection hidden="0" locked="1"/>
    </xf>
    <xf numFmtId="0" fontId="19" fillId="0" borderId="13" xfId="0" applyBorder="1" applyFill="1" applyFont="1" applyAlignment="1" applyProtection="1">
      <alignment horizontal="general" indent="0" readingOrder="0" shrinkToFit="0" vertical="bottom" wrapText="0"/>
      <protection hidden="0" locked="1"/>
    </xf>
    <xf numFmtId="43" fontId="16" fillId="4" borderId="5" xfId="0" applyBorder="1" applyFill="1" applyFont="1" applyAlignment="1" applyProtection="1" applyNumberFormat="1">
      <alignment horizontal="left" indent="0" readingOrder="0" shrinkToFit="0" vertical="top" wrapText="1"/>
      <protection hidden="0" locked="1"/>
    </xf>
    <xf numFmtId="43" fontId="14" fillId="3" borderId="5" xfId="0" applyBorder="1" applyFill="1" applyFont="1" applyAlignment="1" applyProtection="1" applyNumberFormat="1">
      <alignment horizontal="left" indent="0" readingOrder="0" shrinkToFit="0" vertical="top" wrapText="1"/>
      <protection hidden="0" locked="1"/>
    </xf>
    <xf numFmtId="0" fontId="18" fillId="0" borderId="27" xfId="0" applyBorder="1" applyFill="1" applyFont="1" applyAlignment="1" applyProtection="1">
      <alignment horizontal="left" indent="0" readingOrder="0" shrinkToFit="0" vertical="top" wrapText="1"/>
      <protection hidden="0" locked="1"/>
    </xf>
    <xf numFmtId="0" fontId="20" fillId="0" borderId="0" xfId="0" applyBorder="1" applyFill="1" applyFont="1" applyAlignment="1" applyProtection="1">
      <alignment horizontal="center" indent="0" readingOrder="0" shrinkToFit="0" vertical="bottom" wrapText="0"/>
      <protection hidden="0" locked="1"/>
    </xf>
    <xf numFmtId="0" fontId="1" fillId="3" borderId="3" xfId="0" applyBorder="1" applyFill="1" applyFont="1" applyAlignment="1" applyProtection="1">
      <alignment horizontal="left" indent="0" readingOrder="0" shrinkToFit="0" vertical="top" wrapText="1"/>
      <protection hidden="0" locked="1"/>
    </xf>
    <xf numFmtId="167" fontId="1" fillId="3" borderId="3" xfId="0" applyBorder="1" applyFill="1" applyFont="1" applyAlignment="1" applyProtection="1" applyNumberFormat="1">
      <alignment horizontal="left" indent="0" readingOrder="0" shrinkToFit="0" vertical="top" wrapText="1"/>
      <protection hidden="0" locked="1"/>
    </xf>
    <xf numFmtId="1" fontId="1" fillId="3" borderId="3" xfId="0" applyBorder="1" applyFill="1" applyFont="1" applyAlignment="1" applyProtection="1" applyNumberFormat="1">
      <alignment horizontal="left" indent="0" readingOrder="0" shrinkToFit="0" vertical="top" wrapText="1"/>
      <protection hidden="0" locked="1"/>
    </xf>
    <xf numFmtId="0" fontId="1" fillId="3" borderId="3" xfId="0" applyBorder="1" applyFill="1" applyFont="1" applyAlignment="1" applyProtection="1">
      <alignment horizontal="general" indent="0" readingOrder="0" shrinkToFit="0" vertical="bottom" wrapText="1"/>
      <protection hidden="0" locked="1"/>
    </xf>
    <xf numFmtId="0" fontId="3" fillId="3" borderId="3" xfId="0" applyBorder="1" applyFill="1" applyFont="1" applyAlignment="1" applyProtection="1">
      <alignment horizontal="left" indent="0" readingOrder="0" shrinkToFit="0" vertical="top" wrapText="1"/>
      <protection hidden="0" locked="1"/>
    </xf>
    <xf numFmtId="3" fontId="3" fillId="3" borderId="3" xfId="0" applyBorder="1" applyFill="1" applyFont="1" applyAlignment="1" applyProtection="1" applyNumberFormat="1">
      <alignment horizontal="left" indent="0" readingOrder="0" shrinkToFit="0" vertical="top" wrapText="1"/>
      <protection hidden="0" locked="1"/>
    </xf>
    <xf numFmtId="168" fontId="3" fillId="3" borderId="3" xfId="0" applyBorder="1" applyFill="1" applyFont="1" applyAlignment="1" applyProtection="1" applyNumberFormat="1">
      <alignment horizontal="left" indent="0" readingOrder="0" shrinkToFit="0" vertical="top" wrapText="1"/>
      <protection hidden="0" locked="1"/>
    </xf>
    <xf numFmtId="167" fontId="3" fillId="3" borderId="3" xfId="0" applyBorder="1" applyFill="1" applyFont="1" applyAlignment="1" applyProtection="1" applyNumberFormat="1">
      <alignment horizontal="left" indent="0" readingOrder="0" shrinkToFit="0" vertical="top" wrapText="1"/>
      <protection hidden="0" locked="1"/>
    </xf>
    <xf numFmtId="1" fontId="3" fillId="3" borderId="3" xfId="0" applyBorder="1" applyFill="1" applyFont="1" applyAlignment="1" applyProtection="1" applyNumberFormat="1">
      <alignment horizontal="left" indent="0" readingOrder="0" shrinkToFit="0" vertical="top" wrapText="1"/>
      <protection hidden="0" locked="1"/>
    </xf>
    <xf numFmtId="165" fontId="3" fillId="3" borderId="3" xfId="0" applyBorder="1" applyFill="1" applyFont="1" applyAlignment="1" applyProtection="1" applyNumberFormat="1">
      <alignment horizontal="left" indent="0" readingOrder="0" shrinkToFit="0" vertical="top" wrapText="1"/>
      <protection hidden="0" locked="1"/>
    </xf>
    <xf numFmtId="9" fontId="3" fillId="3" borderId="3" xfId="0" applyBorder="1" applyFill="1" applyFont="1" applyAlignment="1" applyProtection="1" applyNumberFormat="1">
      <alignment horizontal="left" indent="0" readingOrder="0" shrinkToFit="0" vertical="top" wrapText="1"/>
      <protection hidden="0" locked="1"/>
    </xf>
    <xf numFmtId="165" fontId="3" fillId="3" borderId="3" xfId="0" applyBorder="1" applyFill="1" applyFont="1" applyAlignment="1" applyProtection="1" applyNumberFormat="1">
      <alignment horizontal="general" indent="0" readingOrder="0" shrinkToFit="0" vertical="bottom" wrapText="1"/>
      <protection hidden="0" locked="1"/>
    </xf>
    <xf numFmtId="165" fontId="8" fillId="4" borderId="5" xfId="0" applyBorder="1" applyFill="1" applyFont="1" applyAlignment="1" applyProtection="1" applyNumberFormat="1">
      <alignment horizontal="right" indent="0" readingOrder="0" shrinkToFit="0" vertical="top" wrapText="1"/>
      <protection hidden="0" locked="1"/>
    </xf>
    <xf numFmtId="0" fontId="3" fillId="3" borderId="3" xfId="0" applyBorder="1" applyFill="1" applyFont="1" applyAlignment="1" applyProtection="1">
      <alignment horizontal="general" indent="0" readingOrder="0" shrinkToFit="0" vertical="bottom" wrapText="1"/>
      <protection hidden="0" locked="1"/>
    </xf>
    <xf numFmtId="0" fontId="9" fillId="0" borderId="3" xfId="0" applyBorder="1" applyFill="1" applyFont="1" applyAlignment="1" applyProtection="1">
      <alignment horizontal="general" indent="0" readingOrder="0" shrinkToFit="0" vertical="bottom" wrapText="1"/>
      <protection hidden="0" locked="1"/>
    </xf>
    <xf numFmtId="0" fontId="9" fillId="0" borderId="4" xfId="0" applyBorder="1" applyFill="1" applyFont="1" applyAlignment="1" applyProtection="1">
      <alignment horizontal="general" indent="0" readingOrder="0" shrinkToFit="0" vertical="bottom" wrapText="1"/>
      <protection hidden="0" locked="1"/>
    </xf>
    <xf numFmtId="167" fontId="4" fillId="3" borderId="3" xfId="0" applyBorder="1" applyFill="1" applyFont="1" applyAlignment="1" applyProtection="1" applyNumberFormat="1">
      <alignment horizontal="center" indent="0" readingOrder="0" shrinkToFit="0" vertical="top" wrapText="1"/>
      <protection hidden="0" locked="1"/>
    </xf>
    <xf numFmtId="0" fontId="4" fillId="3" borderId="3" xfId="0" applyBorder="1" applyFill="1" applyFont="1" applyAlignment="1" applyProtection="1">
      <alignment horizontal="center" indent="0" readingOrder="0" shrinkToFit="0" vertical="top" wrapText="1"/>
      <protection hidden="0" locked="1"/>
    </xf>
    <xf numFmtId="1" fontId="4" fillId="3" borderId="3" xfId="0" applyBorder="1" applyFill="1" applyFont="1" applyAlignment="1" applyProtection="1" applyNumberFormat="1">
      <alignment horizontal="center" indent="0" readingOrder="0" shrinkToFit="0" vertical="top" wrapText="1"/>
      <protection hidden="0" locked="1"/>
    </xf>
    <xf numFmtId="165" fontId="4" fillId="3" borderId="3" xfId="0" applyBorder="1" applyFill="1" applyFont="1" applyAlignment="1" applyProtection="1" applyNumberFormat="1">
      <alignment horizontal="center" indent="0" readingOrder="0" shrinkToFit="0" vertical="top" wrapText="1"/>
      <protection hidden="0" locked="1"/>
    </xf>
    <xf numFmtId="0" fontId="3" fillId="3" borderId="3" xfId="0" applyBorder="1" applyFill="1" applyFont="1" applyAlignment="1" applyProtection="1">
      <alignment horizontal="general" indent="0" readingOrder="0" shrinkToFit="0" vertical="center" wrapText="1"/>
      <protection hidden="0" locked="1"/>
    </xf>
    <xf numFmtId="165" fontId="3" fillId="3" borderId="3" xfId="0" applyBorder="1" applyFill="1" applyFont="1" applyAlignment="1" applyProtection="1" applyNumberFormat="1">
      <alignment horizontal="center" indent="0" readingOrder="0" shrinkToFit="0" vertical="center" wrapText="1"/>
      <protection hidden="0" locked="1"/>
    </xf>
    <xf numFmtId="8" fontId="3" fillId="3" borderId="3" xfId="0" applyBorder="1" applyFill="1" applyFont="1" applyAlignment="1" applyProtection="1" applyNumberFormat="1">
      <alignment horizontal="center" indent="0" readingOrder="0" shrinkToFit="0" vertical="center" wrapText="1"/>
      <protection hidden="0" locked="1"/>
    </xf>
    <xf numFmtId="0" fontId="7" fillId="7" borderId="5" xfId="0" applyBorder="1" applyFill="1" applyFont="1" applyAlignment="1" applyProtection="1">
      <alignment horizontal="center" indent="0" readingOrder="0" shrinkToFit="0" vertical="center" wrapText="1"/>
      <protection hidden="0" locked="1"/>
    </xf>
    <xf numFmtId="0" fontId="8" fillId="7" borderId="5" xfId="0" applyBorder="1" applyFill="1" applyFont="1" applyAlignment="1" applyProtection="1">
      <alignment horizontal="center" indent="0" readingOrder="0" shrinkToFit="0" vertical="center" wrapText="1"/>
      <protection hidden="0" locked="1"/>
    </xf>
    <xf numFmtId="0" fontId="4" fillId="3" borderId="3" xfId="0" applyBorder="1" applyFill="1" applyFont="1" applyAlignment="1" applyProtection="1">
      <alignment horizontal="general" indent="0" readingOrder="0" shrinkToFit="0" vertical="center" wrapText="1"/>
      <protection hidden="0" locked="1"/>
    </xf>
    <xf numFmtId="167" fontId="4" fillId="3" borderId="3" xfId="0" applyBorder="1" applyFill="1" applyFont="1" applyAlignment="1" applyProtection="1" applyNumberFormat="1">
      <alignment horizontal="general" indent="0" readingOrder="0" shrinkToFit="0" vertical="bottom" wrapText="1"/>
      <protection hidden="0" locked="1"/>
    </xf>
    <xf numFmtId="167" fontId="3" fillId="3" borderId="3" xfId="0" applyBorder="1" applyFill="1" applyFont="1" applyAlignment="1" applyProtection="1" applyNumberFormat="1">
      <alignment horizontal="general" indent="0" readingOrder="0" shrinkToFit="0" vertical="bottom" wrapText="1"/>
      <protection hidden="0" locked="1"/>
    </xf>
    <xf numFmtId="1" fontId="3" fillId="3" borderId="3" xfId="0" applyBorder="1" applyFill="1" applyFont="1" applyAlignment="1" applyProtection="1" applyNumberFormat="1">
      <alignment horizontal="general" indent="0" readingOrder="0" shrinkToFit="0" vertical="bottom" wrapText="1"/>
      <protection hidden="0" locked="1"/>
    </xf>
    <xf numFmtId="1" fontId="3" fillId="3" borderId="3" xfId="0" applyBorder="1" applyFill="1" applyFont="1" applyAlignment="1" applyProtection="1" applyNumberFormat="1">
      <alignment horizontal="right" indent="0" readingOrder="0" shrinkToFit="0" vertical="top" wrapText="1"/>
      <protection hidden="0" locked="1"/>
    </xf>
    <xf numFmtId="165" fontId="9" fillId="0" borderId="3" xfId="0" applyBorder="1" applyFill="1" applyFont="1" applyAlignment="1" applyProtection="1" applyNumberFormat="1">
      <alignment horizontal="general" indent="0" readingOrder="0" shrinkToFit="0" vertical="bottom" wrapText="1"/>
      <protection hidden="0" locked="1"/>
    </xf>
    <xf numFmtId="0" fontId="1" fillId="0" borderId="18" xfId="0" applyBorder="1" applyFill="1" applyFont="1" applyAlignment="1" applyProtection="1">
      <alignment horizontal="general" indent="0" readingOrder="0" shrinkToFit="0" vertical="bottom" wrapText="1"/>
      <protection hidden="0" locked="1"/>
    </xf>
    <xf numFmtId="165" fontId="9" fillId="3" borderId="3" xfId="0" applyBorder="1" applyFill="1" applyFont="1" applyAlignment="1" applyProtection="1" applyNumberFormat="1">
      <alignment horizontal="general" indent="0" readingOrder="0" shrinkToFit="0" vertical="bottom" wrapText="1"/>
      <protection hidden="0" locked="1"/>
    </xf>
    <xf numFmtId="0" fontId="9" fillId="3" borderId="3" xfId="0" applyBorder="1" applyFill="1" applyFont="1" applyAlignment="1" applyProtection="1">
      <alignment horizontal="general" indent="0" readingOrder="0" shrinkToFit="0" vertical="bottom" wrapText="1"/>
      <protection hidden="0" locked="1"/>
    </xf>
    <xf numFmtId="0" fontId="9" fillId="3" borderId="4" xfId="0" applyBorder="1" applyFill="1" applyFont="1" applyAlignment="1" applyProtection="1">
      <alignment horizontal="general" indent="0" readingOrder="0" shrinkToFit="0" vertical="bottom" wrapText="1"/>
      <protection hidden="0" locked="1"/>
    </xf>
    <xf numFmtId="167" fontId="4" fillId="3" borderId="3" xfId="0" applyBorder="1" applyFill="1" applyFont="1" applyAlignment="1" applyProtection="1" applyNumberFormat="1">
      <alignment horizontal="left" indent="0" readingOrder="0" shrinkToFit="0" vertical="top" wrapText="1"/>
      <protection hidden="0" locked="1"/>
    </xf>
    <xf numFmtId="0" fontId="4" fillId="3" borderId="3" xfId="0" applyBorder="1" applyFill="1" applyFont="1" applyAlignment="1" applyProtection="1">
      <alignment horizontal="left" indent="0" readingOrder="0" shrinkToFit="0" vertical="top" wrapText="1"/>
      <protection hidden="0" locked="1"/>
    </xf>
    <xf numFmtId="1" fontId="4" fillId="3" borderId="3" xfId="0" applyBorder="1" applyFill="1" applyFont="1" applyAlignment="1" applyProtection="1" applyNumberFormat="1">
      <alignment horizontal="left" indent="0" readingOrder="0" shrinkToFit="0" vertical="top" wrapText="1"/>
      <protection hidden="0" locked="1"/>
    </xf>
    <xf numFmtId="0" fontId="4" fillId="3" borderId="3" xfId="0" applyBorder="1" applyFill="1" applyFont="1" applyAlignment="1" applyProtection="1">
      <alignment horizontal="general" indent="0" readingOrder="0" shrinkToFit="0" vertical="bottom" wrapText="1"/>
      <protection hidden="0" locked="1"/>
    </xf>
    <xf numFmtId="0" fontId="10" fillId="0" borderId="3" xfId="0" applyBorder="1" applyFill="1" applyFont="1" applyAlignment="1" applyProtection="1">
      <alignment horizontal="general" indent="0" readingOrder="0" shrinkToFit="0" vertical="bottom" wrapText="1"/>
      <protection hidden="0" locked="1"/>
    </xf>
    <xf numFmtId="0" fontId="10" fillId="0" borderId="4" xfId="0" applyBorder="1" applyFill="1" applyFont="1" applyAlignment="1" applyProtection="1">
      <alignment horizontal="general" indent="0" readingOrder="0" shrinkToFit="0" vertical="bottom" wrapText="1"/>
      <protection hidden="0" locked="1"/>
    </xf>
    <xf numFmtId="167" fontId="3" fillId="3" borderId="28" xfId="0" applyBorder="1" applyFill="1" applyFont="1" applyAlignment="1" applyProtection="1" applyNumberFormat="1">
      <alignment horizontal="left" indent="0" readingOrder="0" shrinkToFit="0" vertical="top" wrapText="1"/>
      <protection hidden="0" locked="1"/>
    </xf>
    <xf numFmtId="168" fontId="1" fillId="2" borderId="5" xfId="0" applyBorder="1" applyFill="1" applyFont="1" applyAlignment="1" applyProtection="1" applyNumberFormat="1">
      <alignment horizontal="left" indent="0" readingOrder="0" shrinkToFit="0" vertical="top" wrapText="1"/>
      <protection hidden="0" locked="1"/>
    </xf>
    <xf numFmtId="165" fontId="1" fillId="2" borderId="5" xfId="0" applyBorder="1" applyFill="1" applyFont="1" applyAlignment="1" applyProtection="1" applyNumberFormat="1">
      <alignment horizontal="general" indent="0" readingOrder="0" shrinkToFit="0" vertical="bottom" wrapText="1"/>
      <protection hidden="0" locked="1"/>
    </xf>
    <xf numFmtId="0" fontId="1" fillId="3" borderId="13" xfId="0" applyBorder="1" applyFill="1" applyFont="1" applyAlignment="1" applyProtection="1">
      <alignment horizontal="general" indent="0" readingOrder="0" shrinkToFit="0" vertical="bottom" wrapText="1"/>
      <protection hidden="0" locked="1"/>
    </xf>
    <xf numFmtId="0" fontId="1" fillId="2" borderId="5" xfId="0" applyBorder="1" applyFill="1" applyFont="1" applyAlignment="1" applyProtection="1">
      <alignment horizontal="left" indent="0" readingOrder="0" shrinkToFit="0" vertical="top" wrapText="1"/>
      <protection hidden="0" locked="1"/>
    </xf>
    <xf numFmtId="1" fontId="1" fillId="2" borderId="5" xfId="0" applyBorder="1" applyFill="1" applyFont="1" applyAlignment="1" applyProtection="1" applyNumberFormat="1">
      <alignment horizontal="left" indent="0" readingOrder="0" shrinkToFit="0" vertical="top" wrapText="1"/>
      <protection hidden="0" locked="1"/>
    </xf>
    <xf numFmtId="0" fontId="1" fillId="2" borderId="5" xfId="0" applyBorder="1" applyFill="1" applyFont="1" applyAlignment="1" applyProtection="1">
      <alignment horizontal="general" indent="0" readingOrder="0" shrinkToFit="0" vertical="bottom" wrapText="1"/>
      <protection hidden="0" locked="1"/>
    </xf>
    <xf numFmtId="1" fontId="1" fillId="3" borderId="27" xfId="0" applyBorder="1" applyFill="1" applyFont="1" applyAlignment="1" applyProtection="1" applyNumberFormat="1">
      <alignment horizontal="left" indent="0" readingOrder="0" shrinkToFit="0" vertical="top" wrapText="1"/>
      <protection hidden="0" locked="1"/>
    </xf>
    <xf numFmtId="0" fontId="1" fillId="3" borderId="27" xfId="0" applyBorder="1" applyFill="1" applyFont="1" applyAlignment="1" applyProtection="1">
      <alignment horizontal="general" indent="0" readingOrder="0" shrinkToFit="0" vertical="bottom" wrapText="1"/>
      <protection hidden="0" locked="1"/>
    </xf>
    <xf numFmtId="165" fontId="1" fillId="3" borderId="27" xfId="0" applyBorder="1" applyFill="1" applyFont="1" applyAlignment="1" applyProtection="1" applyNumberFormat="1">
      <alignment horizontal="general" indent="0" readingOrder="0" shrinkToFit="0" vertical="bottom" wrapText="1"/>
      <protection hidden="0" locked="1"/>
    </xf>
    <xf numFmtId="165" fontId="1" fillId="3" borderId="3" xfId="0" applyBorder="1" applyFill="1" applyFont="1" applyAlignment="1" applyProtection="1" applyNumberFormat="1">
      <alignment horizontal="general" indent="0" readingOrder="0" shrinkToFit="0" vertical="bottom" wrapText="1"/>
      <protection hidden="0" locked="1"/>
    </xf>
    <xf numFmtId="0" fontId="0" fillId="0" borderId="4" xfId="0" applyBorder="1" applyFill="1" applyFont="1" applyAlignment="1" applyProtection="1">
      <alignment horizontal="general" indent="0" readingOrder="0" shrinkToFit="0" vertical="bottom" wrapText="1"/>
      <protection hidden="0" locked="1"/>
    </xf>
    <xf numFmtId="167" fontId="1" fillId="3" borderId="29" xfId="0" applyBorder="1" applyFill="1" applyFont="1" applyAlignment="1" applyProtection="1" applyNumberFormat="1">
      <alignment horizontal="left" indent="0" readingOrder="0" shrinkToFit="0" vertical="top" wrapText="1"/>
      <protection hidden="0" locked="1"/>
    </xf>
    <xf numFmtId="0" fontId="1" fillId="3" borderId="29" xfId="0" applyBorder="1" applyFill="1" applyFont="1" applyAlignment="1" applyProtection="1">
      <alignment horizontal="left" indent="0" readingOrder="0" shrinkToFit="0" vertical="top" wrapText="1"/>
      <protection hidden="0" locked="1"/>
    </xf>
    <xf numFmtId="1" fontId="1" fillId="3" borderId="29" xfId="0" applyBorder="1" applyFill="1" applyFont="1" applyAlignment="1" applyProtection="1" applyNumberFormat="1">
      <alignment horizontal="left" indent="0" readingOrder="0" shrinkToFit="0" vertical="top" wrapText="1"/>
      <protection hidden="0" locked="1"/>
    </xf>
    <xf numFmtId="0" fontId="1" fillId="3" borderId="29" xfId="0" applyBorder="1" applyFill="1" applyFont="1" applyAlignment="1" applyProtection="1">
      <alignment horizontal="general" indent="0" readingOrder="0" shrinkToFit="0" vertical="bottom" wrapText="1"/>
      <protection hidden="0" locked="1"/>
    </xf>
    <xf numFmtId="0" fontId="2" fillId="0" borderId="8" xfId="0" applyBorder="1" applyFill="1" applyFont="1" applyAlignment="1" applyProtection="1">
      <alignment horizontal="center" indent="0" readingOrder="0" shrinkToFit="0" vertical="center" wrapText="1"/>
      <protection hidden="0" locked="1"/>
    </xf>
    <xf numFmtId="0" fontId="3" fillId="3" borderId="28" xfId="0" applyBorder="1" applyFill="1" applyFont="1" applyAlignment="1" applyProtection="1">
      <alignment horizontal="left" indent="0" readingOrder="0" shrinkToFit="0" vertical="top" wrapText="1"/>
      <protection hidden="0" locked="1"/>
    </xf>
    <xf numFmtId="167" fontId="2" fillId="8" borderId="30" xfId="0" applyBorder="1" applyFill="1" applyFont="1" applyAlignment="1" applyProtection="1" applyNumberFormat="1">
      <alignment horizontal="center" indent="0" readingOrder="0" shrinkToFit="0" vertical="top" wrapText="1"/>
      <protection hidden="0" locked="1"/>
    </xf>
    <xf numFmtId="0" fontId="2" fillId="8" borderId="30" xfId="0" applyBorder="1" applyFill="1" applyFont="1" applyAlignment="1" applyProtection="1">
      <alignment horizontal="center" indent="0" readingOrder="0" shrinkToFit="0" vertical="top" wrapText="1"/>
      <protection hidden="0" locked="1"/>
    </xf>
    <xf numFmtId="1" fontId="2" fillId="8" borderId="30" xfId="0" applyBorder="1" applyFill="1" applyFont="1" applyAlignment="1" applyProtection="1" applyNumberFormat="1">
      <alignment horizontal="center" indent="0" readingOrder="0" shrinkToFit="0" vertical="top" wrapText="1"/>
      <protection hidden="0" locked="1"/>
    </xf>
    <xf numFmtId="165" fontId="2" fillId="8" borderId="30" xfId="0" applyBorder="1" applyFill="1" applyFont="1" applyAlignment="1" applyProtection="1" applyNumberFormat="1">
      <alignment horizontal="center" indent="0" readingOrder="0" shrinkToFit="0" vertical="top" wrapText="1"/>
      <protection hidden="0" locked="1"/>
    </xf>
    <xf numFmtId="0" fontId="3" fillId="3" borderId="13" xfId="0" applyBorder="1" applyFill="1" applyFont="1" applyAlignment="1" applyProtection="1">
      <alignment horizontal="general" indent="0" readingOrder="0" shrinkToFit="0" vertical="bottom" wrapText="1"/>
      <protection hidden="0" locked="1"/>
    </xf>
    <xf numFmtId="0" fontId="3" fillId="3" borderId="28" xfId="0" applyBorder="1" applyFill="1" applyFont="1" applyAlignment="1" applyProtection="1">
      <alignment horizontal="general" indent="0" readingOrder="0" shrinkToFit="0" vertical="center" wrapText="1"/>
      <protection hidden="0" locked="1"/>
    </xf>
    <xf numFmtId="167" fontId="1" fillId="8" borderId="30" xfId="0" applyBorder="1" applyFill="1" applyFont="1" applyAlignment="1" applyProtection="1" applyNumberFormat="1">
      <alignment horizontal="left" indent="0" readingOrder="0" shrinkToFit="0" vertical="top" wrapText="1"/>
      <protection hidden="0" locked="1"/>
    </xf>
    <xf numFmtId="1" fontId="1" fillId="8" borderId="30" xfId="0" applyBorder="1" applyFill="1" applyFont="1" applyAlignment="1" applyProtection="1" applyNumberFormat="1">
      <alignment horizontal="left" indent="0" readingOrder="0" shrinkToFit="0" vertical="top" wrapText="1"/>
      <protection hidden="0" locked="1"/>
    </xf>
    <xf numFmtId="165" fontId="1" fillId="8" borderId="30" xfId="0" applyBorder="1" applyFill="1" applyFont="1" applyAlignment="1" applyProtection="1" applyNumberFormat="1">
      <alignment horizontal="left" indent="0" readingOrder="0" shrinkToFit="0" vertical="top" wrapText="1"/>
      <protection hidden="0" locked="1"/>
    </xf>
    <xf numFmtId="165" fontId="1" fillId="8" borderId="30" xfId="0" applyBorder="1" applyFill="1" applyFont="1" applyAlignment="1" applyProtection="1" applyNumberFormat="1">
      <alignment horizontal="center" indent="0" readingOrder="0" shrinkToFit="0" vertical="center" wrapText="1"/>
      <protection hidden="0" locked="1"/>
    </xf>
    <xf numFmtId="8" fontId="1" fillId="8" borderId="30" xfId="0" applyBorder="1" applyFill="1" applyFont="1" applyAlignment="1" applyProtection="1" applyNumberFormat="1">
      <alignment horizontal="center" indent="0" readingOrder="0" shrinkToFit="0" vertical="center" wrapText="1"/>
      <protection hidden="0" locked="1"/>
    </xf>
    <xf numFmtId="165" fontId="3" fillId="3" borderId="13" xfId="0" applyBorder="1" applyFill="1" applyFont="1" applyAlignment="1" applyProtection="1" applyNumberFormat="1">
      <alignment horizontal="general" indent="0" readingOrder="0" shrinkToFit="0" vertical="bottom" wrapText="1"/>
      <protection hidden="0" locked="1"/>
    </xf>
    <xf numFmtId="0" fontId="4" fillId="3" borderId="28" xfId="0" applyBorder="1" applyFill="1" applyFont="1" applyAlignment="1" applyProtection="1">
      <alignment horizontal="general" indent="0" readingOrder="0" shrinkToFit="0" vertical="center" wrapText="1"/>
      <protection hidden="0" locked="1"/>
    </xf>
    <xf numFmtId="167" fontId="2" fillId="8" borderId="30" xfId="0" applyBorder="1" applyFill="1" applyFont="1" applyAlignment="1" applyProtection="1" applyNumberFormat="1">
      <alignment horizontal="general" indent="0" readingOrder="0" shrinkToFit="0" vertical="bottom" wrapText="1"/>
      <protection hidden="0" locked="1"/>
    </xf>
    <xf numFmtId="0" fontId="1" fillId="8" borderId="30" xfId="0" applyBorder="1" applyFill="1" applyFont="1" applyAlignment="1" applyProtection="1">
      <alignment horizontal="general" indent="0" readingOrder="0" shrinkToFit="0" vertical="bottom" wrapText="1"/>
      <protection hidden="0" locked="1"/>
    </xf>
    <xf numFmtId="167" fontId="1" fillId="8" borderId="30" xfId="0" applyBorder="1" applyFill="1" applyFont="1" applyAlignment="1" applyProtection="1" applyNumberFormat="1">
      <alignment horizontal="general" indent="0" readingOrder="0" shrinkToFit="0" vertical="bottom" wrapText="1"/>
      <protection hidden="0" locked="1"/>
    </xf>
    <xf numFmtId="1" fontId="1" fillId="8" borderId="30" xfId="0" applyBorder="1" applyFill="1" applyFont="1" applyAlignment="1" applyProtection="1" applyNumberFormat="1">
      <alignment horizontal="general" indent="0" readingOrder="0" shrinkToFit="0" vertical="bottom" wrapText="1"/>
      <protection hidden="0" locked="1"/>
    </xf>
    <xf numFmtId="165" fontId="1" fillId="8" borderId="30" xfId="0" applyBorder="1" applyFill="1" applyFont="1" applyAlignment="1" applyProtection="1" applyNumberFormat="1">
      <alignment horizontal="general" indent="0" readingOrder="0" shrinkToFit="0" vertical="bottom" wrapText="1"/>
      <protection hidden="0" locked="1"/>
    </xf>
    <xf numFmtId="0" fontId="1" fillId="8" borderId="30" xfId="0" applyBorder="1" applyFill="1" applyFont="1" applyAlignment="1" applyProtection="1">
      <alignment horizontal="left" indent="0" readingOrder="0" shrinkToFit="0" vertical="top" wrapText="1"/>
      <protection hidden="0" locked="1"/>
    </xf>
    <xf numFmtId="1" fontId="1" fillId="8" borderId="30" xfId="0" applyBorder="1" applyFill="1" applyFont="1" applyAlignment="1" applyProtection="1" applyNumberFormat="1">
      <alignment horizontal="right" indent="0" readingOrder="0" shrinkToFit="0" vertical="top" wrapText="1"/>
      <protection hidden="0" locked="1"/>
    </xf>
    <xf numFmtId="167" fontId="1" fillId="3" borderId="27" xfId="0" applyBorder="1" applyFill="1" applyFont="1" applyAlignment="1" applyProtection="1" applyNumberFormat="1">
      <alignment horizontal="left" indent="0" readingOrder="0" shrinkToFit="0" vertical="top" wrapText="1"/>
      <protection hidden="0" locked="1"/>
    </xf>
    <xf numFmtId="0" fontId="1" fillId="3" borderId="27" xfId="0" applyBorder="1" applyFill="1" applyFont="1" applyAlignment="1" applyProtection="1">
      <alignment horizontal="left" indent="0" readingOrder="0" shrinkToFit="0" vertical="top" wrapText="1"/>
      <protection hidden="0" locked="1"/>
    </xf>
    <xf numFmtId="0" fontId="1" fillId="3" borderId="4" xfId="0" applyBorder="1" applyFill="1" applyFont="1" applyAlignment="1" applyProtection="1">
      <alignment horizontal="general" indent="0" readingOrder="0" shrinkToFit="0" vertical="bottom" wrapText="1"/>
      <protection hidden="0" locked="1"/>
    </xf>
    <xf numFmtId="0" fontId="2" fillId="3" borderId="3" xfId="0" applyBorder="1" applyFill="1" applyFont="1" applyAlignment="1" applyProtection="1">
      <alignment horizontal="left" indent="0" readingOrder="0" shrinkToFit="0" vertical="top" wrapText="1"/>
      <protection hidden="0" locked="1"/>
    </xf>
    <xf numFmtId="167" fontId="2" fillId="3" borderId="3" xfId="0" applyBorder="1" applyFill="1" applyFont="1" applyAlignment="1" applyProtection="1" applyNumberFormat="1">
      <alignment horizontal="left" indent="0" readingOrder="0" shrinkToFit="0" vertical="top" wrapText="1"/>
      <protection hidden="0" locked="1"/>
    </xf>
    <xf numFmtId="1" fontId="2" fillId="3" borderId="3" xfId="0" applyBorder="1" applyFill="1" applyFont="1" applyAlignment="1" applyProtection="1" applyNumberFormat="1">
      <alignment horizontal="left" indent="0" readingOrder="0" shrinkToFit="0" vertical="top" wrapText="1"/>
      <protection hidden="0" locked="1"/>
    </xf>
    <xf numFmtId="0" fontId="2" fillId="3" borderId="3" xfId="0" applyBorder="1" applyFill="1" applyFont="1" applyAlignment="1" applyProtection="1">
      <alignment horizontal="general" indent="0" readingOrder="0" shrinkToFit="0" vertical="bottom" wrapText="1"/>
      <protection hidden="0" locked="1"/>
    </xf>
    <xf numFmtId="0" fontId="2" fillId="2" borderId="8" xfId="0" applyBorder="1" applyFill="1" applyFont="1" applyAlignment="1" applyProtection="1">
      <alignment horizontal="left" indent="0" readingOrder="0" shrinkToFit="0" vertical="top" wrapText="1"/>
      <protection hidden="0" locked="1"/>
    </xf>
    <xf numFmtId="9" fontId="8" fillId="7" borderId="5" xfId="0" applyBorder="1" applyFill="1" applyFont="1" applyAlignment="1" applyProtection="1" applyNumberFormat="1">
      <alignment horizontal="center" indent="0" readingOrder="0" shrinkToFit="0" vertical="center" wrapText="1"/>
      <protection hidden="0" locked="1"/>
    </xf>
    <xf numFmtId="9" fontId="2" fillId="7" borderId="5" xfId="0" applyBorder="1" applyFill="1" applyFont="1" applyAlignment="1" applyProtection="1" applyNumberFormat="1">
      <alignment horizontal="center" indent="0" readingOrder="0" shrinkToFit="0" vertical="center" wrapText="1"/>
      <protection hidden="0" locked="1"/>
    </xf>
    <xf numFmtId="0" fontId="2" fillId="7" borderId="5" xfId="0" applyBorder="1" applyFill="1" applyFont="1" applyAlignment="1" applyProtection="1">
      <alignment horizontal="left" indent="0" readingOrder="0" shrinkToFit="0" vertical="top" wrapText="1"/>
      <protection hidden="0" locked="1"/>
    </xf>
  </cellXfs>
</styleSheet>
</file>

<file path=xl/_rels/workbook.xml.rels>&#65279;<?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styles" Target="styles.xml" /><Relationship Id="rId9" Type="http://schemas.openxmlformats.org/officeDocument/2006/relationships/sharedStrings" Target="sharedStrings.xml" /></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worksheets/_rels/sheet1.xml.rels>&#65279;<?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&#65279;<?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_rels/sheet3.xml.rels>&#65279;<?xml version="1.0" encoding="utf-8" standalone="yes"?><Relationships xmlns="http://schemas.openxmlformats.org/package/2006/relationships"><Relationship Id="rId1" Type="http://schemas.openxmlformats.org/officeDocument/2006/relationships/printerSettings" Target="../printerSettings/printerSettings3.bin" /></Relationships>
</file>

<file path=xl/worksheets/_rels/sheet4.xml.rels>&#65279;<?xml version="1.0" encoding="utf-8" standalone="yes"?><Relationships xmlns="http://schemas.openxmlformats.org/package/2006/relationships"><Relationship Id="rId1" Type="http://schemas.openxmlformats.org/officeDocument/2006/relationships/printerSettings" Target="../printerSettings/printerSettings4.bin" /></Relationships>
</file>

<file path=xl/worksheets/_rels/sheet5.xml.rels>&#65279;<?xml version="1.0" encoding="utf-8" standalone="yes"?><Relationships xmlns="http://schemas.openxmlformats.org/package/2006/relationships"><Relationship Id="rId1" Type="http://schemas.openxmlformats.org/officeDocument/2006/relationships/printerSettings" Target="../printerSettings/printerSettings5.bin" /></Relationships>
</file>

<file path=xl/worksheets/_rels/sheet6.xml.rels>&#65279;<?xml version="1.0" encoding="utf-8" standalone="yes"?><Relationships xmlns="http://schemas.openxmlformats.org/package/2006/relationships"><Relationship Id="rId1" Type="http://schemas.openxmlformats.org/officeDocument/2006/relationships/printerSettings" Target="../printerSettings/printerSettings6.bin" /></Relationships>
</file>

<file path=xl/worksheets/_rels/sheet7.xml.rels>&#65279;<?xml version="1.0" encoding="utf-8" standalone="yes"?><Relationships xmlns="http://schemas.openxmlformats.org/package/2006/relationships"><Relationship Id="rId1" Type="http://schemas.openxmlformats.org/officeDocument/2006/relationships/printerSettings" Target="../printerSettings/printerSettings7.bin"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A2" sqref="A2:L2"/>
    </sheetView>
  </sheetViews>
  <sheetFormatPr defaultColWidth="5.7109375" defaultRowHeight="13.5"/>
  <cols>
    <col min="1" max="1" width="13.29" style="1" customWidth="1"/>
    <col min="2" max="2" width="13.29" style="1" customWidth="1"/>
    <col min="3" max="3" width="13.29" style="1" customWidth="1"/>
    <col min="4" max="4" width="8.29" style="1" customWidth="1"/>
    <col min="5" max="5" width="3.43" style="1" customWidth="1"/>
    <col min="6" max="6" width="5.71" style="1" customWidth="1"/>
    <col min="7" max="7" width="6.29" style="1" customWidth="1"/>
    <col min="8" max="8" width="8.71" style="1" customWidth="1"/>
    <col min="9" max="9" width="14.57" style="1" customWidth="1"/>
    <col min="10" max="10" width="15.29" style="1" customWidth="1"/>
    <col min="11" max="11" width="13.71" style="1" customWidth="1"/>
    <col min="12" max="12" width="15.29" style="1" customWidth="1"/>
    <col min="13" max="13" width="55.71" style="1" customWidth="1"/>
    <col min="14" max="14" width="49.71" style="2" customWidth="1"/>
    <col min="15" max="15" width="19.29" style="3" customWidth="1"/>
    <col min="16" max="16" width="3.14" style="3" customWidth="1"/>
    <col min="17" max="17" width="12.71" style="4" customWidth="1"/>
    <col min="18" max="18" width="28.71" style="3" customWidth="1"/>
    <col min="19" max="19" width="8.14" style="5" customWidth="1"/>
    <col min="20" max="20" width="8.43" style="3" customWidth="1"/>
    <col min="21" max="21" width="34.71" style="5" customWidth="1"/>
    <col min="22" max="22" width="13.71" style="6" customWidth="1"/>
    <col min="23" max="23" width="16.57" style="7" customWidth="1"/>
    <col min="24" max="24" width="10.71" style="7" customWidth="1"/>
    <col min="25" max="25" width="10.57" style="7" customWidth="1"/>
    <col min="26" max="26" width="12.71" style="7" customWidth="1"/>
    <col min="27" max="27" width="11.71" style="7" customWidth="1"/>
    <col min="28" max="28" width="7.71" style="7" customWidth="1"/>
    <col min="29" max="29" width="8.43" style="7" customWidth="1"/>
    <col min="30" max="30" width="1" style="7" customWidth="1"/>
    <col min="31" max="31" width="11.57" style="7" customWidth="1"/>
    <col min="32" max="32" width="11.57" style="7" customWidth="1"/>
    <col min="33" max="33" width="5.71" style="7" customWidth="1"/>
    <col min="34" max="34" width="5.71" style="7" customWidth="1"/>
    <col min="35" max="35" width="5.71" style="7" customWidth="1"/>
    <col min="36" max="36" width="5.71" style="7" customWidth="1"/>
    <col min="37" max="37" width="5.71" style="8" customWidth="1"/>
    <col min="38" max="38" width="5.71" style="1" customWidth="1"/>
    <col min="39" max="39" width="5.71" style="1" customWidth="1"/>
    <col min="40" max="40" width="5.71" style="1" customWidth="1"/>
    <col min="41" max="41" width="5.71" style="1" customWidth="1"/>
    <col min="42" max="42" width="5.71" style="1" customWidth="1"/>
    <col min="43" max="43" width="5.71" style="1" customWidth="1"/>
    <col min="44" max="44" width="5.71" style="1" customWidth="1"/>
    <col min="45" max="45" width="5.71" style="1" customWidth="1"/>
    <col min="46" max="46" width="5.71" style="1" customWidth="1"/>
    <col min="47" max="47" width="5.71" style="1" customWidth="1"/>
    <col min="48" max="48" width="5.71" style="1" customWidth="1"/>
    <col min="49" max="49" width="5.71" style="1" customWidth="1"/>
    <col min="50" max="50" width="5.71" style="1" customWidth="1"/>
    <col min="51" max="51" width="5.71" style="1" customWidth="1"/>
    <col min="52" max="52" width="5.71" style="1" customWidth="1"/>
    <col min="53" max="53" width="5.71" style="1" customWidth="1"/>
    <col min="54" max="54" width="5.71" style="1" customWidth="1"/>
    <col min="55" max="55" width="5.71" style="1" customWidth="1"/>
    <col min="56" max="56" width="5.71" style="1" customWidth="1"/>
    <col min="57" max="57" width="5.71" style="1" customWidth="1"/>
    <col min="58" max="58" width="5.71" style="1" customWidth="1"/>
    <col min="59" max="16384" width="5.7109375" style="1"/>
  </cols>
  <sheetData>
    <row r="1" ht="15.75" customHeight="1">
      <c r="A1" s="9" t="s">
        <v>0</v>
      </c>
      <c r="B1" s="9"/>
      <c r="C1" s="9"/>
      <c r="D1" s="9"/>
      <c r="E1" s="9"/>
      <c r="F1" s="9"/>
      <c r="G1" s="9"/>
      <c r="H1" s="9"/>
      <c r="I1" s="10"/>
      <c r="J1" s="10"/>
      <c r="K1" s="10"/>
      <c r="L1" s="10"/>
      <c r="M1" s="11" t="s">
        <v>1</v>
      </c>
      <c r="N1" s="12" t="s">
        <v>2</v>
      </c>
      <c r="O1" s="13" t="s">
        <v>3</v>
      </c>
      <c r="P1" s="14"/>
      <c r="Q1" s="15"/>
      <c r="R1" s="13" t="s">
        <v>4</v>
      </c>
      <c r="S1" s="16" t="s">
        <v>5</v>
      </c>
      <c r="T1" s="13"/>
      <c r="U1" s="17"/>
      <c r="V1" s="18">
        <v>0.875</v>
      </c>
      <c r="W1" s="19">
        <v>60.4</v>
      </c>
      <c r="X1" s="19">
        <v>250.9</v>
      </c>
      <c r="Y1" s="19">
        <v>439.2</v>
      </c>
      <c r="Z1" s="19">
        <v>262.1</v>
      </c>
      <c r="AA1" s="19">
        <v>40</v>
      </c>
      <c r="AB1" s="14"/>
      <c r="AC1" s="14"/>
      <c r="AD1" s="14"/>
      <c r="AE1" s="14"/>
      <c r="AF1" s="20">
        <v>44844</v>
      </c>
    </row>
    <row r="2" ht="15.75" customHeight="1">
      <c r="A2" s="21" t="s">
        <v>6</v>
      </c>
      <c r="B2" s="22"/>
      <c r="C2" s="22"/>
      <c r="D2" s="22"/>
      <c r="E2" s="22"/>
      <c r="F2" s="22"/>
      <c r="G2" s="22"/>
      <c r="H2" s="22"/>
      <c r="I2" s="23"/>
      <c r="J2" s="23"/>
      <c r="K2" s="23"/>
      <c r="L2" s="24"/>
      <c r="M2" s="11" t="s">
        <v>7</v>
      </c>
      <c r="N2" s="12" t="s">
        <v>2</v>
      </c>
      <c r="O2" s="13" t="s">
        <v>8</v>
      </c>
      <c r="P2" s="14"/>
      <c r="Q2" s="15" t="s">
        <v>5</v>
      </c>
      <c r="R2" s="13" t="s">
        <v>9</v>
      </c>
      <c r="S2" s="16">
        <v>1</v>
      </c>
      <c r="T2" s="13"/>
      <c r="U2" s="17" t="s">
        <v>10</v>
      </c>
      <c r="V2" s="18">
        <v>0.229166666666667</v>
      </c>
      <c r="W2" s="19">
        <v>96.3</v>
      </c>
      <c r="X2" s="19">
        <v>135.49</v>
      </c>
      <c r="Y2" s="19">
        <v>237.17</v>
      </c>
      <c r="Z2" s="19">
        <v>458.7</v>
      </c>
      <c r="AA2" s="19">
        <v>57.4</v>
      </c>
      <c r="AB2" s="14"/>
      <c r="AC2" s="14"/>
      <c r="AD2" s="14"/>
      <c r="AE2" s="14"/>
      <c r="AF2" s="20">
        <v>44876</v>
      </c>
    </row>
    <row r="3" ht="18.6" customHeight="1">
      <c r="A3" s="21" t="s">
        <v>11</v>
      </c>
      <c r="B3" s="22"/>
      <c r="C3" s="22"/>
      <c r="D3" s="22"/>
      <c r="E3" s="22"/>
      <c r="F3" s="22"/>
      <c r="G3" s="22"/>
      <c r="H3" s="22"/>
      <c r="I3" s="22"/>
      <c r="J3" s="22"/>
      <c r="K3" s="22"/>
      <c r="L3" s="25"/>
      <c r="M3" s="11" t="s">
        <v>12</v>
      </c>
      <c r="N3" s="12"/>
      <c r="O3" s="13" t="s">
        <v>13</v>
      </c>
      <c r="P3" s="14"/>
      <c r="Q3" s="15" t="s">
        <v>14</v>
      </c>
      <c r="R3" s="13" t="s">
        <v>15</v>
      </c>
      <c r="S3" s="16">
        <v>2</v>
      </c>
      <c r="T3" s="13"/>
      <c r="U3" s="17" t="s">
        <v>16</v>
      </c>
      <c r="V3" s="26"/>
      <c r="W3" s="19">
        <v>166.9</v>
      </c>
      <c r="X3" s="19">
        <v>102.87</v>
      </c>
      <c r="Y3" s="19">
        <v>180.07</v>
      </c>
      <c r="Z3" s="19"/>
      <c r="AA3" s="19">
        <v>79.9</v>
      </c>
      <c r="AB3" s="14"/>
      <c r="AC3" s="14"/>
      <c r="AD3" s="14"/>
      <c r="AE3" s="14"/>
      <c r="AF3" s="20">
        <v>44889</v>
      </c>
    </row>
    <row r="4" ht="15.75" customHeight="1">
      <c r="A4" s="9" t="s">
        <v>17</v>
      </c>
      <c r="B4" s="10"/>
      <c r="C4" s="10"/>
      <c r="D4" s="10"/>
      <c r="E4" s="10"/>
      <c r="F4" s="10"/>
      <c r="G4" s="10"/>
      <c r="H4" s="10"/>
      <c r="I4" s="10"/>
      <c r="J4" s="10"/>
      <c r="K4" s="10"/>
      <c r="L4" s="10"/>
      <c r="M4" s="27" t="s">
        <v>18</v>
      </c>
      <c r="N4" s="12"/>
      <c r="O4" s="13"/>
      <c r="P4" s="14"/>
      <c r="Q4" s="28">
        <v>0.9</v>
      </c>
      <c r="R4" s="13" t="s">
        <v>19</v>
      </c>
      <c r="S4" s="16">
        <v>3</v>
      </c>
      <c r="T4" s="13"/>
      <c r="U4" s="17" t="s">
        <v>20</v>
      </c>
      <c r="V4" s="26"/>
      <c r="W4" s="14"/>
      <c r="X4" s="19">
        <v>82.8</v>
      </c>
      <c r="Y4" s="19">
        <v>144.94</v>
      </c>
      <c r="Z4" s="19"/>
      <c r="AA4" s="14"/>
      <c r="AB4" s="14"/>
      <c r="AC4" s="14"/>
      <c r="AD4" s="14"/>
      <c r="AE4" s="14"/>
      <c r="AF4" s="20">
        <v>44920</v>
      </c>
    </row>
    <row r="5" ht="15.75" customHeight="1">
      <c r="A5" s="9" t="s">
        <v>21</v>
      </c>
      <c r="B5" s="9"/>
      <c r="C5" s="9"/>
      <c r="D5" s="9"/>
      <c r="E5" s="9"/>
      <c r="F5" s="9"/>
      <c r="G5" s="9"/>
      <c r="H5" s="9"/>
      <c r="I5" s="10"/>
      <c r="J5" s="10"/>
      <c r="K5" s="10"/>
      <c r="L5" s="10"/>
      <c r="M5" s="11" t="s">
        <v>22</v>
      </c>
      <c r="N5" s="12" t="s">
        <v>2</v>
      </c>
      <c r="O5" s="13"/>
      <c r="P5" s="14"/>
      <c r="Q5" s="28">
        <v>0.8</v>
      </c>
      <c r="R5" s="13" t="s">
        <v>23</v>
      </c>
      <c r="S5" s="16">
        <v>4</v>
      </c>
      <c r="T5" s="13"/>
      <c r="U5" s="17" t="s">
        <v>24</v>
      </c>
      <c r="V5" s="26" t="s">
        <v>25</v>
      </c>
      <c r="W5" s="14"/>
      <c r="X5" s="19"/>
      <c r="Y5" s="19"/>
      <c r="Z5" s="19"/>
      <c r="AA5" s="14"/>
      <c r="AB5" s="14"/>
      <c r="AC5" s="14"/>
      <c r="AD5" s="14"/>
      <c r="AE5" s="14"/>
      <c r="AF5" s="20">
        <v>44927</v>
      </c>
    </row>
    <row r="6" ht="15.75" customHeight="1">
      <c r="A6" s="9" t="s">
        <v>26</v>
      </c>
      <c r="B6" s="9"/>
      <c r="C6" s="9"/>
      <c r="D6" s="9"/>
      <c r="E6" s="9"/>
      <c r="F6" s="9"/>
      <c r="G6" s="9"/>
      <c r="H6" s="9"/>
      <c r="I6" s="10"/>
      <c r="J6" s="10"/>
      <c r="K6" s="10"/>
      <c r="L6" s="10"/>
      <c r="M6" s="11" t="s">
        <v>27</v>
      </c>
      <c r="N6" s="12" t="s">
        <v>2</v>
      </c>
      <c r="O6" s="13"/>
      <c r="P6" s="14"/>
      <c r="Q6" s="28">
        <v>0.7</v>
      </c>
      <c r="R6" s="13" t="s">
        <v>28</v>
      </c>
      <c r="S6" s="17"/>
      <c r="T6" s="13"/>
      <c r="U6" s="17" t="s">
        <v>29</v>
      </c>
      <c r="V6" s="26" t="s">
        <v>30</v>
      </c>
      <c r="W6" s="14"/>
      <c r="X6" s="19"/>
      <c r="Y6" s="19"/>
      <c r="Z6" s="19"/>
      <c r="AA6" s="14"/>
      <c r="AB6" s="14"/>
      <c r="AC6" s="14"/>
      <c r="AD6" s="14"/>
      <c r="AE6" s="14"/>
      <c r="AF6" s="20">
        <v>44942</v>
      </c>
    </row>
    <row r="7" ht="15.75" customHeight="1">
      <c r="A7" s="9" t="s">
        <v>31</v>
      </c>
      <c r="B7" s="10"/>
      <c r="C7" s="10"/>
      <c r="D7" s="10"/>
      <c r="E7" s="10"/>
      <c r="F7" s="10"/>
      <c r="G7" s="10"/>
      <c r="H7" s="10"/>
      <c r="I7" s="10"/>
      <c r="J7" s="10"/>
      <c r="K7" s="10"/>
      <c r="L7" s="10"/>
      <c r="M7" s="11" t="s">
        <v>32</v>
      </c>
      <c r="N7" s="29" t="s">
        <v>2</v>
      </c>
      <c r="O7" s="13"/>
      <c r="P7" s="14"/>
      <c r="Q7" s="28">
        <v>0.6</v>
      </c>
      <c r="R7" s="30"/>
      <c r="S7" s="26"/>
      <c r="T7" s="30"/>
      <c r="U7" s="17" t="s">
        <v>33</v>
      </c>
      <c r="V7" s="26"/>
      <c r="W7" s="14"/>
      <c r="X7" s="19"/>
      <c r="Y7" s="19"/>
      <c r="Z7" s="19"/>
      <c r="AA7" s="14"/>
      <c r="AB7" s="14"/>
      <c r="AC7" s="14"/>
      <c r="AD7" s="14"/>
      <c r="AE7" s="14"/>
      <c r="AF7" s="20">
        <v>44977</v>
      </c>
    </row>
    <row r="8" ht="15" customHeight="1">
      <c r="A8" s="21" t="s">
        <v>34</v>
      </c>
      <c r="B8" s="22"/>
      <c r="C8" s="22"/>
      <c r="D8" s="22"/>
      <c r="E8" s="22"/>
      <c r="F8" s="22"/>
      <c r="G8" s="22"/>
      <c r="H8" s="22"/>
      <c r="I8" s="22"/>
      <c r="J8" s="22"/>
      <c r="K8" s="22"/>
      <c r="L8" s="25"/>
      <c r="M8" s="31">
        <v>45380</v>
      </c>
      <c r="N8" s="29"/>
      <c r="O8" s="14"/>
      <c r="P8" s="14"/>
      <c r="Q8" s="28">
        <v>0.5</v>
      </c>
      <c r="R8" s="30">
        <f>COUNTIF(G23:G72,1)*AA1+COUNTIF(G23:G72,2)*AA2+COUNTIF(G23:G72,3)*AA3</f>
        <v>0</v>
      </c>
      <c r="S8" s="26">
        <f>COUNTA(M75:M76,M79,M19:M21)</f>
        <v>1</v>
      </c>
      <c r="T8" s="30">
        <f>IF(S8=6,R8,0)</f>
        <v>0</v>
      </c>
      <c r="U8" s="17" t="s">
        <v>35</v>
      </c>
      <c r="V8" s="26"/>
      <c r="W8" s="19">
        <v>6.6</v>
      </c>
      <c r="X8" s="19"/>
      <c r="Y8" s="19"/>
      <c r="Z8" s="19"/>
      <c r="AA8" s="14"/>
      <c r="AB8" s="14"/>
      <c r="AC8" s="14"/>
      <c r="AD8" s="14"/>
      <c r="AE8" s="14"/>
      <c r="AF8" s="20">
        <v>45075</v>
      </c>
    </row>
    <row r="9" ht="15" customHeight="1">
      <c r="A9" s="21" t="s">
        <v>36</v>
      </c>
      <c r="B9" s="22"/>
      <c r="C9" s="22"/>
      <c r="D9" s="22"/>
      <c r="E9" s="22"/>
      <c r="F9" s="22"/>
      <c r="G9" s="22"/>
      <c r="H9" s="22"/>
      <c r="I9" s="22"/>
      <c r="J9" s="22"/>
      <c r="K9" s="22"/>
      <c r="L9" s="25"/>
      <c r="M9" s="31">
        <v>45202</v>
      </c>
      <c r="N9" s="29"/>
      <c r="O9" s="14"/>
      <c r="P9" s="14"/>
      <c r="Q9" s="28">
        <v>0.4</v>
      </c>
      <c r="R9" s="30">
        <f>SUMIF(I23:I57,"Service",F23:F57)*L15</f>
        <v>0</v>
      </c>
      <c r="S9" s="26">
        <f>COUNTA(M75:M76,M79,M19:M21)</f>
        <v>1</v>
      </c>
      <c r="T9" s="30">
        <f>IF(S9=6,R9,0)</f>
        <v>0</v>
      </c>
      <c r="U9" s="17" t="s">
        <v>37</v>
      </c>
      <c r="V9" s="26"/>
      <c r="W9" s="19">
        <v>3.56</v>
      </c>
      <c r="X9" s="19"/>
      <c r="Y9" s="19"/>
      <c r="Z9" s="19"/>
      <c r="AA9" s="14"/>
      <c r="AB9" s="14"/>
      <c r="AC9" s="14"/>
      <c r="AD9" s="14"/>
      <c r="AE9" s="14"/>
      <c r="AF9" s="20">
        <v>45096</v>
      </c>
    </row>
    <row r="10" ht="15" customHeight="1">
      <c r="A10" s="21" t="s">
        <v>38</v>
      </c>
      <c r="B10" s="22"/>
      <c r="C10" s="22"/>
      <c r="D10" s="22"/>
      <c r="E10" s="22"/>
      <c r="F10" s="22"/>
      <c r="G10" s="22"/>
      <c r="H10" s="22"/>
      <c r="I10" s="22"/>
      <c r="J10" s="22"/>
      <c r="K10" s="22"/>
      <c r="L10" s="25"/>
      <c r="M10" s="31">
        <v>45380</v>
      </c>
      <c r="N10" s="29"/>
      <c r="O10" s="14"/>
      <c r="P10" s="14"/>
      <c r="Q10" s="28">
        <v>0.3</v>
      </c>
      <c r="R10" s="30">
        <f>IF(A12=R2,AB73,IF(A12=R3,AA74,IF(A12=R4,Y74,IF(A12=R6,AC73,0))))</f>
        <v>0</v>
      </c>
      <c r="S10" s="26">
        <f>COUNTA(M75:M76,M79,M19:M21)</f>
        <v>1</v>
      </c>
      <c r="T10" s="30">
        <f>IF(S10=6,R10,0)</f>
        <v>0</v>
      </c>
      <c r="U10" s="17"/>
      <c r="V10" s="26"/>
      <c r="W10" s="19">
        <v>2.71</v>
      </c>
      <c r="X10" s="19"/>
      <c r="Y10" s="19"/>
      <c r="Z10" s="19"/>
      <c r="AA10" s="14"/>
      <c r="AB10" s="14"/>
      <c r="AC10" s="14"/>
      <c r="AD10" s="14"/>
      <c r="AE10" s="14"/>
      <c r="AF10" s="20">
        <v>45111</v>
      </c>
    </row>
    <row r="11" ht="15.75" customHeight="1">
      <c r="A11" s="21" t="s">
        <v>39</v>
      </c>
      <c r="B11" s="22"/>
      <c r="C11" s="22"/>
      <c r="D11" s="22"/>
      <c r="E11" s="22"/>
      <c r="F11" s="22"/>
      <c r="G11" s="22"/>
      <c r="H11" s="22"/>
      <c r="I11" s="22"/>
      <c r="J11" s="22"/>
      <c r="K11" s="22"/>
      <c r="L11" s="25"/>
      <c r="M11" s="32" t="s">
        <v>40</v>
      </c>
      <c r="N11" s="29"/>
      <c r="O11" s="14"/>
      <c r="P11" s="14"/>
      <c r="Q11" s="28">
        <v>0.2</v>
      </c>
      <c r="R11" s="30">
        <f>SUMIF(AE23:AE72,2,V23:V72)*W8+$W$73</f>
        <v>0</v>
      </c>
      <c r="S11" s="26">
        <f>IF(M79="Yes",COUNTA(M75:M76,M19:M21),0)</f>
        <v>0</v>
      </c>
      <c r="T11" s="13">
        <f>IF(S11=5,K73,0)</f>
        <v>0</v>
      </c>
      <c r="U11" s="17"/>
      <c r="V11" s="26"/>
      <c r="W11" s="19">
        <v>2.18</v>
      </c>
      <c r="X11" s="19"/>
      <c r="Y11" s="19"/>
      <c r="Z11" s="19"/>
      <c r="AA11" s="14"/>
      <c r="AB11" s="14"/>
      <c r="AC11" s="14"/>
      <c r="AD11" s="14"/>
      <c r="AE11" s="14"/>
      <c r="AF11" s="20">
        <v>45173</v>
      </c>
    </row>
    <row r="12" ht="16.5" customHeight="1">
      <c r="A12" s="11" t="s">
        <v>9</v>
      </c>
      <c r="B12" s="11"/>
      <c r="C12" s="11"/>
      <c r="D12" s="11"/>
      <c r="E12" s="11"/>
      <c r="F12" s="11"/>
      <c r="G12" s="11"/>
      <c r="H12" s="11"/>
      <c r="I12" s="33"/>
      <c r="J12" s="33"/>
      <c r="K12" s="33"/>
      <c r="L12" s="33"/>
      <c r="M12" s="34">
        <f>IF(A12=R5,T13+T12,T10)</f>
        <v>0</v>
      </c>
      <c r="N12" s="35" t="s">
        <v>2</v>
      </c>
      <c r="O12" s="14" t="s">
        <v>40</v>
      </c>
      <c r="P12" s="14"/>
      <c r="Q12" s="28">
        <v>0.1</v>
      </c>
      <c r="R12" s="30"/>
      <c r="S12" s="26">
        <f>COUNTA(M75:M76,M79,M19:M21)</f>
        <v>1</v>
      </c>
      <c r="T12" s="30">
        <f>SUMIF(E23:E72,2,F23:F72)*W9+SUMIF(E23:E72,3,F23:F72)*W10+SUMIF(E23:E72,4,F23:F72)*W11</f>
        <v>0</v>
      </c>
      <c r="U12" s="17"/>
      <c r="V12" s="26"/>
      <c r="W12" s="14"/>
      <c r="X12" s="19"/>
      <c r="Y12" s="19"/>
      <c r="Z12" s="19"/>
      <c r="AA12" s="14"/>
      <c r="AB12" s="14"/>
      <c r="AC12" s="14"/>
      <c r="AD12" s="14"/>
      <c r="AE12" s="14"/>
      <c r="AF12" s="20">
        <v>45208</v>
      </c>
    </row>
    <row r="13" ht="15" customHeight="1">
      <c r="A13" s="36" t="s">
        <v>41</v>
      </c>
      <c r="B13" s="37"/>
      <c r="C13" s="37"/>
      <c r="D13" s="37"/>
      <c r="E13" s="37"/>
      <c r="F13" s="37"/>
      <c r="G13" s="37"/>
      <c r="H13" s="37"/>
      <c r="I13" s="38"/>
      <c r="J13" s="38"/>
      <c r="K13" s="38"/>
      <c r="L13" s="38"/>
      <c r="M13" s="34">
        <f>IF(A12=R5,(R11-T12),0)</f>
        <v>0</v>
      </c>
      <c r="N13" s="35" t="s">
        <v>2</v>
      </c>
      <c r="O13" s="14" t="s">
        <v>42</v>
      </c>
      <c r="P13" s="14"/>
      <c r="Q13" s="28">
        <v>0</v>
      </c>
      <c r="R13" s="39"/>
      <c r="S13" s="17"/>
      <c r="T13" s="30">
        <f>SUMIFS(V23:V76,AE23:AE76,1,E23:E76,1)*W8</f>
        <v>0</v>
      </c>
      <c r="U13" s="17"/>
      <c r="V13" s="26"/>
      <c r="W13" s="14"/>
      <c r="X13" s="19"/>
      <c r="Y13" s="19"/>
      <c r="Z13" s="19"/>
      <c r="AA13" s="14"/>
      <c r="AB13" s="14"/>
      <c r="AC13" s="14"/>
      <c r="AD13" s="14"/>
      <c r="AE13" s="14"/>
      <c r="AF13" s="20">
        <v>45241</v>
      </c>
    </row>
    <row r="14" ht="16.5" customHeight="1">
      <c r="A14" s="9" t="s">
        <v>43</v>
      </c>
      <c r="B14" s="10"/>
      <c r="C14" s="10"/>
      <c r="D14" s="10"/>
      <c r="E14" s="10"/>
      <c r="F14" s="10"/>
      <c r="G14" s="10"/>
      <c r="H14" s="10"/>
      <c r="I14" s="33"/>
      <c r="J14" s="33"/>
      <c r="K14" s="33"/>
      <c r="L14" s="33"/>
      <c r="M14" s="34">
        <f>IF(A12=R1,0,T8)</f>
        <v>0</v>
      </c>
      <c r="N14" s="35" t="s">
        <v>2</v>
      </c>
      <c r="O14" s="14"/>
      <c r="P14" s="14"/>
      <c r="Q14" s="28"/>
      <c r="R14" s="39"/>
      <c r="S14" s="17"/>
      <c r="T14" s="13"/>
      <c r="U14" s="17"/>
      <c r="V14" s="26"/>
      <c r="W14" s="14"/>
      <c r="X14" s="19"/>
      <c r="Y14" s="19"/>
      <c r="Z14" s="19"/>
      <c r="AA14" s="14"/>
      <c r="AB14" s="14"/>
      <c r="AC14" s="14"/>
      <c r="AD14" s="14"/>
      <c r="AE14" s="14"/>
      <c r="AF14" s="20">
        <v>45253</v>
      </c>
    </row>
    <row r="15" ht="16.5" customHeight="1">
      <c r="A15" s="40" t="s">
        <v>44</v>
      </c>
      <c r="B15" s="41"/>
      <c r="C15" s="41"/>
      <c r="D15" s="41"/>
      <c r="E15" s="41"/>
      <c r="F15" s="41"/>
      <c r="G15" s="41"/>
      <c r="H15" s="42"/>
      <c r="I15" s="42"/>
      <c r="J15" s="43"/>
      <c r="K15" s="44"/>
      <c r="L15" s="45" t="s">
        <v>45</v>
      </c>
      <c r="M15" s="34">
        <f>IF(M79="Yes",T11*L15,0)</f>
        <v>0</v>
      </c>
      <c r="N15" s="35" t="s">
        <v>2</v>
      </c>
      <c r="O15" s="14"/>
      <c r="P15" s="14"/>
      <c r="Q15" s="28"/>
      <c r="R15" s="39"/>
      <c r="S15" s="17"/>
      <c r="T15" s="46"/>
      <c r="U15" s="17"/>
      <c r="V15" s="26"/>
      <c r="W15" s="14"/>
      <c r="X15" s="19"/>
      <c r="Y15" s="19"/>
      <c r="Z15" s="19"/>
      <c r="AA15" s="14"/>
      <c r="AB15" s="14"/>
      <c r="AC15" s="14"/>
      <c r="AD15" s="14"/>
      <c r="AE15" s="14"/>
      <c r="AF15" s="20">
        <v>45285</v>
      </c>
    </row>
    <row r="16" s="1" customFormat="1" ht="16.5" customHeight="1">
      <c r="A16" s="9" t="s">
        <v>46</v>
      </c>
      <c r="B16" s="9"/>
      <c r="C16" s="9"/>
      <c r="D16" s="9"/>
      <c r="E16" s="9"/>
      <c r="F16" s="9"/>
      <c r="G16" s="10"/>
      <c r="H16" s="33"/>
      <c r="I16" s="33"/>
      <c r="J16" s="33"/>
      <c r="K16" s="33"/>
      <c r="L16" s="47" t="s">
        <v>25</v>
      </c>
      <c r="M16" s="34">
        <f>IF(L16="Yes",(M12+M13)*0.1,0)</f>
        <v>0</v>
      </c>
      <c r="N16" s="48" t="s">
        <v>2</v>
      </c>
      <c r="O16" s="14"/>
      <c r="P16" s="14"/>
      <c r="Q16" s="28"/>
      <c r="R16" s="39"/>
      <c r="S16" s="17"/>
      <c r="T16" s="46"/>
      <c r="U16" s="17"/>
      <c r="V16" s="26"/>
      <c r="W16" s="14"/>
      <c r="X16" s="19"/>
      <c r="Y16" s="19"/>
      <c r="Z16" s="19"/>
      <c r="AA16" s="14"/>
      <c r="AB16" s="14"/>
      <c r="AC16" s="14"/>
      <c r="AD16" s="14"/>
      <c r="AE16" s="14"/>
      <c r="AF16" s="20">
        <v>45292</v>
      </c>
      <c r="BA16" s="49"/>
      <c r="BB16" s="49"/>
      <c r="BC16" s="49"/>
      <c r="BD16" s="49"/>
      <c r="BE16" s="49"/>
      <c r="BF16" s="49"/>
    </row>
    <row r="17" s="1" customFormat="1" ht="16.5" customHeight="1">
      <c r="A17" s="9" t="s">
        <v>47</v>
      </c>
      <c r="B17" s="9"/>
      <c r="C17" s="9"/>
      <c r="D17" s="9"/>
      <c r="E17" s="9"/>
      <c r="F17" s="9"/>
      <c r="G17" s="9"/>
      <c r="H17" s="9"/>
      <c r="I17" s="33"/>
      <c r="J17" s="33"/>
      <c r="K17" s="33"/>
      <c r="L17" s="33"/>
      <c r="M17" s="34">
        <f>SUM(M12:M16)</f>
        <v>0</v>
      </c>
      <c r="N17" s="48" t="s">
        <v>2</v>
      </c>
      <c r="O17" s="14"/>
      <c r="P17" s="14"/>
      <c r="Q17" s="28"/>
      <c r="R17" s="39"/>
      <c r="S17" s="17"/>
      <c r="T17" s="46"/>
      <c r="U17" s="17"/>
      <c r="V17" s="26"/>
      <c r="W17" s="14"/>
      <c r="X17" s="19"/>
      <c r="Y17" s="19"/>
      <c r="Z17" s="19"/>
      <c r="AA17" s="14"/>
      <c r="AB17" s="14"/>
      <c r="AC17" s="14"/>
      <c r="AD17" s="14"/>
      <c r="AE17" s="14"/>
      <c r="AF17" s="20">
        <v>45306</v>
      </c>
      <c r="BA17" s="49"/>
      <c r="BB17" s="49"/>
      <c r="BC17" s="49"/>
      <c r="BD17" s="49"/>
      <c r="BE17" s="49"/>
      <c r="BF17" s="49"/>
    </row>
    <row r="18" s="1" customFormat="1" ht="15.75" customHeight="1">
      <c r="A18" s="50" t="s">
        <v>48</v>
      </c>
      <c r="B18" s="51"/>
      <c r="C18" s="51"/>
      <c r="D18" s="51"/>
      <c r="E18" s="51"/>
      <c r="F18" s="51"/>
      <c r="G18" s="51"/>
      <c r="H18" s="51"/>
      <c r="I18" s="51"/>
      <c r="J18" s="51"/>
      <c r="K18" s="51"/>
      <c r="L18" s="51"/>
      <c r="M18" s="51"/>
      <c r="N18" s="52"/>
      <c r="O18" s="14"/>
      <c r="P18" s="14"/>
      <c r="Q18" s="28"/>
      <c r="R18" s="39"/>
      <c r="S18" s="17"/>
      <c r="T18" s="46"/>
      <c r="U18" s="17"/>
      <c r="V18" s="26"/>
      <c r="W18" s="14"/>
      <c r="X18" s="19"/>
      <c r="Y18" s="19"/>
      <c r="Z18" s="19"/>
      <c r="AA18" s="14"/>
      <c r="AB18" s="14"/>
      <c r="AC18" s="14"/>
      <c r="AD18" s="14"/>
      <c r="AE18" s="14"/>
      <c r="AF18" s="20">
        <v>45341</v>
      </c>
      <c r="BA18" s="49"/>
      <c r="BB18" s="49"/>
      <c r="BC18" s="49"/>
      <c r="BD18" s="49"/>
      <c r="BE18" s="49"/>
      <c r="BF18" s="49"/>
    </row>
    <row r="19" s="1" customFormat="1" ht="26.45" customHeight="1">
      <c r="A19" s="9" t="s">
        <v>49</v>
      </c>
      <c r="B19" s="33"/>
      <c r="C19" s="33"/>
      <c r="D19" s="33"/>
      <c r="E19" s="33"/>
      <c r="F19" s="33"/>
      <c r="G19" s="33"/>
      <c r="H19" s="33"/>
      <c r="I19" s="33"/>
      <c r="J19" s="33"/>
      <c r="K19" s="33"/>
      <c r="L19" s="33"/>
      <c r="M19" s="11"/>
      <c r="N19" s="29" t="s">
        <v>2</v>
      </c>
      <c r="O19" s="14"/>
      <c r="P19" s="14"/>
      <c r="Q19" s="28"/>
      <c r="R19" s="39"/>
      <c r="S19" s="17"/>
      <c r="T19" s="46"/>
      <c r="U19" s="17"/>
      <c r="V19" s="26"/>
      <c r="W19" s="14"/>
      <c r="X19" s="19"/>
      <c r="Y19" s="19"/>
      <c r="Z19" s="19"/>
      <c r="AA19" s="14"/>
      <c r="AB19" s="14"/>
      <c r="AC19" s="14"/>
      <c r="AD19" s="14"/>
      <c r="AE19" s="14"/>
      <c r="AF19" s="20">
        <v>45439</v>
      </c>
      <c r="BA19" s="49"/>
      <c r="BB19" s="49"/>
      <c r="BC19" s="49"/>
      <c r="BD19" s="49"/>
      <c r="BE19" s="49"/>
      <c r="BF19" s="49"/>
    </row>
    <row r="20" ht="30.6" customHeight="1">
      <c r="A20" s="9" t="s">
        <v>50</v>
      </c>
      <c r="B20" s="33"/>
      <c r="C20" s="33"/>
      <c r="D20" s="33"/>
      <c r="E20" s="33"/>
      <c r="F20" s="33"/>
      <c r="G20" s="33"/>
      <c r="H20" s="33"/>
      <c r="I20" s="33"/>
      <c r="J20" s="33"/>
      <c r="K20" s="33"/>
      <c r="L20" s="33"/>
      <c r="M20" s="11" t="s">
        <v>51</v>
      </c>
      <c r="N20" s="29" t="s">
        <v>2</v>
      </c>
      <c r="O20" s="14"/>
      <c r="P20" s="14"/>
      <c r="Q20" s="28"/>
      <c r="R20" s="39"/>
      <c r="S20" s="17"/>
      <c r="T20" s="46"/>
      <c r="U20" s="17"/>
      <c r="V20" s="26"/>
      <c r="W20" s="14"/>
      <c r="X20" s="19"/>
      <c r="Y20" s="19"/>
      <c r="Z20" s="19"/>
      <c r="AA20" s="14"/>
      <c r="AB20" s="14"/>
      <c r="AC20" s="14"/>
      <c r="AD20" s="14"/>
      <c r="AE20" s="14"/>
      <c r="AF20" s="20">
        <v>45462</v>
      </c>
      <c r="BF20" s="53"/>
      <c r="BI20" s="54"/>
      <c r="BJ20" s="54"/>
      <c r="BK20" s="54"/>
      <c r="BL20" s="54"/>
    </row>
    <row r="21" ht="34.9" customHeight="1">
      <c r="A21" s="55" t="s">
        <v>52</v>
      </c>
      <c r="B21" s="56"/>
      <c r="C21" s="56"/>
      <c r="D21" s="56"/>
      <c r="E21" s="56"/>
      <c r="F21" s="56"/>
      <c r="G21" s="56"/>
      <c r="H21" s="56"/>
      <c r="I21" s="56"/>
      <c r="J21" s="56"/>
      <c r="K21" s="56"/>
      <c r="L21" s="56"/>
      <c r="M21" s="11"/>
      <c r="N21" s="57" t="s">
        <v>2</v>
      </c>
      <c r="O21" s="14"/>
      <c r="P21" s="14"/>
      <c r="Q21" s="28"/>
      <c r="R21" s="39"/>
      <c r="S21" s="17"/>
      <c r="T21" s="46"/>
      <c r="U21" s="17"/>
      <c r="V21" s="26"/>
      <c r="W21" s="14"/>
      <c r="X21" s="19"/>
      <c r="Y21" s="19"/>
      <c r="Z21" s="19"/>
      <c r="AA21" s="14"/>
      <c r="AB21" s="14"/>
      <c r="AC21" s="14"/>
      <c r="AD21" s="14"/>
      <c r="AE21" s="14"/>
      <c r="AF21" s="20">
        <v>45477</v>
      </c>
      <c r="BF21" s="53"/>
      <c r="BM21" s="54"/>
      <c r="BN21" s="54"/>
      <c r="BO21" s="54"/>
    </row>
    <row r="22" ht="87.75" customHeight="1">
      <c r="A22" s="58" t="s">
        <v>53</v>
      </c>
      <c r="B22" s="58" t="s">
        <v>54</v>
      </c>
      <c r="C22" s="58" t="s">
        <v>55</v>
      </c>
      <c r="D22" s="59" t="s">
        <v>56</v>
      </c>
      <c r="E22" s="59" t="s">
        <v>57</v>
      </c>
      <c r="F22" s="60" t="s">
        <v>58</v>
      </c>
      <c r="G22" s="61" t="s">
        <v>43</v>
      </c>
      <c r="H22" s="59" t="s">
        <v>59</v>
      </c>
      <c r="I22" s="62" t="s">
        <v>60</v>
      </c>
      <c r="J22" s="62" t="s">
        <v>61</v>
      </c>
      <c r="K22" s="62" t="s">
        <v>62</v>
      </c>
      <c r="L22" s="62" t="s">
        <v>63</v>
      </c>
      <c r="M22" s="62" t="s">
        <v>64</v>
      </c>
      <c r="N22" s="63" t="s">
        <v>65</v>
      </c>
      <c r="O22" s="14"/>
      <c r="P22" s="13"/>
      <c r="Q22" s="15"/>
      <c r="R22" s="13"/>
      <c r="S22" s="64" t="s">
        <v>66</v>
      </c>
      <c r="T22" s="65" t="s">
        <v>67</v>
      </c>
      <c r="U22" s="64" t="s">
        <v>68</v>
      </c>
      <c r="V22" s="66" t="s">
        <v>69</v>
      </c>
      <c r="W22" s="65" t="s">
        <v>70</v>
      </c>
      <c r="X22" s="65" t="s">
        <v>71</v>
      </c>
      <c r="Y22" s="65" t="s">
        <v>72</v>
      </c>
      <c r="Z22" s="67" t="s">
        <v>73</v>
      </c>
      <c r="AA22" s="65" t="s">
        <v>74</v>
      </c>
      <c r="AB22" s="65" t="s">
        <v>75</v>
      </c>
      <c r="AC22" s="65" t="s">
        <v>76</v>
      </c>
      <c r="AD22" s="14" t="s">
        <v>77</v>
      </c>
      <c r="AE22" s="14"/>
      <c r="AF22" s="20">
        <v>45537</v>
      </c>
    </row>
    <row r="23" ht="16.5" customHeight="1">
      <c r="A23" s="68">
        <v>45317</v>
      </c>
      <c r="B23" s="69">
        <v>0.0833333333333333</v>
      </c>
      <c r="C23" s="69">
        <v>0.125</v>
      </c>
      <c r="D23" s="70" t="s">
        <v>78</v>
      </c>
      <c r="E23" s="70">
        <v>1</v>
      </c>
      <c r="F23" s="71">
        <f>IF(P23=12,V23,0)</f>
        <v>0</v>
      </c>
      <c r="G23" s="72" t="s">
        <v>5</v>
      </c>
      <c r="H23" s="72" t="s">
        <v>79</v>
      </c>
      <c r="I23" s="73" t="s">
        <v>20</v>
      </c>
      <c r="J23" s="74" t="s">
        <v>80</v>
      </c>
      <c r="K23" s="74" t="s">
        <v>81</v>
      </c>
      <c r="L23" s="74" t="s">
        <v>82</v>
      </c>
      <c r="M23" s="11" t="s">
        <v>83</v>
      </c>
      <c r="N23" s="11" t="s">
        <v>84</v>
      </c>
      <c r="O23" s="75" t="s">
        <v>2</v>
      </c>
      <c r="P23" s="13">
        <f>IF(A23="",0,COUNTA(B23:E23,G23:N23))</f>
        <v>0</v>
      </c>
      <c r="Q23" s="15"/>
      <c r="R23" s="76"/>
      <c r="S23" s="17">
        <f>IF(OR(B23="",C23=""),0,IF(C23&gt;B23,C23-B23,IF(B23&gt;C23,24-(B23-C23))))</f>
        <v>0</v>
      </c>
      <c r="T23" s="26">
        <f>IF(OR(B23="",C23=""),0,(HOUR(S23)*60)+MINUTE(S23)-D23)</f>
        <v>0</v>
      </c>
      <c r="U23" s="17">
        <f>TIME(0,T23,0)</f>
        <v>0</v>
      </c>
      <c r="V23" s="26">
        <f>(HOUR(U23)*10)+IF(AND(MINUTE(U23)&gt;0,MINUTE(U23)&lt;=6),1,IF(AND(MINUTE(U23)&gt;6,MINUTE(U23)&lt;=12),2,IF(AND(MINUTE(U23)&gt;12,MINUTE(U23)&lt;=18),3,IF(AND(MINUTE(U23)&gt;18,MINUTE(U23)&lt;=24),4,IF(AND(MINUTE(U23)&gt;24,MINUTE(U23)&lt;=30),5,IF(AND(MINUTE(U23)&gt;30,MINUTE(U23)&lt;=36),6,IF(AND(MINUTE(U23)&gt;36,MINUTE(U23)&lt;=42),7,IF(AND(MINUTE(U23)&gt;42,MINUTE(U23)&lt;=48),8,IF(AND(MINUTE(U23)&gt;48,MINUTE(U23)&lt;=54),9,IF(AND(MINUTE(U23)&gt;54,MINUTE(U23)&lt;=60),10,0))))))))))</f>
        <v>0</v>
      </c>
      <c r="W23" s="30">
        <f>IF(OR(B23&gt;=$V$1,B23&lt;$V$2),F23*0.2,(IF(ISNUMBER(MATCH(A23,$AF$1:$AF$37,0)),F23*0.2,0)))</f>
        <v>0</v>
      </c>
      <c r="X23" s="30" t="b">
        <f>IF(I23="Service",IF(I23="Service",IF(AND(F23&gt;0,F23&lt;=25),$W$1,0),0))</f>
        <v>0</v>
      </c>
      <c r="Y23" s="30" t="b">
        <f>IF(I23="Service",IF(I23="Service",IF(F23&gt;25,$W$2,0),0))</f>
        <v>0</v>
      </c>
      <c r="Z23" s="30" t="b">
        <f>IF(I23="Service",IF(I23="Service",IF(AND(F23&gt;0,F23&lt;=40),$W$2,0),0))</f>
        <v>0</v>
      </c>
      <c r="AA23" s="30" t="b">
        <f>IF(I23="Service",IF(I23="Service",IF(F23&gt;40,$W$3,0),0))</f>
        <v>0</v>
      </c>
      <c r="AB23" s="77" t="b">
        <f>IF(I23="Service",IF(AND(E23=1,F23=0),0,IF(AND(E23=1,F23&lt;=40),$Z$1,IF(AND(E23=1,F23&gt;40),$Z$2,IF(AND(E23=2,F23&lt;=40),$Z$1,IF(AND(E23=2,F23&gt;40),$Z$2,IF(AND(E23=3,F23&lt;=40),$Z$1,IF(AND(E23=3,F23&gt;40),$Z$2,IF(AND(E23=4,F23&lt;=40),$Z$1,IF(AND(E23=4,F23&gt;40),$Z$2,0))))))))))</f>
        <v>0</v>
      </c>
      <c r="AC23" s="78" t="b">
        <f>IF(I23="Service",IF(AND(E23=1,F23=0),0,IF(AND(E23=1,F23&lt;=40),$X$1,IF(AND(E23=1,F23&gt;40),$Y$1,IF(AND(E23=2,F23&lt;=40),$X$2,IF(AND(E23=2,F23&gt;40),$Y$2,IF(AND(E23=3,F23&lt;=40),$X$3,IF(AND(E23=3,F23&gt;40),$Y$3,IF(AND(E23=4,F23&lt;=40),$X$4,IF(AND(E23=4,F23&gt;40),$Y$4,0))))))))))</f>
        <v>0</v>
      </c>
      <c r="AD23" s="14"/>
      <c r="AE23" s="79">
        <f>IF(W23:W72&lt;=0,1,2)</f>
        <v>1</v>
      </c>
      <c r="AF23" s="20">
        <v>45579</v>
      </c>
    </row>
    <row r="24" ht="16.5" customHeight="1">
      <c r="A24" s="80"/>
      <c r="B24" s="69"/>
      <c r="C24" s="69"/>
      <c r="D24" s="70">
        <v>0</v>
      </c>
      <c r="E24" s="70">
        <v>1</v>
      </c>
      <c r="F24" s="71">
        <f>IF(P24=12,V24,0)</f>
        <v>0</v>
      </c>
      <c r="G24" s="72" t="s">
        <v>5</v>
      </c>
      <c r="H24" s="72"/>
      <c r="I24" s="73"/>
      <c r="J24" s="74"/>
      <c r="K24" s="74"/>
      <c r="L24" s="74"/>
      <c r="M24" s="11"/>
      <c r="N24" s="11"/>
      <c r="O24" s="75" t="s">
        <v>2</v>
      </c>
      <c r="P24" s="13">
        <f>IF(A24="",0,COUNTA(B24:E24,G24:N24))</f>
        <v>0</v>
      </c>
      <c r="Q24" s="15"/>
      <c r="R24" s="13"/>
      <c r="S24" s="17">
        <f>IF(OR(B24="",C24=""),0,IF(C24&gt;B24,C24-B24,IF(B24&gt;C24,24-(B24-C24))))</f>
        <v>0</v>
      </c>
      <c r="T24" s="26">
        <f>IF(OR(B24="",C24=""),0,(HOUR(S24)*60)+MINUTE(S24)-D24)</f>
        <v>0</v>
      </c>
      <c r="U24" s="17">
        <f>TIME(0,T24,0)</f>
        <v>0</v>
      </c>
      <c r="V24" s="26">
        <f>(HOUR(U24)*10)+IF(AND(MINUTE(U24)&gt;0,MINUTE(U24)&lt;=6),1,IF(AND(MINUTE(U24)&gt;6,MINUTE(U24)&lt;=12),2,IF(AND(MINUTE(U24)&gt;12,MINUTE(U24)&lt;=18),3,IF(AND(MINUTE(U24)&gt;18,MINUTE(U24)&lt;=24),4,IF(AND(MINUTE(U24)&gt;24,MINUTE(U24)&lt;=30),5,IF(AND(MINUTE(U24)&gt;30,MINUTE(U24)&lt;=36),6,IF(AND(MINUTE(U24)&gt;36,MINUTE(U24)&lt;=42),7,IF(AND(MINUTE(U24)&gt;42,MINUTE(U24)&lt;=48),8,IF(AND(MINUTE(U24)&gt;48,MINUTE(U24)&lt;=54),9,IF(AND(MINUTE(U24)&gt;54,MINUTE(U24)&lt;=60),10,0))))))))))</f>
        <v>0</v>
      </c>
      <c r="W24" s="30">
        <f>IF(OR(B24&gt;=$V$1,B24&lt;$V$2),F24*0.2,(IF(ISNUMBER(MATCH(A24,$AF$1:$AF$37,0)),F24*0.2,0)))</f>
        <v>0</v>
      </c>
      <c r="X24" s="30" t="b">
        <f>IF(I24="Service",IF(I24="Service",IF(AND(F24&gt;0,F24&lt;=25),$W$1,0),0))</f>
        <v>0</v>
      </c>
      <c r="Y24" s="30" t="b">
        <f>IF(I24="Service",IF(I24="Service",IF(F24&gt;25,$W$2,0),0))</f>
        <v>0</v>
      </c>
      <c r="Z24" s="30" t="b">
        <f>IF(I24="Service",IF(I24="Service",IF(AND(F24&gt;0,F24&lt;=40),$W$2,0),0))</f>
        <v>0</v>
      </c>
      <c r="AA24" s="30" t="b">
        <f>IF(I24="Service",IF(I24="Service",IF(F24&gt;40,$W$3,0),0))</f>
        <v>0</v>
      </c>
      <c r="AB24" s="77" t="b">
        <f>IF(I24="Service",IF(AND(E24=1,F24=0),0,IF(AND(E24=1,F24&lt;=40),$Z$1,IF(AND(E24=1,F24&gt;40),$Z$2,IF(AND(E24=2,F24&lt;=40),$Z$1,IF(AND(E24=2,F24&gt;40),$Z$2,IF(AND(E24=3,F24&lt;=40),$Z$1,IF(AND(E24=3,F24&gt;40),$Z$2,IF(AND(E24=4,F24&lt;=40),$Z$1,IF(AND(E24=4,F24&gt;40),$Z$2,0))))))))))</f>
        <v>0</v>
      </c>
      <c r="AC24" s="78" t="b">
        <f>IF(I24="Service",IF(AND(E24=1,F24=0),0,IF(AND(E24=1,F24&lt;=40),$X$1,IF(AND(E24=1,F24&gt;40),$Y$1,IF(AND(E24=2,F24&lt;=40),$X$2,IF(AND(E24=2,F24&gt;40),$Y$2,IF(AND(E24=3,F24&lt;=40),$X$3,IF(AND(E24=3,F24&gt;40),$Y$3,IF(AND(E24=4,F24&lt;=40),$X$4,IF(AND(E24=4,F24&gt;40),$Y$4,0))))))))))</f>
        <v>0</v>
      </c>
      <c r="AD24" s="14"/>
      <c r="AE24" s="79">
        <v>1</v>
      </c>
      <c r="AF24" s="20">
        <v>45607</v>
      </c>
    </row>
    <row r="25" ht="16.5" customHeight="1">
      <c r="A25" s="80"/>
      <c r="B25" s="69"/>
      <c r="C25" s="69"/>
      <c r="D25" s="70">
        <v>0</v>
      </c>
      <c r="E25" s="70">
        <v>1</v>
      </c>
      <c r="F25" s="71">
        <f>IF(P25=12,V25,0)</f>
        <v>0</v>
      </c>
      <c r="G25" s="72" t="s">
        <v>5</v>
      </c>
      <c r="H25" s="72"/>
      <c r="I25" s="73"/>
      <c r="J25" s="74"/>
      <c r="K25" s="74"/>
      <c r="L25" s="74"/>
      <c r="M25" s="11"/>
      <c r="N25" s="11"/>
      <c r="O25" s="75" t="s">
        <v>2</v>
      </c>
      <c r="P25" s="13">
        <f>IF(A25="",0,COUNTA(B25:E25,G25:N25))</f>
        <v>0</v>
      </c>
      <c r="Q25" s="15"/>
      <c r="R25" s="13"/>
      <c r="S25" s="17">
        <f>IF(OR(B25="",C25=""),0,IF(C25&gt;B25,C25-B25,IF(B25&gt;C25,24-(B25-C25))))</f>
        <v>0</v>
      </c>
      <c r="T25" s="26">
        <f>IF(OR(B25="",C25=""),0,(HOUR(S25)*60)+MINUTE(S25)-D25)</f>
        <v>0</v>
      </c>
      <c r="U25" s="17">
        <f>TIME(0,T25,0)</f>
        <v>0</v>
      </c>
      <c r="V25" s="26">
        <f>(HOUR(U25)*10)+IF(AND(MINUTE(U25)&gt;0,MINUTE(U25)&lt;=6),1,IF(AND(MINUTE(U25)&gt;6,MINUTE(U25)&lt;=12),2,IF(AND(MINUTE(U25)&gt;12,MINUTE(U25)&lt;=18),3,IF(AND(MINUTE(U25)&gt;18,MINUTE(U25)&lt;=24),4,IF(AND(MINUTE(U25)&gt;24,MINUTE(U25)&lt;=30),5,IF(AND(MINUTE(U25)&gt;30,MINUTE(U25)&lt;=36),6,IF(AND(MINUTE(U25)&gt;36,MINUTE(U25)&lt;=42),7,IF(AND(MINUTE(U25)&gt;42,MINUTE(U25)&lt;=48),8,IF(AND(MINUTE(U25)&gt;48,MINUTE(U25)&lt;=54),9,IF(AND(MINUTE(U25)&gt;54,MINUTE(U25)&lt;=60),10,0))))))))))</f>
        <v>0</v>
      </c>
      <c r="W25" s="30">
        <f>IF(OR(B25&gt;=$V$1,B25&lt;$V$2),F25*0.2,(IF(ISNUMBER(MATCH(A25,$AF$1:$AF$37,0)),F25*0.2,0)))</f>
        <v>0</v>
      </c>
      <c r="X25" s="30" t="b">
        <f>IF(I25="Service",IF(I25="Service",IF(AND(F25&gt;0,F25&lt;=25),$W$1,0),0))</f>
        <v>0</v>
      </c>
      <c r="Y25" s="30" t="b">
        <f>IF(I25="Service",IF(I25="Service",IF(F25&gt;25,$W$2,0),0))</f>
        <v>0</v>
      </c>
      <c r="Z25" s="30" t="b">
        <f>IF(I25="Service",IF(I25="Service",IF(AND(F25&gt;0,F25&lt;=40),$W$2,0),0))</f>
        <v>0</v>
      </c>
      <c r="AA25" s="30" t="b">
        <f>IF(I25="Service",IF(I25="Service",IF(F25&gt;40,$W$3,0),0))</f>
        <v>0</v>
      </c>
      <c r="AB25" s="77" t="b">
        <f>IF(I25="Service",IF(AND(E25=1,F25=0),0,IF(AND(E25=1,F25&lt;=40),$Z$1,IF(AND(E25=1,F25&gt;40),$Z$2,IF(AND(E25=2,F25&lt;=40),$Z$1,IF(AND(E25=2,F25&gt;40),$Z$2,IF(AND(E25=3,F25&lt;=40),$Z$1,IF(AND(E25=3,F25&gt;40),$Z$2,IF(AND(E25=4,F25&lt;=40),$Z$1,IF(AND(E25=4,F25&gt;40),$Z$2,0))))))))))</f>
        <v>0</v>
      </c>
      <c r="AC25" s="78" t="b">
        <f>IF(I25="Service",IF(AND(E25=1,F25=0),0,IF(AND(E25=1,F25&lt;=40),$X$1,IF(AND(E25=1,F25&gt;40),$Y$1,IF(AND(E25=2,F25&lt;=40),$X$2,IF(AND(E25=2,F25&gt;40),$Y$2,IF(AND(E25=3,F25&lt;=40),$X$3,IF(AND(E25=3,F25&gt;40),$Y$3,IF(AND(E25=4,F25&lt;=40),$X$4,IF(AND(E25=4,F25&gt;40),$Y$4,0))))))))))</f>
        <v>0</v>
      </c>
      <c r="AD25" s="14"/>
      <c r="AE25" s="79">
        <v>1</v>
      </c>
      <c r="AF25" s="20">
        <v>45624</v>
      </c>
    </row>
    <row r="26" ht="16.5" customHeight="1">
      <c r="A26" s="80"/>
      <c r="B26" s="69"/>
      <c r="C26" s="69"/>
      <c r="D26" s="70">
        <v>0</v>
      </c>
      <c r="E26" s="70">
        <v>1</v>
      </c>
      <c r="F26" s="71">
        <f>IF(P26=12,V26,0)</f>
        <v>0</v>
      </c>
      <c r="G26" s="72" t="s">
        <v>5</v>
      </c>
      <c r="H26" s="72"/>
      <c r="I26" s="73"/>
      <c r="J26" s="74"/>
      <c r="K26" s="74"/>
      <c r="L26" s="74"/>
      <c r="M26" s="11"/>
      <c r="N26" s="11"/>
      <c r="O26" s="75" t="s">
        <v>2</v>
      </c>
      <c r="P26" s="13">
        <f>IF(A26="",0,COUNTA(B26:E26,G26:N26))</f>
        <v>0</v>
      </c>
      <c r="Q26" s="15"/>
      <c r="R26" s="13"/>
      <c r="S26" s="17">
        <f>IF(OR(B26="",C26=""),0,IF(C26&gt;B26,C26-B26,IF(B26&gt;C26,24-(B26-C26))))</f>
        <v>0</v>
      </c>
      <c r="T26" s="26">
        <f>IF(OR(B26="",C26=""),0,(HOUR(S26)*60)+MINUTE(S26)-D26)</f>
        <v>0</v>
      </c>
      <c r="U26" s="17">
        <f>TIME(0,T26,0)</f>
        <v>0</v>
      </c>
      <c r="V26" s="26">
        <f>(HOUR(U26)*10)+IF(AND(MINUTE(U26)&gt;0,MINUTE(U26)&lt;=6),1,IF(AND(MINUTE(U26)&gt;6,MINUTE(U26)&lt;=12),2,IF(AND(MINUTE(U26)&gt;12,MINUTE(U26)&lt;=18),3,IF(AND(MINUTE(U26)&gt;18,MINUTE(U26)&lt;=24),4,IF(AND(MINUTE(U26)&gt;24,MINUTE(U26)&lt;=30),5,IF(AND(MINUTE(U26)&gt;30,MINUTE(U26)&lt;=36),6,IF(AND(MINUTE(U26)&gt;36,MINUTE(U26)&lt;=42),7,IF(AND(MINUTE(U26)&gt;42,MINUTE(U26)&lt;=48),8,IF(AND(MINUTE(U26)&gt;48,MINUTE(U26)&lt;=54),9,IF(AND(MINUTE(U26)&gt;54,MINUTE(U26)&lt;=60),10,0))))))))))</f>
        <v>0</v>
      </c>
      <c r="W26" s="30">
        <f>IF(OR(B26&gt;=$V$1,B26&lt;$V$2),F26*0.2,(IF(ISNUMBER(MATCH(A26,$AF$1:$AF$37,0)),F26*0.2,0)))</f>
        <v>0</v>
      </c>
      <c r="X26" s="30" t="b">
        <f>IF(I26="Service",IF(I26="Service",IF(AND(F26&gt;0,F26&lt;=25),$W$1,0),0))</f>
        <v>0</v>
      </c>
      <c r="Y26" s="30" t="b">
        <f>IF(I26="Service",IF(I26="Service",IF(F26&gt;25,$W$2,0),0))</f>
        <v>0</v>
      </c>
      <c r="Z26" s="30" t="b">
        <f>IF(I26="Service",IF(I26="Service",IF(AND(F26&gt;0,F26&lt;=40),$W$2,0),0))</f>
        <v>0</v>
      </c>
      <c r="AA26" s="30" t="b">
        <f>IF(I26="Service",IF(I26="Service",IF(F26&gt;40,$W$3,0),0))</f>
        <v>0</v>
      </c>
      <c r="AB26" s="77" t="b">
        <f>IF(I26="Service",IF(AND(E26=1,F26=0),0,IF(AND(E26=1,F26&lt;=40),$Z$1,IF(AND(E26=1,F26&gt;40),$Z$2,IF(AND(E26=2,F26&lt;=40),$Z$1,IF(AND(E26=2,F26&gt;40),$Z$2,IF(AND(E26=3,F26&lt;=40),$Z$1,IF(AND(E26=3,F26&gt;40),$Z$2,IF(AND(E26=4,F26&lt;=40),$Z$1,IF(AND(E26=4,F26&gt;40),$Z$2,0))))))))))</f>
        <v>0</v>
      </c>
      <c r="AC26" s="78" t="b">
        <f>IF(I26="Service",IF(AND(E26=1,F26=0),0,IF(AND(E26=1,F26&lt;=40),$X$1,IF(AND(E26=1,F26&gt;40),$Y$1,IF(AND(E26=2,F26&lt;=40),$X$2,IF(AND(E26=2,F26&gt;40),$Y$2,IF(AND(E26=3,F26&lt;=40),$X$3,IF(AND(E26=3,F26&gt;40),$Y$3,IF(AND(E26=4,F26&lt;=40),$X$4,IF(AND(E26=4,F26&gt;40),$Y$4,0))))))))))</f>
        <v>0</v>
      </c>
      <c r="AD26" s="19"/>
      <c r="AE26" s="79">
        <v>1</v>
      </c>
      <c r="AF26" s="20">
        <v>45651</v>
      </c>
    </row>
    <row r="27" ht="16.5" customHeight="1">
      <c r="A27" s="80"/>
      <c r="B27" s="69"/>
      <c r="C27" s="69"/>
      <c r="D27" s="70">
        <v>0</v>
      </c>
      <c r="E27" s="70">
        <v>1</v>
      </c>
      <c r="F27" s="71">
        <f>IF(P27=12,V27,0)</f>
        <v>0</v>
      </c>
      <c r="G27" s="72" t="s">
        <v>5</v>
      </c>
      <c r="H27" s="72"/>
      <c r="I27" s="73"/>
      <c r="J27" s="74"/>
      <c r="K27" s="74"/>
      <c r="L27" s="74"/>
      <c r="M27" s="11"/>
      <c r="N27" s="11"/>
      <c r="O27" s="75" t="s">
        <v>2</v>
      </c>
      <c r="P27" s="13">
        <f>IF(A27="",0,COUNTA(B27:E27,G27:N27))</f>
        <v>0</v>
      </c>
      <c r="Q27" s="15"/>
      <c r="R27" s="13"/>
      <c r="S27" s="17">
        <f>IF(OR(B27="",C27=""),0,IF(C27&gt;B27,C27-B27,IF(B27&gt;C27,24-(B27-C27))))</f>
        <v>0</v>
      </c>
      <c r="T27" s="26">
        <f>IF(OR(B27="",C27=""),0,(HOUR(S27)*60)+MINUTE(S27)-D27)</f>
        <v>0</v>
      </c>
      <c r="U27" s="17">
        <f>TIME(0,T27,0)</f>
        <v>0</v>
      </c>
      <c r="V27" s="26">
        <f>(HOUR(U27)*10)+IF(AND(MINUTE(U27)&gt;0,MINUTE(U27)&lt;=6),1,IF(AND(MINUTE(U27)&gt;6,MINUTE(U27)&lt;=12),2,IF(AND(MINUTE(U27)&gt;12,MINUTE(U27)&lt;=18),3,IF(AND(MINUTE(U27)&gt;18,MINUTE(U27)&lt;=24),4,IF(AND(MINUTE(U27)&gt;24,MINUTE(U27)&lt;=30),5,IF(AND(MINUTE(U27)&gt;30,MINUTE(U27)&lt;=36),6,IF(AND(MINUTE(U27)&gt;36,MINUTE(U27)&lt;=42),7,IF(AND(MINUTE(U27)&gt;42,MINUTE(U27)&lt;=48),8,IF(AND(MINUTE(U27)&gt;48,MINUTE(U27)&lt;=54),9,IF(AND(MINUTE(U27)&gt;54,MINUTE(U27)&lt;=60),10,0))))))))))</f>
        <v>0</v>
      </c>
      <c r="W27" s="30">
        <f>IF(OR(B27&gt;=$V$1,B27&lt;$V$2),F27*0.2,(IF(ISNUMBER(MATCH(A27,$AF$1:$AF$37,0)),F27*0.2,0)))</f>
        <v>0</v>
      </c>
      <c r="X27" s="30" t="b">
        <f>IF(I27="Service",IF(I27="Service",IF(AND(F27&gt;0,F27&lt;=25),$W$1,0),0))</f>
        <v>0</v>
      </c>
      <c r="Y27" s="30" t="b">
        <f>IF(I27="Service",IF(I27="Service",IF(F27&gt;25,$W$2,0),0))</f>
        <v>0</v>
      </c>
      <c r="Z27" s="30" t="b">
        <f>IF(I27="Service",IF(I27="Service",IF(AND(F27&gt;0,F27&lt;=40),$W$2,0),0))</f>
        <v>0</v>
      </c>
      <c r="AA27" s="30" t="b">
        <f>IF(I27="Service",IF(I27="Service",IF(F27&gt;40,$W$3,0),0))</f>
        <v>0</v>
      </c>
      <c r="AB27" s="77" t="b">
        <f>IF(I27="Service",IF(AND(E27=1,F27=0),0,IF(AND(E27=1,F27&lt;=40),$Z$1,IF(AND(E27=1,F27&gt;40),$Z$2,IF(AND(E27=2,F27&lt;=40),$Z$1,IF(AND(E27=2,F27&gt;40),$Z$2,IF(AND(E27=3,F27&lt;=40),$Z$1,IF(AND(E27=3,F27&gt;40),$Z$2,IF(AND(E27=4,F27&lt;=40),$Z$1,IF(AND(E27=4,F27&gt;40),$Z$2,0))))))))))</f>
        <v>0</v>
      </c>
      <c r="AC27" s="78" t="b">
        <f>IF(I27="Service",IF(AND(E27=1,F27=0),0,IF(AND(E27=1,F27&lt;=40),$X$1,IF(AND(E27=1,F27&gt;40),$Y$1,IF(AND(E27=2,F27&lt;=40),$X$2,IF(AND(E27=2,F27&gt;40),$Y$2,IF(AND(E27=3,F27&lt;=40),$X$3,IF(AND(E27=3,F27&gt;40),$Y$3,IF(AND(E27=4,F27&lt;=40),$X$4,IF(AND(E27=4,F27&gt;40),$Y$4,0))))))))))</f>
        <v>0</v>
      </c>
      <c r="AD27" s="19"/>
      <c r="AE27" s="79">
        <v>1</v>
      </c>
      <c r="AF27" s="20">
        <v>45658</v>
      </c>
    </row>
    <row r="28" ht="16.5" customHeight="1">
      <c r="A28" s="80"/>
      <c r="B28" s="69"/>
      <c r="C28" s="69"/>
      <c r="D28" s="70">
        <v>0</v>
      </c>
      <c r="E28" s="70">
        <v>1</v>
      </c>
      <c r="F28" s="71">
        <f>IF(P28=12,V28,0)</f>
        <v>0</v>
      </c>
      <c r="G28" s="72" t="s">
        <v>5</v>
      </c>
      <c r="H28" s="72"/>
      <c r="I28" s="73"/>
      <c r="J28" s="74"/>
      <c r="K28" s="74"/>
      <c r="L28" s="74"/>
      <c r="M28" s="11"/>
      <c r="N28" s="11"/>
      <c r="O28" s="75" t="s">
        <v>2</v>
      </c>
      <c r="P28" s="13">
        <f>IF(A28="",0,COUNTA(B28:E28,G28:N28))</f>
        <v>0</v>
      </c>
      <c r="Q28" s="15"/>
      <c r="R28" s="76"/>
      <c r="S28" s="17">
        <f>IF(OR(B28="",C28=""),0,IF(C28&gt;B28,C28-B28,IF(B28&gt;C28,24-(B28-C28))))</f>
        <v>0</v>
      </c>
      <c r="T28" s="26">
        <f>IF(OR(B28="",C28=""),0,(HOUR(S28)*60)+MINUTE(S28)-D28)</f>
        <v>0</v>
      </c>
      <c r="U28" s="17">
        <f>TIME(0,T28,0)</f>
        <v>0</v>
      </c>
      <c r="V28" s="26">
        <f>(HOUR(U28)*10)+IF(AND(MINUTE(U28)&gt;0,MINUTE(U28)&lt;=6),1,IF(AND(MINUTE(U28)&gt;6,MINUTE(U28)&lt;=12),2,IF(AND(MINUTE(U28)&gt;12,MINUTE(U28)&lt;=18),3,IF(AND(MINUTE(U28)&gt;18,MINUTE(U28)&lt;=24),4,IF(AND(MINUTE(U28)&gt;24,MINUTE(U28)&lt;=30),5,IF(AND(MINUTE(U28)&gt;30,MINUTE(U28)&lt;=36),6,IF(AND(MINUTE(U28)&gt;36,MINUTE(U28)&lt;=42),7,IF(AND(MINUTE(U28)&gt;42,MINUTE(U28)&lt;=48),8,IF(AND(MINUTE(U28)&gt;48,MINUTE(U28)&lt;=54),9,IF(AND(MINUTE(U28)&gt;54,MINUTE(U28)&lt;=60),10,0))))))))))</f>
        <v>0</v>
      </c>
      <c r="W28" s="30">
        <f>IF(OR(B28&gt;=$V$1,B28&lt;$V$2),F28*0.2,(IF(ISNUMBER(MATCH(A28,$AF$1:$AF$37,0)),F28*0.2,0)))</f>
        <v>0</v>
      </c>
      <c r="X28" s="30" t="b">
        <f>IF(I28="Service",IF(I28="Service",IF(AND(F28&gt;0,F28&lt;=25),$W$1,0),0))</f>
        <v>0</v>
      </c>
      <c r="Y28" s="30" t="b">
        <f>IF(I28="Service",IF(I28="Service",IF(F28&gt;25,$W$2,0),0))</f>
        <v>0</v>
      </c>
      <c r="Z28" s="30" t="b">
        <f>IF(I28="Service",IF(I28="Service",IF(AND(F28&gt;0,F28&lt;=40),$W$2,0),0))</f>
        <v>0</v>
      </c>
      <c r="AA28" s="30" t="b">
        <f>IF(I28="Service",IF(I28="Service",IF(F28&gt;40,$W$3,0),0))</f>
        <v>0</v>
      </c>
      <c r="AB28" s="77" t="b">
        <f>IF(I28="Service",IF(AND(E28=1,F28=0),0,IF(AND(E28=1,F28&lt;=40),$Z$1,IF(AND(E28=1,F28&gt;40),$Z$2,IF(AND(E28=2,F28&lt;=40),$Z$1,IF(AND(E28=2,F28&gt;40),$Z$2,IF(AND(E28=3,F28&lt;=40),$Z$1,IF(AND(E28=3,F28&gt;40),$Z$2,IF(AND(E28=4,F28&lt;=40),$Z$1,IF(AND(E28=4,F28&gt;40),$Z$2,0))))))))))</f>
        <v>0</v>
      </c>
      <c r="AC28" s="78" t="b">
        <f>IF(I28="Service",IF(AND(E28=1,F28=0),0,IF(AND(E28=1,F28&lt;=40),$X$1,IF(AND(E28=1,F28&gt;40),$Y$1,IF(AND(E28=2,F28&lt;=40),$X$2,IF(AND(E28=2,F28&gt;40),$Y$2,IF(AND(E28=3,F28&lt;=40),$X$3,IF(AND(E28=3,F28&gt;40),$Y$3,IF(AND(E28=4,F28&lt;=40),$X$4,IF(AND(E28=4,F28&gt;40),$Y$4,0))))))))))</f>
        <v>0</v>
      </c>
      <c r="AD28" s="14"/>
      <c r="AE28" s="79">
        <v>1</v>
      </c>
      <c r="AF28" s="20">
        <v>45677</v>
      </c>
    </row>
    <row r="29" ht="16.5" customHeight="1">
      <c r="A29" s="80"/>
      <c r="B29" s="69"/>
      <c r="C29" s="69"/>
      <c r="D29" s="70">
        <v>0</v>
      </c>
      <c r="E29" s="70">
        <v>1</v>
      </c>
      <c r="F29" s="71">
        <f>IF(P29=12,V29,0)</f>
        <v>0</v>
      </c>
      <c r="G29" s="72" t="s">
        <v>5</v>
      </c>
      <c r="H29" s="72"/>
      <c r="I29" s="73"/>
      <c r="J29" s="74"/>
      <c r="K29" s="74"/>
      <c r="L29" s="74"/>
      <c r="M29" s="11"/>
      <c r="N29" s="11"/>
      <c r="O29" s="75" t="s">
        <v>2</v>
      </c>
      <c r="P29" s="13">
        <f>IF(A29="",0,COUNTA(B29:E29,G29:N29))</f>
        <v>0</v>
      </c>
      <c r="Q29" s="15"/>
      <c r="R29" s="13"/>
      <c r="S29" s="17">
        <f>IF(OR(B29="",C29=""),0,IF(C29&gt;B29,C29-B29,IF(B29&gt;C29,24-(B29-C29))))</f>
        <v>0</v>
      </c>
      <c r="T29" s="26">
        <f>IF(OR(B29="",C29=""),0,(HOUR(S29)*60)+MINUTE(S29)-D29)</f>
        <v>0</v>
      </c>
      <c r="U29" s="17">
        <f>TIME(0,T29,0)</f>
        <v>0</v>
      </c>
      <c r="V29" s="26">
        <f>(HOUR(U29)*10)+IF(AND(MINUTE(U29)&gt;0,MINUTE(U29)&lt;=6),1,IF(AND(MINUTE(U29)&gt;6,MINUTE(U29)&lt;=12),2,IF(AND(MINUTE(U29)&gt;12,MINUTE(U29)&lt;=18),3,IF(AND(MINUTE(U29)&gt;18,MINUTE(U29)&lt;=24),4,IF(AND(MINUTE(U29)&gt;24,MINUTE(U29)&lt;=30),5,IF(AND(MINUTE(U29)&gt;30,MINUTE(U29)&lt;=36),6,IF(AND(MINUTE(U29)&gt;36,MINUTE(U29)&lt;=42),7,IF(AND(MINUTE(U29)&gt;42,MINUTE(U29)&lt;=48),8,IF(AND(MINUTE(U29)&gt;48,MINUTE(U29)&lt;=54),9,IF(AND(MINUTE(U29)&gt;54,MINUTE(U29)&lt;=60),10,0))))))))))</f>
        <v>0</v>
      </c>
      <c r="W29" s="30">
        <f>IF(OR(B29&gt;=$V$1,B29&lt;$V$2),F29*0.2,(IF(ISNUMBER(MATCH(A29,$AF$1:$AF$37,0)),F29*0.2,0)))</f>
        <v>0</v>
      </c>
      <c r="X29" s="30" t="b">
        <f>IF(I29="Service",IF(I29="Service",IF(AND(F29&gt;0,F29&lt;=25),$W$1,0),0))</f>
        <v>0</v>
      </c>
      <c r="Y29" s="30" t="b">
        <f>IF(I29="Service",IF(I29="Service",IF(F29&gt;25,$W$2,0),0))</f>
        <v>0</v>
      </c>
      <c r="Z29" s="30" t="b">
        <f>IF(I29="Service",IF(I29="Service",IF(AND(F29&gt;0,F29&lt;=40),$W$2,0),0))</f>
        <v>0</v>
      </c>
      <c r="AA29" s="30" t="b">
        <f>IF(I29="Service",IF(I29="Service",IF(F29&gt;40,$W$3,0),0))</f>
        <v>0</v>
      </c>
      <c r="AB29" s="77" t="b">
        <f>IF(I29="Service",IF(AND(E29=1,F29=0),0,IF(AND(E29=1,F29&lt;=40),$Z$1,IF(AND(E29=1,F29&gt;40),$Z$2,IF(AND(E29=2,F29&lt;=40),$Z$1,IF(AND(E29=2,F29&gt;40),$Z$2,IF(AND(E29=3,F29&lt;=40),$Z$1,IF(AND(E29=3,F29&gt;40),$Z$2,IF(AND(E29=4,F29&lt;=40),$Z$1,IF(AND(E29=4,F29&gt;40),$Z$2,0))))))))))</f>
        <v>0</v>
      </c>
      <c r="AC29" s="78" t="b">
        <f>IF(I29="Service",IF(AND(E29=1,F29=0),0,IF(AND(E29=1,F29&lt;=40),$X$1,IF(AND(E29=1,F29&gt;40),$Y$1,IF(AND(E29=2,F29&lt;=40),$X$2,IF(AND(E29=2,F29&gt;40),$Y$2,IF(AND(E29=3,F29&lt;=40),$X$3,IF(AND(E29=3,F29&gt;40),$Y$3,IF(AND(E29=4,F29&lt;=40),$X$4,IF(AND(E29=4,F29&gt;40),$Y$4,0))))))))))</f>
        <v>0</v>
      </c>
      <c r="AD29" s="14"/>
      <c r="AE29" s="79">
        <v>1</v>
      </c>
      <c r="AF29" s="20">
        <v>45705</v>
      </c>
    </row>
    <row r="30" ht="16.5" customHeight="1">
      <c r="A30" s="80"/>
      <c r="B30" s="69"/>
      <c r="C30" s="69"/>
      <c r="D30" s="70">
        <v>0</v>
      </c>
      <c r="E30" s="70">
        <v>1</v>
      </c>
      <c r="F30" s="71">
        <f>IF(P30=12,V30,0)</f>
        <v>0</v>
      </c>
      <c r="G30" s="72" t="s">
        <v>5</v>
      </c>
      <c r="H30" s="72"/>
      <c r="I30" s="73"/>
      <c r="J30" s="74"/>
      <c r="K30" s="74"/>
      <c r="L30" s="74"/>
      <c r="M30" s="11"/>
      <c r="N30" s="11"/>
      <c r="O30" s="75" t="s">
        <v>2</v>
      </c>
      <c r="P30" s="13">
        <f>IF(A30="",0,COUNTA(B30:E30,G30:N30))</f>
        <v>0</v>
      </c>
      <c r="Q30" s="15"/>
      <c r="R30" s="13"/>
      <c r="S30" s="17">
        <f>IF(OR(B30="",C30=""),0,IF(C30&gt;B30,C30-B30,IF(B30&gt;C30,24-(B30-C30))))</f>
        <v>0</v>
      </c>
      <c r="T30" s="26">
        <f>IF(OR(B30="",C30=""),0,(HOUR(S30)*60)+MINUTE(S30)-D30)</f>
        <v>0</v>
      </c>
      <c r="U30" s="17">
        <f>TIME(0,T30,0)</f>
        <v>0</v>
      </c>
      <c r="V30" s="26">
        <f>(HOUR(U30)*10)+IF(AND(MINUTE(U30)&gt;0,MINUTE(U30)&lt;=6),1,IF(AND(MINUTE(U30)&gt;6,MINUTE(U30)&lt;=12),2,IF(AND(MINUTE(U30)&gt;12,MINUTE(U30)&lt;=18),3,IF(AND(MINUTE(U30)&gt;18,MINUTE(U30)&lt;=24),4,IF(AND(MINUTE(U30)&gt;24,MINUTE(U30)&lt;=30),5,IF(AND(MINUTE(U30)&gt;30,MINUTE(U30)&lt;=36),6,IF(AND(MINUTE(U30)&gt;36,MINUTE(U30)&lt;=42),7,IF(AND(MINUTE(U30)&gt;42,MINUTE(U30)&lt;=48),8,IF(AND(MINUTE(U30)&gt;48,MINUTE(U30)&lt;=54),9,IF(AND(MINUTE(U30)&gt;54,MINUTE(U30)&lt;=60),10,0))))))))))</f>
        <v>0</v>
      </c>
      <c r="W30" s="30">
        <f>IF(OR(B30&gt;=$V$1,B30&lt;$V$2),F30*0.2,(IF(ISNUMBER(MATCH(A30,$AF$1:$AF$37,0)),F30*0.2,0)))</f>
        <v>0</v>
      </c>
      <c r="X30" s="30" t="b">
        <f>IF(I30="Service",IF(I30="Service",IF(AND(F30&gt;0,F30&lt;=25),$W$1,0),0))</f>
        <v>0</v>
      </c>
      <c r="Y30" s="30" t="b">
        <f>IF(I30="Service",IF(I30="Service",IF(F30&gt;25,$W$2,0),0))</f>
        <v>0</v>
      </c>
      <c r="Z30" s="30" t="b">
        <f>IF(I30="Service",IF(I30="Service",IF(AND(F30&gt;0,F30&lt;=40),$W$2,0),0))</f>
        <v>0</v>
      </c>
      <c r="AA30" s="30" t="b">
        <f>IF(I30="Service",IF(I30="Service",IF(F30&gt;40,$W$3,0),0))</f>
        <v>0</v>
      </c>
      <c r="AB30" s="77" t="b">
        <f>IF(I30="Service",IF(AND(E30=1,F30=0),0,IF(AND(E30=1,F30&lt;=40),$Z$1,IF(AND(E30=1,F30&gt;40),$Z$2,IF(AND(E30=2,F30&lt;=40),$Z$1,IF(AND(E30=2,F30&gt;40),$Z$2,IF(AND(E30=3,F30&lt;=40),$Z$1,IF(AND(E30=3,F30&gt;40),$Z$2,IF(AND(E30=4,F30&lt;=40),$Z$1,IF(AND(E30=4,F30&gt;40),$Z$2,0))))))))))</f>
        <v>0</v>
      </c>
      <c r="AC30" s="78" t="b">
        <f>IF(I30="Service",IF(AND(E30=1,F30=0),0,IF(AND(E30=1,F30&lt;=40),$X$1,IF(AND(E30=1,F30&gt;40),$Y$1,IF(AND(E30=2,F30&lt;=40),$X$2,IF(AND(E30=2,F30&gt;40),$Y$2,IF(AND(E30=3,F30&lt;=40),$X$3,IF(AND(E30=3,F30&gt;40),$Y$3,IF(AND(E30=4,F30&lt;=40),$X$4,IF(AND(E30=4,F30&gt;40),$Y$4,0))))))))))</f>
        <v>0</v>
      </c>
      <c r="AD30" s="14"/>
      <c r="AE30" s="79">
        <v>1</v>
      </c>
      <c r="AF30" s="20">
        <v>45803</v>
      </c>
    </row>
    <row r="31" ht="16.5" customHeight="1">
      <c r="A31" s="80"/>
      <c r="B31" s="69"/>
      <c r="C31" s="69"/>
      <c r="D31" s="70">
        <v>0</v>
      </c>
      <c r="E31" s="70">
        <v>1</v>
      </c>
      <c r="F31" s="71">
        <f>IF(P31=12,V31,0)</f>
        <v>0</v>
      </c>
      <c r="G31" s="72" t="s">
        <v>5</v>
      </c>
      <c r="H31" s="72"/>
      <c r="I31" s="73"/>
      <c r="J31" s="74"/>
      <c r="K31" s="74"/>
      <c r="L31" s="74"/>
      <c r="M31" s="11"/>
      <c r="N31" s="11"/>
      <c r="O31" s="75" t="s">
        <v>2</v>
      </c>
      <c r="P31" s="13">
        <f>IF(A31="",0,COUNTA(B31:E31,G31:N31))</f>
        <v>0</v>
      </c>
      <c r="Q31" s="15"/>
      <c r="R31" s="13"/>
      <c r="S31" s="17">
        <f>IF(OR(B31="",C31=""),0,IF(C31&gt;B31,C31-B31,IF(B31&gt;C31,24-(B31-C31))))</f>
        <v>0</v>
      </c>
      <c r="T31" s="26">
        <f>IF(OR(B31="",C31=""),0,(HOUR(S31)*60)+MINUTE(S31)-D31)</f>
        <v>0</v>
      </c>
      <c r="U31" s="17">
        <f>TIME(0,T31,0)</f>
        <v>0</v>
      </c>
      <c r="V31" s="26">
        <f>(HOUR(U31)*10)+IF(AND(MINUTE(U31)&gt;0,MINUTE(U31)&lt;=6),1,IF(AND(MINUTE(U31)&gt;6,MINUTE(U31)&lt;=12),2,IF(AND(MINUTE(U31)&gt;12,MINUTE(U31)&lt;=18),3,IF(AND(MINUTE(U31)&gt;18,MINUTE(U31)&lt;=24),4,IF(AND(MINUTE(U31)&gt;24,MINUTE(U31)&lt;=30),5,IF(AND(MINUTE(U31)&gt;30,MINUTE(U31)&lt;=36),6,IF(AND(MINUTE(U31)&gt;36,MINUTE(U31)&lt;=42),7,IF(AND(MINUTE(U31)&gt;42,MINUTE(U31)&lt;=48),8,IF(AND(MINUTE(U31)&gt;48,MINUTE(U31)&lt;=54),9,IF(AND(MINUTE(U31)&gt;54,MINUTE(U31)&lt;=60),10,0))))))))))</f>
        <v>0</v>
      </c>
      <c r="W31" s="30">
        <f>IF(OR(B31&gt;=$V$1,B31&lt;$V$2),F31*0.2,(IF(ISNUMBER(MATCH(A31,$AF$1:$AF$37,0)),F31*0.2,0)))</f>
        <v>0</v>
      </c>
      <c r="X31" s="30" t="b">
        <f>IF(I31="Service",IF(I31="Service",IF(AND(F31&gt;0,F31&lt;=25),$W$1,0),0))</f>
        <v>0</v>
      </c>
      <c r="Y31" s="30" t="b">
        <f>IF(I31="Service",IF(I31="Service",IF(F31&gt;25,$W$2,0),0))</f>
        <v>0</v>
      </c>
      <c r="Z31" s="30" t="b">
        <f>IF(I31="Service",IF(I31="Service",IF(AND(F31&gt;0,F31&lt;=40),$W$2,0),0))</f>
        <v>0</v>
      </c>
      <c r="AA31" s="30" t="b">
        <f>IF(I31="Service",IF(I31="Service",IF(F31&gt;40,$W$3,0),0))</f>
        <v>0</v>
      </c>
      <c r="AB31" s="77" t="b">
        <f>IF(I31="Service",IF(AND(E31=1,F31=0),0,IF(AND(E31=1,F31&lt;=40),$Z$1,IF(AND(E31=1,F31&gt;40),$Z$2,IF(AND(E31=2,F31&lt;=40),$Z$1,IF(AND(E31=2,F31&gt;40),$Z$2,IF(AND(E31=3,F31&lt;=40),$Z$1,IF(AND(E31=3,F31&gt;40),$Z$2,IF(AND(E31=4,F31&lt;=40),$Z$1,IF(AND(E31=4,F31&gt;40),$Z$2,0))))))))))</f>
        <v>0</v>
      </c>
      <c r="AC31" s="78" t="b">
        <f>IF(I31="Service",IF(AND(E31=1,F31=0),0,IF(AND(E31=1,F31&lt;=40),$X$1,IF(AND(E31=1,F31&gt;40),$Y$1,IF(AND(E31=2,F31&lt;=40),$X$2,IF(AND(E31=2,F31&gt;40),$Y$2,IF(AND(E31=3,F31&lt;=40),$X$3,IF(AND(E31=3,F31&gt;40),$Y$3,IF(AND(E31=4,F31&lt;=40),$X$4,IF(AND(E31=4,F31&gt;40),$Y$4,0))))))))))</f>
        <v>0</v>
      </c>
      <c r="AD31" s="19"/>
      <c r="AE31" s="79">
        <v>1</v>
      </c>
      <c r="AF31" s="20">
        <v>45827</v>
      </c>
    </row>
    <row r="32" ht="16.5" customHeight="1">
      <c r="A32" s="80"/>
      <c r="B32" s="69"/>
      <c r="C32" s="69"/>
      <c r="D32" s="70">
        <v>0</v>
      </c>
      <c r="E32" s="70">
        <v>1</v>
      </c>
      <c r="F32" s="71">
        <f>IF(P32=12,V32,0)</f>
        <v>0</v>
      </c>
      <c r="G32" s="72" t="s">
        <v>5</v>
      </c>
      <c r="H32" s="72"/>
      <c r="I32" s="73"/>
      <c r="J32" s="74"/>
      <c r="K32" s="74"/>
      <c r="L32" s="74"/>
      <c r="M32" s="11"/>
      <c r="N32" s="11"/>
      <c r="O32" s="75" t="s">
        <v>2</v>
      </c>
      <c r="P32" s="13">
        <f>IF(A32="",0,COUNTA(B32:E32,G32:N32))</f>
        <v>0</v>
      </c>
      <c r="Q32" s="15"/>
      <c r="R32" s="13"/>
      <c r="S32" s="17">
        <f>IF(OR(B32="",C32=""),0,IF(C32&gt;B32,C32-B32,IF(B32&gt;C32,24-(B32-C32))))</f>
        <v>0</v>
      </c>
      <c r="T32" s="26">
        <f>IF(OR(B32="",C32=""),0,(HOUR(S32)*60)+MINUTE(S32)-D32)</f>
        <v>0</v>
      </c>
      <c r="U32" s="17">
        <f>TIME(0,T32,0)</f>
        <v>0</v>
      </c>
      <c r="V32" s="26">
        <f>(HOUR(U32)*10)+IF(AND(MINUTE(U32)&gt;0,MINUTE(U32)&lt;=6),1,IF(AND(MINUTE(U32)&gt;6,MINUTE(U32)&lt;=12),2,IF(AND(MINUTE(U32)&gt;12,MINUTE(U32)&lt;=18),3,IF(AND(MINUTE(U32)&gt;18,MINUTE(U32)&lt;=24),4,IF(AND(MINUTE(U32)&gt;24,MINUTE(U32)&lt;=30),5,IF(AND(MINUTE(U32)&gt;30,MINUTE(U32)&lt;=36),6,IF(AND(MINUTE(U32)&gt;36,MINUTE(U32)&lt;=42),7,IF(AND(MINUTE(U32)&gt;42,MINUTE(U32)&lt;=48),8,IF(AND(MINUTE(U32)&gt;48,MINUTE(U32)&lt;=54),9,IF(AND(MINUTE(U32)&gt;54,MINUTE(U32)&lt;=60),10,0))))))))))</f>
        <v>0</v>
      </c>
      <c r="W32" s="30">
        <f>IF(OR(B32&gt;=$V$1,B32&lt;$V$2),F32*0.2,(IF(ISNUMBER(MATCH(A32,$AF$1:$AF$37,0)),F32*0.2,0)))</f>
        <v>0</v>
      </c>
      <c r="X32" s="30" t="b">
        <f>IF(I32="Service",IF(I32="Service",IF(AND(F32&gt;0,F32&lt;=25),$W$1,0),0))</f>
        <v>0</v>
      </c>
      <c r="Y32" s="30" t="b">
        <f>IF(I32="Service",IF(I32="Service",IF(F32&gt;25,$W$2,0),0))</f>
        <v>0</v>
      </c>
      <c r="Z32" s="30" t="b">
        <f>IF(I32="Service",IF(I32="Service",IF(AND(F32&gt;0,F32&lt;=40),$W$2,0),0))</f>
        <v>0</v>
      </c>
      <c r="AA32" s="30" t="b">
        <f>IF(I32="Service",IF(I32="Service",IF(F32&gt;40,$W$3,0),0))</f>
        <v>0</v>
      </c>
      <c r="AB32" s="77" t="b">
        <f>IF(I32="Service",IF(AND(E32=1,F32=0),0,IF(AND(E32=1,F32&lt;=40),$Z$1,IF(AND(E32=1,F32&gt;40),$Z$2,IF(AND(E32=2,F32&lt;=40),$Z$1,IF(AND(E32=2,F32&gt;40),$Z$2,IF(AND(E32=3,F32&lt;=40),$Z$1,IF(AND(E32=3,F32&gt;40),$Z$2,IF(AND(E32=4,F32&lt;=40),$Z$1,IF(AND(E32=4,F32&gt;40),$Z$2,0))))))))))</f>
        <v>0</v>
      </c>
      <c r="AC32" s="78" t="b">
        <f>IF(I32="Service",IF(AND(E32=1,F32=0),0,IF(AND(E32=1,F32&lt;=40),$X$1,IF(AND(E32=1,F32&gt;40),$Y$1,IF(AND(E32=2,F32&lt;=40),$X$2,IF(AND(E32=2,F32&gt;40),$Y$2,IF(AND(E32=3,F32&lt;=40),$X$3,IF(AND(E32=3,F32&gt;40),$Y$3,IF(AND(E32=4,F32&lt;=40),$X$4,IF(AND(E32=4,F32&gt;40),$Y$4,0))))))))))</f>
        <v>0</v>
      </c>
      <c r="AD32" s="19"/>
      <c r="AE32" s="79">
        <v>1</v>
      </c>
      <c r="AF32" s="20">
        <v>45842</v>
      </c>
    </row>
    <row r="33" ht="16.5" customHeight="1">
      <c r="A33" s="80"/>
      <c r="B33" s="69"/>
      <c r="C33" s="69"/>
      <c r="D33" s="70">
        <v>0</v>
      </c>
      <c r="E33" s="70">
        <v>1</v>
      </c>
      <c r="F33" s="71">
        <f>IF(P33=12,V33,0)</f>
        <v>0</v>
      </c>
      <c r="G33" s="72" t="s">
        <v>5</v>
      </c>
      <c r="H33" s="72"/>
      <c r="I33" s="73"/>
      <c r="J33" s="74"/>
      <c r="K33" s="74"/>
      <c r="L33" s="74"/>
      <c r="M33" s="11"/>
      <c r="N33" s="11"/>
      <c r="O33" s="75" t="s">
        <v>2</v>
      </c>
      <c r="P33" s="13">
        <f>IF(A33="",0,COUNTA(B33:E33,G33:N33))</f>
        <v>0</v>
      </c>
      <c r="Q33" s="15"/>
      <c r="R33" s="76"/>
      <c r="S33" s="17">
        <f>IF(OR(B33="",C33=""),0,IF(C33&gt;B33,C33-B33,IF(B33&gt;C33,24-(B33-C33))))</f>
        <v>0</v>
      </c>
      <c r="T33" s="26">
        <f>IF(OR(B33="",C33=""),0,(HOUR(S33)*60)+MINUTE(S33)-D33)</f>
        <v>0</v>
      </c>
      <c r="U33" s="17">
        <f>TIME(0,T33,0)</f>
        <v>0</v>
      </c>
      <c r="V33" s="26">
        <f>(HOUR(U33)*10)+IF(AND(MINUTE(U33)&gt;0,MINUTE(U33)&lt;=6),1,IF(AND(MINUTE(U33)&gt;6,MINUTE(U33)&lt;=12),2,IF(AND(MINUTE(U33)&gt;12,MINUTE(U33)&lt;=18),3,IF(AND(MINUTE(U33)&gt;18,MINUTE(U33)&lt;=24),4,IF(AND(MINUTE(U33)&gt;24,MINUTE(U33)&lt;=30),5,IF(AND(MINUTE(U33)&gt;30,MINUTE(U33)&lt;=36),6,IF(AND(MINUTE(U33)&gt;36,MINUTE(U33)&lt;=42),7,IF(AND(MINUTE(U33)&gt;42,MINUTE(U33)&lt;=48),8,IF(AND(MINUTE(U33)&gt;48,MINUTE(U33)&lt;=54),9,IF(AND(MINUTE(U33)&gt;54,MINUTE(U33)&lt;=60),10,0))))))))))</f>
        <v>0</v>
      </c>
      <c r="W33" s="30">
        <f>IF(OR(B33&gt;=$V$1,B33&lt;$V$2),F33*0.2,(IF(ISNUMBER(MATCH(A33,$AF$1:$AF$37,0)),F33*0.2,0)))</f>
        <v>0</v>
      </c>
      <c r="X33" s="30" t="b">
        <f>IF(I33="Service",IF(I33="Service",IF(AND(F33&gt;0,F33&lt;=25),$W$1,0),0))</f>
        <v>0</v>
      </c>
      <c r="Y33" s="30" t="b">
        <f>IF(I33="Service",IF(I33="Service",IF(F33&gt;25,$W$2,0),0))</f>
        <v>0</v>
      </c>
      <c r="Z33" s="30" t="b">
        <f>IF(I33="Service",IF(I33="Service",IF(AND(F33&gt;0,F33&lt;=40),$W$2,0),0))</f>
        <v>0</v>
      </c>
      <c r="AA33" s="30" t="b">
        <f>IF(I33="Service",IF(I33="Service",IF(F33&gt;40,$W$3,0),0))</f>
        <v>0</v>
      </c>
      <c r="AB33" s="77" t="b">
        <f>IF(I33="Service",IF(AND(E33=1,F33=0),0,IF(AND(E33=1,F33&lt;=40),$Z$1,IF(AND(E33=1,F33&gt;40),$Z$2,IF(AND(E33=2,F33&lt;=40),$Z$1,IF(AND(E33=2,F33&gt;40),$Z$2,IF(AND(E33=3,F33&lt;=40),$Z$1,IF(AND(E33=3,F33&gt;40),$Z$2,IF(AND(E33=4,F33&lt;=40),$Z$1,IF(AND(E33=4,F33&gt;40),$Z$2,0))))))))))</f>
        <v>0</v>
      </c>
      <c r="AC33" s="78" t="b">
        <f>IF(I33="Service",IF(AND(E33=1,F33=0),0,IF(AND(E33=1,F33&lt;=40),$X$1,IF(AND(E33=1,F33&gt;40),$Y$1,IF(AND(E33=2,F33&lt;=40),$X$2,IF(AND(E33=2,F33&gt;40),$Y$2,IF(AND(E33=3,F33&lt;=40),$X$3,IF(AND(E33=3,F33&gt;40),$Y$3,IF(AND(E33=4,F33&lt;=40),$X$4,IF(AND(E33=4,F33&gt;40),$Y$4,0))))))))))</f>
        <v>0</v>
      </c>
      <c r="AD33" s="14"/>
      <c r="AE33" s="79">
        <v>1</v>
      </c>
      <c r="AF33" s="20">
        <v>45901</v>
      </c>
    </row>
    <row r="34" ht="16.5" customHeight="1">
      <c r="A34" s="80"/>
      <c r="B34" s="69"/>
      <c r="C34" s="69"/>
      <c r="D34" s="70">
        <v>0</v>
      </c>
      <c r="E34" s="70">
        <v>1</v>
      </c>
      <c r="F34" s="71">
        <f>IF(P34=12,V34,0)</f>
        <v>0</v>
      </c>
      <c r="G34" s="72" t="s">
        <v>5</v>
      </c>
      <c r="H34" s="72"/>
      <c r="I34" s="73"/>
      <c r="J34" s="74"/>
      <c r="K34" s="74"/>
      <c r="L34" s="74"/>
      <c r="M34" s="11"/>
      <c r="N34" s="11"/>
      <c r="O34" s="75" t="s">
        <v>2</v>
      </c>
      <c r="P34" s="13">
        <f>IF(A34="",0,COUNTA(B34:E34,G34:N34))</f>
        <v>0</v>
      </c>
      <c r="Q34" s="15"/>
      <c r="R34" s="13"/>
      <c r="S34" s="17">
        <f>IF(OR(B34="",C34=""),0,IF(C34&gt;B34,C34-B34,IF(B34&gt;C34,24-(B34-C34))))</f>
        <v>0</v>
      </c>
      <c r="T34" s="26">
        <f>IF(OR(B34="",C34=""),0,(HOUR(S34)*60)+MINUTE(S34)-D34)</f>
        <v>0</v>
      </c>
      <c r="U34" s="17">
        <f>TIME(0,T34,0)</f>
        <v>0</v>
      </c>
      <c r="V34" s="26">
        <f>(HOUR(U34)*10)+IF(AND(MINUTE(U34)&gt;0,MINUTE(U34)&lt;=6),1,IF(AND(MINUTE(U34)&gt;6,MINUTE(U34)&lt;=12),2,IF(AND(MINUTE(U34)&gt;12,MINUTE(U34)&lt;=18),3,IF(AND(MINUTE(U34)&gt;18,MINUTE(U34)&lt;=24),4,IF(AND(MINUTE(U34)&gt;24,MINUTE(U34)&lt;=30),5,IF(AND(MINUTE(U34)&gt;30,MINUTE(U34)&lt;=36),6,IF(AND(MINUTE(U34)&gt;36,MINUTE(U34)&lt;=42),7,IF(AND(MINUTE(U34)&gt;42,MINUTE(U34)&lt;=48),8,IF(AND(MINUTE(U34)&gt;48,MINUTE(U34)&lt;=54),9,IF(AND(MINUTE(U34)&gt;54,MINUTE(U34)&lt;=60),10,0))))))))))</f>
        <v>0</v>
      </c>
      <c r="W34" s="30">
        <f>IF(OR(B34&gt;=$V$1,B34&lt;$V$2),F34*0.2,(IF(ISNUMBER(MATCH(A34,$AF$1:$AF$37,0)),F34*0.2,0)))</f>
        <v>0</v>
      </c>
      <c r="X34" s="30" t="b">
        <f>IF(I34="Service",IF(I34="Service",IF(AND(F34&gt;0,F34&lt;=25),$W$1,0),0))</f>
        <v>0</v>
      </c>
      <c r="Y34" s="30" t="b">
        <f>IF(I34="Service",IF(I34="Service",IF(F34&gt;25,$W$2,0),0))</f>
        <v>0</v>
      </c>
      <c r="Z34" s="30" t="b">
        <f>IF(I34="Service",IF(I34="Service",IF(AND(F34&gt;0,F34&lt;=40),$W$2,0),0))</f>
        <v>0</v>
      </c>
      <c r="AA34" s="30" t="b">
        <f>IF(I34="Service",IF(I34="Service",IF(F34&gt;40,$W$3,0),0))</f>
        <v>0</v>
      </c>
      <c r="AB34" s="77" t="b">
        <f>IF(I34="Service",IF(AND(E34=1,F34=0),0,IF(AND(E34=1,F34&lt;=40),$Z$1,IF(AND(E34=1,F34&gt;40),$Z$2,IF(AND(E34=2,F34&lt;=40),$Z$1,IF(AND(E34=2,F34&gt;40),$Z$2,IF(AND(E34=3,F34&lt;=40),$Z$1,IF(AND(E34=3,F34&gt;40),$Z$2,IF(AND(E34=4,F34&lt;=40),$Z$1,IF(AND(E34=4,F34&gt;40),$Z$2,0))))))))))</f>
        <v>0</v>
      </c>
      <c r="AC34" s="78" t="b">
        <f>IF(I34="Service",IF(AND(E34=1,F34=0),0,IF(AND(E34=1,F34&lt;=40),$X$1,IF(AND(E34=1,F34&gt;40),$Y$1,IF(AND(E34=2,F34&lt;=40),$X$2,IF(AND(E34=2,F34&gt;40),$Y$2,IF(AND(E34=3,F34&lt;=40),$X$3,IF(AND(E34=3,F34&gt;40),$Y$3,IF(AND(E34=4,F34&lt;=40),$X$4,IF(AND(E34=4,F34&gt;40),$Y$4,0))))))))))</f>
        <v>0</v>
      </c>
      <c r="AD34" s="14"/>
      <c r="AE34" s="79">
        <v>1</v>
      </c>
      <c r="AF34" s="20">
        <v>45943</v>
      </c>
    </row>
    <row r="35" ht="16.5" customHeight="1">
      <c r="A35" s="80"/>
      <c r="B35" s="69"/>
      <c r="C35" s="69"/>
      <c r="D35" s="70">
        <v>0</v>
      </c>
      <c r="E35" s="70">
        <v>1</v>
      </c>
      <c r="F35" s="71">
        <f>IF(P35=12,V35,0)</f>
        <v>0</v>
      </c>
      <c r="G35" s="72" t="s">
        <v>5</v>
      </c>
      <c r="H35" s="72"/>
      <c r="I35" s="73"/>
      <c r="J35" s="74"/>
      <c r="K35" s="74"/>
      <c r="L35" s="74"/>
      <c r="M35" s="11"/>
      <c r="N35" s="11"/>
      <c r="O35" s="75" t="s">
        <v>2</v>
      </c>
      <c r="P35" s="13">
        <f>IF(A35="",0,COUNTA(B35:E35,G35:N35))</f>
        <v>0</v>
      </c>
      <c r="Q35" s="15"/>
      <c r="R35" s="13"/>
      <c r="S35" s="17">
        <f>IF(OR(B35="",C35=""),0,IF(C35&gt;B35,C35-B35,IF(B35&gt;C35,24-(B35-C35))))</f>
        <v>0</v>
      </c>
      <c r="T35" s="26">
        <f>IF(OR(B35="",C35=""),0,(HOUR(S35)*60)+MINUTE(S35)-D35)</f>
        <v>0</v>
      </c>
      <c r="U35" s="17">
        <f>TIME(0,T35,0)</f>
        <v>0</v>
      </c>
      <c r="V35" s="26">
        <f>(HOUR(U35)*10)+IF(AND(MINUTE(U35)&gt;0,MINUTE(U35)&lt;=6),1,IF(AND(MINUTE(U35)&gt;6,MINUTE(U35)&lt;=12),2,IF(AND(MINUTE(U35)&gt;12,MINUTE(U35)&lt;=18),3,IF(AND(MINUTE(U35)&gt;18,MINUTE(U35)&lt;=24),4,IF(AND(MINUTE(U35)&gt;24,MINUTE(U35)&lt;=30),5,IF(AND(MINUTE(U35)&gt;30,MINUTE(U35)&lt;=36),6,IF(AND(MINUTE(U35)&gt;36,MINUTE(U35)&lt;=42),7,IF(AND(MINUTE(U35)&gt;42,MINUTE(U35)&lt;=48),8,IF(AND(MINUTE(U35)&gt;48,MINUTE(U35)&lt;=54),9,IF(AND(MINUTE(U35)&gt;54,MINUTE(U35)&lt;=60),10,0))))))))))</f>
        <v>0</v>
      </c>
      <c r="W35" s="30">
        <f>IF(OR(B35&gt;=$V$1,B35&lt;$V$2),F35*0.2,(IF(ISNUMBER(MATCH(A35,$AF$1:$AF$37,0)),F35*0.2,0)))</f>
        <v>0</v>
      </c>
      <c r="X35" s="30" t="b">
        <f>IF(I35="Service",IF(I35="Service",IF(AND(F35&gt;0,F35&lt;=25),$W$1,0),0))</f>
        <v>0</v>
      </c>
      <c r="Y35" s="30" t="b">
        <f>IF(I35="Service",IF(I35="Service",IF(F35&gt;25,$W$2,0),0))</f>
        <v>0</v>
      </c>
      <c r="Z35" s="30" t="b">
        <f>IF(I35="Service",IF(I35="Service",IF(AND(F35&gt;0,F35&lt;=40),$W$2,0),0))</f>
        <v>0</v>
      </c>
      <c r="AA35" s="30" t="b">
        <f>IF(I35="Service",IF(I35="Service",IF(F35&gt;40,$W$3,0),0))</f>
        <v>0</v>
      </c>
      <c r="AB35" s="77" t="b">
        <f>IF(I35="Service",IF(AND(E35=1,F35=0),0,IF(AND(E35=1,F35&lt;=40),$Z$1,IF(AND(E35=1,F35&gt;40),$Z$2,IF(AND(E35=2,F35&lt;=40),$Z$1,IF(AND(E35=2,F35&gt;40),$Z$2,IF(AND(E35=3,F35&lt;=40),$Z$1,IF(AND(E35=3,F35&gt;40),$Z$2,IF(AND(E35=4,F35&lt;=40),$Z$1,IF(AND(E35=4,F35&gt;40),$Z$2,0))))))))))</f>
        <v>0</v>
      </c>
      <c r="AC35" s="78" t="b">
        <f>IF(I35="Service",IF(AND(E35=1,F35=0),0,IF(AND(E35=1,F35&lt;=40),$X$1,IF(AND(E35=1,F35&gt;40),$Y$1,IF(AND(E35=2,F35&lt;=40),$X$2,IF(AND(E35=2,F35&gt;40),$Y$2,IF(AND(E35=3,F35&lt;=40),$X$3,IF(AND(E35=3,F35&gt;40),$Y$3,IF(AND(E35=4,F35&lt;=40),$X$4,IF(AND(E35=4,F35&gt;40),$Y$4,0))))))))))</f>
        <v>0</v>
      </c>
      <c r="AD35" s="14"/>
      <c r="AE35" s="79">
        <v>1</v>
      </c>
      <c r="AF35" s="20">
        <v>45972</v>
      </c>
    </row>
    <row r="36" ht="16.5" customHeight="1">
      <c r="A36" s="80"/>
      <c r="B36" s="69"/>
      <c r="C36" s="69"/>
      <c r="D36" s="70">
        <v>0</v>
      </c>
      <c r="E36" s="70">
        <v>1</v>
      </c>
      <c r="F36" s="71">
        <f>IF(P36=12,V36,0)</f>
        <v>0</v>
      </c>
      <c r="G36" s="72" t="s">
        <v>5</v>
      </c>
      <c r="H36" s="72"/>
      <c r="I36" s="73"/>
      <c r="J36" s="74"/>
      <c r="K36" s="74"/>
      <c r="L36" s="74"/>
      <c r="M36" s="11"/>
      <c r="N36" s="11"/>
      <c r="O36" s="75" t="s">
        <v>2</v>
      </c>
      <c r="P36" s="13">
        <f>IF(A36="",0,COUNTA(B36:E36,G36:N36))</f>
        <v>0</v>
      </c>
      <c r="Q36" s="15"/>
      <c r="R36" s="13"/>
      <c r="S36" s="17">
        <f>IF(OR(B36="",C36=""),0,IF(C36&gt;B36,C36-B36,IF(B36&gt;C36,24-(B36-C36))))</f>
        <v>0</v>
      </c>
      <c r="T36" s="26">
        <f>IF(OR(B36="",C36=""),0,(HOUR(S36)*60)+MINUTE(S36)-D36)</f>
        <v>0</v>
      </c>
      <c r="U36" s="17">
        <f>TIME(0,T36,0)</f>
        <v>0</v>
      </c>
      <c r="V36" s="26">
        <f>(HOUR(U36)*10)+IF(AND(MINUTE(U36)&gt;0,MINUTE(U36)&lt;=6),1,IF(AND(MINUTE(U36)&gt;6,MINUTE(U36)&lt;=12),2,IF(AND(MINUTE(U36)&gt;12,MINUTE(U36)&lt;=18),3,IF(AND(MINUTE(U36)&gt;18,MINUTE(U36)&lt;=24),4,IF(AND(MINUTE(U36)&gt;24,MINUTE(U36)&lt;=30),5,IF(AND(MINUTE(U36)&gt;30,MINUTE(U36)&lt;=36),6,IF(AND(MINUTE(U36)&gt;36,MINUTE(U36)&lt;=42),7,IF(AND(MINUTE(U36)&gt;42,MINUTE(U36)&lt;=48),8,IF(AND(MINUTE(U36)&gt;48,MINUTE(U36)&lt;=54),9,IF(AND(MINUTE(U36)&gt;54,MINUTE(U36)&lt;=60),10,0))))))))))</f>
        <v>0</v>
      </c>
      <c r="W36" s="30">
        <f>IF(OR(B36&gt;=$V$1,B36&lt;$V$2),F36*0.2,(IF(ISNUMBER(MATCH(A36,$AF$1:$AF$37,0)),F36*0.2,0)))</f>
        <v>0</v>
      </c>
      <c r="X36" s="30" t="b">
        <f>IF(I36="Service",IF(I36="Service",IF(AND(F36&gt;0,F36&lt;=25),$W$1,0),0))</f>
        <v>0</v>
      </c>
      <c r="Y36" s="30" t="b">
        <f>IF(I36="Service",IF(I36="Service",IF(F36&gt;25,$W$2,0),0))</f>
        <v>0</v>
      </c>
      <c r="Z36" s="30" t="b">
        <f>IF(I36="Service",IF(I36="Service",IF(AND(F36&gt;0,F36&lt;=40),$W$2,0),0))</f>
        <v>0</v>
      </c>
      <c r="AA36" s="30" t="b">
        <f>IF(I36="Service",IF(I36="Service",IF(F36&gt;40,$W$3,0),0))</f>
        <v>0</v>
      </c>
      <c r="AB36" s="77" t="b">
        <f>IF(I36="Service",IF(AND(E36=1,F36=0),0,IF(AND(E36=1,F36&lt;=40),$Z$1,IF(AND(E36=1,F36&gt;40),$Z$2,IF(AND(E36=2,F36&lt;=40),$Z$1,IF(AND(E36=2,F36&gt;40),$Z$2,IF(AND(E36=3,F36&lt;=40),$Z$1,IF(AND(E36=3,F36&gt;40),$Z$2,IF(AND(E36=4,F36&lt;=40),$Z$1,IF(AND(E36=4,F36&gt;40),$Z$2,0))))))))))</f>
        <v>0</v>
      </c>
      <c r="AC36" s="78" t="b">
        <f>IF(I36="Service",IF(AND(E36=1,F36=0),0,IF(AND(E36=1,F36&lt;=40),$X$1,IF(AND(E36=1,F36&gt;40),$Y$1,IF(AND(E36=2,F36&lt;=40),$X$2,IF(AND(E36=2,F36&gt;40),$Y$2,IF(AND(E36=3,F36&lt;=40),$X$3,IF(AND(E36=3,F36&gt;40),$Y$3,IF(AND(E36=4,F36&lt;=40),$X$4,IF(AND(E36=4,F36&gt;40),$Y$4,0))))))))))</f>
        <v>0</v>
      </c>
      <c r="AD36" s="19"/>
      <c r="AE36" s="79">
        <v>1</v>
      </c>
      <c r="AF36" s="20">
        <v>45988</v>
      </c>
    </row>
    <row r="37" ht="16.5" customHeight="1">
      <c r="A37" s="80"/>
      <c r="B37" s="69"/>
      <c r="C37" s="69"/>
      <c r="D37" s="70">
        <v>0</v>
      </c>
      <c r="E37" s="70">
        <v>1</v>
      </c>
      <c r="F37" s="71">
        <f>IF(P37=12,V37,0)</f>
        <v>0</v>
      </c>
      <c r="G37" s="72" t="s">
        <v>5</v>
      </c>
      <c r="H37" s="72"/>
      <c r="I37" s="73"/>
      <c r="J37" s="74"/>
      <c r="K37" s="74"/>
      <c r="L37" s="74"/>
      <c r="M37" s="11"/>
      <c r="N37" s="11"/>
      <c r="O37" s="75" t="s">
        <v>2</v>
      </c>
      <c r="P37" s="13">
        <f>IF(A37="",0,COUNTA(B37:E37,G37:N37))</f>
        <v>0</v>
      </c>
      <c r="Q37" s="15"/>
      <c r="R37" s="13"/>
      <c r="S37" s="17">
        <f>IF(OR(B37="",C37=""),0,IF(C37&gt;B37,C37-B37,IF(B37&gt;C37,24-(B37-C37))))</f>
        <v>0</v>
      </c>
      <c r="T37" s="26">
        <f>IF(OR(B37="",C37=""),0,(HOUR(S37)*60)+MINUTE(S37)-D37)</f>
        <v>0</v>
      </c>
      <c r="U37" s="17">
        <f>TIME(0,T37,0)</f>
        <v>0</v>
      </c>
      <c r="V37" s="26">
        <f>(HOUR(U37)*10)+IF(AND(MINUTE(U37)&gt;0,MINUTE(U37)&lt;=6),1,IF(AND(MINUTE(U37)&gt;6,MINUTE(U37)&lt;=12),2,IF(AND(MINUTE(U37)&gt;12,MINUTE(U37)&lt;=18),3,IF(AND(MINUTE(U37)&gt;18,MINUTE(U37)&lt;=24),4,IF(AND(MINUTE(U37)&gt;24,MINUTE(U37)&lt;=30),5,IF(AND(MINUTE(U37)&gt;30,MINUTE(U37)&lt;=36),6,IF(AND(MINUTE(U37)&gt;36,MINUTE(U37)&lt;=42),7,IF(AND(MINUTE(U37)&gt;42,MINUTE(U37)&lt;=48),8,IF(AND(MINUTE(U37)&gt;48,MINUTE(U37)&lt;=54),9,IF(AND(MINUTE(U37)&gt;54,MINUTE(U37)&lt;=60),10,0))))))))))</f>
        <v>0</v>
      </c>
      <c r="W37" s="30">
        <f>IF(OR(B37&gt;=$V$1,B37&lt;$V$2),F37*0.2,(IF(ISNUMBER(MATCH(A37,$AF$1:$AF$37,0)),F37*0.2,0)))</f>
        <v>0</v>
      </c>
      <c r="X37" s="30" t="b">
        <f>IF(I37="Service",IF(I37="Service",IF(AND(F37&gt;0,F37&lt;=25),$W$1,0),0))</f>
        <v>0</v>
      </c>
      <c r="Y37" s="30" t="b">
        <f>IF(I37="Service",IF(I37="Service",IF(F37&gt;25,$W$2,0),0))</f>
        <v>0</v>
      </c>
      <c r="Z37" s="30" t="b">
        <f>IF(I37="Service",IF(I37="Service",IF(AND(F37&gt;0,F37&lt;=40),$W$2,0),0))</f>
        <v>0</v>
      </c>
      <c r="AA37" s="30" t="b">
        <f>IF(I37="Service",IF(I37="Service",IF(F37&gt;40,$W$3,0),0))</f>
        <v>0</v>
      </c>
      <c r="AB37" s="77" t="b">
        <f>IF(I37="Service",IF(AND(E37=1,F37=0),0,IF(AND(E37=1,F37&lt;=40),$Z$1,IF(AND(E37=1,F37&gt;40),$Z$2,IF(AND(E37=2,F37&lt;=40),$Z$1,IF(AND(E37=2,F37&gt;40),$Z$2,IF(AND(E37=3,F37&lt;=40),$Z$1,IF(AND(E37=3,F37&gt;40),$Z$2,IF(AND(E37=4,F37&lt;=40),$Z$1,IF(AND(E37=4,F37&gt;40),$Z$2,0))))))))))</f>
        <v>0</v>
      </c>
      <c r="AC37" s="78" t="b">
        <f>IF(I37="Service",IF(AND(E37=1,F37=0),0,IF(AND(E37=1,F37&lt;=40),$X$1,IF(AND(E37=1,F37&gt;40),$Y$1,IF(AND(E37=2,F37&lt;=40),$X$2,IF(AND(E37=2,F37&gt;40),$Y$2,IF(AND(E37=3,F37&lt;=40),$X$3,IF(AND(E37=3,F37&gt;40),$Y$3,IF(AND(E37=4,F37&lt;=40),$X$4,IF(AND(E37=4,F37&gt;40),$Y$4,0))))))))))</f>
        <v>0</v>
      </c>
      <c r="AD37" s="19"/>
      <c r="AE37" s="79">
        <v>1</v>
      </c>
      <c r="AF37" s="20">
        <v>46016</v>
      </c>
    </row>
    <row r="38" ht="16.5" customHeight="1">
      <c r="A38" s="80"/>
      <c r="B38" s="69"/>
      <c r="C38" s="69"/>
      <c r="D38" s="70">
        <v>0</v>
      </c>
      <c r="E38" s="70">
        <v>1</v>
      </c>
      <c r="F38" s="71">
        <f>IF(P38=12,V38,0)</f>
        <v>0</v>
      </c>
      <c r="G38" s="72" t="s">
        <v>5</v>
      </c>
      <c r="H38" s="72"/>
      <c r="I38" s="73"/>
      <c r="J38" s="74"/>
      <c r="K38" s="74"/>
      <c r="L38" s="74"/>
      <c r="M38" s="11"/>
      <c r="N38" s="11"/>
      <c r="O38" s="75" t="s">
        <v>2</v>
      </c>
      <c r="P38" s="13">
        <f>IF(A38="",0,COUNTA(B38:E38,G38:N38))</f>
        <v>0</v>
      </c>
      <c r="Q38" s="15"/>
      <c r="R38" s="76"/>
      <c r="S38" s="17">
        <f>IF(OR(B38="",C38=""),0,IF(C38&gt;B38,C38-B38,IF(B38&gt;C38,24-(B38-C38))))</f>
        <v>0</v>
      </c>
      <c r="T38" s="26">
        <f>IF(OR(B38="",C38=""),0,(HOUR(S38)*60)+MINUTE(S38)-D38)</f>
        <v>0</v>
      </c>
      <c r="U38" s="17">
        <f>TIME(0,T38,0)</f>
        <v>0</v>
      </c>
      <c r="V38" s="26">
        <f>(HOUR(U38)*10)+IF(AND(MINUTE(U38)&gt;0,MINUTE(U38)&lt;=6),1,IF(AND(MINUTE(U38)&gt;6,MINUTE(U38)&lt;=12),2,IF(AND(MINUTE(U38)&gt;12,MINUTE(U38)&lt;=18),3,IF(AND(MINUTE(U38)&gt;18,MINUTE(U38)&lt;=24),4,IF(AND(MINUTE(U38)&gt;24,MINUTE(U38)&lt;=30),5,IF(AND(MINUTE(U38)&gt;30,MINUTE(U38)&lt;=36),6,IF(AND(MINUTE(U38)&gt;36,MINUTE(U38)&lt;=42),7,IF(AND(MINUTE(U38)&gt;42,MINUTE(U38)&lt;=48),8,IF(AND(MINUTE(U38)&gt;48,MINUTE(U38)&lt;=54),9,IF(AND(MINUTE(U38)&gt;54,MINUTE(U38)&lt;=60),10,0))))))))))</f>
        <v>0</v>
      </c>
      <c r="W38" s="30">
        <f>IF(OR(B38&gt;=$V$1,B38&lt;$V$2),F38*0.2,(IF(ISNUMBER(MATCH(A38,$AF$1:$AF$37,0)),F38*0.2,0)))</f>
        <v>0</v>
      </c>
      <c r="X38" s="30" t="b">
        <f>IF(I38="Service",IF(I38="Service",IF(AND(F38&gt;0,F38&lt;=25),$W$1,0),0))</f>
        <v>0</v>
      </c>
      <c r="Y38" s="30" t="b">
        <f>IF(I38="Service",IF(I38="Service",IF(F38&gt;25,$W$2,0),0))</f>
        <v>0</v>
      </c>
      <c r="Z38" s="30" t="b">
        <f>IF(I38="Service",IF(I38="Service",IF(AND(F38&gt;0,F38&lt;=40),$W$2,0),0))</f>
        <v>0</v>
      </c>
      <c r="AA38" s="30" t="b">
        <f>IF(I38="Service",IF(I38="Service",IF(F38&gt;40,$W$3,0),0))</f>
        <v>0</v>
      </c>
      <c r="AB38" s="77" t="b">
        <f>IF(I38="Service",IF(AND(E38=1,F38=0),0,IF(AND(E38=1,F38&lt;=40),$Z$1,IF(AND(E38=1,F38&gt;40),$Z$2,IF(AND(E38=2,F38&lt;=40),$Z$1,IF(AND(E38=2,F38&gt;40),$Z$2,IF(AND(E38=3,F38&lt;=40),$Z$1,IF(AND(E38=3,F38&gt;40),$Z$2,IF(AND(E38=4,F38&lt;=40),$Z$1,IF(AND(E38=4,F38&gt;40),$Z$2,0))))))))))</f>
        <v>0</v>
      </c>
      <c r="AC38" s="78" t="b">
        <f>IF(I38="Service",IF(AND(E38=1,F38=0),0,IF(AND(E38=1,F38&lt;=40),$X$1,IF(AND(E38=1,F38&gt;40),$Y$1,IF(AND(E38=2,F38&lt;=40),$X$2,IF(AND(E38=2,F38&gt;40),$Y$2,IF(AND(E38=3,F38&lt;=40),$X$3,IF(AND(E38=3,F38&gt;40),$Y$3,IF(AND(E38=4,F38&lt;=40),$X$4,IF(AND(E38=4,F38&gt;40),$Y$4,0))))))))))</f>
        <v>0</v>
      </c>
      <c r="AD38" s="14"/>
      <c r="AE38" s="79">
        <v>1</v>
      </c>
      <c r="AF38" s="19"/>
    </row>
    <row r="39" ht="16.5" customHeight="1">
      <c r="A39" s="80"/>
      <c r="B39" s="69"/>
      <c r="C39" s="69"/>
      <c r="D39" s="70">
        <v>0</v>
      </c>
      <c r="E39" s="70">
        <v>1</v>
      </c>
      <c r="F39" s="71">
        <f>IF(P39=12,V39,0)</f>
        <v>0</v>
      </c>
      <c r="G39" s="72" t="s">
        <v>5</v>
      </c>
      <c r="H39" s="72"/>
      <c r="I39" s="73"/>
      <c r="J39" s="74"/>
      <c r="K39" s="74"/>
      <c r="L39" s="74"/>
      <c r="M39" s="11"/>
      <c r="N39" s="11"/>
      <c r="O39" s="75" t="s">
        <v>2</v>
      </c>
      <c r="P39" s="13">
        <f>IF(A39="",0,COUNTA(B39:E39,G39:N39))</f>
        <v>0</v>
      </c>
      <c r="Q39" s="15"/>
      <c r="R39" s="13"/>
      <c r="S39" s="17">
        <f>IF(OR(B39="",C39=""),0,IF(C39&gt;B39,C39-B39,IF(B39&gt;C39,24-(B39-C39))))</f>
        <v>0</v>
      </c>
      <c r="T39" s="26">
        <f>IF(OR(B39="",C39=""),0,(HOUR(S39)*60)+MINUTE(S39)-D39)</f>
        <v>0</v>
      </c>
      <c r="U39" s="17">
        <f>TIME(0,T39,0)</f>
        <v>0</v>
      </c>
      <c r="V39" s="26">
        <f>(HOUR(U39)*10)+IF(AND(MINUTE(U39)&gt;0,MINUTE(U39)&lt;=6),1,IF(AND(MINUTE(U39)&gt;6,MINUTE(U39)&lt;=12),2,IF(AND(MINUTE(U39)&gt;12,MINUTE(U39)&lt;=18),3,IF(AND(MINUTE(U39)&gt;18,MINUTE(U39)&lt;=24),4,IF(AND(MINUTE(U39)&gt;24,MINUTE(U39)&lt;=30),5,IF(AND(MINUTE(U39)&gt;30,MINUTE(U39)&lt;=36),6,IF(AND(MINUTE(U39)&gt;36,MINUTE(U39)&lt;=42),7,IF(AND(MINUTE(U39)&gt;42,MINUTE(U39)&lt;=48),8,IF(AND(MINUTE(U39)&gt;48,MINUTE(U39)&lt;=54),9,IF(AND(MINUTE(U39)&gt;54,MINUTE(U39)&lt;=60),10,0))))))))))</f>
        <v>0</v>
      </c>
      <c r="W39" s="30">
        <f>IF(OR(B39&gt;=$V$1,B39&lt;$V$2),F39*0.2,(IF(ISNUMBER(MATCH(A39,$AF$1:$AF$37,0)),F39*0.2,0)))</f>
        <v>0</v>
      </c>
      <c r="X39" s="30" t="b">
        <f>IF(I39="Service",IF(I39="Service",IF(AND(F39&gt;0,F39&lt;=25),$W$1,0),0))</f>
        <v>0</v>
      </c>
      <c r="Y39" s="30" t="b">
        <f>IF(I39="Service",IF(I39="Service",IF(F39&gt;25,$W$2,0),0))</f>
        <v>0</v>
      </c>
      <c r="Z39" s="30" t="b">
        <f>IF(I39="Service",IF(I39="Service",IF(AND(F39&gt;0,F39&lt;=40),$W$2,0),0))</f>
        <v>0</v>
      </c>
      <c r="AA39" s="30" t="b">
        <f>IF(I39="Service",IF(I39="Service",IF(F39&gt;40,$W$3,0),0))</f>
        <v>0</v>
      </c>
      <c r="AB39" s="77" t="b">
        <f>IF(I39="Service",IF(AND(E39=1,F39=0),0,IF(AND(E39=1,F39&lt;=40),$Z$1,IF(AND(E39=1,F39&gt;40),$Z$2,IF(AND(E39=2,F39&lt;=40),$Z$1,IF(AND(E39=2,F39&gt;40),$Z$2,IF(AND(E39=3,F39&lt;=40),$Z$1,IF(AND(E39=3,F39&gt;40),$Z$2,IF(AND(E39=4,F39&lt;=40),$Z$1,IF(AND(E39=4,F39&gt;40),$Z$2,0))))))))))</f>
        <v>0</v>
      </c>
      <c r="AC39" s="78" t="b">
        <f>IF(I39="Service",IF(AND(E39=1,F39=0),0,IF(AND(E39=1,F39&lt;=40),$X$1,IF(AND(E39=1,F39&gt;40),$Y$1,IF(AND(E39=2,F39&lt;=40),$X$2,IF(AND(E39=2,F39&gt;40),$Y$2,IF(AND(E39=3,F39&lt;=40),$X$3,IF(AND(E39=3,F39&gt;40),$Y$3,IF(AND(E39=4,F39&lt;=40),$X$4,IF(AND(E39=4,F39&gt;40),$Y$4,0))))))))))</f>
        <v>0</v>
      </c>
      <c r="AD39" s="14"/>
      <c r="AE39" s="79">
        <v>1</v>
      </c>
      <c r="AF39" s="14"/>
    </row>
    <row r="40" ht="16.5" customHeight="1">
      <c r="A40" s="80"/>
      <c r="B40" s="69"/>
      <c r="C40" s="69"/>
      <c r="D40" s="70">
        <v>0</v>
      </c>
      <c r="E40" s="70">
        <v>1</v>
      </c>
      <c r="F40" s="71">
        <f>IF(P40=12,V40,0)</f>
        <v>0</v>
      </c>
      <c r="G40" s="72" t="s">
        <v>5</v>
      </c>
      <c r="H40" s="72"/>
      <c r="I40" s="73"/>
      <c r="J40" s="74"/>
      <c r="K40" s="74"/>
      <c r="L40" s="74"/>
      <c r="M40" s="11"/>
      <c r="N40" s="11"/>
      <c r="O40" s="75" t="s">
        <v>2</v>
      </c>
      <c r="P40" s="13">
        <f>IF(A40="",0,COUNTA(B40:E40,G40:N40))</f>
        <v>0</v>
      </c>
      <c r="Q40" s="15"/>
      <c r="R40" s="13"/>
      <c r="S40" s="17">
        <f>IF(OR(B40="",C40=""),0,IF(C40&gt;B40,C40-B40,IF(B40&gt;C40,24-(B40-C40))))</f>
        <v>0</v>
      </c>
      <c r="T40" s="26">
        <f>IF(OR(B40="",C40=""),0,(HOUR(S40)*60)+MINUTE(S40)-D40)</f>
        <v>0</v>
      </c>
      <c r="U40" s="17">
        <f>TIME(0,T40,0)</f>
        <v>0</v>
      </c>
      <c r="V40" s="26">
        <f>(HOUR(U40)*10)+IF(AND(MINUTE(U40)&gt;0,MINUTE(U40)&lt;=6),1,IF(AND(MINUTE(U40)&gt;6,MINUTE(U40)&lt;=12),2,IF(AND(MINUTE(U40)&gt;12,MINUTE(U40)&lt;=18),3,IF(AND(MINUTE(U40)&gt;18,MINUTE(U40)&lt;=24),4,IF(AND(MINUTE(U40)&gt;24,MINUTE(U40)&lt;=30),5,IF(AND(MINUTE(U40)&gt;30,MINUTE(U40)&lt;=36),6,IF(AND(MINUTE(U40)&gt;36,MINUTE(U40)&lt;=42),7,IF(AND(MINUTE(U40)&gt;42,MINUTE(U40)&lt;=48),8,IF(AND(MINUTE(U40)&gt;48,MINUTE(U40)&lt;=54),9,IF(AND(MINUTE(U40)&gt;54,MINUTE(U40)&lt;=60),10,0))))))))))</f>
        <v>0</v>
      </c>
      <c r="W40" s="30">
        <f>IF(OR(B40&gt;=$V$1,B40&lt;$V$2),F40*0.2,(IF(ISNUMBER(MATCH(A40,$AF$1:$AF$37,0)),F40*0.2,0)))</f>
        <v>0</v>
      </c>
      <c r="X40" s="30" t="b">
        <f>IF(I40="Service",IF(I40="Service",IF(AND(F40&gt;0,F40&lt;=25),$W$1,0),0))</f>
        <v>0</v>
      </c>
      <c r="Y40" s="30" t="b">
        <f>IF(I40="Service",IF(I40="Service",IF(F40&gt;25,$W$2,0),0))</f>
        <v>0</v>
      </c>
      <c r="Z40" s="30" t="b">
        <f>IF(I40="Service",IF(I40="Service",IF(AND(F40&gt;0,F40&lt;=40),$W$2,0),0))</f>
        <v>0</v>
      </c>
      <c r="AA40" s="30" t="b">
        <f>IF(I40="Service",IF(I40="Service",IF(F40&gt;40,$W$3,0),0))</f>
        <v>0</v>
      </c>
      <c r="AB40" s="77" t="b">
        <f>IF(I40="Service",IF(AND(E40=1,F40=0),0,IF(AND(E40=1,F40&lt;=40),$Z$1,IF(AND(E40=1,F40&gt;40),$Z$2,IF(AND(E40=2,F40&lt;=40),$Z$1,IF(AND(E40=2,F40&gt;40),$Z$2,IF(AND(E40=3,F40&lt;=40),$Z$1,IF(AND(E40=3,F40&gt;40),$Z$2,IF(AND(E40=4,F40&lt;=40),$Z$1,IF(AND(E40=4,F40&gt;40),$Z$2,0))))))))))</f>
        <v>0</v>
      </c>
      <c r="AC40" s="78" t="b">
        <f>IF(I40="Service",IF(AND(E40=1,F40=0),0,IF(AND(E40=1,F40&lt;=40),$X$1,IF(AND(E40=1,F40&gt;40),$Y$1,IF(AND(E40=2,F40&lt;=40),$X$2,IF(AND(E40=2,F40&gt;40),$Y$2,IF(AND(E40=3,F40&lt;=40),$X$3,IF(AND(E40=3,F40&gt;40),$Y$3,IF(AND(E40=4,F40&lt;=40),$X$4,IF(AND(E40=4,F40&gt;40),$Y$4,0))))))))))</f>
        <v>0</v>
      </c>
      <c r="AD40" s="14"/>
      <c r="AE40" s="79">
        <v>1</v>
      </c>
      <c r="AF40" s="14"/>
    </row>
    <row r="41" ht="16.5" customHeight="1">
      <c r="A41" s="80"/>
      <c r="B41" s="69"/>
      <c r="C41" s="69"/>
      <c r="D41" s="70">
        <v>0</v>
      </c>
      <c r="E41" s="70">
        <v>1</v>
      </c>
      <c r="F41" s="71">
        <f>IF(P41=12,V41,0)</f>
        <v>0</v>
      </c>
      <c r="G41" s="72" t="s">
        <v>5</v>
      </c>
      <c r="H41" s="72"/>
      <c r="I41" s="73"/>
      <c r="J41" s="74"/>
      <c r="K41" s="74"/>
      <c r="L41" s="74"/>
      <c r="M41" s="11"/>
      <c r="N41" s="11"/>
      <c r="O41" s="75" t="s">
        <v>2</v>
      </c>
      <c r="P41" s="13">
        <f>IF(A41="",0,COUNTA(B41:E41,G41:N41))</f>
        <v>0</v>
      </c>
      <c r="Q41" s="15"/>
      <c r="R41" s="13"/>
      <c r="S41" s="17">
        <f>IF(OR(B41="",C41=""),0,IF(C41&gt;B41,C41-B41,IF(B41&gt;C41,24-(B41-C41))))</f>
        <v>0</v>
      </c>
      <c r="T41" s="26">
        <f>IF(OR(B41="",C41=""),0,(HOUR(S41)*60)+MINUTE(S41)-D41)</f>
        <v>0</v>
      </c>
      <c r="U41" s="17">
        <f>TIME(0,T41,0)</f>
        <v>0</v>
      </c>
      <c r="V41" s="26">
        <f>(HOUR(U41)*10)+IF(AND(MINUTE(U41)&gt;0,MINUTE(U41)&lt;=6),1,IF(AND(MINUTE(U41)&gt;6,MINUTE(U41)&lt;=12),2,IF(AND(MINUTE(U41)&gt;12,MINUTE(U41)&lt;=18),3,IF(AND(MINUTE(U41)&gt;18,MINUTE(U41)&lt;=24),4,IF(AND(MINUTE(U41)&gt;24,MINUTE(U41)&lt;=30),5,IF(AND(MINUTE(U41)&gt;30,MINUTE(U41)&lt;=36),6,IF(AND(MINUTE(U41)&gt;36,MINUTE(U41)&lt;=42),7,IF(AND(MINUTE(U41)&gt;42,MINUTE(U41)&lt;=48),8,IF(AND(MINUTE(U41)&gt;48,MINUTE(U41)&lt;=54),9,IF(AND(MINUTE(U41)&gt;54,MINUTE(U41)&lt;=60),10,0))))))))))</f>
        <v>0</v>
      </c>
      <c r="W41" s="30">
        <f>IF(OR(B41&gt;=$V$1,B41&lt;$V$2),F41*0.2,(IF(ISNUMBER(MATCH(A41,$AF$1:$AF$37,0)),F41*0.2,0)))</f>
        <v>0</v>
      </c>
      <c r="X41" s="30" t="b">
        <f>IF(I41="Service",IF(I41="Service",IF(AND(F41&gt;0,F41&lt;=25),$W$1,0),0))</f>
        <v>0</v>
      </c>
      <c r="Y41" s="30" t="b">
        <f>IF(I41="Service",IF(I41="Service",IF(F41&gt;25,$W$2,0),0))</f>
        <v>0</v>
      </c>
      <c r="Z41" s="30" t="b">
        <f>IF(I41="Service",IF(I41="Service",IF(AND(F41&gt;0,F41&lt;=40),$W$2,0),0))</f>
        <v>0</v>
      </c>
      <c r="AA41" s="30" t="b">
        <f>IF(I41="Service",IF(I41="Service",IF(F41&gt;40,$W$3,0),0))</f>
        <v>0</v>
      </c>
      <c r="AB41" s="77" t="b">
        <f>IF(I41="Service",IF(AND(E41=1,F41=0),0,IF(AND(E41=1,F41&lt;=40),$Z$1,IF(AND(E41=1,F41&gt;40),$Z$2,IF(AND(E41=2,F41&lt;=40),$Z$1,IF(AND(E41=2,F41&gt;40),$Z$2,IF(AND(E41=3,F41&lt;=40),$Z$1,IF(AND(E41=3,F41&gt;40),$Z$2,IF(AND(E41=4,F41&lt;=40),$Z$1,IF(AND(E41=4,F41&gt;40),$Z$2,0))))))))))</f>
        <v>0</v>
      </c>
      <c r="AC41" s="78" t="b">
        <f>IF(I41="Service",IF(AND(E41=1,F41=0),0,IF(AND(E41=1,F41&lt;=40),$X$1,IF(AND(E41=1,F41&gt;40),$Y$1,IF(AND(E41=2,F41&lt;=40),$X$2,IF(AND(E41=2,F41&gt;40),$Y$2,IF(AND(E41=3,F41&lt;=40),$X$3,IF(AND(E41=3,F41&gt;40),$Y$3,IF(AND(E41=4,F41&lt;=40),$X$4,IF(AND(E41=4,F41&gt;40),$Y$4,0))))))))))</f>
        <v>0</v>
      </c>
      <c r="AD41" s="19"/>
      <c r="AE41" s="79">
        <v>1</v>
      </c>
      <c r="AF41" s="14"/>
    </row>
    <row r="42" ht="16.5" customHeight="1">
      <c r="A42" s="80"/>
      <c r="B42" s="69"/>
      <c r="C42" s="69"/>
      <c r="D42" s="70">
        <v>0</v>
      </c>
      <c r="E42" s="70">
        <v>1</v>
      </c>
      <c r="F42" s="71">
        <f>IF(P42=12,V42,0)</f>
        <v>0</v>
      </c>
      <c r="G42" s="72" t="s">
        <v>5</v>
      </c>
      <c r="H42" s="72"/>
      <c r="I42" s="73"/>
      <c r="J42" s="74"/>
      <c r="K42" s="74"/>
      <c r="L42" s="74"/>
      <c r="M42" s="11"/>
      <c r="N42" s="11"/>
      <c r="O42" s="75" t="s">
        <v>2</v>
      </c>
      <c r="P42" s="13">
        <f>IF(A42="",0,COUNTA(B42:E42,G42:N42))</f>
        <v>0</v>
      </c>
      <c r="Q42" s="15"/>
      <c r="R42" s="13"/>
      <c r="S42" s="17">
        <f>IF(OR(B42="",C42=""),0,IF(C42&gt;B42,C42-B42,IF(B42&gt;C42,24-(B42-C42))))</f>
        <v>0</v>
      </c>
      <c r="T42" s="26">
        <f>IF(OR(B42="",C42=""),0,(HOUR(S42)*60)+MINUTE(S42)-D42)</f>
        <v>0</v>
      </c>
      <c r="U42" s="17">
        <f>TIME(0,T42,0)</f>
        <v>0</v>
      </c>
      <c r="V42" s="26">
        <f>(HOUR(U42)*10)+IF(AND(MINUTE(U42)&gt;0,MINUTE(U42)&lt;=6),1,IF(AND(MINUTE(U42)&gt;6,MINUTE(U42)&lt;=12),2,IF(AND(MINUTE(U42)&gt;12,MINUTE(U42)&lt;=18),3,IF(AND(MINUTE(U42)&gt;18,MINUTE(U42)&lt;=24),4,IF(AND(MINUTE(U42)&gt;24,MINUTE(U42)&lt;=30),5,IF(AND(MINUTE(U42)&gt;30,MINUTE(U42)&lt;=36),6,IF(AND(MINUTE(U42)&gt;36,MINUTE(U42)&lt;=42),7,IF(AND(MINUTE(U42)&gt;42,MINUTE(U42)&lt;=48),8,IF(AND(MINUTE(U42)&gt;48,MINUTE(U42)&lt;=54),9,IF(AND(MINUTE(U42)&gt;54,MINUTE(U42)&lt;=60),10,0))))))))))</f>
        <v>0</v>
      </c>
      <c r="W42" s="30">
        <f>IF(OR(B42&gt;=$V$1,B42&lt;$V$2),F42*0.2,(IF(ISNUMBER(MATCH(A42,$AF$1:$AF$37,0)),F42*0.2,0)))</f>
        <v>0</v>
      </c>
      <c r="X42" s="30" t="b">
        <f>IF(I42="Service",IF(I42="Service",IF(AND(F42&gt;0,F42&lt;=25),$W$1,0),0))</f>
        <v>0</v>
      </c>
      <c r="Y42" s="30" t="b">
        <f>IF(I42="Service",IF(I42="Service",IF(F42&gt;25,$W$2,0),0))</f>
        <v>0</v>
      </c>
      <c r="Z42" s="30" t="b">
        <f>IF(I42="Service",IF(I42="Service",IF(AND(F42&gt;0,F42&lt;=40),$W$2,0),0))</f>
        <v>0</v>
      </c>
      <c r="AA42" s="30" t="b">
        <f>IF(I42="Service",IF(I42="Service",IF(F42&gt;40,$W$3,0),0))</f>
        <v>0</v>
      </c>
      <c r="AB42" s="77" t="b">
        <f>IF(I42="Service",IF(AND(E42=1,F42=0),0,IF(AND(E42=1,F42&lt;=40),$Z$1,IF(AND(E42=1,F42&gt;40),$Z$2,IF(AND(E42=2,F42&lt;=40),$Z$1,IF(AND(E42=2,F42&gt;40),$Z$2,IF(AND(E42=3,F42&lt;=40),$Z$1,IF(AND(E42=3,F42&gt;40),$Z$2,IF(AND(E42=4,F42&lt;=40),$Z$1,IF(AND(E42=4,F42&gt;40),$Z$2,0))))))))))</f>
        <v>0</v>
      </c>
      <c r="AC42" s="78" t="b">
        <f>IF(I42="Service",IF(AND(E42=1,F42=0),0,IF(AND(E42=1,F42&lt;=40),$X$1,IF(AND(E42=1,F42&gt;40),$Y$1,IF(AND(E42=2,F42&lt;=40),$X$2,IF(AND(E42=2,F42&gt;40),$Y$2,IF(AND(E42=3,F42&lt;=40),$X$3,IF(AND(E42=3,F42&gt;40),$Y$3,IF(AND(E42=4,F42&lt;=40),$X$4,IF(AND(E42=4,F42&gt;40),$Y$4,0))))))))))</f>
        <v>0</v>
      </c>
      <c r="AD42" s="19"/>
      <c r="AE42" s="79">
        <v>1</v>
      </c>
      <c r="AF42" s="19"/>
    </row>
    <row r="43" ht="16.5" customHeight="1">
      <c r="A43" s="80"/>
      <c r="B43" s="69"/>
      <c r="C43" s="69"/>
      <c r="D43" s="70">
        <v>0</v>
      </c>
      <c r="E43" s="70">
        <v>1</v>
      </c>
      <c r="F43" s="71">
        <f>IF(P43=12,V43,0)</f>
        <v>0</v>
      </c>
      <c r="G43" s="72" t="s">
        <v>5</v>
      </c>
      <c r="H43" s="72"/>
      <c r="I43" s="73"/>
      <c r="J43" s="74"/>
      <c r="K43" s="74"/>
      <c r="L43" s="74"/>
      <c r="M43" s="11"/>
      <c r="N43" s="11"/>
      <c r="O43" s="75" t="s">
        <v>2</v>
      </c>
      <c r="P43" s="13">
        <f>IF(A43="",0,COUNTA(B43:E43,G43:N43))</f>
        <v>0</v>
      </c>
      <c r="Q43" s="15"/>
      <c r="R43" s="76"/>
      <c r="S43" s="17">
        <f>IF(OR(B43="",C43=""),0,IF(C43&gt;B43,C43-B43,IF(B43&gt;C43,24-(B43-C43))))</f>
        <v>0</v>
      </c>
      <c r="T43" s="26">
        <f>IF(OR(B43="",C43=""),0,(HOUR(S43)*60)+MINUTE(S43)-D43)</f>
        <v>0</v>
      </c>
      <c r="U43" s="17">
        <f>TIME(0,T43,0)</f>
        <v>0</v>
      </c>
      <c r="V43" s="26">
        <f>(HOUR(U43)*10)+IF(AND(MINUTE(U43)&gt;0,MINUTE(U43)&lt;=6),1,IF(AND(MINUTE(U43)&gt;6,MINUTE(U43)&lt;=12),2,IF(AND(MINUTE(U43)&gt;12,MINUTE(U43)&lt;=18),3,IF(AND(MINUTE(U43)&gt;18,MINUTE(U43)&lt;=24),4,IF(AND(MINUTE(U43)&gt;24,MINUTE(U43)&lt;=30),5,IF(AND(MINUTE(U43)&gt;30,MINUTE(U43)&lt;=36),6,IF(AND(MINUTE(U43)&gt;36,MINUTE(U43)&lt;=42),7,IF(AND(MINUTE(U43)&gt;42,MINUTE(U43)&lt;=48),8,IF(AND(MINUTE(U43)&gt;48,MINUTE(U43)&lt;=54),9,IF(AND(MINUTE(U43)&gt;54,MINUTE(U43)&lt;=60),10,0))))))))))</f>
        <v>0</v>
      </c>
      <c r="W43" s="30">
        <f>IF(OR(B43&gt;=$V$1,B43&lt;$V$2),F43*0.2,(IF(ISNUMBER(MATCH(A43,$AF$1:$AF$37,0)),F43*0.2,0)))</f>
        <v>0</v>
      </c>
      <c r="X43" s="30" t="b">
        <f>IF(I43="Service",IF(I43="Service",IF(AND(F43&gt;0,F43&lt;=25),$W$1,0),0))</f>
        <v>0</v>
      </c>
      <c r="Y43" s="30" t="b">
        <f>IF(I43="Service",IF(I43="Service",IF(F43&gt;25,$W$2,0),0))</f>
        <v>0</v>
      </c>
      <c r="Z43" s="30" t="b">
        <f>IF(I43="Service",IF(I43="Service",IF(AND(F43&gt;0,F43&lt;=40),$W$2,0),0))</f>
        <v>0</v>
      </c>
      <c r="AA43" s="30" t="b">
        <f>IF(I43="Service",IF(I43="Service",IF(F43&gt;40,$W$3,0),0))</f>
        <v>0</v>
      </c>
      <c r="AB43" s="77" t="b">
        <f>IF(I43="Service",IF(AND(E43=1,F43=0),0,IF(AND(E43=1,F43&lt;=40),$Z$1,IF(AND(E43=1,F43&gt;40),$Z$2,IF(AND(E43=2,F43&lt;=40),$Z$1,IF(AND(E43=2,F43&gt;40),$Z$2,IF(AND(E43=3,F43&lt;=40),$Z$1,IF(AND(E43=3,F43&gt;40),$Z$2,IF(AND(E43=4,F43&lt;=40),$Z$1,IF(AND(E43=4,F43&gt;40),$Z$2,0))))))))))</f>
        <v>0</v>
      </c>
      <c r="AC43" s="78" t="b">
        <f>IF(I43="Service",IF(AND(E43=1,F43=0),0,IF(AND(E43=1,F43&lt;=40),$X$1,IF(AND(E43=1,F43&gt;40),$Y$1,IF(AND(E43=2,F43&lt;=40),$X$2,IF(AND(E43=2,F43&gt;40),$Y$2,IF(AND(E43=3,F43&lt;=40),$X$3,IF(AND(E43=3,F43&gt;40),$Y$3,IF(AND(E43=4,F43&lt;=40),$X$4,IF(AND(E43=4,F43&gt;40),$Y$4,0))))))))))</f>
        <v>0</v>
      </c>
      <c r="AD43" s="14"/>
      <c r="AE43" s="79">
        <v>1</v>
      </c>
      <c r="AF43" s="19"/>
    </row>
    <row r="44" ht="16.5" customHeight="1">
      <c r="A44" s="80"/>
      <c r="B44" s="69"/>
      <c r="C44" s="69"/>
      <c r="D44" s="70">
        <v>0</v>
      </c>
      <c r="E44" s="70">
        <v>1</v>
      </c>
      <c r="F44" s="71">
        <f>IF(P44=12,V44,0)</f>
        <v>0</v>
      </c>
      <c r="G44" s="72" t="s">
        <v>5</v>
      </c>
      <c r="H44" s="72"/>
      <c r="I44" s="73"/>
      <c r="J44" s="74"/>
      <c r="K44" s="74"/>
      <c r="L44" s="74"/>
      <c r="M44" s="11"/>
      <c r="N44" s="11"/>
      <c r="O44" s="75" t="s">
        <v>2</v>
      </c>
      <c r="P44" s="13">
        <f>IF(A44="",0,COUNTA(B44:E44,G44:N44))</f>
        <v>0</v>
      </c>
      <c r="Q44" s="15"/>
      <c r="R44" s="13"/>
      <c r="S44" s="17">
        <f>IF(OR(B44="",C44=""),0,IF(C44&gt;B44,C44-B44,IF(B44&gt;C44,24-(B44-C44))))</f>
        <v>0</v>
      </c>
      <c r="T44" s="26">
        <f>IF(OR(B44="",C44=""),0,(HOUR(S44)*60)+MINUTE(S44)-D44)</f>
        <v>0</v>
      </c>
      <c r="U44" s="17">
        <f>TIME(0,T44,0)</f>
        <v>0</v>
      </c>
      <c r="V44" s="26">
        <f>(HOUR(U44)*10)+IF(AND(MINUTE(U44)&gt;0,MINUTE(U44)&lt;=6),1,IF(AND(MINUTE(U44)&gt;6,MINUTE(U44)&lt;=12),2,IF(AND(MINUTE(U44)&gt;12,MINUTE(U44)&lt;=18),3,IF(AND(MINUTE(U44)&gt;18,MINUTE(U44)&lt;=24),4,IF(AND(MINUTE(U44)&gt;24,MINUTE(U44)&lt;=30),5,IF(AND(MINUTE(U44)&gt;30,MINUTE(U44)&lt;=36),6,IF(AND(MINUTE(U44)&gt;36,MINUTE(U44)&lt;=42),7,IF(AND(MINUTE(U44)&gt;42,MINUTE(U44)&lt;=48),8,IF(AND(MINUTE(U44)&gt;48,MINUTE(U44)&lt;=54),9,IF(AND(MINUTE(U44)&gt;54,MINUTE(U44)&lt;=60),10,0))))))))))</f>
        <v>0</v>
      </c>
      <c r="W44" s="30">
        <f>IF(OR(B44&gt;=$V$1,B44&lt;$V$2),F44*0.2,(IF(ISNUMBER(MATCH(A44,$AF$1:$AF$37,0)),F44*0.2,0)))</f>
        <v>0</v>
      </c>
      <c r="X44" s="30" t="b">
        <f>IF(I44="Service",IF(I44="Service",IF(AND(F44&gt;0,F44&lt;=25),$W$1,0),0))</f>
        <v>0</v>
      </c>
      <c r="Y44" s="30" t="b">
        <f>IF(I44="Service",IF(I44="Service",IF(F44&gt;25,$W$2,0),0))</f>
        <v>0</v>
      </c>
      <c r="Z44" s="30" t="b">
        <f>IF(I44="Service",IF(I44="Service",IF(AND(F44&gt;0,F44&lt;=40),$W$2,0),0))</f>
        <v>0</v>
      </c>
      <c r="AA44" s="30" t="b">
        <f>IF(I44="Service",IF(I44="Service",IF(F44&gt;40,$W$3,0),0))</f>
        <v>0</v>
      </c>
      <c r="AB44" s="77" t="b">
        <f>IF(I44="Service",IF(AND(E44=1,F44=0),0,IF(AND(E44=1,F44&lt;=40),$Z$1,IF(AND(E44=1,F44&gt;40),$Z$2,IF(AND(E44=2,F44&lt;=40),$Z$1,IF(AND(E44=2,F44&gt;40),$Z$2,IF(AND(E44=3,F44&lt;=40),$Z$1,IF(AND(E44=3,F44&gt;40),$Z$2,IF(AND(E44=4,F44&lt;=40),$Z$1,IF(AND(E44=4,F44&gt;40),$Z$2,0))))))))))</f>
        <v>0</v>
      </c>
      <c r="AC44" s="78" t="b">
        <f>IF(I44="Service",IF(AND(E44=1,F44=0),0,IF(AND(E44=1,F44&lt;=40),$X$1,IF(AND(E44=1,F44&gt;40),$Y$1,IF(AND(E44=2,F44&lt;=40),$X$2,IF(AND(E44=2,F44&gt;40),$Y$2,IF(AND(E44=3,F44&lt;=40),$X$3,IF(AND(E44=3,F44&gt;40),$Y$3,IF(AND(E44=4,F44&lt;=40),$X$4,IF(AND(E44=4,F44&gt;40),$Y$4,0))))))))))</f>
        <v>0</v>
      </c>
      <c r="AD44" s="14"/>
      <c r="AE44" s="79">
        <v>1</v>
      </c>
      <c r="AF44" s="14"/>
    </row>
    <row r="45" ht="16.5" customHeight="1">
      <c r="A45" s="80"/>
      <c r="B45" s="69"/>
      <c r="C45" s="69"/>
      <c r="D45" s="70">
        <v>0</v>
      </c>
      <c r="E45" s="70">
        <v>1</v>
      </c>
      <c r="F45" s="71">
        <f>IF(P45=12,V45,0)</f>
        <v>0</v>
      </c>
      <c r="G45" s="72" t="s">
        <v>5</v>
      </c>
      <c r="H45" s="72"/>
      <c r="I45" s="73"/>
      <c r="J45" s="74"/>
      <c r="K45" s="74"/>
      <c r="L45" s="74"/>
      <c r="M45" s="11"/>
      <c r="N45" s="11"/>
      <c r="O45" s="75" t="s">
        <v>2</v>
      </c>
      <c r="P45" s="13">
        <f>IF(A45="",0,COUNTA(B45:E45,G45:N45))</f>
        <v>0</v>
      </c>
      <c r="Q45" s="15"/>
      <c r="R45" s="13"/>
      <c r="S45" s="17">
        <f>IF(OR(B45="",C45=""),0,IF(C45&gt;B45,C45-B45,IF(B45&gt;C45,24-(B45-C45))))</f>
        <v>0</v>
      </c>
      <c r="T45" s="26">
        <f>IF(OR(B45="",C45=""),0,(HOUR(S45)*60)+MINUTE(S45)-D45)</f>
        <v>0</v>
      </c>
      <c r="U45" s="17">
        <f>TIME(0,T45,0)</f>
        <v>0</v>
      </c>
      <c r="V45" s="26">
        <f>(HOUR(U45)*10)+IF(AND(MINUTE(U45)&gt;0,MINUTE(U45)&lt;=6),1,IF(AND(MINUTE(U45)&gt;6,MINUTE(U45)&lt;=12),2,IF(AND(MINUTE(U45)&gt;12,MINUTE(U45)&lt;=18),3,IF(AND(MINUTE(U45)&gt;18,MINUTE(U45)&lt;=24),4,IF(AND(MINUTE(U45)&gt;24,MINUTE(U45)&lt;=30),5,IF(AND(MINUTE(U45)&gt;30,MINUTE(U45)&lt;=36),6,IF(AND(MINUTE(U45)&gt;36,MINUTE(U45)&lt;=42),7,IF(AND(MINUTE(U45)&gt;42,MINUTE(U45)&lt;=48),8,IF(AND(MINUTE(U45)&gt;48,MINUTE(U45)&lt;=54),9,IF(AND(MINUTE(U45)&gt;54,MINUTE(U45)&lt;=60),10,0))))))))))</f>
        <v>0</v>
      </c>
      <c r="W45" s="30">
        <f>IF(OR(B45&gt;=$V$1,B45&lt;$V$2),F45*0.2,(IF(ISNUMBER(MATCH(A45,$AF$1:$AF$37,0)),F45*0.2,0)))</f>
        <v>0</v>
      </c>
      <c r="X45" s="30" t="b">
        <f>IF(I45="Service",IF(I45="Service",IF(AND(F45&gt;0,F45&lt;=25),$W$1,0),0))</f>
        <v>0</v>
      </c>
      <c r="Y45" s="30" t="b">
        <f>IF(I45="Service",IF(I45="Service",IF(F45&gt;25,$W$2,0),0))</f>
        <v>0</v>
      </c>
      <c r="Z45" s="30" t="b">
        <f>IF(I45="Service",IF(I45="Service",IF(AND(F45&gt;0,F45&lt;=40),$W$2,0),0))</f>
        <v>0</v>
      </c>
      <c r="AA45" s="30" t="b">
        <f>IF(I45="Service",IF(I45="Service",IF(F45&gt;40,$W$3,0),0))</f>
        <v>0</v>
      </c>
      <c r="AB45" s="77" t="b">
        <f>IF(I45="Service",IF(AND(E45=1,F45=0),0,IF(AND(E45=1,F45&lt;=40),$Z$1,IF(AND(E45=1,F45&gt;40),$Z$2,IF(AND(E45=2,F45&lt;=40),$Z$1,IF(AND(E45=2,F45&gt;40),$Z$2,IF(AND(E45=3,F45&lt;=40),$Z$1,IF(AND(E45=3,F45&gt;40),$Z$2,IF(AND(E45=4,F45&lt;=40),$Z$1,IF(AND(E45=4,F45&gt;40),$Z$2,0))))))))))</f>
        <v>0</v>
      </c>
      <c r="AC45" s="78" t="b">
        <f>IF(I45="Service",IF(AND(E45=1,F45=0),0,IF(AND(E45=1,F45&lt;=40),$X$1,IF(AND(E45=1,F45&gt;40),$Y$1,IF(AND(E45=2,F45&lt;=40),$X$2,IF(AND(E45=2,F45&gt;40),$Y$2,IF(AND(E45=3,F45&lt;=40),$X$3,IF(AND(E45=3,F45&gt;40),$Y$3,IF(AND(E45=4,F45&lt;=40),$X$4,IF(AND(E45=4,F45&gt;40),$Y$4,0))))))))))</f>
        <v>0</v>
      </c>
      <c r="AD45" s="14"/>
      <c r="AE45" s="79">
        <v>1</v>
      </c>
      <c r="AF45" s="14"/>
    </row>
    <row r="46" ht="16.5" customHeight="1">
      <c r="A46" s="80"/>
      <c r="B46" s="69"/>
      <c r="C46" s="69"/>
      <c r="D46" s="70">
        <v>0</v>
      </c>
      <c r="E46" s="70">
        <v>1</v>
      </c>
      <c r="F46" s="71">
        <f>IF(P46=12,V46,0)</f>
        <v>0</v>
      </c>
      <c r="G46" s="72" t="s">
        <v>5</v>
      </c>
      <c r="H46" s="72"/>
      <c r="I46" s="73"/>
      <c r="J46" s="74"/>
      <c r="K46" s="74"/>
      <c r="L46" s="74"/>
      <c r="M46" s="11"/>
      <c r="N46" s="11"/>
      <c r="O46" s="75" t="s">
        <v>2</v>
      </c>
      <c r="P46" s="13">
        <f>IF(A46="",0,COUNTA(B46:E46,G46:N46))</f>
        <v>0</v>
      </c>
      <c r="Q46" s="15"/>
      <c r="R46" s="13"/>
      <c r="S46" s="17">
        <f>IF(OR(B46="",C46=""),0,IF(C46&gt;B46,C46-B46,IF(B46&gt;C46,24-(B46-C46))))</f>
        <v>0</v>
      </c>
      <c r="T46" s="26">
        <f>IF(OR(B46="",C46=""),0,(HOUR(S46)*60)+MINUTE(S46)-D46)</f>
        <v>0</v>
      </c>
      <c r="U46" s="17">
        <f>TIME(0,T46,0)</f>
        <v>0</v>
      </c>
      <c r="V46" s="26">
        <f>(HOUR(U46)*10)+IF(AND(MINUTE(U46)&gt;0,MINUTE(U46)&lt;=6),1,IF(AND(MINUTE(U46)&gt;6,MINUTE(U46)&lt;=12),2,IF(AND(MINUTE(U46)&gt;12,MINUTE(U46)&lt;=18),3,IF(AND(MINUTE(U46)&gt;18,MINUTE(U46)&lt;=24),4,IF(AND(MINUTE(U46)&gt;24,MINUTE(U46)&lt;=30),5,IF(AND(MINUTE(U46)&gt;30,MINUTE(U46)&lt;=36),6,IF(AND(MINUTE(U46)&gt;36,MINUTE(U46)&lt;=42),7,IF(AND(MINUTE(U46)&gt;42,MINUTE(U46)&lt;=48),8,IF(AND(MINUTE(U46)&gt;48,MINUTE(U46)&lt;=54),9,IF(AND(MINUTE(U46)&gt;54,MINUTE(U46)&lt;=60),10,0))))))))))</f>
        <v>0</v>
      </c>
      <c r="W46" s="30">
        <f>IF(OR(B46&gt;=$V$1,B46&lt;$V$2),F46*0.2,(IF(ISNUMBER(MATCH(A46,$AF$1:$AF$37,0)),F46*0.2,0)))</f>
        <v>0</v>
      </c>
      <c r="X46" s="30" t="b">
        <f>IF(I46="Service",IF(I46="Service",IF(AND(F46&gt;0,F46&lt;=25),$W$1,0),0))</f>
        <v>0</v>
      </c>
      <c r="Y46" s="30" t="b">
        <f>IF(I46="Service",IF(I46="Service",IF(F46&gt;25,$W$2,0),0))</f>
        <v>0</v>
      </c>
      <c r="Z46" s="30" t="b">
        <f>IF(I46="Service",IF(I46="Service",IF(AND(F46&gt;0,F46&lt;=40),$W$2,0),0))</f>
        <v>0</v>
      </c>
      <c r="AA46" s="30" t="b">
        <f>IF(I46="Service",IF(I46="Service",IF(F46&gt;40,$W$3,0),0))</f>
        <v>0</v>
      </c>
      <c r="AB46" s="77" t="b">
        <f>IF(I46="Service",IF(AND(E46=1,F46=0),0,IF(AND(E46=1,F46&lt;=40),$Z$1,IF(AND(E46=1,F46&gt;40),$Z$2,IF(AND(E46=2,F46&lt;=40),$Z$1,IF(AND(E46=2,F46&gt;40),$Z$2,IF(AND(E46=3,F46&lt;=40),$Z$1,IF(AND(E46=3,F46&gt;40),$Z$2,IF(AND(E46=4,F46&lt;=40),$Z$1,IF(AND(E46=4,F46&gt;40),$Z$2,0))))))))))</f>
        <v>0</v>
      </c>
      <c r="AC46" s="78" t="b">
        <f>IF(I46="Service",IF(AND(E46=1,F46=0),0,IF(AND(E46=1,F46&lt;=40),$X$1,IF(AND(E46=1,F46&gt;40),$Y$1,IF(AND(E46=2,F46&lt;=40),$X$2,IF(AND(E46=2,F46&gt;40),$Y$2,IF(AND(E46=3,F46&lt;=40),$X$3,IF(AND(E46=3,F46&gt;40),$Y$3,IF(AND(E46=4,F46&lt;=40),$X$4,IF(AND(E46=4,F46&gt;40),$Y$4,0))))))))))</f>
        <v>0</v>
      </c>
      <c r="AD46" s="19"/>
      <c r="AE46" s="79">
        <v>1</v>
      </c>
      <c r="AF46" s="14"/>
    </row>
    <row r="47" ht="16.5" customHeight="1">
      <c r="A47" s="80"/>
      <c r="B47" s="69"/>
      <c r="C47" s="69"/>
      <c r="D47" s="70">
        <v>0</v>
      </c>
      <c r="E47" s="70">
        <v>1</v>
      </c>
      <c r="F47" s="71">
        <f>IF(P47=12,V47,0)</f>
        <v>0</v>
      </c>
      <c r="G47" s="72" t="s">
        <v>5</v>
      </c>
      <c r="H47" s="72"/>
      <c r="I47" s="73"/>
      <c r="J47" s="74"/>
      <c r="K47" s="74"/>
      <c r="L47" s="74"/>
      <c r="M47" s="11"/>
      <c r="N47" s="11"/>
      <c r="O47" s="75" t="s">
        <v>2</v>
      </c>
      <c r="P47" s="13">
        <f>IF(A47="",0,COUNTA(B47:E47,G47:N47))</f>
        <v>0</v>
      </c>
      <c r="Q47" s="15"/>
      <c r="R47" s="13"/>
      <c r="S47" s="17">
        <f>IF(OR(B47="",C47=""),0,IF(C47&gt;B47,C47-B47,IF(B47&gt;C47,24-(B47-C47))))</f>
        <v>0</v>
      </c>
      <c r="T47" s="26">
        <f>IF(OR(B47="",C47=""),0,(HOUR(S47)*60)+MINUTE(S47)-D47)</f>
        <v>0</v>
      </c>
      <c r="U47" s="17">
        <f>TIME(0,T47,0)</f>
        <v>0</v>
      </c>
      <c r="V47" s="26">
        <f>(HOUR(U47)*10)+IF(AND(MINUTE(U47)&gt;0,MINUTE(U47)&lt;=6),1,IF(AND(MINUTE(U47)&gt;6,MINUTE(U47)&lt;=12),2,IF(AND(MINUTE(U47)&gt;12,MINUTE(U47)&lt;=18),3,IF(AND(MINUTE(U47)&gt;18,MINUTE(U47)&lt;=24),4,IF(AND(MINUTE(U47)&gt;24,MINUTE(U47)&lt;=30),5,IF(AND(MINUTE(U47)&gt;30,MINUTE(U47)&lt;=36),6,IF(AND(MINUTE(U47)&gt;36,MINUTE(U47)&lt;=42),7,IF(AND(MINUTE(U47)&gt;42,MINUTE(U47)&lt;=48),8,IF(AND(MINUTE(U47)&gt;48,MINUTE(U47)&lt;=54),9,IF(AND(MINUTE(U47)&gt;54,MINUTE(U47)&lt;=60),10,0))))))))))</f>
        <v>0</v>
      </c>
      <c r="W47" s="30">
        <f>IF(OR(B47&gt;=$V$1,B47&lt;$V$2),F47*0.2,(IF(ISNUMBER(MATCH(A47,$AF$1:$AF$37,0)),F47*0.2,0)))</f>
        <v>0</v>
      </c>
      <c r="X47" s="30" t="b">
        <f>IF(I47="Service",IF(I47="Service",IF(AND(F47&gt;0,F47&lt;=25),$W$1,0),0))</f>
        <v>0</v>
      </c>
      <c r="Y47" s="30" t="b">
        <f>IF(I47="Service",IF(I47="Service",IF(F47&gt;25,$W$2,0),0))</f>
        <v>0</v>
      </c>
      <c r="Z47" s="30" t="b">
        <f>IF(I47="Service",IF(I47="Service",IF(AND(F47&gt;0,F47&lt;=40),$W$2,0),0))</f>
        <v>0</v>
      </c>
      <c r="AA47" s="30" t="b">
        <f>IF(I47="Service",IF(I47="Service",IF(F47&gt;40,$W$3,0),0))</f>
        <v>0</v>
      </c>
      <c r="AB47" s="77" t="b">
        <f>IF(I47="Service",IF(AND(E47=1,F47=0),0,IF(AND(E47=1,F47&lt;=40),$Z$1,IF(AND(E47=1,F47&gt;40),$Z$2,IF(AND(E47=2,F47&lt;=40),$Z$1,IF(AND(E47=2,F47&gt;40),$Z$2,IF(AND(E47=3,F47&lt;=40),$Z$1,IF(AND(E47=3,F47&gt;40),$Z$2,IF(AND(E47=4,F47&lt;=40),$Z$1,IF(AND(E47=4,F47&gt;40),$Z$2,0))))))))))</f>
        <v>0</v>
      </c>
      <c r="AC47" s="78" t="b">
        <f>IF(I47="Service",IF(AND(E47=1,F47=0),0,IF(AND(E47=1,F47&lt;=40),$X$1,IF(AND(E47=1,F47&gt;40),$Y$1,IF(AND(E47=2,F47&lt;=40),$X$2,IF(AND(E47=2,F47&gt;40),$Y$2,IF(AND(E47=3,F47&lt;=40),$X$3,IF(AND(E47=3,F47&gt;40),$Y$3,IF(AND(E47=4,F47&lt;=40),$X$4,IF(AND(E47=4,F47&gt;40),$Y$4,0))))))))))</f>
        <v>0</v>
      </c>
      <c r="AD47" s="19"/>
      <c r="AE47" s="79">
        <v>1</v>
      </c>
      <c r="AF47" s="19"/>
    </row>
    <row r="48" ht="16.5" customHeight="1">
      <c r="A48" s="80"/>
      <c r="B48" s="69"/>
      <c r="C48" s="69"/>
      <c r="D48" s="70">
        <v>0</v>
      </c>
      <c r="E48" s="70">
        <v>1</v>
      </c>
      <c r="F48" s="71">
        <f>IF(P48=12,V48,0)</f>
        <v>0</v>
      </c>
      <c r="G48" s="72" t="s">
        <v>5</v>
      </c>
      <c r="H48" s="72"/>
      <c r="I48" s="73"/>
      <c r="J48" s="74"/>
      <c r="K48" s="74"/>
      <c r="L48" s="74"/>
      <c r="M48" s="11"/>
      <c r="N48" s="11"/>
      <c r="O48" s="75" t="s">
        <v>2</v>
      </c>
      <c r="P48" s="13">
        <f>IF(A48="",0,COUNTA(B48:E48,G48:N48))</f>
        <v>0</v>
      </c>
      <c r="Q48" s="15"/>
      <c r="R48" s="76"/>
      <c r="S48" s="17">
        <f>IF(OR(B48="",C48=""),0,IF(C48&gt;B48,C48-B48,IF(B48&gt;C48,24-(B48-C48))))</f>
        <v>0</v>
      </c>
      <c r="T48" s="26">
        <f>IF(OR(B48="",C48=""),0,(HOUR(S48)*60)+MINUTE(S48)-D48)</f>
        <v>0</v>
      </c>
      <c r="U48" s="17">
        <f>TIME(0,T48,0)</f>
        <v>0</v>
      </c>
      <c r="V48" s="26">
        <f>(HOUR(U48)*10)+IF(AND(MINUTE(U48)&gt;0,MINUTE(U48)&lt;=6),1,IF(AND(MINUTE(U48)&gt;6,MINUTE(U48)&lt;=12),2,IF(AND(MINUTE(U48)&gt;12,MINUTE(U48)&lt;=18),3,IF(AND(MINUTE(U48)&gt;18,MINUTE(U48)&lt;=24),4,IF(AND(MINUTE(U48)&gt;24,MINUTE(U48)&lt;=30),5,IF(AND(MINUTE(U48)&gt;30,MINUTE(U48)&lt;=36),6,IF(AND(MINUTE(U48)&gt;36,MINUTE(U48)&lt;=42),7,IF(AND(MINUTE(U48)&gt;42,MINUTE(U48)&lt;=48),8,IF(AND(MINUTE(U48)&gt;48,MINUTE(U48)&lt;=54),9,IF(AND(MINUTE(U48)&gt;54,MINUTE(U48)&lt;=60),10,0))))))))))</f>
        <v>0</v>
      </c>
      <c r="W48" s="30">
        <f>IF(OR(B48&gt;=$V$1,B48&lt;$V$2),F48*0.2,(IF(ISNUMBER(MATCH(A48,$AF$1:$AF$37,0)),F48*0.2,0)))</f>
        <v>0</v>
      </c>
      <c r="X48" s="30" t="b">
        <f>IF(I48="Service",IF(I48="Service",IF(AND(F48&gt;0,F48&lt;=25),$W$1,0),0))</f>
        <v>0</v>
      </c>
      <c r="Y48" s="30" t="b">
        <f>IF(I48="Service",IF(I48="Service",IF(F48&gt;25,$W$2,0),0))</f>
        <v>0</v>
      </c>
      <c r="Z48" s="30" t="b">
        <f>IF(I48="Service",IF(I48="Service",IF(AND(F48&gt;0,F48&lt;=40),$W$2,0),0))</f>
        <v>0</v>
      </c>
      <c r="AA48" s="30" t="b">
        <f>IF(I48="Service",IF(I48="Service",IF(F48&gt;40,$W$3,0),0))</f>
        <v>0</v>
      </c>
      <c r="AB48" s="77" t="b">
        <f>IF(I48="Service",IF(AND(E48=1,F48=0),0,IF(AND(E48=1,F48&lt;=40),$Z$1,IF(AND(E48=1,F48&gt;40),$Z$2,IF(AND(E48=2,F48&lt;=40),$Z$1,IF(AND(E48=2,F48&gt;40),$Z$2,IF(AND(E48=3,F48&lt;=40),$Z$1,IF(AND(E48=3,F48&gt;40),$Z$2,IF(AND(E48=4,F48&lt;=40),$Z$1,IF(AND(E48=4,F48&gt;40),$Z$2,0))))))))))</f>
        <v>0</v>
      </c>
      <c r="AC48" s="78" t="b">
        <f>IF(I48="Service",IF(AND(E48=1,F48=0),0,IF(AND(E48=1,F48&lt;=40),$X$1,IF(AND(E48=1,F48&gt;40),$Y$1,IF(AND(E48=2,F48&lt;=40),$X$2,IF(AND(E48=2,F48&gt;40),$Y$2,IF(AND(E48=3,F48&lt;=40),$X$3,IF(AND(E48=3,F48&gt;40),$Y$3,IF(AND(E48=4,F48&lt;=40),$X$4,IF(AND(E48=4,F48&gt;40),$Y$4,0))))))))))</f>
        <v>0</v>
      </c>
      <c r="AD48" s="14"/>
      <c r="AE48" s="79">
        <v>1</v>
      </c>
      <c r="AF48" s="19"/>
    </row>
    <row r="49" ht="16.5" customHeight="1">
      <c r="A49" s="80"/>
      <c r="B49" s="69"/>
      <c r="C49" s="69"/>
      <c r="D49" s="70">
        <v>0</v>
      </c>
      <c r="E49" s="70">
        <v>1</v>
      </c>
      <c r="F49" s="71">
        <f>IF(P49=12,V49,0)</f>
        <v>0</v>
      </c>
      <c r="G49" s="72" t="s">
        <v>5</v>
      </c>
      <c r="H49" s="72"/>
      <c r="I49" s="73"/>
      <c r="J49" s="74"/>
      <c r="K49" s="74"/>
      <c r="L49" s="74"/>
      <c r="M49" s="11"/>
      <c r="N49" s="11"/>
      <c r="O49" s="75" t="s">
        <v>2</v>
      </c>
      <c r="P49" s="13">
        <f>IF(A49="",0,COUNTA(B49:E49,G49:N49))</f>
        <v>0</v>
      </c>
      <c r="Q49" s="15"/>
      <c r="R49" s="13"/>
      <c r="S49" s="17">
        <f>IF(OR(B49="",C49=""),0,IF(C49&gt;B49,C49-B49,IF(B49&gt;C49,24-(B49-C49))))</f>
        <v>0</v>
      </c>
      <c r="T49" s="26">
        <f>IF(OR(B49="",C49=""),0,(HOUR(S49)*60)+MINUTE(S49)-D49)</f>
        <v>0</v>
      </c>
      <c r="U49" s="17">
        <f>TIME(0,T49,0)</f>
        <v>0</v>
      </c>
      <c r="V49" s="26">
        <f>(HOUR(U49)*10)+IF(AND(MINUTE(U49)&gt;0,MINUTE(U49)&lt;=6),1,IF(AND(MINUTE(U49)&gt;6,MINUTE(U49)&lt;=12),2,IF(AND(MINUTE(U49)&gt;12,MINUTE(U49)&lt;=18),3,IF(AND(MINUTE(U49)&gt;18,MINUTE(U49)&lt;=24),4,IF(AND(MINUTE(U49)&gt;24,MINUTE(U49)&lt;=30),5,IF(AND(MINUTE(U49)&gt;30,MINUTE(U49)&lt;=36),6,IF(AND(MINUTE(U49)&gt;36,MINUTE(U49)&lt;=42),7,IF(AND(MINUTE(U49)&gt;42,MINUTE(U49)&lt;=48),8,IF(AND(MINUTE(U49)&gt;48,MINUTE(U49)&lt;=54),9,IF(AND(MINUTE(U49)&gt;54,MINUTE(U49)&lt;=60),10,0))))))))))</f>
        <v>0</v>
      </c>
      <c r="W49" s="30">
        <f>IF(OR(B49&gt;=$V$1,B49&lt;$V$2),F49*0.2,(IF(ISNUMBER(MATCH(A49,$AF$1:$AF$37,0)),F49*0.2,0)))</f>
        <v>0</v>
      </c>
      <c r="X49" s="30" t="b">
        <f>IF(I49="Service",IF(I49="Service",IF(AND(F49&gt;0,F49&lt;=25),$W$1,0),0))</f>
        <v>0</v>
      </c>
      <c r="Y49" s="30" t="b">
        <f>IF(I49="Service",IF(I49="Service",IF(F49&gt;25,$W$2,0),0))</f>
        <v>0</v>
      </c>
      <c r="Z49" s="30" t="b">
        <f>IF(I49="Service",IF(I49="Service",IF(AND(F49&gt;0,F49&lt;=40),$W$2,0),0))</f>
        <v>0</v>
      </c>
      <c r="AA49" s="30" t="b">
        <f>IF(I49="Service",IF(I49="Service",IF(F49&gt;40,$W$3,0),0))</f>
        <v>0</v>
      </c>
      <c r="AB49" s="77" t="b">
        <f>IF(I49="Service",IF(AND(E49=1,F49=0),0,IF(AND(E49=1,F49&lt;=40),$Z$1,IF(AND(E49=1,F49&gt;40),$Z$2,IF(AND(E49=2,F49&lt;=40),$Z$1,IF(AND(E49=2,F49&gt;40),$Z$2,IF(AND(E49=3,F49&lt;=40),$Z$1,IF(AND(E49=3,F49&gt;40),$Z$2,IF(AND(E49=4,F49&lt;=40),$Z$1,IF(AND(E49=4,F49&gt;40),$Z$2,0))))))))))</f>
        <v>0</v>
      </c>
      <c r="AC49" s="78" t="b">
        <f>IF(I49="Service",IF(AND(E49=1,F49=0),0,IF(AND(E49=1,F49&lt;=40),$X$1,IF(AND(E49=1,F49&gt;40),$Y$1,IF(AND(E49=2,F49&lt;=40),$X$2,IF(AND(E49=2,F49&gt;40),$Y$2,IF(AND(E49=3,F49&lt;=40),$X$3,IF(AND(E49=3,F49&gt;40),$Y$3,IF(AND(E49=4,F49&lt;=40),$X$4,IF(AND(E49=4,F49&gt;40),$Y$4,0))))))))))</f>
        <v>0</v>
      </c>
      <c r="AD49" s="14"/>
      <c r="AE49" s="79">
        <v>1</v>
      </c>
      <c r="AF49" s="14"/>
    </row>
    <row r="50" ht="16.5" customHeight="1">
      <c r="A50" s="80"/>
      <c r="B50" s="69"/>
      <c r="C50" s="69"/>
      <c r="D50" s="70">
        <v>0</v>
      </c>
      <c r="E50" s="70">
        <v>1</v>
      </c>
      <c r="F50" s="71">
        <f>IF(P50=12,V50,0)</f>
        <v>0</v>
      </c>
      <c r="G50" s="72" t="s">
        <v>5</v>
      </c>
      <c r="H50" s="72"/>
      <c r="I50" s="73"/>
      <c r="J50" s="74"/>
      <c r="K50" s="74"/>
      <c r="L50" s="74"/>
      <c r="M50" s="11"/>
      <c r="N50" s="11"/>
      <c r="O50" s="75" t="s">
        <v>2</v>
      </c>
      <c r="P50" s="13">
        <f>IF(A50="",0,COUNTA(B50:E50,G50:N50))</f>
        <v>0</v>
      </c>
      <c r="Q50" s="15"/>
      <c r="R50" s="13"/>
      <c r="S50" s="17">
        <f>IF(OR(B50="",C50=""),0,IF(C50&gt;B50,C50-B50,IF(B50&gt;C50,24-(B50-C50))))</f>
        <v>0</v>
      </c>
      <c r="T50" s="26">
        <f>IF(OR(B50="",C50=""),0,(HOUR(S50)*60)+MINUTE(S50)-D50)</f>
        <v>0</v>
      </c>
      <c r="U50" s="17">
        <f>TIME(0,T50,0)</f>
        <v>0</v>
      </c>
      <c r="V50" s="26">
        <f>(HOUR(U50)*10)+IF(AND(MINUTE(U50)&gt;0,MINUTE(U50)&lt;=6),1,IF(AND(MINUTE(U50)&gt;6,MINUTE(U50)&lt;=12),2,IF(AND(MINUTE(U50)&gt;12,MINUTE(U50)&lt;=18),3,IF(AND(MINUTE(U50)&gt;18,MINUTE(U50)&lt;=24),4,IF(AND(MINUTE(U50)&gt;24,MINUTE(U50)&lt;=30),5,IF(AND(MINUTE(U50)&gt;30,MINUTE(U50)&lt;=36),6,IF(AND(MINUTE(U50)&gt;36,MINUTE(U50)&lt;=42),7,IF(AND(MINUTE(U50)&gt;42,MINUTE(U50)&lt;=48),8,IF(AND(MINUTE(U50)&gt;48,MINUTE(U50)&lt;=54),9,IF(AND(MINUTE(U50)&gt;54,MINUTE(U50)&lt;=60),10,0))))))))))</f>
        <v>0</v>
      </c>
      <c r="W50" s="30">
        <f>IF(OR(B50&gt;=$V$1,B50&lt;$V$2),F50*0.2,(IF(ISNUMBER(MATCH(A50,$AF$1:$AF$37,0)),F50*0.2,0)))</f>
        <v>0</v>
      </c>
      <c r="X50" s="30" t="b">
        <f>IF(I50="Service",IF(I50="Service",IF(AND(F50&gt;0,F50&lt;=25),$W$1,0),0))</f>
        <v>0</v>
      </c>
      <c r="Y50" s="30" t="b">
        <f>IF(I50="Service",IF(I50="Service",IF(F50&gt;25,$W$2,0),0))</f>
        <v>0</v>
      </c>
      <c r="Z50" s="30" t="b">
        <f>IF(I50="Service",IF(I50="Service",IF(AND(F50&gt;0,F50&lt;=40),$W$2,0),0))</f>
        <v>0</v>
      </c>
      <c r="AA50" s="30" t="b">
        <f>IF(I50="Service",IF(I50="Service",IF(F50&gt;40,$W$3,0),0))</f>
        <v>0</v>
      </c>
      <c r="AB50" s="77" t="b">
        <f>IF(I50="Service",IF(AND(E50=1,F50=0),0,IF(AND(E50=1,F50&lt;=40),$Z$1,IF(AND(E50=1,F50&gt;40),$Z$2,IF(AND(E50=2,F50&lt;=40),$Z$1,IF(AND(E50=2,F50&gt;40),$Z$2,IF(AND(E50=3,F50&lt;=40),$Z$1,IF(AND(E50=3,F50&gt;40),$Z$2,IF(AND(E50=4,F50&lt;=40),$Z$1,IF(AND(E50=4,F50&gt;40),$Z$2,0))))))))))</f>
        <v>0</v>
      </c>
      <c r="AC50" s="78" t="b">
        <f>IF(I50="Service",IF(AND(E50=1,F50=0),0,IF(AND(E50=1,F50&lt;=40),$X$1,IF(AND(E50=1,F50&gt;40),$Y$1,IF(AND(E50=2,F50&lt;=40),$X$2,IF(AND(E50=2,F50&gt;40),$Y$2,IF(AND(E50=3,F50&lt;=40),$X$3,IF(AND(E50=3,F50&gt;40),$Y$3,IF(AND(E50=4,F50&lt;=40),$X$4,IF(AND(E50=4,F50&gt;40),$Y$4,0))))))))))</f>
        <v>0</v>
      </c>
      <c r="AD50" s="14"/>
      <c r="AE50" s="79">
        <v>1</v>
      </c>
      <c r="AF50" s="14"/>
    </row>
    <row r="51" ht="16.5" customHeight="1">
      <c r="A51" s="80"/>
      <c r="B51" s="69"/>
      <c r="C51" s="69"/>
      <c r="D51" s="70">
        <v>0</v>
      </c>
      <c r="E51" s="70">
        <v>1</v>
      </c>
      <c r="F51" s="71">
        <f>IF(P51=12,V51,0)</f>
        <v>0</v>
      </c>
      <c r="G51" s="72" t="s">
        <v>5</v>
      </c>
      <c r="H51" s="72"/>
      <c r="I51" s="73"/>
      <c r="J51" s="74"/>
      <c r="K51" s="74"/>
      <c r="L51" s="74"/>
      <c r="M51" s="11"/>
      <c r="N51" s="11"/>
      <c r="O51" s="75" t="s">
        <v>2</v>
      </c>
      <c r="P51" s="13">
        <f>IF(A51="",0,COUNTA(B51:E51,G51:N51))</f>
        <v>0</v>
      </c>
      <c r="Q51" s="15"/>
      <c r="R51" s="13"/>
      <c r="S51" s="17">
        <f>IF(OR(B51="",C51=""),0,IF(C51&gt;B51,C51-B51,IF(B51&gt;C51,24-(B51-C51))))</f>
        <v>0</v>
      </c>
      <c r="T51" s="26">
        <f>IF(OR(B51="",C51=""),0,(HOUR(S51)*60)+MINUTE(S51)-D51)</f>
        <v>0</v>
      </c>
      <c r="U51" s="17">
        <f>TIME(0,T51,0)</f>
        <v>0</v>
      </c>
      <c r="V51" s="26">
        <f>(HOUR(U51)*10)+IF(AND(MINUTE(U51)&gt;0,MINUTE(U51)&lt;=6),1,IF(AND(MINUTE(U51)&gt;6,MINUTE(U51)&lt;=12),2,IF(AND(MINUTE(U51)&gt;12,MINUTE(U51)&lt;=18),3,IF(AND(MINUTE(U51)&gt;18,MINUTE(U51)&lt;=24),4,IF(AND(MINUTE(U51)&gt;24,MINUTE(U51)&lt;=30),5,IF(AND(MINUTE(U51)&gt;30,MINUTE(U51)&lt;=36),6,IF(AND(MINUTE(U51)&gt;36,MINUTE(U51)&lt;=42),7,IF(AND(MINUTE(U51)&gt;42,MINUTE(U51)&lt;=48),8,IF(AND(MINUTE(U51)&gt;48,MINUTE(U51)&lt;=54),9,IF(AND(MINUTE(U51)&gt;54,MINUTE(U51)&lt;=60),10,0))))))))))</f>
        <v>0</v>
      </c>
      <c r="W51" s="30">
        <f>IF(OR(B51&gt;=$V$1,B51&lt;$V$2),F51*0.2,(IF(ISNUMBER(MATCH(A51,$AF$1:$AF$37,0)),F51*0.2,0)))</f>
        <v>0</v>
      </c>
      <c r="X51" s="30" t="b">
        <f>IF(I51="Service",IF(I51="Service",IF(AND(F51&gt;0,F51&lt;=25),$W$1,0),0))</f>
        <v>0</v>
      </c>
      <c r="Y51" s="30" t="b">
        <f>IF(I51="Service",IF(I51="Service",IF(F51&gt;25,$W$2,0),0))</f>
        <v>0</v>
      </c>
      <c r="Z51" s="30" t="b">
        <f>IF(I51="Service",IF(I51="Service",IF(AND(F51&gt;0,F51&lt;=40),$W$2,0),0))</f>
        <v>0</v>
      </c>
      <c r="AA51" s="30" t="b">
        <f>IF(I51="Service",IF(I51="Service",IF(F51&gt;40,$W$3,0),0))</f>
        <v>0</v>
      </c>
      <c r="AB51" s="77" t="b">
        <f>IF(I51="Service",IF(AND(E51=1,F51=0),0,IF(AND(E51=1,F51&lt;=40),$Z$1,IF(AND(E51=1,F51&gt;40),$Z$2,IF(AND(E51=2,F51&lt;=40),$Z$1,IF(AND(E51=2,F51&gt;40),$Z$2,IF(AND(E51=3,F51&lt;=40),$Z$1,IF(AND(E51=3,F51&gt;40),$Z$2,IF(AND(E51=4,F51&lt;=40),$Z$1,IF(AND(E51=4,F51&gt;40),$Z$2,0))))))))))</f>
        <v>0</v>
      </c>
      <c r="AC51" s="78" t="b">
        <f>IF(I51="Service",IF(AND(E51=1,F51=0),0,IF(AND(E51=1,F51&lt;=40),$X$1,IF(AND(E51=1,F51&gt;40),$Y$1,IF(AND(E51=2,F51&lt;=40),$X$2,IF(AND(E51=2,F51&gt;40),$Y$2,IF(AND(E51=3,F51&lt;=40),$X$3,IF(AND(E51=3,F51&gt;40),$Y$3,IF(AND(E51=4,F51&lt;=40),$X$4,IF(AND(E51=4,F51&gt;40),$Y$4,0))))))))))</f>
        <v>0</v>
      </c>
      <c r="AD51" s="19"/>
      <c r="AE51" s="79">
        <v>1</v>
      </c>
      <c r="AF51" s="14"/>
    </row>
    <row r="52" ht="16.5" customHeight="1">
      <c r="A52" s="80"/>
      <c r="B52" s="69"/>
      <c r="C52" s="69"/>
      <c r="D52" s="70">
        <v>0</v>
      </c>
      <c r="E52" s="70">
        <v>1</v>
      </c>
      <c r="F52" s="71">
        <f>IF(P52=12,V52,0)</f>
        <v>0</v>
      </c>
      <c r="G52" s="72" t="s">
        <v>5</v>
      </c>
      <c r="H52" s="72"/>
      <c r="I52" s="73"/>
      <c r="J52" s="74"/>
      <c r="K52" s="74"/>
      <c r="L52" s="74"/>
      <c r="M52" s="11"/>
      <c r="N52" s="11"/>
      <c r="O52" s="75" t="s">
        <v>2</v>
      </c>
      <c r="P52" s="13">
        <f>IF(A52="",0,COUNTA(B52:E52,G52:N52))</f>
        <v>0</v>
      </c>
      <c r="Q52" s="15"/>
      <c r="R52" s="13"/>
      <c r="S52" s="17">
        <f>IF(OR(B52="",C52=""),0,IF(C52&gt;B52,C52-B52,IF(B52&gt;C52,24-(B52-C52))))</f>
        <v>0</v>
      </c>
      <c r="T52" s="26">
        <f>IF(OR(B52="",C52=""),0,(HOUR(S52)*60)+MINUTE(S52)-D52)</f>
        <v>0</v>
      </c>
      <c r="U52" s="17">
        <f>TIME(0,T52,0)</f>
        <v>0</v>
      </c>
      <c r="V52" s="26">
        <f>(HOUR(U52)*10)+IF(AND(MINUTE(U52)&gt;0,MINUTE(U52)&lt;=6),1,IF(AND(MINUTE(U52)&gt;6,MINUTE(U52)&lt;=12),2,IF(AND(MINUTE(U52)&gt;12,MINUTE(U52)&lt;=18),3,IF(AND(MINUTE(U52)&gt;18,MINUTE(U52)&lt;=24),4,IF(AND(MINUTE(U52)&gt;24,MINUTE(U52)&lt;=30),5,IF(AND(MINUTE(U52)&gt;30,MINUTE(U52)&lt;=36),6,IF(AND(MINUTE(U52)&gt;36,MINUTE(U52)&lt;=42),7,IF(AND(MINUTE(U52)&gt;42,MINUTE(U52)&lt;=48),8,IF(AND(MINUTE(U52)&gt;48,MINUTE(U52)&lt;=54),9,IF(AND(MINUTE(U52)&gt;54,MINUTE(U52)&lt;=60),10,0))))))))))</f>
        <v>0</v>
      </c>
      <c r="W52" s="30">
        <f>IF(OR(B52&gt;=$V$1,B52&lt;$V$2),F52*0.2,(IF(ISNUMBER(MATCH(A52,$AF$1:$AF$37,0)),F52*0.2,0)))</f>
        <v>0</v>
      </c>
      <c r="X52" s="30" t="b">
        <f>IF(I52="Service",IF(I52="Service",IF(AND(F52&gt;0,F52&lt;=25),$W$1,0),0))</f>
        <v>0</v>
      </c>
      <c r="Y52" s="30" t="b">
        <f>IF(I52="Service",IF(I52="Service",IF(F52&gt;25,$W$2,0),0))</f>
        <v>0</v>
      </c>
      <c r="Z52" s="30" t="b">
        <f>IF(I52="Service",IF(I52="Service",IF(AND(F52&gt;0,F52&lt;=40),$W$2,0),0))</f>
        <v>0</v>
      </c>
      <c r="AA52" s="30" t="b">
        <f>IF(I52="Service",IF(I52="Service",IF(F52&gt;40,$W$3,0),0))</f>
        <v>0</v>
      </c>
      <c r="AB52" s="77" t="b">
        <f>IF(I52="Service",IF(AND(E52=1,F52=0),0,IF(AND(E52=1,F52&lt;=40),$Z$1,IF(AND(E52=1,F52&gt;40),$Z$2,IF(AND(E52=2,F52&lt;=40),$Z$1,IF(AND(E52=2,F52&gt;40),$Z$2,IF(AND(E52=3,F52&lt;=40),$Z$1,IF(AND(E52=3,F52&gt;40),$Z$2,IF(AND(E52=4,F52&lt;=40),$Z$1,IF(AND(E52=4,F52&gt;40),$Z$2,0))))))))))</f>
        <v>0</v>
      </c>
      <c r="AC52" s="78" t="b">
        <f>IF(I52="Service",IF(AND(E52=1,F52=0),0,IF(AND(E52=1,F52&lt;=40),$X$1,IF(AND(E52=1,F52&gt;40),$Y$1,IF(AND(E52=2,F52&lt;=40),$X$2,IF(AND(E52=2,F52&gt;40),$Y$2,IF(AND(E52=3,F52&lt;=40),$X$3,IF(AND(E52=3,F52&gt;40),$Y$3,IF(AND(E52=4,F52&lt;=40),$X$4,IF(AND(E52=4,F52&gt;40),$Y$4,0))))))))))</f>
        <v>0</v>
      </c>
      <c r="AD52" s="19"/>
      <c r="AE52" s="79">
        <v>1</v>
      </c>
      <c r="AF52" s="19"/>
    </row>
    <row r="53" ht="16.5" customHeight="1">
      <c r="A53" s="80"/>
      <c r="B53" s="69"/>
      <c r="C53" s="69"/>
      <c r="D53" s="70">
        <v>0</v>
      </c>
      <c r="E53" s="70">
        <v>1</v>
      </c>
      <c r="F53" s="71">
        <f>IF(P53=12,V53,0)</f>
        <v>0</v>
      </c>
      <c r="G53" s="72" t="s">
        <v>5</v>
      </c>
      <c r="H53" s="72"/>
      <c r="I53" s="73"/>
      <c r="J53" s="74"/>
      <c r="K53" s="74"/>
      <c r="L53" s="74"/>
      <c r="M53" s="11"/>
      <c r="N53" s="11"/>
      <c r="O53" s="75" t="s">
        <v>2</v>
      </c>
      <c r="P53" s="13">
        <f>IF(A53="",0,COUNTA(B53:E53,G53:N53))</f>
        <v>0</v>
      </c>
      <c r="Q53" s="15"/>
      <c r="R53" s="76"/>
      <c r="S53" s="17">
        <f>IF(OR(B53="",C53=""),0,IF(C53&gt;B53,C53-B53,IF(B53&gt;C53,24-(B53-C53))))</f>
        <v>0</v>
      </c>
      <c r="T53" s="26">
        <f>IF(OR(B53="",C53=""),0,(HOUR(S53)*60)+MINUTE(S53)-D53)</f>
        <v>0</v>
      </c>
      <c r="U53" s="17">
        <f>TIME(0,T53,0)</f>
        <v>0</v>
      </c>
      <c r="V53" s="26">
        <f>(HOUR(U53)*10)+IF(AND(MINUTE(U53)&gt;0,MINUTE(U53)&lt;=6),1,IF(AND(MINUTE(U53)&gt;6,MINUTE(U53)&lt;=12),2,IF(AND(MINUTE(U53)&gt;12,MINUTE(U53)&lt;=18),3,IF(AND(MINUTE(U53)&gt;18,MINUTE(U53)&lt;=24),4,IF(AND(MINUTE(U53)&gt;24,MINUTE(U53)&lt;=30),5,IF(AND(MINUTE(U53)&gt;30,MINUTE(U53)&lt;=36),6,IF(AND(MINUTE(U53)&gt;36,MINUTE(U53)&lt;=42),7,IF(AND(MINUTE(U53)&gt;42,MINUTE(U53)&lt;=48),8,IF(AND(MINUTE(U53)&gt;48,MINUTE(U53)&lt;=54),9,IF(AND(MINUTE(U53)&gt;54,MINUTE(U53)&lt;=60),10,0))))))))))</f>
        <v>0</v>
      </c>
      <c r="W53" s="30">
        <f>IF(OR(B53&gt;=$V$1,B53&lt;$V$2),F53*0.2,(IF(ISNUMBER(MATCH(A53,$AF$1:$AF$37,0)),F53*0.2,0)))</f>
        <v>0</v>
      </c>
      <c r="X53" s="30" t="b">
        <f>IF(I53="Service",IF(I53="Service",IF(AND(F53&gt;0,F53&lt;=25),$W$1,0),0))</f>
        <v>0</v>
      </c>
      <c r="Y53" s="30" t="b">
        <f>IF(I53="Service",IF(I53="Service",IF(F53&gt;25,$W$2,0),0))</f>
        <v>0</v>
      </c>
      <c r="Z53" s="30" t="b">
        <f>IF(I53="Service",IF(I53="Service",IF(AND(F53&gt;0,F53&lt;=40),$W$2,0),0))</f>
        <v>0</v>
      </c>
      <c r="AA53" s="30" t="b">
        <f>IF(I53="Service",IF(I53="Service",IF(F53&gt;40,$W$3,0),0))</f>
        <v>0</v>
      </c>
      <c r="AB53" s="77" t="b">
        <f>IF(I53="Service",IF(AND(E53=1,F53=0),0,IF(AND(E53=1,F53&lt;=40),$Z$1,IF(AND(E53=1,F53&gt;40),$Z$2,IF(AND(E53=2,F53&lt;=40),$Z$1,IF(AND(E53=2,F53&gt;40),$Z$2,IF(AND(E53=3,F53&lt;=40),$Z$1,IF(AND(E53=3,F53&gt;40),$Z$2,IF(AND(E53=4,F53&lt;=40),$Z$1,IF(AND(E53=4,F53&gt;40),$Z$2,0))))))))))</f>
        <v>0</v>
      </c>
      <c r="AC53" s="78" t="b">
        <f>IF(I53="Service",IF(AND(E53=1,F53=0),0,IF(AND(E53=1,F53&lt;=40),$X$1,IF(AND(E53=1,F53&gt;40),$Y$1,IF(AND(E53=2,F53&lt;=40),$X$2,IF(AND(E53=2,F53&gt;40),$Y$2,IF(AND(E53=3,F53&lt;=40),$X$3,IF(AND(E53=3,F53&gt;40),$Y$3,IF(AND(E53=4,F53&lt;=40),$X$4,IF(AND(E53=4,F53&gt;40),$Y$4,0))))))))))</f>
        <v>0</v>
      </c>
      <c r="AD53" s="14"/>
      <c r="AE53" s="79">
        <v>1</v>
      </c>
      <c r="AF53" s="19"/>
    </row>
    <row r="54" ht="16.5" customHeight="1">
      <c r="A54" s="80"/>
      <c r="B54" s="69"/>
      <c r="C54" s="69"/>
      <c r="D54" s="70">
        <v>0</v>
      </c>
      <c r="E54" s="70">
        <v>1</v>
      </c>
      <c r="F54" s="71">
        <f>IF(P54=12,V54,0)</f>
        <v>0</v>
      </c>
      <c r="G54" s="72" t="s">
        <v>5</v>
      </c>
      <c r="H54" s="72"/>
      <c r="I54" s="73"/>
      <c r="J54" s="74"/>
      <c r="K54" s="74"/>
      <c r="L54" s="74"/>
      <c r="M54" s="11"/>
      <c r="N54" s="11"/>
      <c r="O54" s="75" t="s">
        <v>2</v>
      </c>
      <c r="P54" s="13">
        <f>IF(A54="",0,COUNTA(B54:E54,G54:N54))</f>
        <v>0</v>
      </c>
      <c r="Q54" s="15"/>
      <c r="R54" s="13"/>
      <c r="S54" s="17">
        <f>IF(OR(B54="",C54=""),0,IF(C54&gt;B54,C54-B54,IF(B54&gt;C54,24-(B54-C54))))</f>
        <v>0</v>
      </c>
      <c r="T54" s="26">
        <f>IF(OR(B54="",C54=""),0,(HOUR(S54)*60)+MINUTE(S54)-D54)</f>
        <v>0</v>
      </c>
      <c r="U54" s="17">
        <f>TIME(0,T54,0)</f>
        <v>0</v>
      </c>
      <c r="V54" s="26">
        <f>(HOUR(U54)*10)+IF(AND(MINUTE(U54)&gt;0,MINUTE(U54)&lt;=6),1,IF(AND(MINUTE(U54)&gt;6,MINUTE(U54)&lt;=12),2,IF(AND(MINUTE(U54)&gt;12,MINUTE(U54)&lt;=18),3,IF(AND(MINUTE(U54)&gt;18,MINUTE(U54)&lt;=24),4,IF(AND(MINUTE(U54)&gt;24,MINUTE(U54)&lt;=30),5,IF(AND(MINUTE(U54)&gt;30,MINUTE(U54)&lt;=36),6,IF(AND(MINUTE(U54)&gt;36,MINUTE(U54)&lt;=42),7,IF(AND(MINUTE(U54)&gt;42,MINUTE(U54)&lt;=48),8,IF(AND(MINUTE(U54)&gt;48,MINUTE(U54)&lt;=54),9,IF(AND(MINUTE(U54)&gt;54,MINUTE(U54)&lt;=60),10,0))))))))))</f>
        <v>0</v>
      </c>
      <c r="W54" s="30">
        <f>IF(OR(B54&gt;=$V$1,B54&lt;$V$2),F54*0.2,(IF(ISNUMBER(MATCH(A54,$AF$1:$AF$37,0)),F54*0.2,0)))</f>
        <v>0</v>
      </c>
      <c r="X54" s="30" t="b">
        <f>IF(I54="Service",IF(I54="Service",IF(AND(F54&gt;0,F54&lt;=25),$W$1,0),0))</f>
        <v>0</v>
      </c>
      <c r="Y54" s="30" t="b">
        <f>IF(I54="Service",IF(I54="Service",IF(F54&gt;25,$W$2,0),0))</f>
        <v>0</v>
      </c>
      <c r="Z54" s="30" t="b">
        <f>IF(I54="Service",IF(I54="Service",IF(AND(F54&gt;0,F54&lt;=40),$W$2,0),0))</f>
        <v>0</v>
      </c>
      <c r="AA54" s="30" t="b">
        <f>IF(I54="Service",IF(I54="Service",IF(F54&gt;40,$W$3,0),0))</f>
        <v>0</v>
      </c>
      <c r="AB54" s="77" t="b">
        <f>IF(I54="Service",IF(AND(E54=1,F54=0),0,IF(AND(E54=1,F54&lt;=40),$Z$1,IF(AND(E54=1,F54&gt;40),$Z$2,IF(AND(E54=2,F54&lt;=40),$Z$1,IF(AND(E54=2,F54&gt;40),$Z$2,IF(AND(E54=3,F54&lt;=40),$Z$1,IF(AND(E54=3,F54&gt;40),$Z$2,IF(AND(E54=4,F54&lt;=40),$Z$1,IF(AND(E54=4,F54&gt;40),$Z$2,0))))))))))</f>
        <v>0</v>
      </c>
      <c r="AC54" s="78" t="b">
        <f>IF(I54="Service",IF(AND(E54=1,F54=0),0,IF(AND(E54=1,F54&lt;=40),$X$1,IF(AND(E54=1,F54&gt;40),$Y$1,IF(AND(E54=2,F54&lt;=40),$X$2,IF(AND(E54=2,F54&gt;40),$Y$2,IF(AND(E54=3,F54&lt;=40),$X$3,IF(AND(E54=3,F54&gt;40),$Y$3,IF(AND(E54=4,F54&lt;=40),$X$4,IF(AND(E54=4,F54&gt;40),$Y$4,0))))))))))</f>
        <v>0</v>
      </c>
      <c r="AD54" s="14"/>
      <c r="AE54" s="79">
        <v>1</v>
      </c>
      <c r="AF54" s="19"/>
    </row>
    <row r="55" ht="16.5" customHeight="1">
      <c r="A55" s="80"/>
      <c r="B55" s="69"/>
      <c r="C55" s="69"/>
      <c r="D55" s="70">
        <v>0</v>
      </c>
      <c r="E55" s="70">
        <v>1</v>
      </c>
      <c r="F55" s="71">
        <f>IF(P55=12,V55,0)</f>
        <v>0</v>
      </c>
      <c r="G55" s="72" t="s">
        <v>5</v>
      </c>
      <c r="H55" s="72"/>
      <c r="I55" s="73"/>
      <c r="J55" s="74"/>
      <c r="K55" s="74"/>
      <c r="L55" s="74"/>
      <c r="M55" s="11"/>
      <c r="N55" s="11"/>
      <c r="O55" s="75" t="s">
        <v>2</v>
      </c>
      <c r="P55" s="13">
        <f>IF(A55="",0,COUNTA(B55:E55,G55:N55))</f>
        <v>0</v>
      </c>
      <c r="Q55" s="15"/>
      <c r="R55" s="13"/>
      <c r="S55" s="17">
        <f>IF(OR(B55="",C55=""),0,IF(C55&gt;B55,C55-B55,IF(B55&gt;C55,24-(B55-C55))))</f>
        <v>0</v>
      </c>
      <c r="T55" s="26">
        <f>IF(OR(B55="",C55=""),0,(HOUR(S55)*60)+MINUTE(S55)-D55)</f>
        <v>0</v>
      </c>
      <c r="U55" s="17">
        <f>TIME(0,T55,0)</f>
        <v>0</v>
      </c>
      <c r="V55" s="26">
        <f>(HOUR(U55)*10)+IF(AND(MINUTE(U55)&gt;0,MINUTE(U55)&lt;=6),1,IF(AND(MINUTE(U55)&gt;6,MINUTE(U55)&lt;=12),2,IF(AND(MINUTE(U55)&gt;12,MINUTE(U55)&lt;=18),3,IF(AND(MINUTE(U55)&gt;18,MINUTE(U55)&lt;=24),4,IF(AND(MINUTE(U55)&gt;24,MINUTE(U55)&lt;=30),5,IF(AND(MINUTE(U55)&gt;30,MINUTE(U55)&lt;=36),6,IF(AND(MINUTE(U55)&gt;36,MINUTE(U55)&lt;=42),7,IF(AND(MINUTE(U55)&gt;42,MINUTE(U55)&lt;=48),8,IF(AND(MINUTE(U55)&gt;48,MINUTE(U55)&lt;=54),9,IF(AND(MINUTE(U55)&gt;54,MINUTE(U55)&lt;=60),10,0))))))))))</f>
        <v>0</v>
      </c>
      <c r="W55" s="30">
        <f>IF(OR(B55&gt;=$V$1,B55&lt;$V$2),F55*0.2,(IF(ISNUMBER(MATCH(A55,$AF$1:$AF$37,0)),F55*0.2,0)))</f>
        <v>0</v>
      </c>
      <c r="X55" s="30" t="b">
        <f>IF(I55="Service",IF(I55="Service",IF(AND(F55&gt;0,F55&lt;=25),$W$1,0),0))</f>
        <v>0</v>
      </c>
      <c r="Y55" s="30" t="b">
        <f>IF(I55="Service",IF(I55="Service",IF(F55&gt;25,$W$2,0),0))</f>
        <v>0</v>
      </c>
      <c r="Z55" s="30" t="b">
        <f>IF(I55="Service",IF(I55="Service",IF(AND(F55&gt;0,F55&lt;=40),$W$2,0),0))</f>
        <v>0</v>
      </c>
      <c r="AA55" s="30" t="b">
        <f>IF(I55="Service",IF(I55="Service",IF(F55&gt;40,$W$3,0),0))</f>
        <v>0</v>
      </c>
      <c r="AB55" s="77" t="b">
        <f>IF(I55="Service",IF(AND(E55=1,F55=0),0,IF(AND(E55=1,F55&lt;=40),$Z$1,IF(AND(E55=1,F55&gt;40),$Z$2,IF(AND(E55=2,F55&lt;=40),$Z$1,IF(AND(E55=2,F55&gt;40),$Z$2,IF(AND(E55=3,F55&lt;=40),$Z$1,IF(AND(E55=3,F55&gt;40),$Z$2,IF(AND(E55=4,F55&lt;=40),$Z$1,IF(AND(E55=4,F55&gt;40),$Z$2,0))))))))))</f>
        <v>0</v>
      </c>
      <c r="AC55" s="78" t="b">
        <f>IF(I55="Service",IF(AND(E55=1,F55=0),0,IF(AND(E55=1,F55&lt;=40),$X$1,IF(AND(E55=1,F55&gt;40),$Y$1,IF(AND(E55=2,F55&lt;=40),$X$2,IF(AND(E55=2,F55&gt;40),$Y$2,IF(AND(E55=3,F55&lt;=40),$X$3,IF(AND(E55=3,F55&gt;40),$Y$3,IF(AND(E55=4,F55&lt;=40),$X$4,IF(AND(E55=4,F55&gt;40),$Y$4,0))))))))))</f>
        <v>0</v>
      </c>
      <c r="AD55" s="14"/>
      <c r="AE55" s="79">
        <v>1</v>
      </c>
      <c r="AF55" s="14"/>
    </row>
    <row r="56" ht="16.5" customHeight="1">
      <c r="A56" s="80"/>
      <c r="B56" s="69"/>
      <c r="C56" s="69"/>
      <c r="D56" s="70">
        <v>0</v>
      </c>
      <c r="E56" s="70">
        <v>1</v>
      </c>
      <c r="F56" s="71">
        <f>IF(P56=12,V56,0)</f>
        <v>0</v>
      </c>
      <c r="G56" s="72" t="s">
        <v>5</v>
      </c>
      <c r="H56" s="72"/>
      <c r="I56" s="73"/>
      <c r="J56" s="74"/>
      <c r="K56" s="74"/>
      <c r="L56" s="74"/>
      <c r="M56" s="11"/>
      <c r="N56" s="11"/>
      <c r="O56" s="75" t="s">
        <v>2</v>
      </c>
      <c r="P56" s="13">
        <f>IF(A56="",0,COUNTA(B56:E56,G56:N56))</f>
        <v>0</v>
      </c>
      <c r="Q56" s="15"/>
      <c r="R56" s="13"/>
      <c r="S56" s="17">
        <f>IF(OR(B56="",C56=""),0,IF(C56&gt;B56,C56-B56,IF(B56&gt;C56,24-(B56-C56))))</f>
        <v>0</v>
      </c>
      <c r="T56" s="26">
        <f>IF(OR(B56="",C56=""),0,(HOUR(S56)*60)+MINUTE(S56)-D56)</f>
        <v>0</v>
      </c>
      <c r="U56" s="17">
        <f>TIME(0,T56,0)</f>
        <v>0</v>
      </c>
      <c r="V56" s="26">
        <f>(HOUR(U56)*10)+IF(AND(MINUTE(U56)&gt;0,MINUTE(U56)&lt;=6),1,IF(AND(MINUTE(U56)&gt;6,MINUTE(U56)&lt;=12),2,IF(AND(MINUTE(U56)&gt;12,MINUTE(U56)&lt;=18),3,IF(AND(MINUTE(U56)&gt;18,MINUTE(U56)&lt;=24),4,IF(AND(MINUTE(U56)&gt;24,MINUTE(U56)&lt;=30),5,IF(AND(MINUTE(U56)&gt;30,MINUTE(U56)&lt;=36),6,IF(AND(MINUTE(U56)&gt;36,MINUTE(U56)&lt;=42),7,IF(AND(MINUTE(U56)&gt;42,MINUTE(U56)&lt;=48),8,IF(AND(MINUTE(U56)&gt;48,MINUTE(U56)&lt;=54),9,IF(AND(MINUTE(U56)&gt;54,MINUTE(U56)&lt;=60),10,0))))))))))</f>
        <v>0</v>
      </c>
      <c r="W56" s="30">
        <f>IF(OR(B56&gt;=$V$1,B56&lt;$V$2),F56*0.2,(IF(ISNUMBER(MATCH(A56,$AF$1:$AF$37,0)),F56*0.2,0)))</f>
        <v>0</v>
      </c>
      <c r="X56" s="30" t="b">
        <f>IF(I56="Service",IF(I56="Service",IF(AND(F56&gt;0,F56&lt;=25),$W$1,0),0))</f>
        <v>0</v>
      </c>
      <c r="Y56" s="30" t="b">
        <f>IF(I56="Service",IF(I56="Service",IF(F56&gt;25,$W$2,0),0))</f>
        <v>0</v>
      </c>
      <c r="Z56" s="30" t="b">
        <f>IF(I56="Service",IF(I56="Service",IF(AND(F56&gt;0,F56&lt;=40),$W$2,0),0))</f>
        <v>0</v>
      </c>
      <c r="AA56" s="30" t="b">
        <f>IF(I56="Service",IF(I56="Service",IF(F56&gt;40,$W$3,0),0))</f>
        <v>0</v>
      </c>
      <c r="AB56" s="77" t="b">
        <f>IF(I56="Service",IF(AND(E56=1,F56=0),0,IF(AND(E56=1,F56&lt;=40),$Z$1,IF(AND(E56=1,F56&gt;40),$Z$2,IF(AND(E56=2,F56&lt;=40),$Z$1,IF(AND(E56=2,F56&gt;40),$Z$2,IF(AND(E56=3,F56&lt;=40),$Z$1,IF(AND(E56=3,F56&gt;40),$Z$2,IF(AND(E56=4,F56&lt;=40),$Z$1,IF(AND(E56=4,F56&gt;40),$Z$2,0))))))))))</f>
        <v>0</v>
      </c>
      <c r="AC56" s="78" t="b">
        <f>IF(I56="Service",IF(AND(E56=1,F56=0),0,IF(AND(E56=1,F56&lt;=40),$X$1,IF(AND(E56=1,F56&gt;40),$Y$1,IF(AND(E56=2,F56&lt;=40),$X$2,IF(AND(E56=2,F56&gt;40),$Y$2,IF(AND(E56=3,F56&lt;=40),$X$3,IF(AND(E56=3,F56&gt;40),$Y$3,IF(AND(E56=4,F56&lt;=40),$X$4,IF(AND(E56=4,F56&gt;40),$Y$4,0))))))))))</f>
        <v>0</v>
      </c>
      <c r="AD56" s="19"/>
      <c r="AE56" s="79">
        <v>1</v>
      </c>
      <c r="AF56" s="14"/>
    </row>
    <row r="57" ht="16.5" customHeight="1">
      <c r="A57" s="80"/>
      <c r="B57" s="69"/>
      <c r="C57" s="69"/>
      <c r="D57" s="70">
        <v>0</v>
      </c>
      <c r="E57" s="70">
        <v>1</v>
      </c>
      <c r="F57" s="71">
        <f>IF(P57=12,V57,0)</f>
        <v>0</v>
      </c>
      <c r="G57" s="72" t="s">
        <v>5</v>
      </c>
      <c r="H57" s="72"/>
      <c r="I57" s="73"/>
      <c r="J57" s="74"/>
      <c r="K57" s="74"/>
      <c r="L57" s="74"/>
      <c r="M57" s="11"/>
      <c r="N57" s="11"/>
      <c r="O57" s="75" t="s">
        <v>2</v>
      </c>
      <c r="P57" s="13">
        <f>IF(A57="",0,COUNTA(B57:E57,G57:N57))</f>
        <v>0</v>
      </c>
      <c r="Q57" s="15"/>
      <c r="R57" s="13"/>
      <c r="S57" s="17">
        <f>IF(OR(B57="",C57=""),0,IF(C57&gt;B57,C57-B57,IF(B57&gt;C57,24-(B57-C57))))</f>
        <v>0</v>
      </c>
      <c r="T57" s="26">
        <f>IF(OR(B57="",C57=""),0,(HOUR(S57)*60)+MINUTE(S57)-D57)</f>
        <v>0</v>
      </c>
      <c r="U57" s="17">
        <f>TIME(0,T57,0)</f>
        <v>0</v>
      </c>
      <c r="V57" s="26">
        <f>(HOUR(U57)*10)+IF(AND(MINUTE(U57)&gt;0,MINUTE(U57)&lt;=6),1,IF(AND(MINUTE(U57)&gt;6,MINUTE(U57)&lt;=12),2,IF(AND(MINUTE(U57)&gt;12,MINUTE(U57)&lt;=18),3,IF(AND(MINUTE(U57)&gt;18,MINUTE(U57)&lt;=24),4,IF(AND(MINUTE(U57)&gt;24,MINUTE(U57)&lt;=30),5,IF(AND(MINUTE(U57)&gt;30,MINUTE(U57)&lt;=36),6,IF(AND(MINUTE(U57)&gt;36,MINUTE(U57)&lt;=42),7,IF(AND(MINUTE(U57)&gt;42,MINUTE(U57)&lt;=48),8,IF(AND(MINUTE(U57)&gt;48,MINUTE(U57)&lt;=54),9,IF(AND(MINUTE(U57)&gt;54,MINUTE(U57)&lt;=60),10,0))))))))))</f>
        <v>0</v>
      </c>
      <c r="W57" s="30">
        <f>IF(OR(B57&gt;=$V$1,B57&lt;$V$2),F57*0.2,(IF(ISNUMBER(MATCH(A57,$AF$1:$AF$37,0)),F57*0.2,0)))</f>
        <v>0</v>
      </c>
      <c r="X57" s="30" t="b">
        <f>IF(I57="Service",IF(I57="Service",IF(AND(F57&gt;0,F57&lt;=25),$W$1,0),0))</f>
        <v>0</v>
      </c>
      <c r="Y57" s="30" t="b">
        <f>IF(I57="Service",IF(I57="Service",IF(F57&gt;25,$W$2,0),0))</f>
        <v>0</v>
      </c>
      <c r="Z57" s="30" t="b">
        <f>IF(I57="Service",IF(I57="Service",IF(AND(F57&gt;0,F57&lt;=40),$W$2,0),0))</f>
        <v>0</v>
      </c>
      <c r="AA57" s="30" t="b">
        <f>IF(I57="Service",IF(I57="Service",IF(F57&gt;40,$W$3,0),0))</f>
        <v>0</v>
      </c>
      <c r="AB57" s="77" t="b">
        <f>IF(I57="Service",IF(AND(E57=1,F57=0),0,IF(AND(E57=1,F57&lt;=40),$Z$1,IF(AND(E57=1,F57&gt;40),$Z$2,IF(AND(E57=2,F57&lt;=40),$Z$1,IF(AND(E57=2,F57&gt;40),$Z$2,IF(AND(E57=3,F57&lt;=40),$Z$1,IF(AND(E57=3,F57&gt;40),$Z$2,IF(AND(E57=4,F57&lt;=40),$Z$1,IF(AND(E57=4,F57&gt;40),$Z$2,0))))))))))</f>
        <v>0</v>
      </c>
      <c r="AC57" s="78" t="b">
        <f>IF(I57="Service",IF(AND(E57=1,F57=0),0,IF(AND(E57=1,F57&lt;=40),$X$1,IF(AND(E57=1,F57&gt;40),$Y$1,IF(AND(E57=2,F57&lt;=40),$X$2,IF(AND(E57=2,F57&gt;40),$Y$2,IF(AND(E57=3,F57&lt;=40),$X$3,IF(AND(E57=3,F57&gt;40),$Y$3,IF(AND(E57=4,F57&lt;=40),$X$4,IF(AND(E57=4,F57&gt;40),$Y$4,0))))))))))</f>
        <v>0</v>
      </c>
      <c r="AD57" s="19"/>
      <c r="AE57" s="79">
        <v>1</v>
      </c>
      <c r="AF57" s="14"/>
    </row>
    <row r="58" ht="16.5" customHeight="1">
      <c r="A58" s="80"/>
      <c r="B58" s="69"/>
      <c r="C58" s="69"/>
      <c r="D58" s="70">
        <v>0</v>
      </c>
      <c r="E58" s="70">
        <v>1</v>
      </c>
      <c r="F58" s="71">
        <f>IF(P58=12,V58,0)</f>
        <v>0</v>
      </c>
      <c r="G58" s="72" t="s">
        <v>5</v>
      </c>
      <c r="H58" s="72"/>
      <c r="I58" s="73"/>
      <c r="J58" s="74"/>
      <c r="K58" s="74"/>
      <c r="L58" s="74"/>
      <c r="M58" s="11"/>
      <c r="N58" s="11"/>
      <c r="O58" s="75" t="s">
        <v>2</v>
      </c>
      <c r="P58" s="13">
        <f>IF(A58="",0,COUNTA(B58:E58,G58:N58))</f>
        <v>0</v>
      </c>
      <c r="Q58" s="15"/>
      <c r="R58" s="13"/>
      <c r="S58" s="17">
        <f>IF(OR(B58="",C58=""),0,IF(C58&gt;B58,C58-B58,IF(B58&gt;C58,24-(B58-C58))))</f>
        <v>0</v>
      </c>
      <c r="T58" s="26">
        <f>IF(OR(B58="",C58=""),0,(HOUR(S58)*60)+MINUTE(S58)-D58)</f>
        <v>0</v>
      </c>
      <c r="U58" s="17">
        <f>TIME(0,T58,0)</f>
        <v>0</v>
      </c>
      <c r="V58" s="26">
        <f>(HOUR(U58)*10)+IF(AND(MINUTE(U58)&gt;0,MINUTE(U58)&lt;=6),1,IF(AND(MINUTE(U58)&gt;6,MINUTE(U58)&lt;=12),2,IF(AND(MINUTE(U58)&gt;12,MINUTE(U58)&lt;=18),3,IF(AND(MINUTE(U58)&gt;18,MINUTE(U58)&lt;=24),4,IF(AND(MINUTE(U58)&gt;24,MINUTE(U58)&lt;=30),5,IF(AND(MINUTE(U58)&gt;30,MINUTE(U58)&lt;=36),6,IF(AND(MINUTE(U58)&gt;36,MINUTE(U58)&lt;=42),7,IF(AND(MINUTE(U58)&gt;42,MINUTE(U58)&lt;=48),8,IF(AND(MINUTE(U58)&gt;48,MINUTE(U58)&lt;=54),9,IF(AND(MINUTE(U58)&gt;54,MINUTE(U58)&lt;=60),10,0))))))))))</f>
        <v>0</v>
      </c>
      <c r="W58" s="30">
        <f>IF(OR(B58&gt;=$V$1,B58&lt;$V$2),F58*0.2,(IF(ISNUMBER(MATCH(A58,$AF$1:$AF$37,0)),F58*0.2,0)))</f>
        <v>0</v>
      </c>
      <c r="X58" s="30" t="b">
        <f>IF(I58="Service",IF(I58="Service",IF(AND(F58&gt;0,F58&lt;=25),$W$1,0),0))</f>
        <v>0</v>
      </c>
      <c r="Y58" s="30" t="b">
        <f>IF(I58="Service",IF(I58="Service",IF(F58&gt;25,$W$2,0),0))</f>
        <v>0</v>
      </c>
      <c r="Z58" s="30" t="b">
        <f>IF(I58="Service",IF(I58="Service",IF(AND(F58&gt;0,F58&lt;=40),$W$2,0),0))</f>
        <v>0</v>
      </c>
      <c r="AA58" s="30" t="b">
        <f>IF(I58="Service",IF(I58="Service",IF(F58&gt;40,$W$3,0),0))</f>
        <v>0</v>
      </c>
      <c r="AB58" s="77" t="b">
        <f>IF(I58="Service",IF(AND(E58=1,F58=0),0,IF(AND(E58=1,F58&lt;=40),$Z$1,IF(AND(E58=1,F58&gt;40),$Z$2,IF(AND(E58=2,F58&lt;=40),$Z$1,IF(AND(E58=2,F58&gt;40),$Z$2,IF(AND(E58=3,F58&lt;=40),$Z$1,IF(AND(E58=3,F58&gt;40),$Z$2,IF(AND(E58=4,F58&lt;=40),$Z$1,IF(AND(E58=4,F58&gt;40),$Z$2,0))))))))))</f>
        <v>0</v>
      </c>
      <c r="AC58" s="78" t="b">
        <f>IF(I58="Service",IF(AND(E58=1,F58=0),0,IF(AND(E58=1,F58&lt;=40),$X$1,IF(AND(E58=1,F58&gt;40),$Y$1,IF(AND(E58=2,F58&lt;=40),$X$2,IF(AND(E58=2,F58&gt;40),$Y$2,IF(AND(E58=3,F58&lt;=40),$X$3,IF(AND(E58=3,F58&gt;40),$Y$3,IF(AND(E58=4,F58&lt;=40),$X$4,IF(AND(E58=4,F58&gt;40),$Y$4,0))))))))))</f>
        <v>0</v>
      </c>
      <c r="AD58" s="19"/>
      <c r="AE58" s="79">
        <v>1</v>
      </c>
      <c r="AF58" s="19"/>
    </row>
    <row r="59" ht="16.5" customHeight="1">
      <c r="A59" s="80"/>
      <c r="B59" s="69"/>
      <c r="C59" s="69"/>
      <c r="D59" s="70">
        <v>0</v>
      </c>
      <c r="E59" s="70">
        <v>1</v>
      </c>
      <c r="F59" s="71">
        <f>IF(P59=12,V59,0)</f>
        <v>0</v>
      </c>
      <c r="G59" s="72" t="s">
        <v>5</v>
      </c>
      <c r="H59" s="72"/>
      <c r="I59" s="73"/>
      <c r="J59" s="74"/>
      <c r="K59" s="74"/>
      <c r="L59" s="74"/>
      <c r="M59" s="11"/>
      <c r="N59" s="11"/>
      <c r="O59" s="75" t="s">
        <v>2</v>
      </c>
      <c r="P59" s="13">
        <f>IF(A59="",0,COUNTA(B59:E59,G59:N59))</f>
        <v>0</v>
      </c>
      <c r="Q59" s="15"/>
      <c r="R59" s="76"/>
      <c r="S59" s="17">
        <f>IF(OR(B59="",C59=""),0,IF(C59&gt;B59,C59-B59,IF(B59&gt;C59,24-(B59-C59))))</f>
        <v>0</v>
      </c>
      <c r="T59" s="26">
        <f>IF(OR(B59="",C59=""),0,(HOUR(S59)*60)+MINUTE(S59)-D59)</f>
        <v>0</v>
      </c>
      <c r="U59" s="17">
        <f>TIME(0,T59,0)</f>
        <v>0</v>
      </c>
      <c r="V59" s="26">
        <f>(HOUR(U59)*10)+IF(AND(MINUTE(U59)&gt;0,MINUTE(U59)&lt;=6),1,IF(AND(MINUTE(U59)&gt;6,MINUTE(U59)&lt;=12),2,IF(AND(MINUTE(U59)&gt;12,MINUTE(U59)&lt;=18),3,IF(AND(MINUTE(U59)&gt;18,MINUTE(U59)&lt;=24),4,IF(AND(MINUTE(U59)&gt;24,MINUTE(U59)&lt;=30),5,IF(AND(MINUTE(U59)&gt;30,MINUTE(U59)&lt;=36),6,IF(AND(MINUTE(U59)&gt;36,MINUTE(U59)&lt;=42),7,IF(AND(MINUTE(U59)&gt;42,MINUTE(U59)&lt;=48),8,IF(AND(MINUTE(U59)&gt;48,MINUTE(U59)&lt;=54),9,IF(AND(MINUTE(U59)&gt;54,MINUTE(U59)&lt;=60),10,0))))))))))</f>
        <v>0</v>
      </c>
      <c r="W59" s="30">
        <f>IF(OR(B59&gt;=$V$1,B59&lt;$V$2),F59*0.2,(IF(ISNUMBER(MATCH(A59,$AF$1:$AF$37,0)),F59*0.2,0)))</f>
        <v>0</v>
      </c>
      <c r="X59" s="30" t="b">
        <f>IF(I59="Service",IF(I59="Service",IF(AND(F59&gt;0,F59&lt;=25),$W$1,0),0))</f>
        <v>0</v>
      </c>
      <c r="Y59" s="30" t="b">
        <f>IF(I59="Service",IF(I59="Service",IF(F59&gt;25,$W$2,0),0))</f>
        <v>0</v>
      </c>
      <c r="Z59" s="30" t="b">
        <f>IF(I59="Service",IF(I59="Service",IF(AND(F59&gt;0,F59&lt;=40),$W$2,0),0))</f>
        <v>0</v>
      </c>
      <c r="AA59" s="30" t="b">
        <f>IF(I59="Service",IF(I59="Service",IF(F59&gt;40,$W$3,0),0))</f>
        <v>0</v>
      </c>
      <c r="AB59" s="77" t="b">
        <f>IF(I59="Service",IF(AND(E59=1,F59=0),0,IF(AND(E59=1,F59&lt;=40),$Z$1,IF(AND(E59=1,F59&gt;40),$Z$2,IF(AND(E59=2,F59&lt;=40),$Z$1,IF(AND(E59=2,F59&gt;40),$Z$2,IF(AND(E59=3,F59&lt;=40),$Z$1,IF(AND(E59=3,F59&gt;40),$Z$2,IF(AND(E59=4,F59&lt;=40),$Z$1,IF(AND(E59=4,F59&gt;40),$Z$2,0))))))))))</f>
        <v>0</v>
      </c>
      <c r="AC59" s="78" t="b">
        <f>IF(I59="Service",IF(AND(E59=1,F59=0),0,IF(AND(E59=1,F59&lt;=40),$X$1,IF(AND(E59=1,F59&gt;40),$Y$1,IF(AND(E59=2,F59&lt;=40),$X$2,IF(AND(E59=2,F59&gt;40),$Y$2,IF(AND(E59=3,F59&lt;=40),$X$3,IF(AND(E59=3,F59&gt;40),$Y$3,IF(AND(E59=4,F59&lt;=40),$X$4,IF(AND(E59=4,F59&gt;40),$Y$4,0))))))))))</f>
        <v>0</v>
      </c>
      <c r="AD59" s="14"/>
      <c r="AE59" s="79">
        <v>1</v>
      </c>
      <c r="AF59" s="19"/>
    </row>
    <row r="60" ht="16.5" customHeight="1">
      <c r="A60" s="80"/>
      <c r="B60" s="69"/>
      <c r="C60" s="69"/>
      <c r="D60" s="70">
        <v>0</v>
      </c>
      <c r="E60" s="70">
        <v>1</v>
      </c>
      <c r="F60" s="71">
        <f>IF(P60=12,V60,0)</f>
        <v>0</v>
      </c>
      <c r="G60" s="72" t="s">
        <v>5</v>
      </c>
      <c r="H60" s="72"/>
      <c r="I60" s="73"/>
      <c r="J60" s="74"/>
      <c r="K60" s="74"/>
      <c r="L60" s="74"/>
      <c r="M60" s="11"/>
      <c r="N60" s="11"/>
      <c r="O60" s="75" t="s">
        <v>2</v>
      </c>
      <c r="P60" s="13">
        <f>IF(A60="",0,COUNTA(B60:E60,G60:N60))</f>
        <v>0</v>
      </c>
      <c r="Q60" s="15"/>
      <c r="R60" s="13"/>
      <c r="S60" s="17">
        <f>IF(OR(B60="",C60=""),0,IF(C60&gt;B60,C60-B60,IF(B60&gt;C60,24-(B60-C60))))</f>
        <v>0</v>
      </c>
      <c r="T60" s="26">
        <f>IF(OR(B60="",C60=""),0,(HOUR(S60)*60)+MINUTE(S60)-D60)</f>
        <v>0</v>
      </c>
      <c r="U60" s="17">
        <f>TIME(0,T60,0)</f>
        <v>0</v>
      </c>
      <c r="V60" s="26">
        <f>(HOUR(U60)*10)+IF(AND(MINUTE(U60)&gt;0,MINUTE(U60)&lt;=6),1,IF(AND(MINUTE(U60)&gt;6,MINUTE(U60)&lt;=12),2,IF(AND(MINUTE(U60)&gt;12,MINUTE(U60)&lt;=18),3,IF(AND(MINUTE(U60)&gt;18,MINUTE(U60)&lt;=24),4,IF(AND(MINUTE(U60)&gt;24,MINUTE(U60)&lt;=30),5,IF(AND(MINUTE(U60)&gt;30,MINUTE(U60)&lt;=36),6,IF(AND(MINUTE(U60)&gt;36,MINUTE(U60)&lt;=42),7,IF(AND(MINUTE(U60)&gt;42,MINUTE(U60)&lt;=48),8,IF(AND(MINUTE(U60)&gt;48,MINUTE(U60)&lt;=54),9,IF(AND(MINUTE(U60)&gt;54,MINUTE(U60)&lt;=60),10,0))))))))))</f>
        <v>0</v>
      </c>
      <c r="W60" s="30">
        <f>IF(OR(B60&gt;=$V$1,B60&lt;$V$2),F60*0.2,(IF(ISNUMBER(MATCH(A60,$AF$1:$AF$37,0)),F60*0.2,0)))</f>
        <v>0</v>
      </c>
      <c r="X60" s="30" t="b">
        <f>IF(I60="Service",IF(I60="Service",IF(AND(F60&gt;0,F60&lt;=25),$W$1,0),0))</f>
        <v>0</v>
      </c>
      <c r="Y60" s="30" t="b">
        <f>IF(I60="Service",IF(I60="Service",IF(F60&gt;25,$W$2,0),0))</f>
        <v>0</v>
      </c>
      <c r="Z60" s="30" t="b">
        <f>IF(I60="Service",IF(I60="Service",IF(AND(F60&gt;0,F60&lt;=40),$W$2,0),0))</f>
        <v>0</v>
      </c>
      <c r="AA60" s="30" t="b">
        <f>IF(I60="Service",IF(I60="Service",IF(F60&gt;40,$W$3,0),0))</f>
        <v>0</v>
      </c>
      <c r="AB60" s="77" t="b">
        <f>IF(I60="Service",IF(AND(E60=1,F60=0),0,IF(AND(E60=1,F60&lt;=40),$Z$1,IF(AND(E60=1,F60&gt;40),$Z$2,IF(AND(E60=2,F60&lt;=40),$Z$1,IF(AND(E60=2,F60&gt;40),$Z$2,IF(AND(E60=3,F60&lt;=40),$Z$1,IF(AND(E60=3,F60&gt;40),$Z$2,IF(AND(E60=4,F60&lt;=40),$Z$1,IF(AND(E60=4,F60&gt;40),$Z$2,0))))))))))</f>
        <v>0</v>
      </c>
      <c r="AC60" s="78" t="b">
        <f>IF(I60="Service",IF(AND(E60=1,F60=0),0,IF(AND(E60=1,F60&lt;=40),$X$1,IF(AND(E60=1,F60&gt;40),$Y$1,IF(AND(E60=2,F60&lt;=40),$X$2,IF(AND(E60=2,F60&gt;40),$Y$2,IF(AND(E60=3,F60&lt;=40),$X$3,IF(AND(E60=3,F60&gt;40),$Y$3,IF(AND(E60=4,F60&lt;=40),$X$4,IF(AND(E60=4,F60&gt;40),$Y$4,0))))))))))</f>
        <v>0</v>
      </c>
      <c r="AD60" s="14"/>
      <c r="AE60" s="79">
        <v>1</v>
      </c>
      <c r="AF60" s="14"/>
    </row>
    <row r="61" ht="16.5" customHeight="1">
      <c r="A61" s="80"/>
      <c r="B61" s="69"/>
      <c r="C61" s="69"/>
      <c r="D61" s="70">
        <v>0</v>
      </c>
      <c r="E61" s="70">
        <v>1</v>
      </c>
      <c r="F61" s="71">
        <f>IF(P61=12,V61,0)</f>
        <v>0</v>
      </c>
      <c r="G61" s="72" t="s">
        <v>5</v>
      </c>
      <c r="H61" s="72"/>
      <c r="I61" s="73"/>
      <c r="J61" s="74"/>
      <c r="K61" s="74"/>
      <c r="L61" s="74"/>
      <c r="M61" s="11"/>
      <c r="N61" s="11"/>
      <c r="O61" s="75" t="s">
        <v>2</v>
      </c>
      <c r="P61" s="13">
        <f>IF(A61="",0,COUNTA(B61:E61,G61:N61))</f>
        <v>0</v>
      </c>
      <c r="Q61" s="15"/>
      <c r="R61" s="13"/>
      <c r="S61" s="17">
        <f>IF(OR(B61="",C61=""),0,IF(C61&gt;B61,C61-B61,IF(B61&gt;C61,24-(B61-C61))))</f>
        <v>0</v>
      </c>
      <c r="T61" s="26">
        <f>IF(OR(B61="",C61=""),0,(HOUR(S61)*60)+MINUTE(S61)-D61)</f>
        <v>0</v>
      </c>
      <c r="U61" s="17">
        <f>TIME(0,T61,0)</f>
        <v>0</v>
      </c>
      <c r="V61" s="26">
        <f>(HOUR(U61)*10)+IF(AND(MINUTE(U61)&gt;0,MINUTE(U61)&lt;=6),1,IF(AND(MINUTE(U61)&gt;6,MINUTE(U61)&lt;=12),2,IF(AND(MINUTE(U61)&gt;12,MINUTE(U61)&lt;=18),3,IF(AND(MINUTE(U61)&gt;18,MINUTE(U61)&lt;=24),4,IF(AND(MINUTE(U61)&gt;24,MINUTE(U61)&lt;=30),5,IF(AND(MINUTE(U61)&gt;30,MINUTE(U61)&lt;=36),6,IF(AND(MINUTE(U61)&gt;36,MINUTE(U61)&lt;=42),7,IF(AND(MINUTE(U61)&gt;42,MINUTE(U61)&lt;=48),8,IF(AND(MINUTE(U61)&gt;48,MINUTE(U61)&lt;=54),9,IF(AND(MINUTE(U61)&gt;54,MINUTE(U61)&lt;=60),10,0))))))))))</f>
        <v>0</v>
      </c>
      <c r="W61" s="30">
        <f>IF(OR(B61&gt;=$V$1,B61&lt;$V$2),F61*0.2,(IF(ISNUMBER(MATCH(A61,$AF$1:$AF$37,0)),F61*0.2,0)))</f>
        <v>0</v>
      </c>
      <c r="X61" s="30" t="b">
        <f>IF(I61="Service",IF(I61="Service",IF(AND(F61&gt;0,F61&lt;=25),$W$1,0),0))</f>
        <v>0</v>
      </c>
      <c r="Y61" s="30" t="b">
        <f>IF(I61="Service",IF(I61="Service",IF(F61&gt;25,$W$2,0),0))</f>
        <v>0</v>
      </c>
      <c r="Z61" s="30" t="b">
        <f>IF(I61="Service",IF(I61="Service",IF(AND(F61&gt;0,F61&lt;=40),$W$2,0),0))</f>
        <v>0</v>
      </c>
      <c r="AA61" s="30" t="b">
        <f>IF(I61="Service",IF(I61="Service",IF(F61&gt;40,$W$3,0),0))</f>
        <v>0</v>
      </c>
      <c r="AB61" s="77" t="b">
        <f>IF(I61="Service",IF(AND(E61=1,F61=0),0,IF(AND(E61=1,F61&lt;=40),$Z$1,IF(AND(E61=1,F61&gt;40),$Z$2,IF(AND(E61=2,F61&lt;=40),$Z$1,IF(AND(E61=2,F61&gt;40),$Z$2,IF(AND(E61=3,F61&lt;=40),$Z$1,IF(AND(E61=3,F61&gt;40),$Z$2,IF(AND(E61=4,F61&lt;=40),$Z$1,IF(AND(E61=4,F61&gt;40),$Z$2,0))))))))))</f>
        <v>0</v>
      </c>
      <c r="AC61" s="78" t="b">
        <f>IF(I61="Service",IF(AND(E61=1,F61=0),0,IF(AND(E61=1,F61&lt;=40),$X$1,IF(AND(E61=1,F61&gt;40),$Y$1,IF(AND(E61=2,F61&lt;=40),$X$2,IF(AND(E61=2,F61&gt;40),$Y$2,IF(AND(E61=3,F61&lt;=40),$X$3,IF(AND(E61=3,F61&gt;40),$Y$3,IF(AND(E61=4,F61&lt;=40),$X$4,IF(AND(E61=4,F61&gt;40),$Y$4,0))))))))))</f>
        <v>0</v>
      </c>
      <c r="AD61" s="14"/>
      <c r="AE61" s="79">
        <v>1</v>
      </c>
      <c r="AF61" s="14"/>
    </row>
    <row r="62" ht="16.5" customHeight="1">
      <c r="A62" s="80"/>
      <c r="B62" s="69"/>
      <c r="C62" s="69"/>
      <c r="D62" s="70">
        <v>0</v>
      </c>
      <c r="E62" s="70">
        <v>1</v>
      </c>
      <c r="F62" s="71">
        <f>IF(P62=12,V62,0)</f>
        <v>0</v>
      </c>
      <c r="G62" s="72" t="s">
        <v>5</v>
      </c>
      <c r="H62" s="72"/>
      <c r="I62" s="73"/>
      <c r="J62" s="74"/>
      <c r="K62" s="74"/>
      <c r="L62" s="74"/>
      <c r="M62" s="11"/>
      <c r="N62" s="11"/>
      <c r="O62" s="75" t="s">
        <v>2</v>
      </c>
      <c r="P62" s="13">
        <f>IF(A62="",0,COUNTA(B62:E62,G62:N62))</f>
        <v>0</v>
      </c>
      <c r="Q62" s="15"/>
      <c r="R62" s="13"/>
      <c r="S62" s="17">
        <f>IF(OR(B62="",C62=""),0,IF(C62&gt;B62,C62-B62,IF(B62&gt;C62,24-(B62-C62))))</f>
        <v>0</v>
      </c>
      <c r="T62" s="26">
        <f>IF(OR(B62="",C62=""),0,(HOUR(S62)*60)+MINUTE(S62)-D62)</f>
        <v>0</v>
      </c>
      <c r="U62" s="17">
        <f>TIME(0,T62,0)</f>
        <v>0</v>
      </c>
      <c r="V62" s="26">
        <f>(HOUR(U62)*10)+IF(AND(MINUTE(U62)&gt;0,MINUTE(U62)&lt;=6),1,IF(AND(MINUTE(U62)&gt;6,MINUTE(U62)&lt;=12),2,IF(AND(MINUTE(U62)&gt;12,MINUTE(U62)&lt;=18),3,IF(AND(MINUTE(U62)&gt;18,MINUTE(U62)&lt;=24),4,IF(AND(MINUTE(U62)&gt;24,MINUTE(U62)&lt;=30),5,IF(AND(MINUTE(U62)&gt;30,MINUTE(U62)&lt;=36),6,IF(AND(MINUTE(U62)&gt;36,MINUTE(U62)&lt;=42),7,IF(AND(MINUTE(U62)&gt;42,MINUTE(U62)&lt;=48),8,IF(AND(MINUTE(U62)&gt;48,MINUTE(U62)&lt;=54),9,IF(AND(MINUTE(U62)&gt;54,MINUTE(U62)&lt;=60),10,0))))))))))</f>
        <v>0</v>
      </c>
      <c r="W62" s="30">
        <f>IF(OR(B62&gt;=$V$1,B62&lt;$V$2),F62*0.2,(IF(ISNUMBER(MATCH(A62,$AF$1:$AF$37,0)),F62*0.2,0)))</f>
        <v>0</v>
      </c>
      <c r="X62" s="30" t="b">
        <f>IF(I62="Service",IF(I62="Service",IF(AND(F62&gt;0,F62&lt;=25),$W$1,0),0))</f>
        <v>0</v>
      </c>
      <c r="Y62" s="30" t="b">
        <f>IF(I62="Service",IF(I62="Service",IF(F62&gt;25,$W$2,0),0))</f>
        <v>0</v>
      </c>
      <c r="Z62" s="30" t="b">
        <f>IF(I62="Service",IF(I62="Service",IF(AND(F62&gt;0,F62&lt;=40),$W$2,0),0))</f>
        <v>0</v>
      </c>
      <c r="AA62" s="30" t="b">
        <f>IF(I62="Service",IF(I62="Service",IF(F62&gt;40,$W$3,0),0))</f>
        <v>0</v>
      </c>
      <c r="AB62" s="77" t="b">
        <f>IF(I62="Service",IF(AND(E62=1,F62=0),0,IF(AND(E62=1,F62&lt;=40),$Z$1,IF(AND(E62=1,F62&gt;40),$Z$2,IF(AND(E62=2,F62&lt;=40),$Z$1,IF(AND(E62=2,F62&gt;40),$Z$2,IF(AND(E62=3,F62&lt;=40),$Z$1,IF(AND(E62=3,F62&gt;40),$Z$2,IF(AND(E62=4,F62&lt;=40),$Z$1,IF(AND(E62=4,F62&gt;40),$Z$2,0))))))))))</f>
        <v>0</v>
      </c>
      <c r="AC62" s="78" t="b">
        <f>IF(I62="Service",IF(AND(E62=1,F62=0),0,IF(AND(E62=1,F62&lt;=40),$X$1,IF(AND(E62=1,F62&gt;40),$Y$1,IF(AND(E62=2,F62&lt;=40),$X$2,IF(AND(E62=2,F62&gt;40),$Y$2,IF(AND(E62=3,F62&lt;=40),$X$3,IF(AND(E62=3,F62&gt;40),$Y$3,IF(AND(E62=4,F62&lt;=40),$X$4,IF(AND(E62=4,F62&gt;40),$Y$4,0))))))))))</f>
        <v>0</v>
      </c>
      <c r="AD62" s="19"/>
      <c r="AE62" s="79">
        <v>1</v>
      </c>
      <c r="AF62" s="14"/>
    </row>
    <row r="63" ht="16.5" customHeight="1">
      <c r="A63" s="80"/>
      <c r="B63" s="69"/>
      <c r="C63" s="69"/>
      <c r="D63" s="70">
        <v>0</v>
      </c>
      <c r="E63" s="70">
        <v>1</v>
      </c>
      <c r="F63" s="71">
        <f>IF(P63=12,V63,0)</f>
        <v>0</v>
      </c>
      <c r="G63" s="72" t="s">
        <v>5</v>
      </c>
      <c r="H63" s="72"/>
      <c r="I63" s="73"/>
      <c r="J63" s="74"/>
      <c r="K63" s="74"/>
      <c r="L63" s="74"/>
      <c r="M63" s="11"/>
      <c r="N63" s="11"/>
      <c r="O63" s="75" t="s">
        <v>2</v>
      </c>
      <c r="P63" s="13">
        <f>IF(A63="",0,COUNTA(B63:E63,G63:N63))</f>
        <v>0</v>
      </c>
      <c r="Q63" s="15"/>
      <c r="R63" s="13"/>
      <c r="S63" s="17">
        <f>IF(OR(B63="",C63=""),0,IF(C63&gt;B63,C63-B63,IF(B63&gt;C63,24-(B63-C63))))</f>
        <v>0</v>
      </c>
      <c r="T63" s="26">
        <f>IF(OR(B63="",C63=""),0,(HOUR(S63)*60)+MINUTE(S63)-D63)</f>
        <v>0</v>
      </c>
      <c r="U63" s="17">
        <f>TIME(0,T63,0)</f>
        <v>0</v>
      </c>
      <c r="V63" s="26">
        <f>(HOUR(U63)*10)+IF(AND(MINUTE(U63)&gt;0,MINUTE(U63)&lt;=6),1,IF(AND(MINUTE(U63)&gt;6,MINUTE(U63)&lt;=12),2,IF(AND(MINUTE(U63)&gt;12,MINUTE(U63)&lt;=18),3,IF(AND(MINUTE(U63)&gt;18,MINUTE(U63)&lt;=24),4,IF(AND(MINUTE(U63)&gt;24,MINUTE(U63)&lt;=30),5,IF(AND(MINUTE(U63)&gt;30,MINUTE(U63)&lt;=36),6,IF(AND(MINUTE(U63)&gt;36,MINUTE(U63)&lt;=42),7,IF(AND(MINUTE(U63)&gt;42,MINUTE(U63)&lt;=48),8,IF(AND(MINUTE(U63)&gt;48,MINUTE(U63)&lt;=54),9,IF(AND(MINUTE(U63)&gt;54,MINUTE(U63)&lt;=60),10,0))))))))))</f>
        <v>0</v>
      </c>
      <c r="W63" s="30">
        <f>IF(OR(B63&gt;=$V$1,B63&lt;$V$2),F63*0.2,(IF(ISNUMBER(MATCH(A63,$AF$1:$AF$37,0)),F63*0.2,0)))</f>
        <v>0</v>
      </c>
      <c r="X63" s="30" t="b">
        <f>IF(I63="Service",IF(I63="Service",IF(AND(F63&gt;0,F63&lt;=25),$W$1,0),0))</f>
        <v>0</v>
      </c>
      <c r="Y63" s="30" t="b">
        <f>IF(I63="Service",IF(I63="Service",IF(F63&gt;25,$W$2,0),0))</f>
        <v>0</v>
      </c>
      <c r="Z63" s="30" t="b">
        <f>IF(I63="Service",IF(I63="Service",IF(AND(F63&gt;0,F63&lt;=40),$W$2,0),0))</f>
        <v>0</v>
      </c>
      <c r="AA63" s="30" t="b">
        <f>IF(I63="Service",IF(I63="Service",IF(F63&gt;40,$W$3,0),0))</f>
        <v>0</v>
      </c>
      <c r="AB63" s="77" t="b">
        <f>IF(I63="Service",IF(AND(E63=1,F63=0),0,IF(AND(E63=1,F63&lt;=40),$Z$1,IF(AND(E63=1,F63&gt;40),$Z$2,IF(AND(E63=2,F63&lt;=40),$Z$1,IF(AND(E63=2,F63&gt;40),$Z$2,IF(AND(E63=3,F63&lt;=40),$Z$1,IF(AND(E63=3,F63&gt;40),$Z$2,IF(AND(E63=4,F63&lt;=40),$Z$1,IF(AND(E63=4,F63&gt;40),$Z$2,0))))))))))</f>
        <v>0</v>
      </c>
      <c r="AC63" s="78" t="b">
        <f>IF(I63="Service",IF(AND(E63=1,F63=0),0,IF(AND(E63=1,F63&lt;=40),$X$1,IF(AND(E63=1,F63&gt;40),$Y$1,IF(AND(E63=2,F63&lt;=40),$X$2,IF(AND(E63=2,F63&gt;40),$Y$2,IF(AND(E63=3,F63&lt;=40),$X$3,IF(AND(E63=3,F63&gt;40),$Y$3,IF(AND(E63=4,F63&lt;=40),$X$4,IF(AND(E63=4,F63&gt;40),$Y$4,0))))))))))</f>
        <v>0</v>
      </c>
      <c r="AD63" s="19"/>
      <c r="AE63" s="79">
        <v>1</v>
      </c>
      <c r="AF63" s="19"/>
    </row>
    <row r="64" ht="16.5" customHeight="1">
      <c r="A64" s="80"/>
      <c r="B64" s="69"/>
      <c r="C64" s="69"/>
      <c r="D64" s="70">
        <v>0</v>
      </c>
      <c r="E64" s="70">
        <v>1</v>
      </c>
      <c r="F64" s="71">
        <f>IF(P64=12,V64,0)</f>
        <v>0</v>
      </c>
      <c r="G64" s="72" t="s">
        <v>5</v>
      </c>
      <c r="H64" s="72"/>
      <c r="I64" s="73"/>
      <c r="J64" s="74"/>
      <c r="K64" s="74"/>
      <c r="L64" s="74"/>
      <c r="M64" s="11"/>
      <c r="N64" s="11"/>
      <c r="O64" s="75" t="s">
        <v>2</v>
      </c>
      <c r="P64" s="13">
        <f>IF(A64="",0,COUNTA(B64:E64,G64:N64))</f>
        <v>0</v>
      </c>
      <c r="Q64" s="15"/>
      <c r="R64" s="76"/>
      <c r="S64" s="17">
        <f>IF(OR(B64="",C64=""),0,IF(C64&gt;B64,C64-B64,IF(B64&gt;C64,24-(B64-C64))))</f>
        <v>0</v>
      </c>
      <c r="T64" s="26">
        <f>IF(OR(B64="",C64=""),0,(HOUR(S64)*60)+MINUTE(S64)-D64)</f>
        <v>0</v>
      </c>
      <c r="U64" s="17">
        <f>TIME(0,T64,0)</f>
        <v>0</v>
      </c>
      <c r="V64" s="26">
        <f>(HOUR(U64)*10)+IF(AND(MINUTE(U64)&gt;0,MINUTE(U64)&lt;=6),1,IF(AND(MINUTE(U64)&gt;6,MINUTE(U64)&lt;=12),2,IF(AND(MINUTE(U64)&gt;12,MINUTE(U64)&lt;=18),3,IF(AND(MINUTE(U64)&gt;18,MINUTE(U64)&lt;=24),4,IF(AND(MINUTE(U64)&gt;24,MINUTE(U64)&lt;=30),5,IF(AND(MINUTE(U64)&gt;30,MINUTE(U64)&lt;=36),6,IF(AND(MINUTE(U64)&gt;36,MINUTE(U64)&lt;=42),7,IF(AND(MINUTE(U64)&gt;42,MINUTE(U64)&lt;=48),8,IF(AND(MINUTE(U64)&gt;48,MINUTE(U64)&lt;=54),9,IF(AND(MINUTE(U64)&gt;54,MINUTE(U64)&lt;=60),10,0))))))))))</f>
        <v>0</v>
      </c>
      <c r="W64" s="30">
        <f>IF(OR(B64&gt;=$V$1,B64&lt;$V$2),F64*0.2,(IF(ISNUMBER(MATCH(A64,$AF$1:$AF$37,0)),F64*0.2,0)))</f>
        <v>0</v>
      </c>
      <c r="X64" s="30" t="b">
        <f>IF(I64="Service",IF(I64="Service",IF(AND(F64&gt;0,F64&lt;=25),$W$1,0),0))</f>
        <v>0</v>
      </c>
      <c r="Y64" s="30" t="b">
        <f>IF(I64="Service",IF(I64="Service",IF(F64&gt;25,$W$2,0),0))</f>
        <v>0</v>
      </c>
      <c r="Z64" s="30" t="b">
        <f>IF(I64="Service",IF(I64="Service",IF(AND(F64&gt;0,F64&lt;=40),$W$2,0),0))</f>
        <v>0</v>
      </c>
      <c r="AA64" s="30" t="b">
        <f>IF(I64="Service",IF(I64="Service",IF(F64&gt;40,$W$3,0),0))</f>
        <v>0</v>
      </c>
      <c r="AB64" s="77" t="b">
        <f>IF(I64="Service",IF(AND(E64=1,F64=0),0,IF(AND(E64=1,F64&lt;=40),$Z$1,IF(AND(E64=1,F64&gt;40),$Z$2,IF(AND(E64=2,F64&lt;=40),$Z$1,IF(AND(E64=2,F64&gt;40),$Z$2,IF(AND(E64=3,F64&lt;=40),$Z$1,IF(AND(E64=3,F64&gt;40),$Z$2,IF(AND(E64=4,F64&lt;=40),$Z$1,IF(AND(E64=4,F64&gt;40),$Z$2,0))))))))))</f>
        <v>0</v>
      </c>
      <c r="AC64" s="78" t="b">
        <f>IF(I64="Service",IF(AND(E64=1,F64=0),0,IF(AND(E64=1,F64&lt;=40),$X$1,IF(AND(E64=1,F64&gt;40),$Y$1,IF(AND(E64=2,F64&lt;=40),$X$2,IF(AND(E64=2,F64&gt;40),$Y$2,IF(AND(E64=3,F64&lt;=40),$X$3,IF(AND(E64=3,F64&gt;40),$Y$3,IF(AND(E64=4,F64&lt;=40),$X$4,IF(AND(E64=4,F64&gt;40),$Y$4,0))))))))))</f>
        <v>0</v>
      </c>
      <c r="AD64" s="14"/>
      <c r="AE64" s="79">
        <v>1</v>
      </c>
      <c r="AF64" s="19"/>
    </row>
    <row r="65" ht="16.5" customHeight="1">
      <c r="A65" s="80"/>
      <c r="B65" s="69"/>
      <c r="C65" s="69"/>
      <c r="D65" s="70">
        <v>0</v>
      </c>
      <c r="E65" s="70">
        <v>1</v>
      </c>
      <c r="F65" s="71">
        <f>IF(P65=12,V65,0)</f>
        <v>0</v>
      </c>
      <c r="G65" s="72" t="s">
        <v>5</v>
      </c>
      <c r="H65" s="72"/>
      <c r="I65" s="73"/>
      <c r="J65" s="74"/>
      <c r="K65" s="74"/>
      <c r="L65" s="74"/>
      <c r="M65" s="11"/>
      <c r="N65" s="11"/>
      <c r="O65" s="75" t="s">
        <v>2</v>
      </c>
      <c r="P65" s="13">
        <f>IF(A65="",0,COUNTA(B65:E65,G65:N65))</f>
        <v>0</v>
      </c>
      <c r="Q65" s="15"/>
      <c r="R65" s="13"/>
      <c r="S65" s="17">
        <f>IF(OR(B65="",C65=""),0,IF(C65&gt;B65,C65-B65,IF(B65&gt;C65,24-(B65-C65))))</f>
        <v>0</v>
      </c>
      <c r="T65" s="26">
        <f>IF(OR(B65="",C65=""),0,(HOUR(S65)*60)+MINUTE(S65)-D65)</f>
        <v>0</v>
      </c>
      <c r="U65" s="17">
        <f>TIME(0,T65,0)</f>
        <v>0</v>
      </c>
      <c r="V65" s="26">
        <f>(HOUR(U65)*10)+IF(AND(MINUTE(U65)&gt;0,MINUTE(U65)&lt;=6),1,IF(AND(MINUTE(U65)&gt;6,MINUTE(U65)&lt;=12),2,IF(AND(MINUTE(U65)&gt;12,MINUTE(U65)&lt;=18),3,IF(AND(MINUTE(U65)&gt;18,MINUTE(U65)&lt;=24),4,IF(AND(MINUTE(U65)&gt;24,MINUTE(U65)&lt;=30),5,IF(AND(MINUTE(U65)&gt;30,MINUTE(U65)&lt;=36),6,IF(AND(MINUTE(U65)&gt;36,MINUTE(U65)&lt;=42),7,IF(AND(MINUTE(U65)&gt;42,MINUTE(U65)&lt;=48),8,IF(AND(MINUTE(U65)&gt;48,MINUTE(U65)&lt;=54),9,IF(AND(MINUTE(U65)&gt;54,MINUTE(U65)&lt;=60),10,0))))))))))</f>
        <v>0</v>
      </c>
      <c r="W65" s="30">
        <f>IF(OR(B65&gt;=$V$1,B65&lt;$V$2),F65*0.2,(IF(ISNUMBER(MATCH(A65,$AF$1:$AF$37,0)),F65*0.2,0)))</f>
        <v>0</v>
      </c>
      <c r="X65" s="30" t="b">
        <f>IF(I65="Service",IF(I65="Service",IF(AND(F65&gt;0,F65&lt;=25),$W$1,0),0))</f>
        <v>0</v>
      </c>
      <c r="Y65" s="30" t="b">
        <f>IF(I65="Service",IF(I65="Service",IF(F65&gt;25,$W$2,0),0))</f>
        <v>0</v>
      </c>
      <c r="Z65" s="30" t="b">
        <f>IF(I65="Service",IF(I65="Service",IF(AND(F65&gt;0,F65&lt;=40),$W$2,0),0))</f>
        <v>0</v>
      </c>
      <c r="AA65" s="30" t="b">
        <f>IF(I65="Service",IF(I65="Service",IF(F65&gt;40,$W$3,0),0))</f>
        <v>0</v>
      </c>
      <c r="AB65" s="77" t="b">
        <f>IF(I65="Service",IF(AND(E65=1,F65=0),0,IF(AND(E65=1,F65&lt;=40),$Z$1,IF(AND(E65=1,F65&gt;40),$Z$2,IF(AND(E65=2,F65&lt;=40),$Z$1,IF(AND(E65=2,F65&gt;40),$Z$2,IF(AND(E65=3,F65&lt;=40),$Z$1,IF(AND(E65=3,F65&gt;40),$Z$2,IF(AND(E65=4,F65&lt;=40),$Z$1,IF(AND(E65=4,F65&gt;40),$Z$2,0))))))))))</f>
        <v>0</v>
      </c>
      <c r="AC65" s="78" t="b">
        <f>IF(I65="Service",IF(AND(E65=1,F65=0),0,IF(AND(E65=1,F65&lt;=40),$X$1,IF(AND(E65=1,F65&gt;40),$Y$1,IF(AND(E65=2,F65&lt;=40),$X$2,IF(AND(E65=2,F65&gt;40),$Y$2,IF(AND(E65=3,F65&lt;=40),$X$3,IF(AND(E65=3,F65&gt;40),$Y$3,IF(AND(E65=4,F65&lt;=40),$X$4,IF(AND(E65=4,F65&gt;40),$Y$4,0))))))))))</f>
        <v>0</v>
      </c>
      <c r="AD65" s="14"/>
      <c r="AE65" s="79">
        <v>1</v>
      </c>
      <c r="AF65" s="14"/>
    </row>
    <row r="66" ht="16.5" customHeight="1">
      <c r="A66" s="80"/>
      <c r="B66" s="69"/>
      <c r="C66" s="69"/>
      <c r="D66" s="70">
        <v>0</v>
      </c>
      <c r="E66" s="70">
        <v>1</v>
      </c>
      <c r="F66" s="71">
        <f>IF(P66=12,V66,0)</f>
        <v>0</v>
      </c>
      <c r="G66" s="72" t="s">
        <v>5</v>
      </c>
      <c r="H66" s="72"/>
      <c r="I66" s="73"/>
      <c r="J66" s="74"/>
      <c r="K66" s="74"/>
      <c r="L66" s="74"/>
      <c r="M66" s="11"/>
      <c r="N66" s="11"/>
      <c r="O66" s="75" t="s">
        <v>2</v>
      </c>
      <c r="P66" s="13">
        <f>IF(A66="",0,COUNTA(B66:E66,G66:N66))</f>
        <v>0</v>
      </c>
      <c r="Q66" s="15"/>
      <c r="R66" s="13"/>
      <c r="S66" s="17">
        <f>IF(OR(B66="",C66=""),0,IF(C66&gt;B66,C66-B66,IF(B66&gt;C66,24-(B66-C66))))</f>
        <v>0</v>
      </c>
      <c r="T66" s="26">
        <f>IF(OR(B66="",C66=""),0,(HOUR(S66)*60)+MINUTE(S66)-D66)</f>
        <v>0</v>
      </c>
      <c r="U66" s="17">
        <f>TIME(0,T66,0)</f>
        <v>0</v>
      </c>
      <c r="V66" s="26">
        <f>(HOUR(U66)*10)+IF(AND(MINUTE(U66)&gt;0,MINUTE(U66)&lt;=6),1,IF(AND(MINUTE(U66)&gt;6,MINUTE(U66)&lt;=12),2,IF(AND(MINUTE(U66)&gt;12,MINUTE(U66)&lt;=18),3,IF(AND(MINUTE(U66)&gt;18,MINUTE(U66)&lt;=24),4,IF(AND(MINUTE(U66)&gt;24,MINUTE(U66)&lt;=30),5,IF(AND(MINUTE(U66)&gt;30,MINUTE(U66)&lt;=36),6,IF(AND(MINUTE(U66)&gt;36,MINUTE(U66)&lt;=42),7,IF(AND(MINUTE(U66)&gt;42,MINUTE(U66)&lt;=48),8,IF(AND(MINUTE(U66)&gt;48,MINUTE(U66)&lt;=54),9,IF(AND(MINUTE(U66)&gt;54,MINUTE(U66)&lt;=60),10,0))))))))))</f>
        <v>0</v>
      </c>
      <c r="W66" s="30">
        <f>IF(OR(B66&gt;=$V$1,B66&lt;$V$2),F66*0.2,(IF(ISNUMBER(MATCH(A66,$AF$1:$AF$37,0)),F66*0.2,0)))</f>
        <v>0</v>
      </c>
      <c r="X66" s="30" t="b">
        <f>IF(I66="Service",IF(I66="Service",IF(AND(F66&gt;0,F66&lt;=25),$W$1,0),0))</f>
        <v>0</v>
      </c>
      <c r="Y66" s="30" t="b">
        <f>IF(I66="Service",IF(I66="Service",IF(F66&gt;25,$W$2,0),0))</f>
        <v>0</v>
      </c>
      <c r="Z66" s="30" t="b">
        <f>IF(I66="Service",IF(I66="Service",IF(AND(F66&gt;0,F66&lt;=40),$W$2,0),0))</f>
        <v>0</v>
      </c>
      <c r="AA66" s="30" t="b">
        <f>IF(I66="Service",IF(I66="Service",IF(F66&gt;40,$W$3,0),0))</f>
        <v>0</v>
      </c>
      <c r="AB66" s="77" t="b">
        <f>IF(I66="Service",IF(AND(E66=1,F66=0),0,IF(AND(E66=1,F66&lt;=40),$Z$1,IF(AND(E66=1,F66&gt;40),$Z$2,IF(AND(E66=2,F66&lt;=40),$Z$1,IF(AND(E66=2,F66&gt;40),$Z$2,IF(AND(E66=3,F66&lt;=40),$Z$1,IF(AND(E66=3,F66&gt;40),$Z$2,IF(AND(E66=4,F66&lt;=40),$Z$1,IF(AND(E66=4,F66&gt;40),$Z$2,0))))))))))</f>
        <v>0</v>
      </c>
      <c r="AC66" s="78" t="b">
        <f>IF(I66="Service",IF(AND(E66=1,F66=0),0,IF(AND(E66=1,F66&lt;=40),$X$1,IF(AND(E66=1,F66&gt;40),$Y$1,IF(AND(E66=2,F66&lt;=40),$X$2,IF(AND(E66=2,F66&gt;40),$Y$2,IF(AND(E66=3,F66&lt;=40),$X$3,IF(AND(E66=3,F66&gt;40),$Y$3,IF(AND(E66=4,F66&lt;=40),$X$4,IF(AND(E66=4,F66&gt;40),$Y$4,0))))))))))</f>
        <v>0</v>
      </c>
      <c r="AD66" s="14"/>
      <c r="AE66" s="79">
        <v>1</v>
      </c>
      <c r="AF66" s="14"/>
    </row>
    <row r="67" ht="16.5" customHeight="1">
      <c r="A67" s="80"/>
      <c r="B67" s="69"/>
      <c r="C67" s="69"/>
      <c r="D67" s="70">
        <v>0</v>
      </c>
      <c r="E67" s="70">
        <v>1</v>
      </c>
      <c r="F67" s="71">
        <f>IF(P67=12,V67,0)</f>
        <v>0</v>
      </c>
      <c r="G67" s="72" t="s">
        <v>5</v>
      </c>
      <c r="H67" s="72"/>
      <c r="I67" s="73"/>
      <c r="J67" s="74"/>
      <c r="K67" s="74"/>
      <c r="L67" s="74"/>
      <c r="M67" s="11"/>
      <c r="N67" s="11"/>
      <c r="O67" s="75" t="s">
        <v>2</v>
      </c>
      <c r="P67" s="13">
        <f>IF(A67="",0,COUNTA(B67:E67,G67:N67))</f>
        <v>0</v>
      </c>
      <c r="Q67" s="15"/>
      <c r="R67" s="13"/>
      <c r="S67" s="17">
        <f>IF(OR(B67="",C67=""),0,IF(C67&gt;B67,C67-B67,IF(B67&gt;C67,24-(B67-C67))))</f>
        <v>0</v>
      </c>
      <c r="T67" s="26">
        <f>IF(OR(B67="",C67=""),0,(HOUR(S67)*60)+MINUTE(S67)-D67)</f>
        <v>0</v>
      </c>
      <c r="U67" s="17">
        <f>TIME(0,T67,0)</f>
        <v>0</v>
      </c>
      <c r="V67" s="26">
        <f>(HOUR(U67)*10)+IF(AND(MINUTE(U67)&gt;0,MINUTE(U67)&lt;=6),1,IF(AND(MINUTE(U67)&gt;6,MINUTE(U67)&lt;=12),2,IF(AND(MINUTE(U67)&gt;12,MINUTE(U67)&lt;=18),3,IF(AND(MINUTE(U67)&gt;18,MINUTE(U67)&lt;=24),4,IF(AND(MINUTE(U67)&gt;24,MINUTE(U67)&lt;=30),5,IF(AND(MINUTE(U67)&gt;30,MINUTE(U67)&lt;=36),6,IF(AND(MINUTE(U67)&gt;36,MINUTE(U67)&lt;=42),7,IF(AND(MINUTE(U67)&gt;42,MINUTE(U67)&lt;=48),8,IF(AND(MINUTE(U67)&gt;48,MINUTE(U67)&lt;=54),9,IF(AND(MINUTE(U67)&gt;54,MINUTE(U67)&lt;=60),10,0))))))))))</f>
        <v>0</v>
      </c>
      <c r="W67" s="30">
        <f>IF(OR(B67&gt;=$V$1,B67&lt;$V$2),F67*0.2,(IF(ISNUMBER(MATCH(A67,$AF$1:$AF$37,0)),F67*0.2,0)))</f>
        <v>0</v>
      </c>
      <c r="X67" s="30" t="b">
        <f>IF(I67="Service",IF(I67="Service",IF(AND(F67&gt;0,F67&lt;=25),$W$1,0),0))</f>
        <v>0</v>
      </c>
      <c r="Y67" s="30" t="b">
        <f>IF(I67="Service",IF(I67="Service",IF(F67&gt;25,$W$2,0),0))</f>
        <v>0</v>
      </c>
      <c r="Z67" s="30" t="b">
        <f>IF(I67="Service",IF(I67="Service",IF(AND(F67&gt;0,F67&lt;=40),$W$2,0),0))</f>
        <v>0</v>
      </c>
      <c r="AA67" s="30" t="b">
        <f>IF(I67="Service",IF(I67="Service",IF(F67&gt;40,$W$3,0),0))</f>
        <v>0</v>
      </c>
      <c r="AB67" s="77" t="b">
        <f>IF(I67="Service",IF(AND(E67=1,F67=0),0,IF(AND(E67=1,F67&lt;=40),$Z$1,IF(AND(E67=1,F67&gt;40),$Z$2,IF(AND(E67=2,F67&lt;=40),$Z$1,IF(AND(E67=2,F67&gt;40),$Z$2,IF(AND(E67=3,F67&lt;=40),$Z$1,IF(AND(E67=3,F67&gt;40),$Z$2,IF(AND(E67=4,F67&lt;=40),$Z$1,IF(AND(E67=4,F67&gt;40),$Z$2,0))))))))))</f>
        <v>0</v>
      </c>
      <c r="AC67" s="78" t="b">
        <f>IF(I67="Service",IF(AND(E67=1,F67=0),0,IF(AND(E67=1,F67&lt;=40),$X$1,IF(AND(E67=1,F67&gt;40),$Y$1,IF(AND(E67=2,F67&lt;=40),$X$2,IF(AND(E67=2,F67&gt;40),$Y$2,IF(AND(E67=3,F67&lt;=40),$X$3,IF(AND(E67=3,F67&gt;40),$Y$3,IF(AND(E67=4,F67&lt;=40),$X$4,IF(AND(E67=4,F67&gt;40),$Y$4,0))))))))))</f>
        <v>0</v>
      </c>
      <c r="AD67" s="19"/>
      <c r="AE67" s="79">
        <v>1</v>
      </c>
      <c r="AF67" s="14"/>
    </row>
    <row r="68" ht="16.5" customHeight="1">
      <c r="A68" s="80"/>
      <c r="B68" s="69"/>
      <c r="C68" s="69"/>
      <c r="D68" s="70">
        <v>0</v>
      </c>
      <c r="E68" s="70">
        <v>1</v>
      </c>
      <c r="F68" s="71">
        <f>IF(P68=12,V68,0)</f>
        <v>0</v>
      </c>
      <c r="G68" s="72" t="s">
        <v>5</v>
      </c>
      <c r="H68" s="72"/>
      <c r="I68" s="73"/>
      <c r="J68" s="74"/>
      <c r="K68" s="74"/>
      <c r="L68" s="74"/>
      <c r="M68" s="11"/>
      <c r="N68" s="11"/>
      <c r="O68" s="75" t="s">
        <v>2</v>
      </c>
      <c r="P68" s="13">
        <f>IF(A68="",0,COUNTA(B68:E68,G68:N68))</f>
        <v>0</v>
      </c>
      <c r="Q68" s="15"/>
      <c r="R68" s="13"/>
      <c r="S68" s="17">
        <f>IF(OR(B68="",C68=""),0,IF(C68&gt;B68,C68-B68,IF(B68&gt;C68,24-(B68-C68))))</f>
        <v>0</v>
      </c>
      <c r="T68" s="26">
        <f>IF(OR(B68="",C68=""),0,(HOUR(S68)*60)+MINUTE(S68)-D68)</f>
        <v>0</v>
      </c>
      <c r="U68" s="17">
        <f>TIME(0,T68,0)</f>
        <v>0</v>
      </c>
      <c r="V68" s="26">
        <f>(HOUR(U68)*10)+IF(AND(MINUTE(U68)&gt;0,MINUTE(U68)&lt;=6),1,IF(AND(MINUTE(U68)&gt;6,MINUTE(U68)&lt;=12),2,IF(AND(MINUTE(U68)&gt;12,MINUTE(U68)&lt;=18),3,IF(AND(MINUTE(U68)&gt;18,MINUTE(U68)&lt;=24),4,IF(AND(MINUTE(U68)&gt;24,MINUTE(U68)&lt;=30),5,IF(AND(MINUTE(U68)&gt;30,MINUTE(U68)&lt;=36),6,IF(AND(MINUTE(U68)&gt;36,MINUTE(U68)&lt;=42),7,IF(AND(MINUTE(U68)&gt;42,MINUTE(U68)&lt;=48),8,IF(AND(MINUTE(U68)&gt;48,MINUTE(U68)&lt;=54),9,IF(AND(MINUTE(U68)&gt;54,MINUTE(U68)&lt;=60),10,0))))))))))</f>
        <v>0</v>
      </c>
      <c r="W68" s="30">
        <f>IF(OR(B68&gt;=$V$1,B68&lt;$V$2),F68*0.2,(IF(ISNUMBER(MATCH(A68,$AF$1:$AF$37,0)),F68*0.2,0)))</f>
        <v>0</v>
      </c>
      <c r="X68" s="30" t="b">
        <f>IF(I68="Service",IF(I68="Service",IF(AND(F68&gt;0,F68&lt;=25),$W$1,0),0))</f>
        <v>0</v>
      </c>
      <c r="Y68" s="30" t="b">
        <f>IF(I68="Service",IF(I68="Service",IF(F68&gt;25,$W$2,0),0))</f>
        <v>0</v>
      </c>
      <c r="Z68" s="30" t="b">
        <f>IF(I68="Service",IF(I68="Service",IF(AND(F68&gt;0,F68&lt;=40),$W$2,0),0))</f>
        <v>0</v>
      </c>
      <c r="AA68" s="30" t="b">
        <f>IF(I68="Service",IF(I68="Service",IF(F68&gt;40,$W$3,0),0))</f>
        <v>0</v>
      </c>
      <c r="AB68" s="77" t="b">
        <f>IF(I68="Service",IF(AND(E68=1,F68=0),0,IF(AND(E68=1,F68&lt;=40),$Z$1,IF(AND(E68=1,F68&gt;40),$Z$2,IF(AND(E68=2,F68&lt;=40),$Z$1,IF(AND(E68=2,F68&gt;40),$Z$2,IF(AND(E68=3,F68&lt;=40),$Z$1,IF(AND(E68=3,F68&gt;40),$Z$2,IF(AND(E68=4,F68&lt;=40),$Z$1,IF(AND(E68=4,F68&gt;40),$Z$2,0))))))))))</f>
        <v>0</v>
      </c>
      <c r="AC68" s="78" t="b">
        <f>IF(I68="Service",IF(AND(E68=1,F68=0),0,IF(AND(E68=1,F68&lt;=40),$X$1,IF(AND(E68=1,F68&gt;40),$Y$1,IF(AND(E68=2,F68&lt;=40),$X$2,IF(AND(E68=2,F68&gt;40),$Y$2,IF(AND(E68=3,F68&lt;=40),$X$3,IF(AND(E68=3,F68&gt;40),$Y$3,IF(AND(E68=4,F68&lt;=40),$X$4,IF(AND(E68=4,F68&gt;40),$Y$4,0))))))))))</f>
        <v>0</v>
      </c>
      <c r="AD68" s="19"/>
      <c r="AE68" s="79">
        <v>1</v>
      </c>
      <c r="AF68" s="19"/>
    </row>
    <row r="69" ht="16.5" customHeight="1">
      <c r="A69" s="80"/>
      <c r="B69" s="69"/>
      <c r="C69" s="69"/>
      <c r="D69" s="70">
        <v>0</v>
      </c>
      <c r="E69" s="70">
        <v>1</v>
      </c>
      <c r="F69" s="71">
        <f>IF(P69=12,V69,0)</f>
        <v>0</v>
      </c>
      <c r="G69" s="72" t="s">
        <v>5</v>
      </c>
      <c r="H69" s="72"/>
      <c r="I69" s="73"/>
      <c r="J69" s="74"/>
      <c r="K69" s="74"/>
      <c r="L69" s="74"/>
      <c r="M69" s="11"/>
      <c r="N69" s="11"/>
      <c r="O69" s="75" t="s">
        <v>2</v>
      </c>
      <c r="P69" s="13">
        <f>IF(A69="",0,COUNTA(B69:E69,G69:N69))</f>
        <v>0</v>
      </c>
      <c r="Q69" s="15"/>
      <c r="R69" s="76"/>
      <c r="S69" s="17">
        <f>IF(OR(B69="",C69=""),0,IF(C69&gt;B69,C69-B69,IF(B69&gt;C69,24-(B69-C69))))</f>
        <v>0</v>
      </c>
      <c r="T69" s="26">
        <f>IF(OR(B69="",C69=""),0,(HOUR(S69)*60)+MINUTE(S69)-D69)</f>
        <v>0</v>
      </c>
      <c r="U69" s="17">
        <f>TIME(0,T69,0)</f>
        <v>0</v>
      </c>
      <c r="V69" s="26">
        <f>(HOUR(U69)*10)+IF(AND(MINUTE(U69)&gt;0,MINUTE(U69)&lt;=6),1,IF(AND(MINUTE(U69)&gt;6,MINUTE(U69)&lt;=12),2,IF(AND(MINUTE(U69)&gt;12,MINUTE(U69)&lt;=18),3,IF(AND(MINUTE(U69)&gt;18,MINUTE(U69)&lt;=24),4,IF(AND(MINUTE(U69)&gt;24,MINUTE(U69)&lt;=30),5,IF(AND(MINUTE(U69)&gt;30,MINUTE(U69)&lt;=36),6,IF(AND(MINUTE(U69)&gt;36,MINUTE(U69)&lt;=42),7,IF(AND(MINUTE(U69)&gt;42,MINUTE(U69)&lt;=48),8,IF(AND(MINUTE(U69)&gt;48,MINUTE(U69)&lt;=54),9,IF(AND(MINUTE(U69)&gt;54,MINUTE(U69)&lt;=60),10,0))))))))))</f>
        <v>0</v>
      </c>
      <c r="W69" s="30">
        <f>IF(OR(B69&gt;=$V$1,B69&lt;$V$2),F69*0.2,(IF(ISNUMBER(MATCH(A69,$AF$1:$AF$37,0)),F69*0.2,0)))</f>
        <v>0</v>
      </c>
      <c r="X69" s="30" t="b">
        <f>IF(I69="Service",IF(I69="Service",IF(AND(F69&gt;0,F69&lt;=25),$W$1,0),0))</f>
        <v>0</v>
      </c>
      <c r="Y69" s="30" t="b">
        <f>IF(I69="Service",IF(I69="Service",IF(F69&gt;25,$W$2,0),0))</f>
        <v>0</v>
      </c>
      <c r="Z69" s="30" t="b">
        <f>IF(I69="Service",IF(I69="Service",IF(AND(F69&gt;0,F69&lt;=40),$W$2,0),0))</f>
        <v>0</v>
      </c>
      <c r="AA69" s="30" t="b">
        <f>IF(I69="Service",IF(I69="Service",IF(F69&gt;40,$W$3,0),0))</f>
        <v>0</v>
      </c>
      <c r="AB69" s="77" t="b">
        <f>IF(I69="Service",IF(AND(E69=1,F69=0),0,IF(AND(E69=1,F69&lt;=40),$Z$1,IF(AND(E69=1,F69&gt;40),$Z$2,IF(AND(E69=2,F69&lt;=40),$Z$1,IF(AND(E69=2,F69&gt;40),$Z$2,IF(AND(E69=3,F69&lt;=40),$Z$1,IF(AND(E69=3,F69&gt;40),$Z$2,IF(AND(E69=4,F69&lt;=40),$Z$1,IF(AND(E69=4,F69&gt;40),$Z$2,0))))))))))</f>
        <v>0</v>
      </c>
      <c r="AC69" s="78" t="b">
        <f>IF(I69="Service",IF(AND(E69=1,F69=0),0,IF(AND(E69=1,F69&lt;=40),$X$1,IF(AND(E69=1,F69&gt;40),$Y$1,IF(AND(E69=2,F69&lt;=40),$X$2,IF(AND(E69=2,F69&gt;40),$Y$2,IF(AND(E69=3,F69&lt;=40),$X$3,IF(AND(E69=3,F69&gt;40),$Y$3,IF(AND(E69=4,F69&lt;=40),$X$4,IF(AND(E69=4,F69&gt;40),$Y$4,0))))))))))</f>
        <v>0</v>
      </c>
      <c r="AD69" s="14"/>
      <c r="AE69" s="79">
        <v>1</v>
      </c>
      <c r="AF69" s="19"/>
    </row>
    <row r="70" ht="16.5" customHeight="1">
      <c r="A70" s="80"/>
      <c r="B70" s="69"/>
      <c r="C70" s="69"/>
      <c r="D70" s="70">
        <v>0</v>
      </c>
      <c r="E70" s="70">
        <v>1</v>
      </c>
      <c r="F70" s="71">
        <f>IF(P70=12,V70,0)</f>
        <v>0</v>
      </c>
      <c r="G70" s="72" t="s">
        <v>5</v>
      </c>
      <c r="H70" s="72"/>
      <c r="I70" s="73"/>
      <c r="J70" s="74"/>
      <c r="K70" s="74"/>
      <c r="L70" s="74"/>
      <c r="M70" s="11"/>
      <c r="N70" s="11"/>
      <c r="O70" s="75" t="s">
        <v>2</v>
      </c>
      <c r="P70" s="13">
        <f>IF(A70="",0,COUNTA(B70:E70,G70:N70))</f>
        <v>0</v>
      </c>
      <c r="Q70" s="15"/>
      <c r="R70" s="13"/>
      <c r="S70" s="17">
        <f>IF(OR(B70="",C70=""),0,IF(C70&gt;B70,C70-B70,IF(B70&gt;C70,24-(B70-C70))))</f>
        <v>0</v>
      </c>
      <c r="T70" s="26">
        <f>IF(OR(B70="",C70=""),0,(HOUR(S70)*60)+MINUTE(S70)-D70)</f>
        <v>0</v>
      </c>
      <c r="U70" s="17">
        <f>TIME(0,T70,0)</f>
        <v>0</v>
      </c>
      <c r="V70" s="26">
        <f>(HOUR(U70)*10)+IF(AND(MINUTE(U70)&gt;0,MINUTE(U70)&lt;=6),1,IF(AND(MINUTE(U70)&gt;6,MINUTE(U70)&lt;=12),2,IF(AND(MINUTE(U70)&gt;12,MINUTE(U70)&lt;=18),3,IF(AND(MINUTE(U70)&gt;18,MINUTE(U70)&lt;=24),4,IF(AND(MINUTE(U70)&gt;24,MINUTE(U70)&lt;=30),5,IF(AND(MINUTE(U70)&gt;30,MINUTE(U70)&lt;=36),6,IF(AND(MINUTE(U70)&gt;36,MINUTE(U70)&lt;=42),7,IF(AND(MINUTE(U70)&gt;42,MINUTE(U70)&lt;=48),8,IF(AND(MINUTE(U70)&gt;48,MINUTE(U70)&lt;=54),9,IF(AND(MINUTE(U70)&gt;54,MINUTE(U70)&lt;=60),10,0))))))))))</f>
        <v>0</v>
      </c>
      <c r="W70" s="30">
        <f>IF(OR(B70&gt;=$V$1,B70&lt;$V$2),F70*0.2,(IF(ISNUMBER(MATCH(A70,$AF$1:$AF$37,0)),F70*0.2,0)))</f>
        <v>0</v>
      </c>
      <c r="X70" s="30" t="b">
        <f>IF(I70="Service",IF(I70="Service",IF(AND(F70&gt;0,F70&lt;=25),$W$1,0),0))</f>
        <v>0</v>
      </c>
      <c r="Y70" s="30" t="b">
        <f>IF(I70="Service",IF(I70="Service",IF(F70&gt;25,$W$2,0),0))</f>
        <v>0</v>
      </c>
      <c r="Z70" s="30" t="b">
        <f>IF(I70="Service",IF(I70="Service",IF(AND(F70&gt;0,F70&lt;=40),$W$2,0),0))</f>
        <v>0</v>
      </c>
      <c r="AA70" s="30" t="b">
        <f>IF(I70="Service",IF(I70="Service",IF(F70&gt;40,$W$3,0),0))</f>
        <v>0</v>
      </c>
      <c r="AB70" s="77" t="b">
        <f>IF(I70="Service",IF(AND(E70=1,F70=0),0,IF(AND(E70=1,F70&lt;=40),$Z$1,IF(AND(E70=1,F70&gt;40),$Z$2,IF(AND(E70=2,F70&lt;=40),$Z$1,IF(AND(E70=2,F70&gt;40),$Z$2,IF(AND(E70=3,F70&lt;=40),$Z$1,IF(AND(E70=3,F70&gt;40),$Z$2,IF(AND(E70=4,F70&lt;=40),$Z$1,IF(AND(E70=4,F70&gt;40),$Z$2,0))))))))))</f>
        <v>0</v>
      </c>
      <c r="AC70" s="78" t="b">
        <f>IF(I70="Service",IF(AND(E70=1,F70=0),0,IF(AND(E70=1,F70&lt;=40),$X$1,IF(AND(E70=1,F70&gt;40),$Y$1,IF(AND(E70=2,F70&lt;=40),$X$2,IF(AND(E70=2,F70&gt;40),$Y$2,IF(AND(E70=3,F70&lt;=40),$X$3,IF(AND(E70=3,F70&gt;40),$Y$3,IF(AND(E70=4,F70&lt;=40),$X$4,IF(AND(E70=4,F70&gt;40),$Y$4,0))))))))))</f>
        <v>0</v>
      </c>
      <c r="AD70" s="14"/>
      <c r="AE70" s="79">
        <v>1</v>
      </c>
      <c r="AF70" s="19"/>
    </row>
    <row r="71" ht="16.5" customHeight="1">
      <c r="A71" s="80"/>
      <c r="B71" s="69"/>
      <c r="C71" s="69"/>
      <c r="D71" s="70">
        <v>0</v>
      </c>
      <c r="E71" s="70">
        <v>1</v>
      </c>
      <c r="F71" s="71">
        <f>IF(P71=12,V71,0)</f>
        <v>0</v>
      </c>
      <c r="G71" s="72" t="s">
        <v>5</v>
      </c>
      <c r="H71" s="72"/>
      <c r="I71" s="73"/>
      <c r="J71" s="74"/>
      <c r="K71" s="74"/>
      <c r="L71" s="74"/>
      <c r="M71" s="11"/>
      <c r="N71" s="11"/>
      <c r="O71" s="75" t="s">
        <v>2</v>
      </c>
      <c r="P71" s="13">
        <f>IF(A71="",0,COUNTA(B71:E71,G71:N71))</f>
        <v>0</v>
      </c>
      <c r="Q71" s="15"/>
      <c r="R71" s="13"/>
      <c r="S71" s="17">
        <f>IF(OR(B71="",C71=""),0,IF(C71&gt;B71,C71-B71,IF(B71&gt;C71,24-(B71-C71))))</f>
        <v>0</v>
      </c>
      <c r="T71" s="26">
        <f>IF(OR(B71="",C71=""),0,(HOUR(S71)*60)+MINUTE(S71)-D71)</f>
        <v>0</v>
      </c>
      <c r="U71" s="17">
        <f>TIME(0,T71,0)</f>
        <v>0</v>
      </c>
      <c r="V71" s="26">
        <f>(HOUR(U71)*10)+IF(AND(MINUTE(U71)&gt;0,MINUTE(U71)&lt;=6),1,IF(AND(MINUTE(U71)&gt;6,MINUTE(U71)&lt;=12),2,IF(AND(MINUTE(U71)&gt;12,MINUTE(U71)&lt;=18),3,IF(AND(MINUTE(U71)&gt;18,MINUTE(U71)&lt;=24),4,IF(AND(MINUTE(U71)&gt;24,MINUTE(U71)&lt;=30),5,IF(AND(MINUTE(U71)&gt;30,MINUTE(U71)&lt;=36),6,IF(AND(MINUTE(U71)&gt;36,MINUTE(U71)&lt;=42),7,IF(AND(MINUTE(U71)&gt;42,MINUTE(U71)&lt;=48),8,IF(AND(MINUTE(U71)&gt;48,MINUTE(U71)&lt;=54),9,IF(AND(MINUTE(U71)&gt;54,MINUTE(U71)&lt;=60),10,0))))))))))</f>
        <v>0</v>
      </c>
      <c r="W71" s="30">
        <f>IF(OR(B71&gt;=$V$1,B71&lt;$V$2),F71*0.2,(IF(ISNUMBER(MATCH(A71,$AF$1:$AF$37,0)),F71*0.2,0)))</f>
        <v>0</v>
      </c>
      <c r="X71" s="30" t="b">
        <f>IF(I71="Service",IF(I71="Service",IF(AND(F71&gt;0,F71&lt;=25),$W$1,0),0))</f>
        <v>0</v>
      </c>
      <c r="Y71" s="30" t="b">
        <f>IF(I71="Service",IF(I71="Service",IF(F71&gt;25,$W$2,0),0))</f>
        <v>0</v>
      </c>
      <c r="Z71" s="30" t="b">
        <f>IF(I71="Service",IF(I71="Service",IF(AND(F71&gt;0,F71&lt;=40),$W$2,0),0))</f>
        <v>0</v>
      </c>
      <c r="AA71" s="30" t="b">
        <f>IF(I71="Service",IF(I71="Service",IF(F71&gt;40,$W$3,0),0))</f>
        <v>0</v>
      </c>
      <c r="AB71" s="77" t="b">
        <f>IF(I71="Service",IF(AND(E71=1,F71=0),0,IF(AND(E71=1,F71&lt;=40),$Z$1,IF(AND(E71=1,F71&gt;40),$Z$2,IF(AND(E71=2,F71&lt;=40),$Z$1,IF(AND(E71=2,F71&gt;40),$Z$2,IF(AND(E71=3,F71&lt;=40),$Z$1,IF(AND(E71=3,F71&gt;40),$Z$2,IF(AND(E71=4,F71&lt;=40),$Z$1,IF(AND(E71=4,F71&gt;40),$Z$2,0))))))))))</f>
        <v>0</v>
      </c>
      <c r="AC71" s="78" t="b">
        <f>IF(I71="Service",IF(AND(E71=1,F71=0),0,IF(AND(E71=1,F71&lt;=40),$X$1,IF(AND(E71=1,F71&gt;40),$Y$1,IF(AND(E71=2,F71&lt;=40),$X$2,IF(AND(E71=2,F71&gt;40),$Y$2,IF(AND(E71=3,F71&lt;=40),$X$3,IF(AND(E71=3,F71&gt;40),$Y$3,IF(AND(E71=4,F71&lt;=40),$X$4,IF(AND(E71=4,F71&gt;40),$Y$4,0))))))))))</f>
        <v>0</v>
      </c>
      <c r="AD71" s="14"/>
      <c r="AE71" s="79">
        <v>1</v>
      </c>
      <c r="AF71" s="19"/>
      <c r="AG71" s="81"/>
      <c r="AH71" s="81"/>
    </row>
    <row r="72" ht="16.5" customHeight="1">
      <c r="A72" s="80"/>
      <c r="B72" s="69"/>
      <c r="C72" s="69"/>
      <c r="D72" s="70">
        <v>0</v>
      </c>
      <c r="E72" s="70">
        <v>1</v>
      </c>
      <c r="F72" s="71">
        <f>IF(P72=12,V72,0)</f>
        <v>0</v>
      </c>
      <c r="G72" s="72" t="s">
        <v>5</v>
      </c>
      <c r="H72" s="72"/>
      <c r="I72" s="73"/>
      <c r="J72" s="74"/>
      <c r="K72" s="74"/>
      <c r="L72" s="74"/>
      <c r="M72" s="11"/>
      <c r="N72" s="11"/>
      <c r="O72" s="75" t="s">
        <v>2</v>
      </c>
      <c r="P72" s="13">
        <f>IF(A72="",0,COUNTA(B72:E72,G72:N72))</f>
        <v>0</v>
      </c>
      <c r="Q72" s="15"/>
      <c r="R72" s="13"/>
      <c r="S72" s="17">
        <f>IF(OR(B72="",C72=""),0,IF(C72&gt;B72,C72-B72,IF(B72&gt;C72,24-(B72-C72))))</f>
        <v>0</v>
      </c>
      <c r="T72" s="26">
        <f>IF(OR(B72="",C72=""),0,(HOUR(S72)*60)+MINUTE(S72)-D72)</f>
        <v>0</v>
      </c>
      <c r="U72" s="17">
        <f>TIME(0,T72,0)</f>
        <v>0</v>
      </c>
      <c r="V72" s="26">
        <f>(HOUR(U72)*10)+IF(AND(MINUTE(U72)&gt;0,MINUTE(U72)&lt;=6),1,IF(AND(MINUTE(U72)&gt;6,MINUTE(U72)&lt;=12),2,IF(AND(MINUTE(U72)&gt;12,MINUTE(U72)&lt;=18),3,IF(AND(MINUTE(U72)&gt;18,MINUTE(U72)&lt;=24),4,IF(AND(MINUTE(U72)&gt;24,MINUTE(U72)&lt;=30),5,IF(AND(MINUTE(U72)&gt;30,MINUTE(U72)&lt;=36),6,IF(AND(MINUTE(U72)&gt;36,MINUTE(U72)&lt;=42),7,IF(AND(MINUTE(U72)&gt;42,MINUTE(U72)&lt;=48),8,IF(AND(MINUTE(U72)&gt;48,MINUTE(U72)&lt;=54),9,IF(AND(MINUTE(U72)&gt;54,MINUTE(U72)&lt;=60),10,0))))))))))</f>
        <v>0</v>
      </c>
      <c r="W72" s="30">
        <f>IF(OR(B72&gt;=$V$1,B72&lt;$V$2),F72*0.2,(IF(ISNUMBER(MATCH(A72,$AF$1:$AF$37,0)),F72*0.2,0)))</f>
        <v>0</v>
      </c>
      <c r="X72" s="30" t="b">
        <f>IF(I72="Service",IF(I72="Service",IF(AND(F72&gt;0,F72&lt;=25),$W$1,0),0))</f>
        <v>0</v>
      </c>
      <c r="Y72" s="30" t="b">
        <f>IF(I72="Service",IF(I72="Service",IF(F72&gt;25,$W$2,0),0))</f>
        <v>0</v>
      </c>
      <c r="Z72" s="30" t="b">
        <f>IF(I72="Service",IF(I72="Service",IF(AND(F72&gt;0,F72&lt;=40),$W$2,0),0))</f>
        <v>0</v>
      </c>
      <c r="AA72" s="30" t="b">
        <f>IF(I72="Service",IF(I72="Service",IF(F72&gt;40,$W$3,0),0))</f>
        <v>0</v>
      </c>
      <c r="AB72" s="77" t="b">
        <f>IF(I72="Service",IF(AND(E72=1,F72=0),0,IF(AND(E72=1,F72&lt;=40),$Z$1,IF(AND(E72=1,F72&gt;40),$Z$2,IF(AND(E72=2,F72&lt;=40),$Z$1,IF(AND(E72=2,F72&gt;40),$Z$2,IF(AND(E72=3,F72&lt;=40),$Z$1,IF(AND(E72=3,F72&gt;40),$Z$2,IF(AND(E72=4,F72&lt;=40),$Z$1,IF(AND(E72=4,F72&gt;40),$Z$2,0))))))))))</f>
        <v>0</v>
      </c>
      <c r="AC72" s="78" t="b">
        <f>IF(I72="Service",IF(AND(E72=1,F72=0),0,IF(AND(E72=1,F72&lt;=40),$X$1,IF(AND(E72=1,F72&gt;40),$Y$1,IF(AND(E72=2,F72&lt;=40),$X$2,IF(AND(E72=2,F72&gt;40),$Y$2,IF(AND(E72=3,F72&lt;=40),$X$3,IF(AND(E72=3,F72&gt;40),$Y$3,IF(AND(E72=4,F72&lt;=40),$X$4,IF(AND(E72=4,F72&gt;40),$Y$4,0))))))))))</f>
        <v>0</v>
      </c>
      <c r="AD72" s="19"/>
      <c r="AE72" s="79">
        <v>1</v>
      </c>
      <c r="AF72" s="19"/>
      <c r="AG72" s="81"/>
      <c r="AH72" s="81"/>
    </row>
    <row r="73" ht="44.25" customHeight="1">
      <c r="A73" s="82" t="s">
        <v>85</v>
      </c>
      <c r="B73" s="82"/>
      <c r="C73" s="82"/>
      <c r="D73" s="82"/>
      <c r="E73" s="82"/>
      <c r="F73" s="83">
        <f>IF(A12="On-The-Job Supports",SUM(F23:F72),0)</f>
        <v>0</v>
      </c>
      <c r="G73" s="84" t="s">
        <v>86</v>
      </c>
      <c r="H73" s="85" t="s">
        <v>87</v>
      </c>
      <c r="I73" s="85"/>
      <c r="J73" s="85"/>
      <c r="K73" s="86">
        <f>IF(M79="Yes",V74,0)</f>
        <v>0</v>
      </c>
      <c r="L73" s="87" t="s">
        <v>2</v>
      </c>
      <c r="M73" s="88"/>
      <c r="N73" s="89"/>
      <c r="O73" s="75" t="s">
        <v>2</v>
      </c>
      <c r="P73" s="13"/>
      <c r="Q73" s="90"/>
      <c r="R73" s="90"/>
      <c r="S73" s="91"/>
      <c r="T73" s="14"/>
      <c r="U73" s="92" t="s">
        <v>88</v>
      </c>
      <c r="V73" s="93">
        <f>SUM(F23:F72)</f>
        <v>0</v>
      </c>
      <c r="W73" s="94">
        <f>IF(A12=R5,SUM(W23:W72),0)</f>
        <v>0</v>
      </c>
      <c r="X73" s="19">
        <f>SUMIF($P$23:$P$72,12,X23:X72)</f>
        <v>0</v>
      </c>
      <c r="Y73" s="19">
        <f>SUMIF($P$23:$P$72,12,Y23:Y72)</f>
        <v>0</v>
      </c>
      <c r="Z73" s="19">
        <f>SUMIF($P$23:$P$72,12,Z23:Z72)</f>
        <v>0</v>
      </c>
      <c r="AA73" s="19">
        <f>SUMIF($P$23:$P$72,12,AA23:AA72)</f>
        <v>0</v>
      </c>
      <c r="AB73" s="19">
        <f>SUMIF($P$23:$P$72,12,AB23:AB72)</f>
        <v>0</v>
      </c>
      <c r="AC73" s="19">
        <f>SUMIF($P$23:$P$72,12,AC23:AC72)</f>
        <v>0</v>
      </c>
      <c r="AD73" s="19"/>
      <c r="AE73" s="79"/>
      <c r="AF73" s="19"/>
      <c r="AG73" s="81"/>
      <c r="AH73" s="81"/>
    </row>
    <row r="74" ht="15.75" customHeight="1">
      <c r="A74" s="95" t="s">
        <v>89</v>
      </c>
      <c r="B74" s="96"/>
      <c r="C74" s="96"/>
      <c r="D74" s="96"/>
      <c r="E74" s="96"/>
      <c r="F74" s="96"/>
      <c r="G74" s="97"/>
      <c r="H74" s="96"/>
      <c r="I74" s="96"/>
      <c r="J74" s="96"/>
      <c r="K74" s="96"/>
      <c r="L74" s="97"/>
      <c r="M74" s="98"/>
      <c r="O74" s="13"/>
      <c r="P74" s="13"/>
      <c r="Q74" s="15"/>
      <c r="R74" s="13"/>
      <c r="S74" s="17"/>
      <c r="T74" s="13"/>
      <c r="U74" s="17" t="s">
        <v>90</v>
      </c>
      <c r="V74" s="26">
        <f>IF(OR(A12=R2,A12=R3,A12=R6),SUMIF(I23:I72,"Service",F23:F72),0)</f>
        <v>0</v>
      </c>
      <c r="W74" s="14"/>
      <c r="X74" s="19"/>
      <c r="Y74" s="19">
        <f>SUM(X73:Y73)</f>
        <v>0</v>
      </c>
      <c r="Z74" s="19"/>
      <c r="AA74" s="19">
        <f>SUM(Z73:AA73)</f>
        <v>0</v>
      </c>
      <c r="AB74" s="19"/>
      <c r="AC74" s="19"/>
      <c r="AD74" s="19"/>
      <c r="AE74" s="19"/>
      <c r="AF74" s="19"/>
      <c r="AG74" s="81"/>
      <c r="AH74" s="81"/>
    </row>
    <row r="75">
      <c r="A75" s="99" t="s">
        <v>91</v>
      </c>
      <c r="B75" s="99"/>
      <c r="C75" s="99"/>
      <c r="D75" s="99"/>
      <c r="E75" s="99"/>
      <c r="F75" s="99"/>
      <c r="G75" s="99"/>
      <c r="H75" s="99"/>
      <c r="I75" s="99"/>
      <c r="J75" s="99"/>
      <c r="K75" s="99"/>
      <c r="L75" s="99"/>
      <c r="M75" s="11"/>
      <c r="N75" s="100" t="s">
        <v>2</v>
      </c>
      <c r="O75" s="13"/>
      <c r="P75" s="13"/>
      <c r="Q75" s="15"/>
      <c r="R75" s="13"/>
      <c r="S75" s="17"/>
      <c r="T75" s="13"/>
      <c r="U75" s="17"/>
      <c r="V75" s="26"/>
      <c r="W75" s="14"/>
      <c r="X75" s="19"/>
      <c r="Y75" s="19"/>
      <c r="Z75" s="19"/>
      <c r="AA75" s="19"/>
      <c r="AB75" s="19"/>
      <c r="AC75" s="19"/>
      <c r="AD75" s="19"/>
      <c r="AE75" s="19"/>
      <c r="AF75" s="19"/>
      <c r="AG75" s="81"/>
      <c r="AH75" s="81"/>
      <c r="AM75" s="101"/>
      <c r="AN75" s="101"/>
      <c r="AO75" s="101"/>
      <c r="AP75" s="101"/>
      <c r="AQ75" s="101"/>
      <c r="AR75" s="101"/>
      <c r="AV75" s="101"/>
      <c r="AW75" s="101"/>
      <c r="AX75" s="101"/>
      <c r="AY75" s="101"/>
      <c r="AZ75" s="101"/>
      <c r="BA75" s="102"/>
    </row>
    <row r="76" ht="26.25" customHeight="1">
      <c r="A76" s="9" t="s">
        <v>92</v>
      </c>
      <c r="B76" s="9"/>
      <c r="C76" s="9"/>
      <c r="D76" s="9"/>
      <c r="E76" s="9"/>
      <c r="F76" s="9"/>
      <c r="G76" s="9"/>
      <c r="H76" s="9"/>
      <c r="I76" s="9"/>
      <c r="J76" s="9"/>
      <c r="K76" s="9"/>
      <c r="L76" s="9"/>
      <c r="M76" s="11"/>
      <c r="N76" s="100" t="s">
        <v>2</v>
      </c>
      <c r="O76" s="13"/>
      <c r="P76" s="13"/>
      <c r="Q76" s="15"/>
      <c r="R76" s="13"/>
      <c r="S76" s="17"/>
      <c r="T76" s="13"/>
      <c r="U76" s="17" t="s">
        <v>93</v>
      </c>
      <c r="V76" s="26"/>
      <c r="W76" s="14"/>
      <c r="X76" s="19"/>
      <c r="Y76" s="19"/>
      <c r="Z76" s="19"/>
      <c r="AA76" s="19"/>
      <c r="AB76" s="19"/>
      <c r="AC76" s="19"/>
      <c r="AD76" s="19"/>
      <c r="AE76" s="19"/>
      <c r="AF76" s="19"/>
      <c r="AG76" s="81"/>
      <c r="AH76" s="81"/>
      <c r="BB76" s="102"/>
      <c r="BC76" s="102"/>
      <c r="BD76" s="102"/>
      <c r="BE76" s="102"/>
      <c r="BF76" s="102"/>
      <c r="BG76" s="101"/>
      <c r="BH76" s="101"/>
      <c r="BI76" s="103"/>
      <c r="BJ76" s="103"/>
      <c r="BK76" s="103"/>
      <c r="BL76" s="103"/>
    </row>
    <row r="77">
      <c r="A77" s="9" t="s">
        <v>94</v>
      </c>
      <c r="B77" s="9"/>
      <c r="C77" s="9"/>
      <c r="D77" s="9"/>
      <c r="E77" s="9"/>
      <c r="F77" s="9"/>
      <c r="G77" s="9"/>
      <c r="H77" s="9"/>
      <c r="I77" s="9"/>
      <c r="J77" s="9"/>
      <c r="K77" s="9"/>
      <c r="L77" s="9"/>
      <c r="M77" s="11"/>
      <c r="N77" s="100" t="s">
        <v>2</v>
      </c>
      <c r="O77" s="13"/>
      <c r="P77" s="13"/>
      <c r="Q77" s="15"/>
      <c r="R77" s="13"/>
      <c r="S77" s="17"/>
      <c r="T77" s="13"/>
      <c r="U77" s="17"/>
      <c r="V77" s="26"/>
      <c r="W77" s="14"/>
      <c r="X77" s="19"/>
      <c r="Y77" s="19"/>
      <c r="Z77" s="19"/>
      <c r="AA77" s="19"/>
      <c r="AB77" s="19"/>
      <c r="AC77" s="19"/>
      <c r="AD77" s="19"/>
      <c r="AE77" s="19"/>
      <c r="AF77" s="19"/>
      <c r="AG77" s="81"/>
      <c r="AH77" s="81"/>
      <c r="BB77" s="102"/>
      <c r="BC77" s="102"/>
      <c r="BD77" s="102"/>
      <c r="BE77" s="102"/>
      <c r="BF77" s="102"/>
      <c r="BG77" s="101"/>
      <c r="BH77" s="101"/>
      <c r="BI77" s="103"/>
      <c r="BJ77" s="103"/>
      <c r="BK77" s="103"/>
      <c r="BL77" s="103"/>
    </row>
    <row r="78" s="101" customFormat="1">
      <c r="A78" s="104" t="s">
        <v>89</v>
      </c>
      <c r="B78" s="51"/>
      <c r="C78" s="51"/>
      <c r="D78" s="51"/>
      <c r="E78" s="51"/>
      <c r="F78" s="51"/>
      <c r="G78" s="51"/>
      <c r="H78" s="51"/>
      <c r="I78" s="51"/>
      <c r="J78" s="51"/>
      <c r="K78" s="51"/>
      <c r="L78" s="51"/>
      <c r="M78" s="51"/>
      <c r="N78" s="105"/>
      <c r="O78" s="13"/>
      <c r="P78" s="13"/>
      <c r="Q78" s="15"/>
      <c r="R78" s="13"/>
      <c r="S78" s="17"/>
      <c r="T78" s="13"/>
      <c r="U78" s="17"/>
      <c r="V78" s="26"/>
      <c r="W78" s="14"/>
      <c r="X78" s="19"/>
      <c r="Y78" s="19"/>
      <c r="Z78" s="19"/>
      <c r="AA78" s="19"/>
      <c r="AB78" s="19"/>
      <c r="AC78" s="19"/>
      <c r="AD78" s="19"/>
      <c r="AE78" s="19"/>
      <c r="AF78" s="14"/>
      <c r="AG78" s="81"/>
      <c r="AH78" s="81"/>
      <c r="BA78" s="49"/>
      <c r="BB78" s="49"/>
      <c r="BC78" s="49"/>
      <c r="BD78" s="49"/>
      <c r="BE78" s="49"/>
      <c r="BF78" s="49"/>
      <c r="BG78" s="1"/>
      <c r="BH78" s="1"/>
      <c r="BI78" s="1"/>
      <c r="BJ78" s="1"/>
      <c r="BK78" s="1"/>
      <c r="BL78" s="1"/>
    </row>
    <row r="79" s="106" customFormat="1" ht="53.25" customHeight="1">
      <c r="A79" s="56" t="s">
        <v>95</v>
      </c>
      <c r="B79" s="33"/>
      <c r="C79" s="33"/>
      <c r="D79" s="33"/>
      <c r="E79" s="33"/>
      <c r="F79" s="33"/>
      <c r="G79" s="33"/>
      <c r="H79" s="33"/>
      <c r="I79" s="33"/>
      <c r="J79" s="33"/>
      <c r="K79" s="33"/>
      <c r="L79" s="33"/>
      <c r="M79" s="107" t="s">
        <v>25</v>
      </c>
      <c r="N79" s="108" t="s">
        <v>2</v>
      </c>
      <c r="O79" s="13"/>
      <c r="P79" s="13"/>
      <c r="Q79" s="15"/>
      <c r="R79" s="13"/>
      <c r="S79" s="17"/>
      <c r="T79" s="13"/>
      <c r="U79" s="17"/>
      <c r="V79" s="26"/>
      <c r="W79" s="14"/>
      <c r="X79" s="19"/>
      <c r="Y79" s="19"/>
      <c r="Z79" s="19"/>
      <c r="AA79" s="19"/>
      <c r="AB79" s="19"/>
      <c r="AC79" s="19"/>
      <c r="AD79" s="19"/>
      <c r="AE79" s="19"/>
      <c r="AF79" s="109"/>
      <c r="AV79" s="110"/>
      <c r="AW79" s="111"/>
      <c r="AX79" s="111"/>
      <c r="AY79" s="111"/>
      <c r="AZ79" s="111"/>
      <c r="BA79" s="112"/>
      <c r="BB79" s="113"/>
      <c r="BC79" s="113"/>
      <c r="BD79" s="113"/>
      <c r="BE79" s="113"/>
      <c r="BF79" s="113"/>
      <c r="BI79" s="114"/>
      <c r="BJ79" s="114"/>
      <c r="BK79" s="114"/>
      <c r="BL79" s="114"/>
    </row>
    <row r="80" ht="15.75" customHeight="1">
      <c r="A80" s="115" t="s">
        <v>89</v>
      </c>
      <c r="B80" s="116"/>
      <c r="C80" s="116"/>
      <c r="D80" s="116"/>
      <c r="E80" s="116"/>
      <c r="F80" s="116"/>
      <c r="G80" s="116"/>
      <c r="H80" s="116"/>
      <c r="I80" s="116"/>
      <c r="J80" s="116"/>
      <c r="K80" s="116"/>
      <c r="L80" s="116"/>
      <c r="M80" s="117"/>
      <c r="N80" s="118"/>
      <c r="O80" s="13"/>
      <c r="P80" s="13"/>
      <c r="Q80" s="15"/>
      <c r="R80" s="13"/>
      <c r="S80" s="17"/>
      <c r="T80" s="13"/>
      <c r="U80" s="17"/>
      <c r="V80" s="26"/>
      <c r="W80" s="14"/>
      <c r="X80" s="19"/>
      <c r="Y80" s="19"/>
      <c r="Z80" s="19"/>
      <c r="AA80" s="19"/>
      <c r="AB80" s="19"/>
      <c r="AC80" s="19"/>
      <c r="AD80" s="19"/>
      <c r="AE80" s="19"/>
      <c r="AF80" s="109"/>
      <c r="AG80" s="119"/>
      <c r="AH80" s="119"/>
      <c r="AI80" s="119"/>
      <c r="AJ80" s="119"/>
      <c r="AK80" s="120"/>
      <c r="AL80" s="110"/>
      <c r="AM80" s="110"/>
      <c r="AN80" s="110"/>
      <c r="AO80" s="110"/>
      <c r="AP80" s="110"/>
      <c r="AQ80" s="110"/>
      <c r="AR80" s="110"/>
      <c r="AV80" s="110"/>
      <c r="AW80" s="110"/>
      <c r="AX80" s="110"/>
      <c r="AY80" s="110"/>
      <c r="AZ80" s="110"/>
      <c r="BA80" s="121"/>
      <c r="BF80" s="53"/>
      <c r="BI80" s="54"/>
      <c r="BJ80" s="54"/>
      <c r="BK80" s="54"/>
      <c r="BL80" s="54"/>
    </row>
    <row r="81" ht="45.6" customHeight="1">
      <c r="A81" s="122" t="s">
        <v>96</v>
      </c>
      <c r="B81" s="123"/>
      <c r="C81" s="123"/>
      <c r="D81" s="123"/>
      <c r="E81" s="123"/>
      <c r="F81" s="123"/>
      <c r="G81" s="123"/>
      <c r="H81" s="123"/>
      <c r="I81" s="123"/>
      <c r="J81" s="123"/>
      <c r="K81" s="123"/>
      <c r="L81" s="123"/>
      <c r="M81" s="124"/>
      <c r="N81" s="100"/>
      <c r="O81" s="13"/>
      <c r="P81" s="13"/>
      <c r="Q81" s="15"/>
      <c r="R81" s="13"/>
      <c r="S81" s="17"/>
      <c r="T81" s="13"/>
      <c r="U81" s="17"/>
      <c r="V81" s="26"/>
      <c r="W81" s="14"/>
      <c r="X81" s="19"/>
      <c r="Y81" s="19"/>
      <c r="Z81" s="19"/>
      <c r="AA81" s="19"/>
      <c r="AB81" s="19"/>
      <c r="AC81" s="19"/>
      <c r="AD81" s="19"/>
      <c r="AE81" s="19"/>
      <c r="AF81" s="14"/>
      <c r="AG81" s="119"/>
      <c r="AH81" s="119"/>
      <c r="AI81" s="119"/>
      <c r="AJ81" s="119"/>
      <c r="AK81" s="120"/>
      <c r="AL81" s="110"/>
      <c r="AM81" s="110"/>
      <c r="AN81" s="110"/>
      <c r="AO81" s="110"/>
      <c r="AP81" s="110"/>
      <c r="AQ81" s="110"/>
      <c r="AR81" s="110"/>
      <c r="AV81" s="110"/>
      <c r="AW81" s="110"/>
      <c r="AX81" s="110"/>
      <c r="AY81" s="110"/>
      <c r="AZ81" s="110"/>
      <c r="BA81" s="121"/>
      <c r="BF81" s="53"/>
      <c r="BI81" s="54"/>
      <c r="BJ81" s="54"/>
      <c r="BK81" s="54"/>
      <c r="BL81" s="54"/>
    </row>
    <row r="82" s="1" customFormat="1">
      <c r="A82" s="125" t="s">
        <v>89</v>
      </c>
      <c r="B82" s="51"/>
      <c r="C82" s="51"/>
      <c r="D82" s="51"/>
      <c r="E82" s="51"/>
      <c r="F82" s="51"/>
      <c r="G82" s="51"/>
      <c r="H82" s="51"/>
      <c r="I82" s="51"/>
      <c r="J82" s="51"/>
      <c r="K82" s="51"/>
      <c r="L82" s="51"/>
      <c r="M82" s="51"/>
      <c r="N82" s="118"/>
      <c r="O82" s="13"/>
      <c r="P82" s="13"/>
      <c r="Q82" s="15"/>
      <c r="R82" s="13"/>
      <c r="S82" s="17"/>
      <c r="T82" s="13"/>
      <c r="U82" s="17"/>
      <c r="V82" s="26"/>
      <c r="W82" s="14"/>
      <c r="X82" s="14"/>
      <c r="Y82" s="14"/>
      <c r="Z82" s="14"/>
      <c r="AA82" s="14"/>
      <c r="AB82" s="14"/>
      <c r="AC82" s="14"/>
      <c r="AD82" s="14"/>
      <c r="AE82" s="14"/>
      <c r="AF82" s="14"/>
      <c r="AV82" s="110"/>
      <c r="AW82" s="110"/>
      <c r="AX82" s="110"/>
      <c r="AY82" s="110"/>
      <c r="AZ82" s="110"/>
      <c r="BA82" s="121"/>
      <c r="BB82" s="121"/>
      <c r="BC82" s="121"/>
      <c r="BD82" s="121"/>
      <c r="BE82" s="121"/>
      <c r="BF82" s="121"/>
      <c r="BG82" s="110"/>
      <c r="BH82" s="110"/>
      <c r="BI82" s="110"/>
      <c r="BJ82" s="110"/>
      <c r="BK82" s="110"/>
      <c r="BL82" s="110"/>
    </row>
    <row r="83" s="126" customFormat="1" ht="99.6" customHeight="1">
      <c r="A83" s="127" t="s">
        <v>97</v>
      </c>
      <c r="B83" s="128"/>
      <c r="C83" s="128"/>
      <c r="D83" s="128"/>
      <c r="E83" s="128"/>
      <c r="F83" s="128"/>
      <c r="G83" s="128"/>
      <c r="H83" s="128"/>
      <c r="I83" s="128"/>
      <c r="J83" s="128"/>
      <c r="K83" s="128"/>
      <c r="L83" s="128"/>
      <c r="M83" s="129" t="s">
        <v>98</v>
      </c>
      <c r="N83" s="130" t="s">
        <v>2</v>
      </c>
      <c r="O83" s="13"/>
      <c r="P83" s="15"/>
      <c r="Q83" s="15"/>
      <c r="R83" s="131"/>
      <c r="S83" s="15"/>
      <c r="T83" s="131"/>
      <c r="U83" s="132"/>
      <c r="V83" s="109"/>
      <c r="W83" s="109"/>
      <c r="X83" s="109"/>
      <c r="Y83" s="109"/>
      <c r="Z83" s="109"/>
      <c r="AA83" s="109"/>
      <c r="AB83" s="109"/>
      <c r="AC83" s="109"/>
      <c r="AD83" s="109"/>
      <c r="AE83" s="109"/>
      <c r="AF83" s="14"/>
      <c r="BA83" s="133"/>
      <c r="BB83" s="134"/>
      <c r="BC83" s="134"/>
      <c r="BD83" s="134"/>
      <c r="BE83" s="134"/>
      <c r="BF83" s="134"/>
    </row>
    <row r="84" s="110" customFormat="1" ht="123.6" customHeight="1">
      <c r="A84" s="135" t="s">
        <v>99</v>
      </c>
      <c r="B84" s="136"/>
      <c r="C84" s="136"/>
      <c r="D84" s="136"/>
      <c r="E84" s="136"/>
      <c r="F84" s="136"/>
      <c r="G84" s="136"/>
      <c r="H84" s="136"/>
      <c r="I84" s="136"/>
      <c r="J84" s="136"/>
      <c r="K84" s="136"/>
      <c r="L84" s="136"/>
      <c r="M84" s="137" t="s">
        <v>100</v>
      </c>
      <c r="N84" s="138" t="s">
        <v>2</v>
      </c>
      <c r="O84" s="15"/>
      <c r="P84" s="15"/>
      <c r="Q84" s="15"/>
      <c r="R84" s="131"/>
      <c r="S84" s="15"/>
      <c r="T84" s="131"/>
      <c r="U84" s="132"/>
      <c r="V84" s="109"/>
      <c r="W84" s="109"/>
      <c r="X84" s="109"/>
      <c r="Y84" s="109"/>
      <c r="Z84" s="109"/>
      <c r="AA84" s="109"/>
      <c r="AB84" s="109"/>
      <c r="AC84" s="109"/>
      <c r="AD84" s="109"/>
      <c r="AE84" s="109"/>
      <c r="AF84" s="14"/>
      <c r="BA84" s="49"/>
      <c r="BB84" s="49"/>
      <c r="BC84" s="49"/>
      <c r="BD84" s="49"/>
      <c r="BE84" s="49"/>
      <c r="BF84" s="49"/>
      <c r="BG84" s="1"/>
      <c r="BH84" s="1"/>
      <c r="BI84" s="1"/>
      <c r="BJ84" s="1"/>
      <c r="BK84" s="1"/>
      <c r="BL84" s="1"/>
    </row>
    <row r="85">
      <c r="A85" s="88"/>
      <c r="B85" s="88"/>
      <c r="C85" s="88"/>
      <c r="D85" s="88"/>
      <c r="E85" s="88"/>
      <c r="F85" s="88"/>
      <c r="G85" s="88"/>
      <c r="H85" s="88"/>
      <c r="I85" s="88"/>
      <c r="J85" s="88"/>
      <c r="K85" s="139"/>
      <c r="L85" s="88"/>
      <c r="M85" s="88"/>
      <c r="O85" s="4"/>
    </row>
    <row r="86">
      <c r="K86" s="140"/>
    </row>
    <row r="87">
      <c r="K87" s="140"/>
    </row>
  </sheetData>
  <sheetProtection algorithmName="SHA-512" hashValue="TYKQPvZlEPAqCdORX6a+PZ9JUSOTmRbi0auxR64+GGH9r9vOeQUkU8wk0cRipWJ7zKDhV/yk7lgXveZgC7MCqQ==" saltValue="IDS1PADmP8aH8XwFBxY5lA==" spinCount="100000" sheet="1" formatCells="0" formatColumns="0" formatRows="0"/>
  <protectedRanges>
    <protectedRange sqref="M79" name="VTS"/>
    <protectedRange sqref="M75:M77" name="Summary"/>
    <protectedRange sqref="A26:E72 G26:N72 M23:N25" name="Report"/>
    <protectedRange sqref="M11 A12 L15:L16" name="Invoice"/>
    <protectedRange sqref="M1:M10" name="Invoice_1"/>
    <protectedRange sqref="M19:M21" name="Initial_1"/>
    <protectedRange sqref="A23:E25" name="Report_1"/>
    <protectedRange sqref="G23:L25" name="Report_3"/>
  </protectedRanges>
  <mergeCells count="34">
    <mergeCell ref="A1:L1"/>
    <mergeCell ref="A76:L76"/>
    <mergeCell ref="A14:L14"/>
    <mergeCell ref="A12:L12"/>
    <mergeCell ref="A13:L13"/>
    <mergeCell ref="A4:L4"/>
    <mergeCell ref="A6:L6"/>
    <mergeCell ref="A7:L7"/>
    <mergeCell ref="A5:L5"/>
    <mergeCell ref="A11:L11"/>
    <mergeCell ref="A75:L75"/>
    <mergeCell ref="A73:E73"/>
    <mergeCell ref="H73:J73"/>
    <mergeCell ref="A19:L19"/>
    <mergeCell ref="A74:M74"/>
    <mergeCell ref="A15:K15"/>
    <mergeCell ref="A84:L84"/>
    <mergeCell ref="A83:L83"/>
    <mergeCell ref="A79:L79"/>
    <mergeCell ref="A78:M78"/>
    <mergeCell ref="A82:M82"/>
    <mergeCell ref="A2:L2"/>
    <mergeCell ref="A81:M81"/>
    <mergeCell ref="A80:M80"/>
    <mergeCell ref="A20:L20"/>
    <mergeCell ref="A21:L21"/>
    <mergeCell ref="A17:L17"/>
    <mergeCell ref="A16:K16"/>
    <mergeCell ref="A18:M18"/>
    <mergeCell ref="A77:L77"/>
    <mergeCell ref="A3:L3"/>
    <mergeCell ref="A8:L8"/>
    <mergeCell ref="A10:L10"/>
    <mergeCell ref="A9:L9"/>
  </mergeCells>
  <dataValidations count="714" disablePrompts="1" xWindow="1169" yWindow="687">
    <dataValidation type="list" allowBlank="1" showInputMessage="1" showErrorMessage="1" error="Enter Yes or No, or you may leave the field blank." prompt="Green: Select or type Yes or No, if the case qualifies for the Bilingual Supplement." sqref="L16">
      <formula1>$V$5:$V$6</formula1>
    </dataValidation>
    <dataValidation allowBlank="1" showInputMessage="1" showErrorMessage="1" prompt="Enter the Provider's name in this field." sqref="N1"/>
    <dataValidation allowBlank="1" showInputMessage="1" showErrorMessage="1" prompt="Enter the name(s) and initials of Provider’s Direct Staff, e.g. Noah Blake (NB)) in this field." sqref="N5"/>
    <dataValidation allowBlank="1" showInputMessage="1" showErrorMessage="1" prompt="Enter the name of the person(s) whole completed the report in this field." sqref="N6:N11 N19:N21"/>
    <dataValidation type="decimal" allowBlank="1" showInputMessage="1" showErrorMessage="1" error="Must be in $0.00 format." prompt="Green: Enter the current VTS rate." sqref="L15">
      <formula1>0</formula1>
      <formula2>5</formula2>
    </dataValidation>
    <dataValidation allowBlank="1" showInputMessage="1" showErrorMessage="1" promptTitle="Job Task List" prompt="Green: Enter a list of the primary job tasks to be performed by the Individual in this field." sqref="M20"/>
    <dataValidation allowBlank="1" showInputMessage="1" showErrorMessage="1" promptTitle="Individual's Self-Assessment" prompt="Green: Enter a summary of how the Individual feel they performed during the service, including any concerns or potential barriers to employment." sqref="M75"/>
    <dataValidation allowBlank="1" showInputMessage="1" showErrorMessage="1" promptTitle="Provider's Assessment" prompt="Green: Enter a summary of the Provider's assessment of the Individual and recommendation for next steps , including any concerns or potential barriers to employment." sqref="M76"/>
    <dataValidation allowBlank="1" showInputMessage="1" showErrorMessage="1" promptTitle="Support &amp; Transition Plan" prompt="Green: Outline any potential barriers to employment and an estimated timeline to implement potential interventions to address the barrier(s). Update the estimated  timeline on when service will be completed and the Individual will be independent." sqref="M21"/>
    <dataValidation allowBlank="1" showInputMessage="1" showErrorMessage="1" promptTitle="Business/Employer Name" prompt="Green: Enter the name of the business name &amp; location where service was provided in this field." sqref="M19"/>
    <dataValidation type="date" allowBlank="1" showInputMessage="1" showErrorMessage="1" error="Must be in MM/DD/YY format." promptTitle="Entry 1: Date" prompt="Green: Date of Service (MM/DD/YY)." sqref="A72 A23">
      <formula1>44470</formula1>
      <formula2>48121</formula2>
    </dataValidation>
    <dataValidation type="whole" operator="greaterThanOrEqual" allowBlank="1" showInputMessage="1" showErrorMessage="1" error="Must be formatted as whole number, greaqter or equal to 0." promptTitle="Entry 1: Less Billable Time" prompt="Green: Enter the number of minutes for meal periods and/or other unbillable time." sqref="D72 D23">
      <formula1>0</formula1>
    </dataValidation>
    <dataValidation allowBlank="1" showInputMessage="1" showErrorMessage="1" promptTitle="Entry 1: Staff Initials" prompt="Green: Enter the initials of the person(s) who provided the service in this field." sqref="H23"/>
    <dataValidation allowBlank="1" showInputMessage="1" showErrorMessage="1" promptTitle="Entry 1: Narrative" prompt="Green: Enter a summary of the contact or description of any areas that Individual had difficulties or did very well (behavior, job task quantity, or job task quality)." sqref="M47 M23:M24"/>
    <dataValidation allowBlank="1" showInputMessage="1" showErrorMessage="1" promptTitle="Entry 1: Interventions" prompt="Green: Provide a detailed description of intervention(s) that the Job Coach used to address the barrier and summarize the effectiveness of the intervention(s)." sqref="N23:N24"/>
    <dataValidation allowBlank="1" showInputMessage="1" showErrorMessage="1" prompt="Green: Enter the Provider's name in this field." sqref="M1"/>
    <dataValidation allowBlank="1" showInputMessage="1" showErrorMessage="1" prompt="Green: Enter the authorization number from the OOD-0020 VR Original Authorization &amp; Billing Form in this field." sqref="M2"/>
    <dataValidation allowBlank="1" showInputMessage="1" showErrorMessage="1" prompt="Green: Enter the name of the Individual receiving the service in this field." sqref="M4"/>
    <dataValidation allowBlank="1" showInputMessage="1" showErrorMessage="1" prompt="Green: Enter the name(s) of the Provider’s Staff who completed the report, if not the same as the Staff providing the direct service." sqref="M6"/>
    <dataValidation type="list" allowBlank="1" showInputMessage="1" showErrorMessage="1" error="Must either be Mid-Point or Final." prompt="Green: Enter the status of the invoice.  Default setting is Final." sqref="M11">
      <formula1>$O$11:$O$13</formula1>
    </dataValidation>
    <dataValidation allowBlank="1" showInputMessage="1" showErrorMessage="1" prompt="Green: Enter the name(s) of the OOD Staff or OOD Contractor assigned to manage the case in this field." sqref="M7"/>
    <dataValidation type="list" allowBlank="1" showInputMessage="1" showErrorMessage="1" prompt="Green: Select or type Yes or No, to attest to the fact that the Individual worked and was paid equivalent to the Ohio minimum wage for work activities." sqref="M79">
      <formula1>$V$5:$V$6</formula1>
    </dataValidation>
    <dataValidation allowBlank="1" showInputMessage="1" showErrorMessage="1" prompt="Green: Enter the name(s) and initials of Provider’s Direct Staff, e.g. Noah Blake (NB)) in this field." sqref="M5"/>
    <dataValidation allowBlank="1" showInputMessage="1" showErrorMessage="1" prompt="Non-Editable: Calculation" sqref="M12 M14:M17"/>
    <dataValidation type="whole" operator="greaterThanOrEqual" allowBlank="1" showInputMessage="1" showErrorMessage="1" error="Must be formatted as whole number, greaqter or equal to 0." promptTitle="Entry 2: Less Billable Time" prompt="Green: Enter the number of minutes for meal periods and/or other unbillable time." sqref="D24">
      <formula1>0</formula1>
    </dataValidation>
    <dataValidation type="whole" operator="greaterThanOrEqual" allowBlank="1" showInputMessage="1" showErrorMessage="1" error="Must be formatted as whole number, greaqter or equal to 0." promptTitle="Entry 3: Less Billable Time" prompt="Green: Enter the number of minutes for meal periods and/or other unbillable time." sqref="D25">
      <formula1>0</formula1>
    </dataValidation>
    <dataValidation type="whole" operator="greaterThanOrEqual" allowBlank="1" showInputMessage="1" showErrorMessage="1" error="Must be formatted as whole number, greaqter or equal to 0." promptTitle="Entry 4: Less Billable Time" prompt="Green: Enter the number of minutes for meal periods and/or other unbillable time." sqref="D26">
      <formula1>0</formula1>
    </dataValidation>
    <dataValidation type="whole" operator="greaterThanOrEqual" allowBlank="1" showInputMessage="1" showErrorMessage="1" error="Must be formatted as whole number, greaqter or equal to 0." promptTitle="Entry 5: Less Billable Time" prompt="Green: Enter the number of minutes for meal periods and/or other unbillable time." sqref="D27">
      <formula1>0</formula1>
    </dataValidation>
    <dataValidation type="whole" operator="greaterThanOrEqual" allowBlank="1" showInputMessage="1" showErrorMessage="1" error="Must be formatted as whole number, greaqter or equal to 0." promptTitle="Entry 6: Less Billable Time" prompt="Green: Enter the number of minutes for meal periods and/or other unbillable time." sqref="D28">
      <formula1>0</formula1>
    </dataValidation>
    <dataValidation type="whole" operator="greaterThanOrEqual" allowBlank="1" showInputMessage="1" showErrorMessage="1" error="Must be formatted as whole number, greaqter or equal to 0." promptTitle="Entry 7: Less Billable Time" prompt="Green: Enter the number of minutes for meal periods and/or other unbillable time." sqref="D29">
      <formula1>0</formula1>
    </dataValidation>
    <dataValidation type="whole" operator="greaterThanOrEqual" allowBlank="1" showInputMessage="1" showErrorMessage="1" error="Must be formatted as whole number, greaqter or equal to 0." promptTitle="Entry 8: Less Billable Time" prompt="Green: Enter the number of minutes for meal periods and/or other unbillable time." sqref="D30">
      <formula1>0</formula1>
    </dataValidation>
    <dataValidation type="whole" operator="greaterThanOrEqual" allowBlank="1" showInputMessage="1" showErrorMessage="1" error="Must be formatted as whole number, greaqter or equal to 0." promptTitle="Entry 9: Less Billable Time" prompt="Green: Enter the number of minutes for meal periods and/or other unbillable time." sqref="D31">
      <formula1>0</formula1>
    </dataValidation>
    <dataValidation type="whole" operator="greaterThanOrEqual" allowBlank="1" showInputMessage="1" showErrorMessage="1" error="Must be formatted as whole number, greaqter or equal to 0." promptTitle="Entry 10: Less Billable Time" prompt="Green: Enter the number of minutes for meal periods and/or other unbillable time." sqref="D32">
      <formula1>0</formula1>
    </dataValidation>
    <dataValidation type="whole" operator="greaterThanOrEqual" allowBlank="1" showInputMessage="1" showErrorMessage="1" error="Must be formatted as whole number, greaqter or equal to 0." promptTitle="Entry 11: Less Billable Time" prompt="Green: Enter the number of minutes for meal periods and/or other unbillable time." sqref="D33">
      <formula1>0</formula1>
    </dataValidation>
    <dataValidation type="whole" operator="greaterThanOrEqual" allowBlank="1" showInputMessage="1" showErrorMessage="1" error="Must be formatted as whole number, greaqter or equal to 0." promptTitle="Entry 12: Less Billable Time" prompt="Green: Enter the number of minutes for meal periods and/or other unbillable time." sqref="D34">
      <formula1>0</formula1>
    </dataValidation>
    <dataValidation type="whole" operator="greaterThanOrEqual" allowBlank="1" showInputMessage="1" showErrorMessage="1" error="Must be formatted as whole number, greaqter or equal to 0." promptTitle="Entry 13: Less Billable Time" prompt="Green: Enter the number of minutes for meal periods and/or other unbillable time." sqref="D35">
      <formula1>0</formula1>
    </dataValidation>
    <dataValidation type="whole" operator="greaterThanOrEqual" allowBlank="1" showInputMessage="1" showErrorMessage="1" error="Must be formatted as whole number, greaqter or equal to 0." promptTitle="Entry 14: Less Billable Time" prompt="Green: Enter the number of minutes for meal periods and/or other unbillable time." sqref="D36">
      <formula1>0</formula1>
    </dataValidation>
    <dataValidation type="whole" operator="greaterThanOrEqual" allowBlank="1" showInputMessage="1" showErrorMessage="1" error="Must be formatted as whole number, greaqter or equal to 0." promptTitle="Entry 15: Less Billable Time" prompt="Green: Enter the number of minutes for meal periods and/or other unbillable time." sqref="D37">
      <formula1>0</formula1>
    </dataValidation>
    <dataValidation type="whole" operator="greaterThanOrEqual" allowBlank="1" showInputMessage="1" showErrorMessage="1" error="Must be formatted as whole number, greaqter or equal to 0." promptTitle="Entry 16: Less Billable Time" prompt="Green: Enter the number of minutes for meal periods and/or other unbillable time." sqref="D38">
      <formula1>0</formula1>
    </dataValidation>
    <dataValidation type="whole" operator="greaterThanOrEqual" allowBlank="1" showInputMessage="1" showErrorMessage="1" error="Must be formatted as whole number, greaqter or equal to 0." promptTitle="Entry 17: Less Billable Time" prompt="Green: Enter the number of minutes for meal periods and/or other unbillable time." sqref="D39">
      <formula1>0</formula1>
    </dataValidation>
    <dataValidation type="whole" operator="greaterThanOrEqual" allowBlank="1" showInputMessage="1" showErrorMessage="1" error="Must be formatted as whole number, greaqter or equal to 0." promptTitle="Entry 18: Less Billable Time" prompt="Green: Enter the number of minutes for meal periods and/or other unbillable time." sqref="D40">
      <formula1>0</formula1>
    </dataValidation>
    <dataValidation type="whole" operator="greaterThanOrEqual" allowBlank="1" showInputMessage="1" showErrorMessage="1" error="Must be formatted as whole number, greaqter or equal to 0." promptTitle="Entry 19: Less Billable Time" prompt="Green: Enter the number of minutes for meal periods and/or other unbillable time." sqref="D41">
      <formula1>0</formula1>
    </dataValidation>
    <dataValidation type="whole" operator="greaterThanOrEqual" allowBlank="1" showInputMessage="1" showErrorMessage="1" error="Must be formatted as whole number, greaqter or equal to 0." promptTitle="Entry 20: Less Billable Time" prompt="Green: Enter the number of minutes for meal periods and/or other unbillable time." sqref="D42">
      <formula1>0</formula1>
    </dataValidation>
    <dataValidation type="whole" operator="greaterThanOrEqual" allowBlank="1" showInputMessage="1" showErrorMessage="1" error="Must be formatted as whole number, greaqter or equal to 0." promptTitle="Entry 21: Less Billable Time" prompt="Green: Enter the number of minutes for meal periods and/or other unbillable time." sqref="D43">
      <formula1>0</formula1>
    </dataValidation>
    <dataValidation type="whole" operator="greaterThanOrEqual" allowBlank="1" showInputMessage="1" showErrorMessage="1" error="Must be formatted as whole number, greaqter or equal to 0." promptTitle="Entry 22: Less Billable Time" prompt="Green: Enter the number of minutes for meal periods and/or other unbillable time." sqref="D44">
      <formula1>0</formula1>
    </dataValidation>
    <dataValidation type="whole" operator="greaterThanOrEqual" allowBlank="1" showInputMessage="1" showErrorMessage="1" error="Must be formatted as whole number, greaqter or equal to 0." promptTitle="Entry 23: Less Billable Time" prompt="Green: Enter the number of minutes for meal periods and/or other unbillable time." sqref="D45">
      <formula1>0</formula1>
    </dataValidation>
    <dataValidation type="whole" operator="greaterThanOrEqual" allowBlank="1" showInputMessage="1" showErrorMessage="1" error="Must be formatted as whole number, greaqter or equal to 0." promptTitle="Entry 24: Less Billable Time" prompt="Green: Enter the number of minutes for meal periods and/or other unbillable time." sqref="D46">
      <formula1>0</formula1>
    </dataValidation>
    <dataValidation type="whole" operator="greaterThanOrEqual" allowBlank="1" showInputMessage="1" showErrorMessage="1" error="Must be formatted as whole number, greaqter or equal to 0." promptTitle="Entry 25: Less Billable Time" prompt="Green: Enter the number of minutes for meal periods and/or other unbillable time." sqref="D47">
      <formula1>0</formula1>
    </dataValidation>
    <dataValidation type="whole" operator="greaterThanOrEqual" allowBlank="1" showInputMessage="1" showErrorMessage="1" error="Must be formatted as whole number, greaqter or equal to 0." promptTitle="Entry 26: Less Billable Time" prompt="Green: Enter the number of minutes for meal periods and/or other unbillable time." sqref="D48">
      <formula1>0</formula1>
    </dataValidation>
    <dataValidation type="whole" operator="greaterThanOrEqual" allowBlank="1" showInputMessage="1" showErrorMessage="1" error="Must be formatted as whole number, greaqter or equal to 0." promptTitle="Entry 27: Less Billable Time" prompt="Green: Enter the number of minutes for meal periods and/or other unbillable time." sqref="D49">
      <formula1>0</formula1>
    </dataValidation>
    <dataValidation type="whole" operator="greaterThanOrEqual" allowBlank="1" showInputMessage="1" showErrorMessage="1" error="Must be formatted as whole number, greaqter or equal to 0." promptTitle="Entry 28: Less Billable Time" prompt="Green: Enter the number of minutes for meal periods and/or other unbillable time." sqref="D50">
      <formula1>0</formula1>
    </dataValidation>
    <dataValidation type="whole" operator="greaterThanOrEqual" allowBlank="1" showInputMessage="1" showErrorMessage="1" error="Must be formatted as whole number, greaqter or equal to 0." promptTitle="Entry 29: Less Billable Time" prompt="Green: Enter the number of minutes for meal periods and/or other unbillable time." sqref="D51">
      <formula1>0</formula1>
    </dataValidation>
    <dataValidation type="whole" operator="greaterThanOrEqual" allowBlank="1" showInputMessage="1" showErrorMessage="1" error="Must be formatted as whole number, greaqter or equal to 0." promptTitle="Entry 30: Less Billable Time" prompt="Green: Enter the number of minutes for meal periods and/or other unbillable time." sqref="D52">
      <formula1>0</formula1>
    </dataValidation>
    <dataValidation type="whole" operator="greaterThanOrEqual" allowBlank="1" showInputMessage="1" showErrorMessage="1" error="Must be formatted as whole number, greaqter or equal to 0." promptTitle="Entry 31: Less Billable Time" prompt="Green: Enter the number of minutes for meal periods and/or other unbillable time." sqref="D53">
      <formula1>0</formula1>
    </dataValidation>
    <dataValidation type="whole" operator="greaterThanOrEqual" allowBlank="1" showInputMessage="1" showErrorMessage="1" error="Must be formatted as whole number, greaqter or equal to 0." promptTitle="Entry 32: Less Billable Time" prompt="Green: Enter the number of minutes for meal periods and/or other unbillable time." sqref="D54">
      <formula1>0</formula1>
    </dataValidation>
    <dataValidation type="whole" operator="greaterThanOrEqual" allowBlank="1" showInputMessage="1" showErrorMessage="1" error="Must be formatted as whole number, greaqter or equal to 0." promptTitle="Entry 33: Less Billable Time" prompt="Green: Enter the number of minutes for meal periods and/or other unbillable time." sqref="D55">
      <formula1>0</formula1>
    </dataValidation>
    <dataValidation type="whole" operator="greaterThanOrEqual" allowBlank="1" showInputMessage="1" showErrorMessage="1" error="Must be formatted as whole number, greaqter or equal to 0." promptTitle="Entry 34: Less Billable Time" prompt="Green: Enter the number of minutes for meal periods and/or other unbillable time." sqref="D56">
      <formula1>0</formula1>
    </dataValidation>
    <dataValidation type="whole" operator="greaterThanOrEqual" allowBlank="1" showInputMessage="1" showErrorMessage="1" error="Must be formatted as whole number, greaqter or equal to 0." promptTitle="Entry 35: Less Billable Time" prompt="Green: Enter the number of minutes for meal periods and/or other unbillable time." sqref="D57">
      <formula1>0</formula1>
    </dataValidation>
    <dataValidation type="whole" operator="greaterThanOrEqual" allowBlank="1" showInputMessage="1" showErrorMessage="1" error="Must be formatted as whole number, greaqter or equal to 0." promptTitle="Entry 36: Less Billable Time" prompt="Green: Enter the number of minutes for meal periods and/or other unbillable time." sqref="D58">
      <formula1>0</formula1>
    </dataValidation>
    <dataValidation type="whole" operator="greaterThanOrEqual" allowBlank="1" showInputMessage="1" showErrorMessage="1" error="Must be formatted as whole number, greaqter or equal to 0." promptTitle="Entry 37: Less Billable Time" prompt="Green: Enter the number of minutes for meal periods and/or other unbillable time." sqref="D59">
      <formula1>0</formula1>
    </dataValidation>
    <dataValidation type="whole" operator="greaterThanOrEqual" allowBlank="1" showInputMessage="1" showErrorMessage="1" error="Must be formatted as whole number, greaqter or equal to 0." promptTitle="Entry 38: Less Billable Time" prompt="Green: Enter the number of minutes for meal periods and/or other unbillable time." sqref="D60">
      <formula1>0</formula1>
    </dataValidation>
    <dataValidation type="whole" operator="greaterThanOrEqual" allowBlank="1" showInputMessage="1" showErrorMessage="1" error="Must be formatted as whole number, greaqter or equal to 0." promptTitle="Entry 39: Less Billable Time" prompt="Green: Enter the number of minutes for meal periods and/or other unbillable time." sqref="D61">
      <formula1>0</formula1>
    </dataValidation>
    <dataValidation type="whole" operator="greaterThanOrEqual" allowBlank="1" showInputMessage="1" showErrorMessage="1" error="Must be formatted as whole number, greaqter or equal to 0." promptTitle="Entry 40: Less Billable Time" prompt="Green: Enter the number of minutes for meal periods and/or other unbillable time." sqref="D62">
      <formula1>0</formula1>
    </dataValidation>
    <dataValidation type="whole" operator="greaterThanOrEqual" allowBlank="1" showInputMessage="1" showErrorMessage="1" error="Must be formatted as whole number, greaqter or equal to 0." promptTitle="Entry 41: Less Billable Time" prompt="Green: Enter the number of minutes for meal periods and/or other unbillable time." sqref="D63">
      <formula1>0</formula1>
    </dataValidation>
    <dataValidation type="whole" operator="greaterThanOrEqual" allowBlank="1" showInputMessage="1" showErrorMessage="1" error="Must be formatted as whole number, greaqter or equal to 0." promptTitle="Entry 42: Less Billable Time" prompt="Green: Enter the number of minutes for meal periods and/or other unbillable time." sqref="D64">
      <formula1>0</formula1>
    </dataValidation>
    <dataValidation type="whole" operator="greaterThanOrEqual" allowBlank="1" showInputMessage="1" showErrorMessage="1" error="Must be formatted as whole number, greaqter or equal to 0." promptTitle="Entry 43: Less Billable Time" prompt="Green: Enter the number of minutes for meal periods and/or other unbillable time." sqref="D65">
      <formula1>0</formula1>
    </dataValidation>
    <dataValidation type="whole" operator="greaterThanOrEqual" allowBlank="1" showInputMessage="1" showErrorMessage="1" error="Must be formatted as whole number, greaqter or equal to 0." promptTitle="Entry 44: Less Billable Time" prompt="Green: Enter the number of minutes for meal periods and/or other unbillable time." sqref="D66">
      <formula1>0</formula1>
    </dataValidation>
    <dataValidation type="whole" operator="greaterThanOrEqual" allowBlank="1" showInputMessage="1" showErrorMessage="1" error="Must be formatted as whole number, greaqter or equal to 0." promptTitle="Entry 45: Less Billable Time" prompt="Green: Enter the number of minutes for meal periods and/or other unbillable time." sqref="D67">
      <formula1>0</formula1>
    </dataValidation>
    <dataValidation type="whole" operator="greaterThanOrEqual" allowBlank="1" showInputMessage="1" showErrorMessage="1" error="Must be formatted as whole number, greaqter or equal to 0." promptTitle="Entry 46: Less Billable Time" prompt="Green: Enter the number of minutes for meal periods and/or other unbillable time." sqref="D68">
      <formula1>0</formula1>
    </dataValidation>
    <dataValidation type="whole" operator="greaterThanOrEqual" allowBlank="1" showInputMessage="1" showErrorMessage="1" error="Must be formatted as whole number, greaqter or equal to 0." promptTitle="Entry 47: Less Billable Time" prompt="Green: Enter the number of minutes for meal periods and/or other unbillable time." sqref="D69">
      <formula1>0</formula1>
    </dataValidation>
    <dataValidation type="whole" operator="greaterThanOrEqual" allowBlank="1" showInputMessage="1" showErrorMessage="1" error="Must be formatted as whole number, greaqter or equal to 0." promptTitle="Entry 48: Less Billable Time" prompt="Green: Enter the number of minutes for meal periods and/or other unbillable time." sqref="D70">
      <formula1>0</formula1>
    </dataValidation>
    <dataValidation type="whole" operator="greaterThanOrEqual" allowBlank="1" showInputMessage="1" showErrorMessage="1" error="Must be formatted as whole number, greaqter or equal to 0." promptTitle="Entry 49: Less Billable Time" prompt="Green: Enter the number of minutes for meal periods and/or other unbillable time." sqref="D71">
      <formula1>0</formula1>
    </dataValidation>
    <dataValidation type="time" allowBlank="1" showInputMessage="1" showErrorMessage="1" error="Must be formatted as time, either 1:30 PM or 13:30." promptTitle="Entry 44: Start Time" prompt="Green: Enter the start time of the service." sqref="B66">
      <formula1>0</formula1>
      <formula2>0.999988425925926</formula2>
    </dataValidation>
    <dataValidation type="date" allowBlank="1" showInputMessage="1" showErrorMessage="1" error="Must be in MM/DD/YY format." promptTitle="Entry 8: Date" prompt="Green: Date of Service (MM/DD/YY)." sqref="A30">
      <formula1>44470</formula1>
      <formula2>48121</formula2>
    </dataValidation>
    <dataValidation type="time" allowBlank="1" showInputMessage="1" showErrorMessage="1" error="Must be formatted as time, either 1:30 PM or 13:30." promptTitle="Entry 49: Start Time" prompt="Green: Enter the start time of the service." sqref="B71">
      <formula1>0</formula1>
      <formula2>0.999988425925926</formula2>
    </dataValidation>
    <dataValidation type="time" allowBlank="1" showInputMessage="1" showErrorMessage="1" error="Must be formatted as time, either 1:30 PM or 13:30." promptTitle="Entry 49: End Time" prompt="Green: Enter the end time of the service." sqref="C71">
      <formula1>0</formula1>
      <formula2>0.999988425925926</formula2>
    </dataValidation>
    <dataValidation type="time" allowBlank="1" showInputMessage="1" showErrorMessage="1" error="Must be formatted as time, either 1:30 PM or 13:30." promptTitle="Entry 48: End Time" prompt="Green: Enter the end time of the service." sqref="C70">
      <formula1>0</formula1>
      <formula2>0.999988425925926</formula2>
    </dataValidation>
    <dataValidation type="time" allowBlank="1" showInputMessage="1" showErrorMessage="1" error="Must be formatted as time, either 1:30 PM or 13:30." promptTitle="Entry 48: Start Time" prompt="Green: Enter the start time of the service." sqref="B70">
      <formula1>0</formula1>
      <formula2>0.999988425925926</formula2>
    </dataValidation>
    <dataValidation type="time" allowBlank="1" showInputMessage="1" showErrorMessage="1" error="Must be formatted as time, either 1:30 PM or 13:30." promptTitle="Entry 47: Start Time" prompt="Green: Enter the start time of the service." sqref="B69">
      <formula1>0</formula1>
      <formula2>0.999988425925926</formula2>
    </dataValidation>
    <dataValidation type="time" allowBlank="1" showInputMessage="1" showErrorMessage="1" error="Must be formatted as time, either 1:30 PM or 13:30." promptTitle="Entry 47: End Time" prompt="Green: Enter the end time of the service." sqref="C69">
      <formula1>0</formula1>
      <formula2>0.999988425925926</formula2>
    </dataValidation>
    <dataValidation type="time" allowBlank="1" showInputMessage="1" showErrorMessage="1" error="Must be formatted as time, either 1:30 PM or 13:30." promptTitle="Entry 46: End Time" prompt="Green: Enter the end time of the service." sqref="C68">
      <formula1>0</formula1>
      <formula2>0.999988425925926</formula2>
    </dataValidation>
    <dataValidation type="time" allowBlank="1" showInputMessage="1" showErrorMessage="1" error="Must be formatted as time, either 1:30 PM or 13:30." promptTitle="Entry 46: Start Time" prompt="Green: Enter the start time of the service." sqref="B68">
      <formula1>0</formula1>
      <formula2>0.999988425925926</formula2>
    </dataValidation>
    <dataValidation type="time" allowBlank="1" showInputMessage="1" showErrorMessage="1" error="Must be formatted as time, either 1:30 PM or 13:30." promptTitle="Entry 45: End Time" prompt="Green: Enter the end time of the service." sqref="C67">
      <formula1>0</formula1>
      <formula2>0.999988425925926</formula2>
    </dataValidation>
    <dataValidation type="time" allowBlank="1" showInputMessage="1" showErrorMessage="1" error="Must be formatted as time, either 1:30 PM or 13:30." promptTitle="Entry 45: Start Time" prompt="Green: Enter the start time of the service." sqref="B67">
      <formula1>0</formula1>
      <formula2>0.999988425925926</formula2>
    </dataValidation>
    <dataValidation type="time" allowBlank="1" showInputMessage="1" showErrorMessage="1" error="Must be formatted as time, either 1:30 PM or 13:30." promptTitle="Entry 44: End Time" prompt="Green: Enter the end time of the service." sqref="C66">
      <formula1>0</formula1>
      <formula2>0.999988425925926</formula2>
    </dataValidation>
    <dataValidation type="time" allowBlank="1" showInputMessage="1" showErrorMessage="1" error="Must be formatted as time, either 1:30 PM or 13:30." promptTitle="Entry 43: End Time" prompt="Green: Enter the end time of the service." sqref="C65">
      <formula1>0</formula1>
      <formula2>0.999988425925926</formula2>
    </dataValidation>
    <dataValidation type="time" allowBlank="1" showInputMessage="1" showErrorMessage="1" error="Must be formatted as time, either 1:30 PM or 13:30." promptTitle="Entry 43: Start Time" prompt="Green: Enter the start time of the service." sqref="B65">
      <formula1>0</formula1>
      <formula2>0.999988425925926</formula2>
    </dataValidation>
    <dataValidation type="time" allowBlank="1" showInputMessage="1" showErrorMessage="1" error="Must be formatted as time, either 1:30 PM or 13:30." promptTitle="Entry 42: Start Time" prompt="Green: Enter the start time of the service." sqref="B64">
      <formula1>0</formula1>
      <formula2>0.999988425925926</formula2>
    </dataValidation>
    <dataValidation type="time" allowBlank="1" showInputMessage="1" showErrorMessage="1" error="Must be formatted as time, either 1:30 PM or 13:30." promptTitle="Entry 42: End Time" prompt="Green: Enter the end time of the service." sqref="C64">
      <formula1>0</formula1>
      <formula2>0.999988425925926</formula2>
    </dataValidation>
    <dataValidation type="time" allowBlank="1" showInputMessage="1" showErrorMessage="1" error="Must be formatted as time, either 1:30 PM or 13:30." promptTitle="Entry 41: End Time" prompt="Green: Enter the end time of the service." sqref="C63">
      <formula1>0</formula1>
      <formula2>0.999988425925926</formula2>
    </dataValidation>
    <dataValidation type="time" allowBlank="1" showInputMessage="1" showErrorMessage="1" error="Must be formatted as time, either 1:30 PM or 13:30." promptTitle="Entry 41: Start Time" prompt="Green: Enter the start time of the service." sqref="B63">
      <formula1>0</formula1>
      <formula2>0.999988425925926</formula2>
    </dataValidation>
    <dataValidation type="time" allowBlank="1" showInputMessage="1" showErrorMessage="1" error="Must be formatted as time, either 1:30 PM or 13:30." promptTitle="Entry 40: End Time" prompt="Green: Enter the end time of the service." sqref="C62">
      <formula1>0</formula1>
      <formula2>0.999988425925926</formula2>
    </dataValidation>
    <dataValidation type="time" allowBlank="1" showInputMessage="1" showErrorMessage="1" error="Must be formatted as time, either 1:30 PM or 13:30." promptTitle="Entry 40: Start Time" prompt="Green: Enter the start time of the service." sqref="B62">
      <formula1>0</formula1>
      <formula2>0.999988425925926</formula2>
    </dataValidation>
    <dataValidation type="time" allowBlank="1" showInputMessage="1" showErrorMessage="1" error="Must be formatted as time, either 1:30 PM or 13:30." promptTitle="Entry 39: Start Time" prompt="Green: Enter the start time of the service." sqref="B61">
      <formula1>0</formula1>
      <formula2>0.999988425925926</formula2>
    </dataValidation>
    <dataValidation type="time" allowBlank="1" showInputMessage="1" showErrorMessage="1" error="Must be formatted as time, either 1:30 PM or 13:30." promptTitle="Entry 39: End Time" prompt="Green: Enter the end time of the service." sqref="C61">
      <formula1>0</formula1>
      <formula2>0.999988425925926</formula2>
    </dataValidation>
    <dataValidation type="time" allowBlank="1" showInputMessage="1" showErrorMessage="1" error="Must be formatted as time, either 1:30 PM or 13:30." promptTitle="Entry 38: End Time" prompt="Green: Enter the end time of the service." sqref="C60">
      <formula1>0</formula1>
      <formula2>0.999988425925926</formula2>
    </dataValidation>
    <dataValidation type="time" allowBlank="1" showInputMessage="1" showErrorMessage="1" error="Must be formatted as time, either 1:30 PM or 13:30." promptTitle="Entry 38: Start Time" prompt="Green: Enter the start time of the service." sqref="B60">
      <formula1>0</formula1>
      <formula2>0.999988425925926</formula2>
    </dataValidation>
    <dataValidation type="time" allowBlank="1" showInputMessage="1" showErrorMessage="1" error="Must be formatted as time, either 1:30 PM or 13:30." promptTitle="Entry 37: Start Time" prompt="Green: Enter the start time of the service." sqref="B59">
      <formula1>0</formula1>
      <formula2>0.999988425925926</formula2>
    </dataValidation>
    <dataValidation type="time" allowBlank="1" showInputMessage="1" showErrorMessage="1" error="Must be formatted as time, either 1:30 PM or 13:30." promptTitle="Entry 37: End Time" prompt="Green: Enter the end time of the service." sqref="C59">
      <formula1>0</formula1>
      <formula2>0.999988425925926</formula2>
    </dataValidation>
    <dataValidation type="time" allowBlank="1" showInputMessage="1" showErrorMessage="1" error="Must be formatted as time, either 1:30 PM or 13:30." promptTitle="Entry 36: End Time" prompt="Green: Enter the end time of the service." sqref="C58">
      <formula1>0</formula1>
      <formula2>0.999988425925926</formula2>
    </dataValidation>
    <dataValidation type="time" allowBlank="1" showInputMessage="1" showErrorMessage="1" error="Must be formatted as time, either 1:30 PM or 13:30." promptTitle="Entry 36: Start Time" prompt="Green: Enter the start time of the service." sqref="B58">
      <formula1>0</formula1>
      <formula2>0.999988425925926</formula2>
    </dataValidation>
    <dataValidation type="time" allowBlank="1" showInputMessage="1" showErrorMessage="1" error="Must be formatted as time, either 1:30 PM or 13:30." promptTitle="Entry 35: End Time" prompt="Green: Enter the end time of the service." sqref="C57">
      <formula1>0</formula1>
      <formula2>0.999988425925926</formula2>
    </dataValidation>
    <dataValidation type="time" allowBlank="1" showInputMessage="1" showErrorMessage="1" error="Must be formatted as time, either 1:30 PM or 13:30." promptTitle="Entry 35: Start Time" prompt="Green: Enter the start time of the service." sqref="B57">
      <formula1>0</formula1>
      <formula2>0.999988425925926</formula2>
    </dataValidation>
    <dataValidation type="time" allowBlank="1" showInputMessage="1" showErrorMessage="1" error="Must be formatted as time, either 1:30 PM or 13:30." promptTitle="Entry 34: End Time" prompt="Green: Enter the end time of the service." sqref="C56">
      <formula1>0</formula1>
      <formula2>0.999988425925926</formula2>
    </dataValidation>
    <dataValidation type="time" allowBlank="1" showInputMessage="1" showErrorMessage="1" error="Must be formatted as time, either 1:30 PM or 13:30." promptTitle="Entry 34: Start Time" prompt="Green: Enter the start time of the service." sqref="B56">
      <formula1>0</formula1>
      <formula2>0.999988425925926</formula2>
    </dataValidation>
    <dataValidation type="time" allowBlank="1" showInputMessage="1" showErrorMessage="1" error="Must be formatted as time, either 1:30 PM or 13:30." promptTitle="Entry 33: End Time" prompt="Green: Enter the end time of the service." sqref="C55">
      <formula1>0</formula1>
      <formula2>0.999988425925926</formula2>
    </dataValidation>
    <dataValidation type="time" allowBlank="1" showInputMessage="1" showErrorMessage="1" error="Must be formatted as time, either 1:30 PM or 13:30." promptTitle="Entry 33: Start Time" prompt="Green: Enter the start time of the service." sqref="B55">
      <formula1>0</formula1>
      <formula2>0.999988425925926</formula2>
    </dataValidation>
    <dataValidation type="time" allowBlank="1" showInputMessage="1" showErrorMessage="1" error="Must be formatted as time, either 1:30 PM or 13:30." promptTitle="Entry 32: End Time" prompt="Green: Enter the end time of the service." sqref="C54">
      <formula1>0</formula1>
      <formula2>0.999988425925926</formula2>
    </dataValidation>
    <dataValidation type="time" allowBlank="1" showInputMessage="1" showErrorMessage="1" error="Must be formatted as time, either 1:30 PM or 13:30." promptTitle="Entry 32: Start Time" prompt="Green: Enter the start time of the service." sqref="B54">
      <formula1>0</formula1>
      <formula2>0.999988425925926</formula2>
    </dataValidation>
    <dataValidation type="time" allowBlank="1" showInputMessage="1" showErrorMessage="1" error="Must be formatted as time, either 1:30 PM or 13:30." promptTitle="Entry 31: End Time" prompt="Green: Enter the end time of the service." sqref="C53">
      <formula1>0</formula1>
      <formula2>0.999988425925926</formula2>
    </dataValidation>
    <dataValidation type="time" allowBlank="1" showInputMessage="1" showErrorMessage="1" error="Must be formatted as time, either 1:30 PM or 13:30." promptTitle="Entry 31: Start Time" prompt="Green: Enter the start time of the service." sqref="B53">
      <formula1>0</formula1>
      <formula2>0.999988425925926</formula2>
    </dataValidation>
    <dataValidation type="time" allowBlank="1" showInputMessage="1" showErrorMessage="1" error="Must be formatted as time, either 1:30 PM or 13:30." promptTitle="Entry 30: End Time" prompt="Green: Enter the end time of the service." sqref="C52">
      <formula1>0</formula1>
      <formula2>0.999988425925926</formula2>
    </dataValidation>
    <dataValidation type="time" allowBlank="1" showInputMessage="1" showErrorMessage="1" error="Must be formatted as time, either 1:30 PM or 13:30." promptTitle="Entry 30: Start Time" prompt="Green: Enter the start time of the service." sqref="B52">
      <formula1>0</formula1>
      <formula2>0.999988425925926</formula2>
    </dataValidation>
    <dataValidation type="time" allowBlank="1" showInputMessage="1" showErrorMessage="1" error="Must be formatted as time, either 1:30 PM or 13:30." promptTitle="Entry 29: End Time" prompt="Green: Enter the end time of the service." sqref="C51">
      <formula1>0</formula1>
      <formula2>0.999988425925926</formula2>
    </dataValidation>
    <dataValidation type="time" allowBlank="1" showInputMessage="1" showErrorMessage="1" error="Must be formatted as time, either 1:30 PM or 13:30." promptTitle="Entry 29: Start Time" prompt="Green: Enter the start time of the service." sqref="B51">
      <formula1>0</formula1>
      <formula2>0.999988425925926</formula2>
    </dataValidation>
    <dataValidation type="time" allowBlank="1" showInputMessage="1" showErrorMessage="1" error="Must be formatted as time, either 1:30 PM or 13:30." promptTitle="Entry 28: End Time" prompt="Green: Enter the end time of the service." sqref="C50">
      <formula1>0</formula1>
      <formula2>0.999988425925926</formula2>
    </dataValidation>
    <dataValidation type="time" allowBlank="1" showInputMessage="1" showErrorMessage="1" error="Must be formatted as time, either 1:30 PM or 13:30." promptTitle="Entry 28: Start Time" prompt="Green: Enter the start time of the service." sqref="B50">
      <formula1>0</formula1>
      <formula2>0.999988425925926</formula2>
    </dataValidation>
    <dataValidation type="time" allowBlank="1" showInputMessage="1" showErrorMessage="1" error="Must be formatted as time, either 1:30 PM or 13:30." promptTitle="Entry 27: End Time" prompt="Green: Enter the end time of the service." sqref="C49">
      <formula1>0</formula1>
      <formula2>0.999988425925926</formula2>
    </dataValidation>
    <dataValidation type="time" allowBlank="1" showInputMessage="1" showErrorMessage="1" error="Must be formatted as time, either 1:30 PM or 13:30." promptTitle="Entry 27: Start Time" prompt="Green: Enter the start time of the service." sqref="B49">
      <formula1>0</formula1>
      <formula2>0.999988425925926</formula2>
    </dataValidation>
    <dataValidation type="time" allowBlank="1" showInputMessage="1" showErrorMessage="1" error="Must be formatted as time, either 1:30 PM or 13:30." promptTitle="Entry 26: End Time" prompt="Green: Enter the end time of the service." sqref="C48">
      <formula1>0</formula1>
      <formula2>0.999988425925926</formula2>
    </dataValidation>
    <dataValidation type="time" allowBlank="1" showInputMessage="1" showErrorMessage="1" error="Must be formatted as time, either 1:30 PM or 13:30." promptTitle="Entry 26: Start Time" prompt="Green: Enter the start time of the service." sqref="B48">
      <formula1>0</formula1>
      <formula2>0.999988425925926</formula2>
    </dataValidation>
    <dataValidation type="time" allowBlank="1" showInputMessage="1" showErrorMessage="1" error="Must be formatted as time, either 1:30 PM or 13:30." promptTitle="Entry 25: End Time" prompt="Green: Enter the end time of the service." sqref="C47">
      <formula1>0</formula1>
      <formula2>0.999988425925926</formula2>
    </dataValidation>
    <dataValidation type="time" allowBlank="1" showInputMessage="1" showErrorMessage="1" error="Must be formatted as time, either 1:30 PM or 13:30." promptTitle="Entry 25: Start Time" prompt="Green: Enter the start time of the service." sqref="B47">
      <formula1>0</formula1>
      <formula2>0.999988425925926</formula2>
    </dataValidation>
    <dataValidation type="time" allowBlank="1" showInputMessage="1" showErrorMessage="1" error="Must be formatted as time, either 1:30 PM or 13:30." promptTitle="Entry 24: End Time" prompt="Green: Enter the end time of the service." sqref="C46">
      <formula1>0</formula1>
      <formula2>0.999988425925926</formula2>
    </dataValidation>
    <dataValidation type="time" allowBlank="1" showInputMessage="1" showErrorMessage="1" error="Must be formatted as time, either 1:30 PM or 13:30." promptTitle="Entry 24: Start Time" prompt="Green: Enter the start time of the service." sqref="B46">
      <formula1>0</formula1>
      <formula2>0.999988425925926</formula2>
    </dataValidation>
    <dataValidation type="time" allowBlank="1" showInputMessage="1" showErrorMessage="1" error="Must be formatted as time, either 1:30 PM or 13:30." promptTitle="Entry 23: End Time" prompt="Green: Enter the end time of the service." sqref="C45">
      <formula1>0</formula1>
      <formula2>0.999988425925926</formula2>
    </dataValidation>
    <dataValidation type="time" allowBlank="1" showInputMessage="1" showErrorMessage="1" error="Must be formatted as time, either 1:30 PM or 13:30." promptTitle="Entry 23: Start Time" prompt="Green: Enter the start time of the service." sqref="B45">
      <formula1>0</formula1>
      <formula2>0.999988425925926</formula2>
    </dataValidation>
    <dataValidation type="time" allowBlank="1" showInputMessage="1" showErrorMessage="1" error="Must be formatted as time, either 1:30 PM or 13:30." promptTitle="Entry 22: End Time" prompt="Green: Enter the end time of the service." sqref="C44">
      <formula1>0</formula1>
      <formula2>0.999988425925926</formula2>
    </dataValidation>
    <dataValidation type="time" allowBlank="1" showInputMessage="1" showErrorMessage="1" error="Must be formatted as time, either 1:30 PM or 13:30." promptTitle="Entry 22: Start Time" prompt="Green: Enter the start time of the service." sqref="B44">
      <formula1>0</formula1>
      <formula2>0.999988425925926</formula2>
    </dataValidation>
    <dataValidation type="time" allowBlank="1" showInputMessage="1" showErrorMessage="1" error="Must be formatted as time, either 1:30 PM or 13:30." promptTitle="Entry 21: End Time" prompt="Green: Enter the end time of the service." sqref="C43">
      <formula1>0</formula1>
      <formula2>0.999988425925926</formula2>
    </dataValidation>
    <dataValidation type="time" allowBlank="1" showInputMessage="1" showErrorMessage="1" error="Must be formatted as time, either 1:30 PM or 13:30." promptTitle="Entry 21: Start Time" prompt="Green: Enter the start time of the service." sqref="B43">
      <formula1>0</formula1>
      <formula2>0.999988425925926</formula2>
    </dataValidation>
    <dataValidation type="time" allowBlank="1" showInputMessage="1" showErrorMessage="1" error="Must be formatted as time, either 1:30 PM or 13:30." promptTitle="Entry 20: End Time" prompt="Green: Enter the end time of the service." sqref="C42">
      <formula1>0</formula1>
      <formula2>0.999988425925926</formula2>
    </dataValidation>
    <dataValidation type="time" allowBlank="1" showInputMessage="1" showErrorMessage="1" error="Must be formatted as time, either 1:30 PM or 13:30." promptTitle="Entry 20: Start Time" prompt="Green: Enter the start time of the service." sqref="B42">
      <formula1>0</formula1>
      <formula2>0.999988425925926</formula2>
    </dataValidation>
    <dataValidation type="time" allowBlank="1" showInputMessage="1" showErrorMessage="1" error="Must be formatted as time, either 1:30 PM or 13:30." promptTitle="Entry 19: End Time" prompt="Green: Enter the end time of the service." sqref="C41">
      <formula1>0</formula1>
      <formula2>0.999988425925926</formula2>
    </dataValidation>
    <dataValidation type="time" allowBlank="1" showInputMessage="1" showErrorMessage="1" error="Must be formatted as time, either 1:30 PM or 13:30." promptTitle="Entry 19: Start Time" prompt="Green: Enter the start time of the service." sqref="B41">
      <formula1>0</formula1>
      <formula2>0.999988425925926</formula2>
    </dataValidation>
    <dataValidation type="time" allowBlank="1" showInputMessage="1" showErrorMessage="1" error="Must be formatted as time, either 1:30 PM or 13:30." promptTitle="Entry 18: End Time" prompt="Green: Enter the end time of the service." sqref="C40">
      <formula1>0</formula1>
      <formula2>0.999988425925926</formula2>
    </dataValidation>
    <dataValidation type="time" allowBlank="1" showInputMessage="1" showErrorMessage="1" error="Must be formatted as time, either 1:30 PM or 13:30." promptTitle="Entry 18: Start Time" prompt="Green: Enter the start time of the service." sqref="B40">
      <formula1>0</formula1>
      <formula2>0.999988425925926</formula2>
    </dataValidation>
    <dataValidation type="time" allowBlank="1" showInputMessage="1" showErrorMessage="1" error="Must be formatted as time, either 1:30 PM or 13:30." promptTitle="Entry 17: End Time" prompt="Green: Enter the end time of the service." sqref="C39">
      <formula1>0</formula1>
      <formula2>0.999988425925926</formula2>
    </dataValidation>
    <dataValidation type="time" allowBlank="1" showInputMessage="1" showErrorMessage="1" error="Must be formatted as time, either 1:30 PM or 13:30." promptTitle="Entry 17: Start Time" prompt="Green: Enter the start time of the service." sqref="B39">
      <formula1>0</formula1>
      <formula2>0.999988425925926</formula2>
    </dataValidation>
    <dataValidation type="time" allowBlank="1" showInputMessage="1" showErrorMessage="1" error="Must be formatted as time, either 1:30 PM or 13:30." promptTitle="Entry 16: End Time" prompt="Green: Enter the end time of the service." sqref="C38">
      <formula1>0</formula1>
      <formula2>0.999988425925926</formula2>
    </dataValidation>
    <dataValidation type="time" allowBlank="1" showInputMessage="1" showErrorMessage="1" error="Must be formatted as time, either 1:30 PM or 13:30." promptTitle="Entry 16: Start Time" prompt="Green: Enter the start time of the service." sqref="B38">
      <formula1>0</formula1>
      <formula2>0.999988425925926</formula2>
    </dataValidation>
    <dataValidation type="time" allowBlank="1" showInputMessage="1" showErrorMessage="1" error="Must be formatted as time, either 1:30 PM or 13:30." promptTitle="Entry 15: End Time" prompt="Green: Enter the end time of the service." sqref="C37">
      <formula1>0</formula1>
      <formula2>0.999988425925926</formula2>
    </dataValidation>
    <dataValidation type="time" allowBlank="1" showInputMessage="1" showErrorMessage="1" error="Must be formatted as time, either 1:30 PM or 13:30." promptTitle="Entry 15: Start Time" prompt="Green: Enter the start time of the service." sqref="B37">
      <formula1>0</formula1>
      <formula2>0.999988425925926</formula2>
    </dataValidation>
    <dataValidation type="time" allowBlank="1" showInputMessage="1" showErrorMessage="1" error="Must be formatted as time, either 1:30 PM or 13:30." promptTitle="Entry 14: End Time" prompt="Green: Enter the end time of the service." sqref="C36">
      <formula1>0</formula1>
      <formula2>0.999988425925926</formula2>
    </dataValidation>
    <dataValidation type="time" allowBlank="1" showInputMessage="1" showErrorMessage="1" error="Must be formatted as time, either 1:30 PM or 13:30." promptTitle="Entry 14: Start Time" prompt="Green: Enter the start time of the service." sqref="B36">
      <formula1>0</formula1>
      <formula2>0.999988425925926</formula2>
    </dataValidation>
    <dataValidation type="date" allowBlank="1" showInputMessage="1" showErrorMessage="1" error="Must be in MM/DD/YY format." promptTitle="Entry 49: Date" prompt="Green: Date of Service (MM/DD/YY)." sqref="A71">
      <formula1>44470</formula1>
      <formula2>48121</formula2>
    </dataValidation>
    <dataValidation type="date" allowBlank="1" showInputMessage="1" showErrorMessage="1" error="Must be in MM/DD/YY format." promptTitle="Entry 48: Date" prompt="Green: Date of Service (MM/DD/YY)." sqref="A70">
      <formula1>44470</formula1>
      <formula2>48121</formula2>
    </dataValidation>
    <dataValidation type="date" allowBlank="1" showInputMessage="1" showErrorMessage="1" error="Must be in MM/DD/YY format." promptTitle="Entry 47: Date" prompt="Green: Date of Service (MM/DD/YY)." sqref="A69">
      <formula1>44470</formula1>
      <formula2>48121</formula2>
    </dataValidation>
    <dataValidation type="date" allowBlank="1" showInputMessage="1" showErrorMessage="1" error="Must be in MM/DD/YY format." promptTitle="Entry 46: Date" prompt="Green: Date of Service (MM/DD/YY)." sqref="A68">
      <formula1>44470</formula1>
      <formula2>48121</formula2>
    </dataValidation>
    <dataValidation type="date" allowBlank="1" showInputMessage="1" showErrorMessage="1" error="Must be in MM/DD/YY format." promptTitle="Entry 45: Date" prompt="Green: Date of Service (MM/DD/YY)." sqref="A67">
      <formula1>44470</formula1>
      <formula2>48121</formula2>
    </dataValidation>
    <dataValidation type="date" allowBlank="1" showInputMessage="1" showErrorMessage="1" error="Must be in MM/DD/YY format." promptTitle="Entry 44: Date" prompt="Green: Date of Service (MM/DD/YY)." sqref="A66">
      <formula1>44470</formula1>
      <formula2>48121</formula2>
    </dataValidation>
    <dataValidation type="date" allowBlank="1" showInputMessage="1" showErrorMessage="1" error="Must be in MM/DD/YY format." promptTitle="Entry 43: Date" prompt="Green: Date of Service (MM/DD/YY)." sqref="A65">
      <formula1>44470</formula1>
      <formula2>48121</formula2>
    </dataValidation>
    <dataValidation type="date" allowBlank="1" showInputMessage="1" showErrorMessage="1" error="Must be in MM/DD/YY format." promptTitle="Entry 42: Date" prompt="Green: Date of Service (MM/DD/YY)." sqref="A64">
      <formula1>44470</formula1>
      <formula2>48121</formula2>
    </dataValidation>
    <dataValidation type="date" allowBlank="1" showInputMessage="1" showErrorMessage="1" error="Must be in MM/DD/YY format." promptTitle="Entry 41: Date" prompt="Green: Date of Service (MM/DD/YY)." sqref="A63">
      <formula1>44470</formula1>
      <formula2>48121</formula2>
    </dataValidation>
    <dataValidation type="date" allowBlank="1" showInputMessage="1" showErrorMessage="1" error="Must be in MM/DD/YY format." promptTitle="Entry 40: Date" prompt="Green: Date of Service (MM/DD/YY)." sqref="A62">
      <formula1>44470</formula1>
      <formula2>48121</formula2>
    </dataValidation>
    <dataValidation type="date" allowBlank="1" showInputMessage="1" showErrorMessage="1" error="Must be in MM/DD/YY format." promptTitle="Entry 39: Date" prompt="Green: Date of Service (MM/DD/YY)." sqref="A61">
      <formula1>44470</formula1>
      <formula2>48121</formula2>
    </dataValidation>
    <dataValidation type="date" allowBlank="1" showInputMessage="1" showErrorMessage="1" error="Must be in MM/DD/YY format." promptTitle="Entry 38: Date" prompt="Green: Date of Service (MM/DD/YY)." sqref="A60">
      <formula1>44470</formula1>
      <formula2>48121</formula2>
    </dataValidation>
    <dataValidation type="date" allowBlank="1" showInputMessage="1" showErrorMessage="1" error="Must be in MM/DD/YY format." promptTitle="Entry 37: Date" prompt="Green: Date of Service (MM/DD/YY)." sqref="A59">
      <formula1>44470</formula1>
      <formula2>48121</formula2>
    </dataValidation>
    <dataValidation type="date" allowBlank="1" showInputMessage="1" showErrorMessage="1" error="Must be in MM/DD/YY format." promptTitle="Entry 36: Date" prompt="Green: Date of Service (MM/DD/YY)." sqref="A58">
      <formula1>44470</formula1>
      <formula2>48121</formula2>
    </dataValidation>
    <dataValidation type="date" allowBlank="1" showInputMessage="1" showErrorMessage="1" error="Must be in MM/DD/YY format." promptTitle="Entry 35: Date" prompt="Green: Date of Service (MM/DD/YY)." sqref="A57">
      <formula1>44470</formula1>
      <formula2>48121</formula2>
    </dataValidation>
    <dataValidation type="date" allowBlank="1" showInputMessage="1" showErrorMessage="1" error="Must be in MM/DD/YY format." promptTitle="Entry 34: Date" prompt="Green: Date of Service (MM/DD/YY)." sqref="A56">
      <formula1>44470</formula1>
      <formula2>48121</formula2>
    </dataValidation>
    <dataValidation type="date" allowBlank="1" showInputMessage="1" showErrorMessage="1" error="Must be in MM/DD/YY format." promptTitle="Entry 33: Date" prompt="Green: Date of Service (MM/DD/YY)." sqref="A55">
      <formula1>44470</formula1>
      <formula2>48121</formula2>
    </dataValidation>
    <dataValidation type="date" allowBlank="1" showInputMessage="1" showErrorMessage="1" error="Must be in MM/DD/YY format." promptTitle="Entry 32: Date" prompt="Green: Date of Service (MM/DD/YY)." sqref="A54">
      <formula1>44470</formula1>
      <formula2>48121</formula2>
    </dataValidation>
    <dataValidation type="date" allowBlank="1" showInputMessage="1" showErrorMessage="1" error="Must be in MM/DD/YY format." promptTitle="Entry 31: Date" prompt="Green: Date of Service (MM/DD/YY)." sqref="A53">
      <formula1>44470</formula1>
      <formula2>48121</formula2>
    </dataValidation>
    <dataValidation type="date" allowBlank="1" showInputMessage="1" showErrorMessage="1" error="Must be in MM/DD/YY format." promptTitle="Entry 30: Date" prompt="Green: Date of Service (MM/DD/YY)." sqref="A52">
      <formula1>44470</formula1>
      <formula2>48121</formula2>
    </dataValidation>
    <dataValidation type="date" allowBlank="1" showInputMessage="1" showErrorMessage="1" error="Must be in MM/DD/YY format." promptTitle="Entry 29: Date" prompt="Green: Date of Service (MM/DD/YY)." sqref="A51">
      <formula1>44470</formula1>
      <formula2>48121</formula2>
    </dataValidation>
    <dataValidation type="date" allowBlank="1" showInputMessage="1" showErrorMessage="1" error="Must be in MM/DD/YY format." promptTitle="Entry 28: Date" prompt="Green: Date of Service (MM/DD/YY)." sqref="A50">
      <formula1>44470</formula1>
      <formula2>48121</formula2>
    </dataValidation>
    <dataValidation type="date" allowBlank="1" showInputMessage="1" showErrorMessage="1" error="Must be in MM/DD/YY format." promptTitle="Entry 27: Date" prompt="Green: Date of Service (MM/DD/YY)." sqref="A49">
      <formula1>44470</formula1>
      <formula2>48121</formula2>
    </dataValidation>
    <dataValidation type="date" allowBlank="1" showInputMessage="1" showErrorMessage="1" error="Must be in MM/DD/YY format." promptTitle="Entry 26: Date" prompt="Green: Date of Service (MM/DD/YY)." sqref="A48">
      <formula1>44470</formula1>
      <formula2>48121</formula2>
    </dataValidation>
    <dataValidation type="date" allowBlank="1" showInputMessage="1" showErrorMessage="1" error="Must be in MM/DD/YY format." promptTitle="Entry 25: Date" prompt="Green: Date of Service (MM/DD/YY)." sqref="A47">
      <formula1>44470</formula1>
      <formula2>48121</formula2>
    </dataValidation>
    <dataValidation type="date" allowBlank="1" showInputMessage="1" showErrorMessage="1" error="Must be in MM/DD/YY format." promptTitle="Entry 24: Date" prompt="Green: Date of Service (MM/DD/YY)." sqref="A46">
      <formula1>44470</formula1>
      <formula2>48121</formula2>
    </dataValidation>
    <dataValidation type="date" allowBlank="1" showInputMessage="1" showErrorMessage="1" error="Must be in MM/DD/YY format." promptTitle="Entry 23: Date" prompt="Green: Date of Service (MM/DD/YY)." sqref="A45">
      <formula1>44470</formula1>
      <formula2>48121</formula2>
    </dataValidation>
    <dataValidation type="date" allowBlank="1" showInputMessage="1" showErrorMessage="1" error="Must be in MM/DD/YY format." promptTitle="Entry 22: Date" prompt="Green: Date of Service (MM/DD/YY)." sqref="A44">
      <formula1>44470</formula1>
      <formula2>48121</formula2>
    </dataValidation>
    <dataValidation type="date" allowBlank="1" showInputMessage="1" showErrorMessage="1" error="Must be in MM/DD/YY format." promptTitle="Entry 21: Date" prompt="Green: Date of Service (MM/DD/YY)." sqref="A43">
      <formula1>44470</formula1>
      <formula2>48121</formula2>
    </dataValidation>
    <dataValidation type="date" allowBlank="1" showInputMessage="1" showErrorMessage="1" error="Must be in MM/DD/YY format." promptTitle="Entry 20: Date" prompt="Green: Date of Service (MM/DD/YY)." sqref="A42">
      <formula1>44470</formula1>
      <formula2>48121</formula2>
    </dataValidation>
    <dataValidation type="date" allowBlank="1" showInputMessage="1" showErrorMessage="1" error="Must be in MM/DD/YY format." promptTitle="Entry 19: Date" prompt="Green: Date of Service (MM/DD/YY)." sqref="A41">
      <formula1>44470</formula1>
      <formula2>48121</formula2>
    </dataValidation>
    <dataValidation type="date" allowBlank="1" showInputMessage="1" showErrorMessage="1" error="Must be in MM/DD/YY format." promptTitle="Entry 18: Date" prompt="Green: Date of Service (MM/DD/YY)." sqref="A40">
      <formula1>44470</formula1>
      <formula2>48121</formula2>
    </dataValidation>
    <dataValidation type="date" allowBlank="1" showInputMessage="1" showErrorMessage="1" error="Must be in MM/DD/YY format." promptTitle="Entry 17: Date" prompt="Green: Date of Service (MM/DD/YY)." sqref="A39">
      <formula1>44470</formula1>
      <formula2>48121</formula2>
    </dataValidation>
    <dataValidation type="date" allowBlank="1" showInputMessage="1" showErrorMessage="1" error="Must be in MM/DD/YY format." promptTitle="Entry 16: Date" prompt="Green: Date of Service (MM/DD/YY)." sqref="A38">
      <formula1>44470</formula1>
      <formula2>48121</formula2>
    </dataValidation>
    <dataValidation type="date" allowBlank="1" showInputMessage="1" showErrorMessage="1" error="Must be in MM/DD/YY format." promptTitle="Entry 15: Date" prompt="Green: Date of Service (MM/DD/YY)." sqref="A37">
      <formula1>44470</formula1>
      <formula2>48121</formula2>
    </dataValidation>
    <dataValidation type="date" allowBlank="1" showInputMessage="1" showErrorMessage="1" error="Must be in MM/DD/YY format." promptTitle="Entry 14: Date" prompt="Green: Date of Service (MM/DD/YY)." sqref="A36">
      <formula1>44470</formula1>
      <formula2>48121</formula2>
    </dataValidation>
    <dataValidation type="date" allowBlank="1" showInputMessage="1" showErrorMessage="1" error="Must be in MM/DD/YY format." promptTitle="Entry 13: Date" prompt="Green: Date of Service (MM/DD/YY)." sqref="A35">
      <formula1>44470</formula1>
      <formula2>48121</formula2>
    </dataValidation>
    <dataValidation type="time" allowBlank="1" showInputMessage="1" showErrorMessage="1" error="Must be formatted as time, either 1:30 PM or 13:30." promptTitle="Entry 13: Start Time" prompt="Green: Enter the start time of the service." sqref="B35">
      <formula1>0</formula1>
      <formula2>0.999988425925926</formula2>
    </dataValidation>
    <dataValidation type="time" allowBlank="1" showInputMessage="1" showErrorMessage="1" error="Must be formatted as time, either 1:30 PM or 13:30." promptTitle="Entry 13: End Time" prompt="Green: Enter the end time of the service." sqref="C35">
      <formula1>0</formula1>
      <formula2>0.999988425925926</formula2>
    </dataValidation>
    <dataValidation type="time" allowBlank="1" showInputMessage="1" showErrorMessage="1" error="Must be formatted as time, either 1:30 PM or 13:30." promptTitle="Entry 12: End Time" prompt="Green: Enter the end time of the service." sqref="C34">
      <formula1>0</formula1>
      <formula2>0.999988425925926</formula2>
    </dataValidation>
    <dataValidation type="time" allowBlank="1" showInputMessage="1" showErrorMessage="1" error="Must be formatted as time, either 1:30 PM or 13:30." promptTitle="Entry 12: Start Time" prompt="Green: Enter the start time of the service." sqref="B34">
      <formula1>0</formula1>
      <formula2>0.999988425925926</formula2>
    </dataValidation>
    <dataValidation type="date" allowBlank="1" showInputMessage="1" showErrorMessage="1" error="Must be in MM/DD/YY format." promptTitle="Entry 12: Date" prompt="Green: Date of Service (MM/DD/YY)." sqref="A34">
      <formula1>44470</formula1>
      <formula2>48121</formula2>
    </dataValidation>
    <dataValidation type="date" allowBlank="1" showInputMessage="1" showErrorMessage="1" error="Must be in MM/DD/YY format." promptTitle="Entry 11: Date" prompt="Green: Date of Service (MM/DD/YY)." sqref="A33">
      <formula1>44470</formula1>
      <formula2>48121</formula2>
    </dataValidation>
    <dataValidation type="time" allowBlank="1" showInputMessage="1" showErrorMessage="1" error="Must be formatted as time, either 1:30 PM or 13:30." promptTitle="Entry 11: Start Time" prompt="Green: Enter the start time of the service." sqref="B33">
      <formula1>0</formula1>
      <formula2>0.999988425925926</formula2>
    </dataValidation>
    <dataValidation type="time" allowBlank="1" showInputMessage="1" showErrorMessage="1" error="Must be formatted as time, either 1:30 PM or 13:30." promptTitle="Entry 11: End Time" prompt="Green: Enter the end time of the service." sqref="C33">
      <formula1>0</formula1>
      <formula2>0.999988425925926</formula2>
    </dataValidation>
    <dataValidation type="time" allowBlank="1" showInputMessage="1" showErrorMessage="1" error="Must be formatted as time, either 1:30 PM or 13:30." promptTitle="Entry 10: End Time" prompt="Green: Enter the end time of the service." sqref="C32">
      <formula1>0</formula1>
      <formula2>0.999988425925926</formula2>
    </dataValidation>
    <dataValidation type="time" allowBlank="1" showInputMessage="1" showErrorMessage="1" error="Must be formatted as time, either 1:30 PM or 13:30." promptTitle="Entry 10: Start Time" prompt="Green: Enter the start time of the service." sqref="B32">
      <formula1>0</formula1>
      <formula2>0.999988425925926</formula2>
    </dataValidation>
    <dataValidation type="date" allowBlank="1" showInputMessage="1" showErrorMessage="1" error="Must be in MM/DD/YY format." promptTitle="Entry 10: Date" prompt="Green: Date of Service (MM/DD/YY)." sqref="A32">
      <formula1>44470</formula1>
      <formula2>48121</formula2>
    </dataValidation>
    <dataValidation type="date" allowBlank="1" showInputMessage="1" showErrorMessage="1" error="Must be in MM/DD/YY format." promptTitle="Entry 9: Date" prompt="Green: Date of Service (MM/DD/YY)." sqref="A31">
      <formula1>44470</formula1>
      <formula2>48121</formula2>
    </dataValidation>
    <dataValidation type="time" allowBlank="1" showInputMessage="1" showErrorMessage="1" error="Must be formatted as time, either 1:30 PM or 13:30." promptTitle="Entry 9: Start Time" prompt="Green: Enter the start time of the service." sqref="B31">
      <formula1>0</formula1>
      <formula2>0.999988425925926</formula2>
    </dataValidation>
    <dataValidation type="time" allowBlank="1" showInputMessage="1" showErrorMessage="1" error="Must be formatted as time, either 1:30 PM or 13:30." promptTitle="Entry 9: End Time" prompt="Green: Enter the end time of the service." sqref="C31">
      <formula1>0</formula1>
      <formula2>0.999988425925926</formula2>
    </dataValidation>
    <dataValidation type="time" allowBlank="1" showInputMessage="1" showErrorMessage="1" error="Must be formatted as time, either 1:30 PM or 13:30." promptTitle="Entry 8: End Time" prompt="Green: Enter the end time of the service." sqref="C30">
      <formula1>0</formula1>
      <formula2>0.999988425925926</formula2>
    </dataValidation>
    <dataValidation type="time" allowBlank="1" showInputMessage="1" showErrorMessage="1" error="Must be formatted as time, either 1:30 PM or 13:30." promptTitle="Entry 8: Start Time" prompt="Green: Enter the start time of the service." sqref="B30">
      <formula1>0</formula1>
      <formula2>0.999988425925926</formula2>
    </dataValidation>
    <dataValidation type="time" allowBlank="1" showInputMessage="1" showErrorMessage="1" error="Must be formatted as time, either 1:30 PM or 13:30." promptTitle="Entry 7: End Time" prompt="Green: Enter the end time of the service." sqref="C29">
      <formula1>0</formula1>
      <formula2>0.999988425925926</formula2>
    </dataValidation>
    <dataValidation type="time" allowBlank="1" showInputMessage="1" showErrorMessage="1" error="Must be formatted as time, either 1:30 PM or 13:30." promptTitle="Entry 7: Start Time" prompt="Green: Enter the start time of the service." sqref="B29">
      <formula1>0</formula1>
      <formula2>0.999988425925926</formula2>
    </dataValidation>
    <dataValidation type="date" allowBlank="1" showInputMessage="1" showErrorMessage="1" error="Must be in MM/DD/YY format." promptTitle="Entry 7: Date" prompt="Green: Date of Service (MM/DD/YY)." sqref="A29">
      <formula1>44470</formula1>
      <formula2>48121</formula2>
    </dataValidation>
    <dataValidation type="time" allowBlank="1" showInputMessage="1" showErrorMessage="1" error="Must be formatted as time, either 1:30 PM or 13:30." promptTitle="Entry 6: End Time" prompt="Green: Enter the end time of the service." sqref="C28">
      <formula1>0</formula1>
      <formula2>0.999988425925926</formula2>
    </dataValidation>
    <dataValidation type="time" allowBlank="1" showInputMessage="1" showErrorMessage="1" error="Must be formatted as time, either 1:30 PM or 13:30." promptTitle="Entry 6: Start Time" prompt="Green: Enter the start time of the service." sqref="B28">
      <formula1>0</formula1>
      <formula2>0.999988425925926</formula2>
    </dataValidation>
    <dataValidation type="date" allowBlank="1" showInputMessage="1" showErrorMessage="1" error="Must be in MM/DD/YY format." promptTitle="Entry 6: Date" prompt="Green: Date of Service (MM/DD/YY)." sqref="A28">
      <formula1>44470</formula1>
      <formula2>48121</formula2>
    </dataValidation>
    <dataValidation type="time" allowBlank="1" showInputMessage="1" showErrorMessage="1" error="Must be formatted as time, either 1:30 PM or 13:30." promptTitle="Entry 5: End Time" prompt="Green: Enter the end time of the service." sqref="C27">
      <formula1>0</formula1>
      <formula2>0.999988425925926</formula2>
    </dataValidation>
    <dataValidation type="time" allowBlank="1" showInputMessage="1" showErrorMessage="1" error="Must be formatted as time, either 1:30 PM or 13:30." promptTitle="Entry 5: Start Time" prompt="Green: Enter the start time of the service." sqref="B27">
      <formula1>0</formula1>
      <formula2>0.999988425925926</formula2>
    </dataValidation>
    <dataValidation type="date" allowBlank="1" showInputMessage="1" showErrorMessage="1" error="Must be in MM/DD/YY format." promptTitle="Entry 5: Date" prompt="Green: Date of Service (MM/DD/YY)." sqref="A27">
      <formula1>44470</formula1>
      <formula2>48121</formula2>
    </dataValidation>
    <dataValidation type="date" allowBlank="1" showInputMessage="1" showErrorMessage="1" error="Must be in MM/DD/YY format." promptTitle="Entry 4: Date" prompt="Green: Date of Service (MM/DD/YY)." sqref="A26">
      <formula1>44470</formula1>
      <formula2>48121</formula2>
    </dataValidation>
    <dataValidation type="time" allowBlank="1" showInputMessage="1" showErrorMessage="1" error="Must be formatted as time, either 1:30 PM or 13:30." promptTitle="Entry 4: Start Time" prompt="Green: Enter the start time of the service." sqref="B26">
      <formula1>0</formula1>
      <formula2>0.999988425925926</formula2>
    </dataValidation>
    <dataValidation type="time" allowBlank="1" showInputMessage="1" showErrorMessage="1" error="Must be formatted as time, either 1:30 PM or 13:30." promptTitle="Entry 4: End Time" prompt="Green: Enter the end time of the service." sqref="C26">
      <formula1>0</formula1>
      <formula2>0.999988425925926</formula2>
    </dataValidation>
    <dataValidation type="whole" allowBlank="1" showInputMessage="1" showErrorMessage="1" error="Non-Editable: Calculation" promptTitle="Entry 4: UOS" prompt="Non-Editable: Calculation" sqref="F26">
      <formula1>0</formula1>
      <formula2>100000</formula2>
    </dataValidation>
    <dataValidation type="whole" allowBlank="1" showInputMessage="1" showErrorMessage="1" error="Non-Editable: Calculation" promptTitle="Entry 3: UOS" prompt="Non-Editable: Calculation" sqref="F25">
      <formula1>0</formula1>
      <formula2>100000</formula2>
    </dataValidation>
    <dataValidation type="time" allowBlank="1" showInputMessage="1" showErrorMessage="1" error="Must be formatted as time, either 1:30 PM or 13:30." promptTitle="Entry 3: End Time" prompt="Green: Enter the end time of the service." sqref="C25">
      <formula1>0</formula1>
      <formula2>0.999988425925926</formula2>
    </dataValidation>
    <dataValidation type="time" allowBlank="1" showInputMessage="1" showErrorMessage="1" error="Must be formatted as time, either 1:30 PM or 13:30." promptTitle="Entry 3: Start Time" prompt="Green: Enter the start time of the service." sqref="B25">
      <formula1>0</formula1>
      <formula2>0.999988425925926</formula2>
    </dataValidation>
    <dataValidation type="date" allowBlank="1" showInputMessage="1" showErrorMessage="1" error="Must be in MM/DD/YY format." promptTitle="Entry 3: Date" prompt="Green: Date of Service (MM/DD/YY)." sqref="A25">
      <formula1>44470</formula1>
      <formula2>48121</formula2>
    </dataValidation>
    <dataValidation type="whole" allowBlank="1" showInputMessage="1" showErrorMessage="1" error="Non-Editable: Calculation" promptTitle="Entry 2: UOS" prompt="Non-Editable: Calculation" sqref="F24">
      <formula1>0</formula1>
      <formula2>100000</formula2>
    </dataValidation>
    <dataValidation type="time" allowBlank="1" showInputMessage="1" showErrorMessage="1" error="Must be formatted as time, either 1:30 PM or 13:30." promptTitle="Entry 2: End Time" prompt="Green: Enter the end time of the service." sqref="C24">
      <formula1>0</formula1>
      <formula2>0.999988425925926</formula2>
    </dataValidation>
    <dataValidation type="time" allowBlank="1" showInputMessage="1" showErrorMessage="1" error="Must be formatted as time, either 1:30 PM or 13:30." promptTitle="Entry 2: Start Time" prompt="Green: Enter the start time of the service." sqref="B24">
      <formula1>0</formula1>
      <formula2>0.999988425925926</formula2>
    </dataValidation>
    <dataValidation type="date" allowBlank="1" showInputMessage="1" showErrorMessage="1" error="Must be in MM/DD/YY format." promptTitle="Entry 2: Date" prompt="Green: Date of Service (MM/DD/YY)." sqref="A24">
      <formula1>44470</formula1>
      <formula2>48121</formula2>
    </dataValidation>
    <dataValidation type="whole" allowBlank="1" showInputMessage="1" showErrorMessage="1" error="Non-Editable: Calculation" promptTitle="Entry 1: UOS" prompt="Non-Editable: Calculation" sqref="F23">
      <formula1>0</formula1>
      <formula2>100000</formula2>
    </dataValidation>
    <dataValidation type="time" allowBlank="1" showInputMessage="1" showErrorMessage="1" error="Must be formatted as time, either 1:30 PM or 13:30." promptTitle="Entry 1: Start Time" prompt="Green: Enter the start time of the service." sqref="B72 B23">
      <formula1>0</formula1>
      <formula2>0.999988425925926</formula2>
    </dataValidation>
    <dataValidation type="time" allowBlank="1" showInputMessage="1" showErrorMessage="1" error="Must be formatted as time, either 1:30 PM or 13:30." promptTitle="Entry 1: End Time" prompt="Green: Enter the end time of the service." sqref="C72 C23">
      <formula1>0</formula1>
      <formula2>0.999988425925926</formula2>
    </dataValidation>
    <dataValidation allowBlank="1" showInputMessage="1" showErrorMessage="1" promptTitle="Entry 50: Staff Initials" prompt="Green: Enter the initials of the person(s) who provided the service in this field." sqref="H72"/>
    <dataValidation allowBlank="1" showInputMessage="1" showErrorMessage="1" promptTitle="Entry 49: Staff Initials" prompt="Green: Enter the initials of the person(s) who provided the service in this field." sqref="H71"/>
    <dataValidation allowBlank="1" showInputMessage="1" showErrorMessage="1" promptTitle="Entry 48: Staff Initials" prompt="Green: Enter the initials of the person(s) who provided the service in this field." sqref="H70"/>
    <dataValidation allowBlank="1" showInputMessage="1" showErrorMessage="1" promptTitle="Entry 47: Staff Initials" prompt="Green: Enter the initials of the person(s) who provided the service in this field." sqref="H69"/>
    <dataValidation allowBlank="1" showInputMessage="1" showErrorMessage="1" promptTitle="Entry 46: Staff Initials" prompt="Green: Enter the initials of the person(s) who provided the service in this field." sqref="H68"/>
    <dataValidation allowBlank="1" showInputMessage="1" showErrorMessage="1" promptTitle="Entry 45: Staff Initials" prompt="Green: Enter the initials of the person(s) who provided the service in this field." sqref="H67"/>
    <dataValidation allowBlank="1" showInputMessage="1" showErrorMessage="1" promptTitle="Entry 44: Staff Initials" prompt="Green: Enter the initials of the person(s) who provided the service in this field." sqref="H66"/>
    <dataValidation allowBlank="1" showInputMessage="1" showErrorMessage="1" promptTitle="Entry 43: Staff Initials" prompt="Green: Enter the initials of the person(s) who provided the service in this field." sqref="H65"/>
    <dataValidation allowBlank="1" showInputMessage="1" showErrorMessage="1" promptTitle="Entry 42: Staff Initials" prompt="Green: Enter the initials of the person(s) who provided the service in this field." sqref="H64"/>
    <dataValidation allowBlank="1" showInputMessage="1" showErrorMessage="1" promptTitle="Entry 41: Staff Initials" prompt="Green: Enter the initials of the person(s) who provided the service in this field." sqref="H63"/>
    <dataValidation allowBlank="1" showInputMessage="1" showErrorMessage="1" promptTitle="Entry 40: Staff Initials" prompt="Green: Enter the initials of the person(s) who provided the service in this field." sqref="H62"/>
    <dataValidation allowBlank="1" showInputMessage="1" showErrorMessage="1" promptTitle="Entry 39: Staff Initials" prompt="Green: Enter the initials of the person(s) who provided the service in this field." sqref="H61"/>
    <dataValidation allowBlank="1" showInputMessage="1" showErrorMessage="1" promptTitle="Entry 38: Staff Initials" prompt="Green: Enter the initials of the person(s) who provided the service in this field." sqref="H60"/>
    <dataValidation allowBlank="1" showInputMessage="1" showErrorMessage="1" promptTitle="Entry 37: Staff Initials" prompt="Green: Enter the initials of the person(s) who provided the service in this field." sqref="H59"/>
    <dataValidation allowBlank="1" showInputMessage="1" showErrorMessage="1" promptTitle="Entry 36: Staff Initials" prompt="Green: Enter the initials of the person(s) who provided the service in this field." sqref="H58"/>
    <dataValidation allowBlank="1" showInputMessage="1" showErrorMessage="1" promptTitle="Entry 35: Staff Initials" prompt="Green: Enter the initials of the person(s) who provided the service in this field." sqref="H57"/>
    <dataValidation allowBlank="1" showInputMessage="1" showErrorMessage="1" promptTitle="Entry 34: Staff Initials" prompt="Green: Enter the initials of the person(s) who provided the service in this field." sqref="H56"/>
    <dataValidation allowBlank="1" showInputMessage="1" showErrorMessage="1" promptTitle="Entry 33: Staff Initials" prompt="Green: Enter the initials of the person(s) who provided the service in this field." sqref="H55"/>
    <dataValidation allowBlank="1" showInputMessage="1" showErrorMessage="1" promptTitle="Entry 32: Staff Initials" prompt="Green: Enter the initials of the person(s) who provided the service in this field." sqref="H54"/>
    <dataValidation allowBlank="1" showInputMessage="1" showErrorMessage="1" promptTitle="Entry 31: Staff Initials" prompt="Green: Enter the initials of the person(s) who provided the service in this field." sqref="H53"/>
    <dataValidation allowBlank="1" showInputMessage="1" showErrorMessage="1" promptTitle="Entry 30: Staff Initials" prompt="Green: Enter the initials of the person(s) who provided the service in this field." sqref="H52"/>
    <dataValidation allowBlank="1" showInputMessage="1" showErrorMessage="1" promptTitle="Entry 29: Staff Initials" prompt="Green: Enter the initials of the person(s) who provided the service in this field." sqref="H51"/>
    <dataValidation allowBlank="1" showInputMessage="1" showErrorMessage="1" promptTitle="Entry 28: Staff Initials" prompt="Green: Enter the initials of the person(s) who provided the service in this field." sqref="H50"/>
    <dataValidation allowBlank="1" showInputMessage="1" showErrorMessage="1" promptTitle="Entry 27: Staff Initials" prompt="Green: Enter the initials of the person(s) who provided the service in this field." sqref="H49"/>
    <dataValidation allowBlank="1" showInputMessage="1" showErrorMessage="1" promptTitle="Entry 26: Staff Initials" prompt="Green: Enter the initials of the person(s) who provided the service in this field." sqref="H48"/>
    <dataValidation allowBlank="1" showInputMessage="1" showErrorMessage="1" promptTitle="Entry 25: Staff Initials" prompt="Green: Enter the initials of the person(s) who provided the service in this field." sqref="H47"/>
    <dataValidation allowBlank="1" showInputMessage="1" showErrorMessage="1" promptTitle="Entry 24: Staff Initials" prompt="Green: Enter the initials of the person(s) who provided the service in this field." sqref="H46"/>
    <dataValidation allowBlank="1" showInputMessage="1" showErrorMessage="1" promptTitle="Entry 23: Staff Initials" prompt="Green: Enter the initials of the person(s) who provided the service in this field." sqref="H45"/>
    <dataValidation allowBlank="1" showInputMessage="1" showErrorMessage="1" promptTitle="Entry 22: Staff Initials" prompt="Green: Enter the initials of the person(s) who provided the service in this field." sqref="H44"/>
    <dataValidation allowBlank="1" showInputMessage="1" showErrorMessage="1" promptTitle="Entry 21: Staff Initials" prompt="Green: Enter the initials of the person(s) who provided the service in this field." sqref="H43"/>
    <dataValidation allowBlank="1" showInputMessage="1" showErrorMessage="1" promptTitle="Entry 20: Staff Initials" prompt="Green: Enter the initials of the person(s) who provided the service in this field." sqref="H42"/>
    <dataValidation allowBlank="1" showInputMessage="1" showErrorMessage="1" promptTitle="Entry 19: Staff Initials" prompt="Green: Enter the initials of the person(s) who provided the service in this field." sqref="H41"/>
    <dataValidation allowBlank="1" showInputMessage="1" showErrorMessage="1" promptTitle="Entry 18: Staff Initials" prompt="Green: Enter the initials of the person(s) who provided the service in this field." sqref="H40"/>
    <dataValidation allowBlank="1" showInputMessage="1" showErrorMessage="1" promptTitle="Entry 17: Staff Initials" prompt="Green: Enter the initials of the person(s) who provided the service in this field." sqref="H39"/>
    <dataValidation allowBlank="1" showInputMessage="1" showErrorMessage="1" promptTitle="Entry 16: Staff Initials" prompt="Green: Enter the initials of the person(s) who provided the service in this field." sqref="H38"/>
    <dataValidation allowBlank="1" showInputMessage="1" showErrorMessage="1" promptTitle="Entry 15: Staff Initials" prompt="Green: Enter the initials of the person(s) who provided the service in this field." sqref="H37"/>
    <dataValidation allowBlank="1" showInputMessage="1" showErrorMessage="1" promptTitle="Entry 14: Staff Initials" prompt="Green: Enter the initials of the person(s) who provided the service in this field." sqref="H36"/>
    <dataValidation allowBlank="1" showInputMessage="1" showErrorMessage="1" promptTitle="Entry 13: Staff Initials" prompt="Green: Enter the initials of the person(s) who provided the service in this field." sqref="H35"/>
    <dataValidation allowBlank="1" showInputMessage="1" showErrorMessage="1" promptTitle="Entry 12: Staff Initials" prompt="Green: Enter the initials of the person(s) who provided the service in this field." sqref="H34"/>
    <dataValidation allowBlank="1" showInputMessage="1" showErrorMessage="1" promptTitle="Entry 11: Staff Initials" prompt="Green: Enter the initials of the person(s) who provided the service in this field." sqref="H33"/>
    <dataValidation allowBlank="1" showInputMessage="1" showErrorMessage="1" promptTitle="Entry 10: Staff Initials" prompt="Green: Enter the initials of the person(s) who provided the service in this field." sqref="H32"/>
    <dataValidation allowBlank="1" showInputMessage="1" showErrorMessage="1" promptTitle="Entry 9: Staff Initials" prompt="Green: Enter the initials of the person(s) who provided the service in this field." sqref="H31"/>
    <dataValidation allowBlank="1" showInputMessage="1" showErrorMessage="1" promptTitle="Entry 8: Staff Initials" prompt="Green: Enter the initials of the person(s) who provided the service in this field." sqref="H30"/>
    <dataValidation allowBlank="1" showInputMessage="1" showErrorMessage="1" promptTitle="Entry 7: Staff Initials" prompt="Green: Enter the initials of the person(s) who provided the service in this field." sqref="H29"/>
    <dataValidation allowBlank="1" showInputMessage="1" showErrorMessage="1" promptTitle="Entry 6: Staff Initials" prompt="Green: Enter the initials of the person(s) who provided the service in this field." sqref="H28"/>
    <dataValidation allowBlank="1" showInputMessage="1" showErrorMessage="1" promptTitle="Entry 5: Staff Initials" prompt="Green: Enter the initials of the person(s) who provided the service in this field." sqref="H27"/>
    <dataValidation allowBlank="1" showInputMessage="1" showErrorMessage="1" promptTitle="Entry 4: Staff Initials" prompt="Green: Enter the initials of the person(s) who provided the service in this field." sqref="H26"/>
    <dataValidation allowBlank="1" showInputMessage="1" showErrorMessage="1" promptTitle="Entry 3: Staff Initials" prompt="Green: Enter the initials of the person(s) who provided the service in this field." sqref="H25"/>
    <dataValidation allowBlank="1" showInputMessage="1" showErrorMessage="1" promptTitle="Entry 2: Staff Initials" prompt="Green: Enter the initials of the person(s) who provided the service in this field." sqref="H24"/>
    <dataValidation allowBlank="1" showInputMessage="1" showErrorMessage="1" promptTitle="Provider's Assessment Continued" prompt="Green: Enter a summary of the Provider's assessment of the Individual and recommendation for next steps , including any concerns or potential barriers to employment." sqref="M77"/>
    <dataValidation type="whole" allowBlank="1" showInputMessage="1" showErrorMessage="1" error="Calculation: Non-Editable" promptTitle="Total OTJS UOS" prompt="Non-Editable: Calculation" sqref="F73">
      <formula1>0</formula1>
      <formula2>100000</formula2>
    </dataValidation>
    <dataValidation allowBlank="1" showInputMessage="1" showErrorMessage="1" promptTitle="Total VTS UOS" prompt="Non-Editable: Calculation" sqref="K73"/>
    <dataValidation allowBlank="1" showInputMessage="1" showErrorMessage="1" promptTitle="Entry 3:Narrative" prompt="Green: Enter a summary of the contact or description of any areas that Individual had difficulties or did very well (behavior, job task quantity, or job task quality)." sqref="M25"/>
    <dataValidation allowBlank="1" showInputMessage="1" showErrorMessage="1" promptTitle="Entry 3: Interventions" prompt="Green: Provide a detailed description of intervention(s) that the Job Coach used to address the barrier and summarize the effectiveness of the intervention(s)." sqref="N25"/>
    <dataValidation allowBlank="1" showInputMessage="1" showErrorMessage="1" promptTitle="Entry 4: Narrative" prompt="Green: Enter a summary of the contact or description of any areas that Individual had difficulties or did very well (behavior, job task quantity, or job task quality)." sqref="M26"/>
    <dataValidation allowBlank="1" showInputMessage="1" showErrorMessage="1" promptTitle="Entry 4: Interventions" prompt="Green: Provide a detailed description of intervention(s) that the Job Coach used to address the barrier and summarize the effectiveness of the intervention(s)." sqref="N26"/>
    <dataValidation allowBlank="1" showInputMessage="1" showErrorMessage="1" promptTitle="Entry 5: Narrative" prompt="Green: Enter a summary of the contact or description of any areas that Individual had difficulties or did very well (behavior, job task quantity, or job task quality)." sqref="M27"/>
    <dataValidation allowBlank="1" showInputMessage="1" showErrorMessage="1" promptTitle="Entry 5: nterventions" prompt="Green: Provide a detailed description of intervention(s) that the Job Coach used to address the barrier and summarize the effectiveness of the intervention(s)." sqref="N27"/>
    <dataValidation allowBlank="1" showInputMessage="1" showErrorMessage="1" promptTitle="Entry 6: Narrative" prompt="Green: Enter a summary of the contact or description of any areas that Individual had difficulties or did very well (behavior, job task quantity, or job task quality)." sqref="M28"/>
    <dataValidation allowBlank="1" showInputMessage="1" showErrorMessage="1" promptTitle="Entry 6: Interventions" prompt="Green: Provide a detailed description of intervention(s) that the Job Coach used to address the barrier and summarize the effectiveness of the intervention(s)." sqref="N28"/>
    <dataValidation allowBlank="1" showInputMessage="1" showErrorMessage="1" promptTitle="Entry 7: Narrative" prompt="Green: Enter a summary of the contact or description of any areas that Individual had difficulties or did very well (behavior, job task quantity, or job task quality)." sqref="M29"/>
    <dataValidation allowBlank="1" showInputMessage="1" showErrorMessage="1" promptTitle="Entry 7: Interventions" prompt="Green: Provide a detailed description of intervention(s) that the Job Coach used to address the barrier and summarize the effectiveness of the intervention(s)." sqref="N29"/>
    <dataValidation allowBlank="1" showInputMessage="1" showErrorMessage="1" promptTitle="Entry 8: Narrative" prompt="Green: Enter a summary of the contact or description of any areas that Individual had difficulties or did very well (behavior, job task quantity, or job task quality)." sqref="M30"/>
    <dataValidation allowBlank="1" showInputMessage="1" showErrorMessage="1" promptTitle="Entry 8: Interventions" prompt="Green: Provide a detailed description of intervention(s) that the Job Coach used to address the barrier and summarize the effectiveness of the intervention(s)." sqref="N30"/>
    <dataValidation allowBlank="1" showInputMessage="1" showErrorMessage="1" promptTitle="Entry 9: Narrative" prompt="Green: Enter a summary of the contact or description of any areas that Individual had difficulties or did very well (behavior, job task quantity, or job task quality)." sqref="M31"/>
    <dataValidation allowBlank="1" showInputMessage="1" showErrorMessage="1" promptTitle="Entry 9: Interventions" prompt="Green: Provide a detailed description of intervention(s) that the Job Coach used to address the barrier and summarize the effectiveness of the intervention(s)." sqref="N31"/>
    <dataValidation allowBlank="1" showInputMessage="1" showErrorMessage="1" promptTitle="Entry 10: Interventions" prompt="Green: Provide a detailed description of intervention(s) that the Job Coach used to address the barrier and summarize the effectiveness of the intervention(s)." sqref="N32"/>
    <dataValidation allowBlank="1" showInputMessage="1" showErrorMessage="1" promptTitle="Entry 10: Narrative" prompt="Green: Enter a summary of the contact or description of any areas that Individual had difficulties or did very well (behavior, job task quantity, or job task quality)." sqref="M32"/>
    <dataValidation allowBlank="1" showInputMessage="1" showErrorMessage="1" promptTitle="Entry 11: Narrative" prompt="Green: Enter a summary of the contact or description of any areas that Individual had difficulties or did very well (behavior, job task quantity, or job task quality)." sqref="M33"/>
    <dataValidation allowBlank="1" showInputMessage="1" showErrorMessage="1" promptTitle="Entry 11: Interventions" prompt="Green: Provide a detailed description of intervention(s) that the Job Coach used to address the barrier and summarize the effectiveness of the intervention(s)." sqref="N33"/>
    <dataValidation allowBlank="1" showInputMessage="1" showErrorMessage="1" promptTitle="Entry 12: Interventions" prompt="Green: Provide a detailed description of intervention(s) that the Job Coach used to address the barrier and summarize the effectiveness of the intervention(s)." sqref="N34"/>
    <dataValidation allowBlank="1" showInputMessage="1" showErrorMessage="1" promptTitle="Entry 12: Narrative" prompt="Green: Enter a summary of the contact or description of any areas that Individual had difficulties or did very well (behavior, job task quantity, or job task quality)." sqref="M34"/>
    <dataValidation allowBlank="1" showInputMessage="1" showErrorMessage="1" promptTitle="Entry 13: Narrative" prompt="Green: Enter a summary of the contact or description of any areas that Individual had difficulties or did very well (behavior, job task quantity, or job task quality)." sqref="M35"/>
    <dataValidation allowBlank="1" showInputMessage="1" showErrorMessage="1" promptTitle="Entry 13: Interventions" prompt="Green: Provide a detailed description of intervention(s) that the Job Coach used to address the barrier and summarize the effectiveness of the intervention(s)." sqref="N35"/>
    <dataValidation allowBlank="1" showInputMessage="1" showErrorMessage="1" promptTitle="Entry 14: Narrative" prompt="Green: Enter a summary of the contact or description of any areas that Individual had difficulties or did very well (behavior, job task quantity, or job task quality)." sqref="M36"/>
    <dataValidation allowBlank="1" showInputMessage="1" showErrorMessage="1" promptTitle="Entry 14: Interventions" prompt="Green: Provide a detailed description of intervention(s) that the Job Coach used to address the barrier and summarize the effectiveness of the intervention(s)." sqref="N36"/>
    <dataValidation allowBlank="1" showInputMessage="1" showErrorMessage="1" promptTitle="Entry 15: Interventions" prompt="Green: Provide a detailed description of intervention(s) that the Job Coach used to address the barrier and summarize the effectiveness of the intervention(s)." sqref="N37"/>
    <dataValidation allowBlank="1" showInputMessage="1" showErrorMessage="1" promptTitle="Entry 15: Narrative" prompt="Green: Enter a summary of the contact or description of any areas that Individual had difficulties or did very well (behavior, job task quantity, or job task quality)." sqref="M37"/>
    <dataValidation allowBlank="1" showInputMessage="1" showErrorMessage="1" promptTitle="Entry 16: Narrative" prompt="Green: Enter a summary of the contact or description of any areas that Individual had difficulties or did very well (behavior, job task quantity, or job task quality)." sqref="M38"/>
    <dataValidation allowBlank="1" showInputMessage="1" showErrorMessage="1" promptTitle="Entry 16: Interventions" prompt="Green: Provide a detailed description of intervention(s) that the Job Coach used to address the barrier and summarize the effectiveness of the intervention(s)." sqref="N38"/>
    <dataValidation allowBlank="1" showInputMessage="1" showErrorMessage="1" promptTitle="Entry 17: Interventions" prompt="Green: Provide a detailed description of intervention(s) that the Job Coach used to address the barrier and summarize the effectiveness of the intervention(s)." sqref="N39"/>
    <dataValidation allowBlank="1" showInputMessage="1" showErrorMessage="1" promptTitle="Entry 17: Narrative" prompt="Green: Enter a summary of the contact or description of any areas that Individual had difficulties or did very well (behavior, job task quantity, or job task quality)." sqref="M39"/>
    <dataValidation allowBlank="1" showInputMessage="1" showErrorMessage="1" promptTitle="Entry 18: Narrative" prompt="Green: Enter a summary of the contact or description of any areas that Individual had difficulties or did very well (behavior, job task quantity, or job task quality)." sqref="M40"/>
    <dataValidation allowBlank="1" showInputMessage="1" showErrorMessage="1" promptTitle="Entry 18: Interventions" prompt="Green: Provide a detailed description of intervention(s) that the Job Coach used to address the barrier and summarize the effectiveness of the intervention(s)." sqref="N40"/>
    <dataValidation allowBlank="1" showInputMessage="1" showErrorMessage="1" promptTitle="Entry 19: Interventions" prompt="Green: Provide a detailed description of intervention(s) that the Job Coach used to address the barrier and summarize the effectiveness of the intervention(s)." sqref="N41"/>
    <dataValidation allowBlank="1" showInputMessage="1" showErrorMessage="1" promptTitle="Entry 19: Narrative" prompt="Green: Enter a summary of the contact or description of any areas that Individual had difficulties or did very well (behavior, job task quantity, or job task quality)." sqref="M41"/>
    <dataValidation allowBlank="1" showInputMessage="1" showErrorMessage="1" promptTitle="Entry 20: Narrative" prompt="Green: Enter a summary of the contact or description of any areas that Individual had difficulties or did very well (behavior, job task quantity, or job task quality)." sqref="M42"/>
    <dataValidation allowBlank="1" showInputMessage="1" showErrorMessage="1" promptTitle="Entry 20: Interventions" prompt="Green: Provide a detailed description of intervention(s) that the Job Coach used to address the barrier and summarize the effectiveness of the intervention(s)." sqref="N42"/>
    <dataValidation allowBlank="1" showInputMessage="1" showErrorMessage="1" promptTitle="Entry 21: Interventions" prompt="Green: Provide a detailed description of intervention(s) that the Job Coach used to address the barrier and summarize the effectiveness of the intervention(s)." sqref="N43"/>
    <dataValidation allowBlank="1" showInputMessage="1" showErrorMessage="1" promptTitle="Entry 21: Narrative" prompt="Green: Enter a summary of the contact or description of any areas that Individual had difficulties or did very well (behavior, job task quantity, or job task quality)." sqref="M43"/>
    <dataValidation allowBlank="1" showInputMessage="1" showErrorMessage="1" promptTitle="Entry 22: Narrative" prompt="Green: Enter a summary of the contact or description of any areas that Individual had difficulties or did very well (behavior, job task quantity, or job task quality)." sqref="M44"/>
    <dataValidation allowBlank="1" showInputMessage="1" showErrorMessage="1" promptTitle="Entry 22: Interventions" prompt="Green: Provide a detailed description of intervention(s) that the Job Coach used to address the barrier and summarize the effectiveness of the intervention(s)." sqref="N44"/>
    <dataValidation allowBlank="1" showInputMessage="1" showErrorMessage="1" promptTitle="Entry 23: Interventions" prompt="Green: Provide a detailed description of intervention(s) that the Job Coach used to address the barrier and summarize the effectiveness of the intervention(s)." sqref="N45"/>
    <dataValidation allowBlank="1" showInputMessage="1" showErrorMessage="1" promptTitle="Entry 23: Narrative" prompt="Green: Enter a summary of the contact or description of any areas that Individual had difficulties or did very well (behavior, job task quantity, or job task quality)." sqref="M45"/>
    <dataValidation allowBlank="1" showInputMessage="1" showErrorMessage="1" promptTitle="Entry 24: Narrative" prompt="Green: Enter a summary of the contact or description of any areas that Individual had difficulties or did very well (behavior, job task quantity, or job task quality)." sqref="M46"/>
    <dataValidation allowBlank="1" showInputMessage="1" showErrorMessage="1" promptTitle="Entry 24: Interventions" prompt="Green: Provide a detailed description of intervention(s) that the Job Coach used to address the barrier and summarize the effectiveness of the intervention(s)." sqref="N46"/>
    <dataValidation allowBlank="1" showInputMessage="1" showErrorMessage="1" promptTitle="Entry 25: Interventions" prompt="Green: Provide a detailed description of intervention(s) that the Job Coach used to address the barrier and summarize the effectiveness of the intervention(s)." sqref="N47"/>
    <dataValidation allowBlank="1" showInputMessage="1" showErrorMessage="1" promptTitle="Entry 26: Interventions" prompt="Green: Provide a detailed description of intervention(s) that the Job Coach used to address the barrier and summarize the effectiveness of the intervention(s)." sqref="N48"/>
    <dataValidation allowBlank="1" showInputMessage="1" showErrorMessage="1" promptTitle="Entry 26: Narrative" prompt="Green: Enter a summary of the contact or description of any areas that Individual had difficulties or did very well (behavior, job task quantity, or job task quality)." sqref="M48"/>
    <dataValidation allowBlank="1" showInputMessage="1" showErrorMessage="1" promptTitle="Entry 27: Narrative" prompt="Green: Enter a summary of the contact or description of any areas that Individual had difficulties or did very well (behavior, job task quantity, or job task quality)." sqref="M49"/>
    <dataValidation allowBlank="1" showInputMessage="1" showErrorMessage="1" promptTitle="Entry 27: Interventions" prompt="Green: Provide a detailed description of intervention(s) that the Job Coach used to address the barrier and summarize the effectiveness of the intervention(s)." sqref="N49"/>
    <dataValidation allowBlank="1" showInputMessage="1" showErrorMessage="1" promptTitle="Entry 28: Narrative" prompt="Green: Enter a summary of the contact or description of any areas that Individual had difficulties or did very well (behavior, job task quantity, or job task quality)." sqref="M50"/>
    <dataValidation allowBlank="1" showInputMessage="1" showErrorMessage="1" promptTitle="Entry 28: Interventions" prompt="Green: Provide a detailed description of intervention(s) that the Job Coach used to address the barrier and summarize the effectiveness of the intervention(s)." sqref="N50"/>
    <dataValidation allowBlank="1" showInputMessage="1" showErrorMessage="1" promptTitle="Entry 29: Interventions" prompt="Green: Provide a detailed description of intervention(s) that the Job Coach used to address the barrier and summarize the effectiveness of the intervention(s)." sqref="N51"/>
    <dataValidation allowBlank="1" showInputMessage="1" showErrorMessage="1" promptTitle="Entry 29: Narrative" prompt="Green: Enter a summary of the contact or description of any areas that Individual had difficulties or did very well (behavior, job task quantity, or job task quality)." sqref="M51"/>
    <dataValidation allowBlank="1" showInputMessage="1" showErrorMessage="1" promptTitle="Entry 30: Narrative" prompt="Green: Enter a summary of the contact or description of any areas that Individual had difficulties or did very well (behavior, job task quantity, or job task quality)." sqref="M52"/>
    <dataValidation allowBlank="1" showInputMessage="1" showErrorMessage="1" promptTitle="Entry 30: Interventions" prompt="Green: Provide a detailed description of intervention(s) that the Job Coach used to address the barrier and summarize the effectiveness of the intervention(s)." sqref="N52"/>
    <dataValidation allowBlank="1" showInputMessage="1" showErrorMessage="1" promptTitle="Entry 31: Interventions" prompt="Green: Provide a detailed description of intervention(s) that the Job Coach used to address the barrier and summarize the effectiveness of the intervention(s)." sqref="N53"/>
    <dataValidation allowBlank="1" showInputMessage="1" showErrorMessage="1" promptTitle="Entry 31: Narrative" prompt="Green: Enter a summary of the contact or description of any areas that Individual had difficulties or did very well (behavior, job task quantity, or job task quality)." sqref="M53"/>
    <dataValidation allowBlank="1" showInputMessage="1" showErrorMessage="1" promptTitle="Entry 32: Narrative" prompt="Green: Enter a summary of the contact or description of any areas that Individual had difficulties or did very well (behavior, job task quantity, or job task quality)." sqref="M54"/>
    <dataValidation allowBlank="1" showInputMessage="1" showErrorMessage="1" promptTitle="Entry 32: Interventions" prompt="Green: Provide a detailed description of intervention(s) that the Job Coach used to address the barrier and summarize the effectiveness of the intervention(s)." sqref="N54"/>
    <dataValidation allowBlank="1" showInputMessage="1" showErrorMessage="1" promptTitle="Entry 33: Interventions" prompt="Green: Provide a detailed description of intervention(s) that the Job Coach used to address the barrier and summarize the effectiveness of the intervention(s)." sqref="N55"/>
    <dataValidation allowBlank="1" showInputMessage="1" showErrorMessage="1" promptTitle="Entry 33: Narrative" prompt="Green: Enter a summary of the contact or description of any areas that Individual had difficulties or did very well (behavior, job task quantity, or job task quality)." sqref="M55"/>
    <dataValidation allowBlank="1" showInputMessage="1" showErrorMessage="1" promptTitle="Entry 34: Narrative" prompt="Green: Enter a summary of the contact or description of any areas that Individual had difficulties or did very well (behavior, job task quantity, or job task quality)." sqref="M56"/>
    <dataValidation allowBlank="1" showInputMessage="1" showErrorMessage="1" promptTitle="Entry 34: Interventions" prompt="Green: Provide a detailed description of intervention(s) that the Job Coach used to address the barrier and summarize the effectiveness of the intervention(s)." sqref="N56"/>
    <dataValidation allowBlank="1" showInputMessage="1" showErrorMessage="1" promptTitle="Entry 35: Interventions" prompt="Green: Provide a detailed description of intervention(s) that the Job Coach used to address the barrier and summarize the effectiveness of the intervention(s)." sqref="N57"/>
    <dataValidation allowBlank="1" showInputMessage="1" showErrorMessage="1" promptTitle="Entry 35: Narrative" prompt="Green: Enter a summary of the contact or description of any areas that Individual had difficulties or did very well (behavior, job task quantity, or job task quality)." sqref="M57"/>
    <dataValidation allowBlank="1" showInputMessage="1" showErrorMessage="1" promptTitle="Entry 36: Narrative" prompt="Green: Enter a summary of the contact or description of any areas that Individual had difficulties or did very well (behavior, job task quantity, or job task quality)." sqref="M58"/>
    <dataValidation allowBlank="1" showInputMessage="1" showErrorMessage="1" promptTitle="Entry 36: Interventions" prompt="Green: Provide a detailed description of intervention(s) that the Job Coach used to address the barrier and summarize the effectiveness of the intervention(s)." sqref="N58"/>
    <dataValidation allowBlank="1" showInputMessage="1" showErrorMessage="1" promptTitle="Entry 37: Interventions" prompt="Green: Provide a detailed description of intervention(s) that the Job Coach used to address the barrier and summarize the effectiveness of the intervention(s)." sqref="N59"/>
    <dataValidation allowBlank="1" showInputMessage="1" showErrorMessage="1" promptTitle="Entry 37: Narrative" prompt="Green: Enter a summary of the contact or description of any areas that Individual had difficulties or did very well (behavior, job task quantity, or job task quality)." sqref="M59"/>
    <dataValidation allowBlank="1" showInputMessage="1" showErrorMessage="1" promptTitle="Entry 38: Narrative" prompt="Green: Enter a summary of the contact or description of any areas that Individual had difficulties or did very well (behavior, job task quantity, or job task quality)." sqref="M60"/>
    <dataValidation allowBlank="1" showInputMessage="1" showErrorMessage="1" promptTitle="Entry 38: Interventions" prompt="Green: Provide a detailed description of intervention(s) that the Job Coach used to address the barrier and summarize the effectiveness of the intervention(s)." sqref="N60"/>
    <dataValidation allowBlank="1" showInputMessage="1" showErrorMessage="1" promptTitle="Entry 39: Interventions" prompt="Green: Provide a detailed description of intervention(s) that the Job Coach used to address the barrier and summarize the effectiveness of the intervention(s)." sqref="N61"/>
    <dataValidation allowBlank="1" showInputMessage="1" showErrorMessage="1" promptTitle="Entry 39: Narrative" prompt="Green: Enter a summary of the contact or description of any areas that Individual had difficulties or did very well (behavior, job task quantity, or job task quality)." sqref="M61"/>
    <dataValidation allowBlank="1" showInputMessage="1" showErrorMessage="1" promptTitle="Entry 40: Narrative" prompt="Green: Enter a summary of the contact or description of any areas that Individual had difficulties or did very well (behavior, job task quantity, or job task quality)." sqref="M62"/>
    <dataValidation allowBlank="1" showInputMessage="1" showErrorMessage="1" promptTitle="Entry 40: Interventions" prompt="Green: Provide a detailed description of intervention(s) that the Job Coach used to address the barrier and summarize the effectiveness of the intervention(s)." sqref="N62"/>
    <dataValidation allowBlank="1" showInputMessage="1" showErrorMessage="1" promptTitle="Entry 41: Narrative" prompt="Green: Enter a summary of the contact or description of any areas that Individual had difficulties or did very well (behavior, job task quantity, or job task quality)." sqref="M63"/>
    <dataValidation allowBlank="1" showInputMessage="1" showErrorMessage="1" promptTitle="Entry 41: Interventions" prompt="Green: Provide a detailed description of intervention(s) that the Job Coach used to address the barrier and summarize the effectiveness of the intervention(s)." sqref="N63"/>
    <dataValidation allowBlank="1" showInputMessage="1" showErrorMessage="1" promptTitle="Entry 42: Interventions" prompt="Green: Provide a detailed description of intervention(s) that the Job Coach used to address the barrier and summarize the effectiveness of the intervention(s)." sqref="N64"/>
    <dataValidation allowBlank="1" showInputMessage="1" showErrorMessage="1" promptTitle="Entry 42: Narrative" prompt="Green: Enter a summary of the contact or description of any areas that Individual had difficulties or did very well (behavior, job task quantity, or job task quality)." sqref="M64"/>
    <dataValidation allowBlank="1" showInputMessage="1" showErrorMessage="1" promptTitle="Entry 43: Narrative" prompt="Green: Enter a summary of the contact or description of any areas that Individual had difficulties or did very well (behavior, job task quantity, or job task quality)." sqref="M65"/>
    <dataValidation allowBlank="1" showInputMessage="1" showErrorMessage="1" promptTitle="Entry 43: Interventions" prompt="Green: Provide a detailed description of intervention(s) that the Job Coach used to address the barrier and summarize the effectiveness of the intervention(s)." sqref="N65"/>
    <dataValidation allowBlank="1" showInputMessage="1" showErrorMessage="1" promptTitle="Entry 44: Interventions" prompt="Green: Provide a detailed description of intervention(s) that the Job Coach used to address the barrier and summarize the effectiveness of the intervention(s)." sqref="N66"/>
    <dataValidation allowBlank="1" showInputMessage="1" showErrorMessage="1" promptTitle="Entry 44: Narrative" prompt="Green: Enter a summary of the contact or description of any areas that Individual had difficulties or did very well (behavior, job task quantity, or job task quality)." sqref="M66"/>
    <dataValidation allowBlank="1" showInputMessage="1" showErrorMessage="1" promptTitle="Entry 45: Narrative" prompt="Green: Enter a summary of the contact or description of any areas that Individual had difficulties or did very well (behavior, job task quantity, or job task quality)." sqref="M67"/>
    <dataValidation allowBlank="1" showInputMessage="1" showErrorMessage="1" promptTitle="Entry 45: Interventions" prompt="Green: Provide a detailed description of intervention(s) that the Job Coach used to address the barrier and summarize the effectiveness of the intervention(s)." sqref="N67"/>
    <dataValidation allowBlank="1" showInputMessage="1" showErrorMessage="1" promptTitle="Entry 46: Interventions" prompt="Green: Provide a detailed description of intervention(s) that the Job Coach used to address the barrier and summarize the effectiveness of the intervention(s)." sqref="N68"/>
    <dataValidation allowBlank="1" showInputMessage="1" showErrorMessage="1" promptTitle="Entry 46: Narrative" prompt="Green: Enter a summary of the contact or description of any areas that Individual had difficulties or did very well (behavior, job task quantity, or job task quality)." sqref="M68"/>
    <dataValidation allowBlank="1" showInputMessage="1" showErrorMessage="1" promptTitle="Entry 47:  Narrative" prompt="Green: Enter a summary of the contact or description of any areas that Individual had difficulties or did very well (behavior, job task quantity, or job task quality)." sqref="M69"/>
    <dataValidation allowBlank="1" showInputMessage="1" showErrorMessage="1" promptTitle="Entry 47: Interventions" prompt="Green: Provide a detailed description of intervention(s) that the Job Coach used to address the barrier and summarize the effectiveness of the intervention(s)." sqref="N69"/>
    <dataValidation allowBlank="1" showInputMessage="1" showErrorMessage="1" promptTitle="Entry 48: Interventions" prompt="Green: Provide a detailed description of intervention(s) that the Job Coach used to address the barrier and summarize the effectiveness of the intervention(s)." sqref="N70"/>
    <dataValidation allowBlank="1" showInputMessage="1" showErrorMessage="1" promptTitle="Entry 48: Narrative" prompt="Green: Enter a summary of the contact or description of any areas that Individual had difficulties or did very well (behavior, job task quantity, or job task quality)." sqref="M70"/>
    <dataValidation allowBlank="1" showInputMessage="1" showErrorMessage="1" promptTitle="Entry 49: Narrative" prompt="Green: Enter a summary of the contact or description of any areas that Individual had difficulties or did very well (behavior, job task quantity, or job task quality)." sqref="M71"/>
    <dataValidation allowBlank="1" showInputMessage="1" showErrorMessage="1" promptTitle="Entry 49: Interventions" prompt="Green: Provide a detailed description of intervention(s) that the Job Coach used to address the barrier and summarize the effectiveness of the intervention(s)." sqref="N71"/>
    <dataValidation allowBlank="1" showInputMessage="1" showErrorMessage="1" promptTitle="Entry 50:  Interventions" prompt="Green: Provide a detailed description of intervention(s) that the Job Coach used to address the barrier and summarize the effectiveness of the intervention(s)." sqref="N72"/>
    <dataValidation allowBlank="1" showInputMessage="1" showErrorMessage="1" promptTitle="Entry 50: Narrative" prompt="Green: Enter a summary of the contact or description of any areas that Individual had difficulties or did very well (behavior, job task quantity, or job task quality)." sqref="M72"/>
    <dataValidation type="whole" allowBlank="1" showInputMessage="1" showErrorMessage="1" error="Non-Editable: Calculation" promptTitle="Entry 5: UOS" prompt="Non-Editable: Calculation" sqref="F27">
      <formula1>0</formula1>
      <formula2>100000</formula2>
    </dataValidation>
    <dataValidation type="whole" allowBlank="1" showInputMessage="1" showErrorMessage="1" error="Non-Editable: Calculation" promptTitle="Entry 6: UOS" prompt="Non-Editable: Calculation" sqref="F28">
      <formula1>0</formula1>
      <formula2>100000</formula2>
    </dataValidation>
    <dataValidation type="whole" allowBlank="1" showInputMessage="1" showErrorMessage="1" error="Non-Editable: Calculation" promptTitle="Entry 7: UOS" prompt="Non-Editable: Calculation" sqref="F29">
      <formula1>0</formula1>
      <formula2>100000</formula2>
    </dataValidation>
    <dataValidation type="whole" allowBlank="1" showInputMessage="1" showErrorMessage="1" error="Non-Editable: Calculation" promptTitle="Entry 8: UOS" prompt="Non-Editable: Calculation" sqref="F30">
      <formula1>0</formula1>
      <formula2>100000</formula2>
    </dataValidation>
    <dataValidation type="whole" allowBlank="1" showInputMessage="1" showErrorMessage="1" error="Non-Editable: Calculation" promptTitle="Entry 9: UOS" prompt="Non-Editable: Calculation" sqref="F31">
      <formula1>0</formula1>
      <formula2>100000</formula2>
    </dataValidation>
    <dataValidation type="whole" allowBlank="1" showInputMessage="1" showErrorMessage="1" error="Non-Editable: Calculation" promptTitle="Entry 10: UOS" prompt="Non-Editable: Calculation" sqref="F32">
      <formula1>0</formula1>
      <formula2>100000</formula2>
    </dataValidation>
    <dataValidation type="whole" allowBlank="1" showInputMessage="1" showErrorMessage="1" error="Non-Editable: Calculation" promptTitle="Entry 11: UOS" prompt="Non-Editable: Calculation" sqref="F33">
      <formula1>0</formula1>
      <formula2>100000</formula2>
    </dataValidation>
    <dataValidation type="whole" allowBlank="1" showInputMessage="1" showErrorMessage="1" error="Non-Editable: Calculation" promptTitle="Entry 12: UOS" prompt="Non-Editable: Calculation" sqref="F34">
      <formula1>0</formula1>
      <formula2>100000</formula2>
    </dataValidation>
    <dataValidation type="whole" allowBlank="1" showInputMessage="1" showErrorMessage="1" error="Non-Editable: Calculation" promptTitle="Entry 13: UOS" prompt="Non-Editable: Calculation" sqref="F35">
      <formula1>0</formula1>
      <formula2>100000</formula2>
    </dataValidation>
    <dataValidation type="whole" allowBlank="1" showInputMessage="1" showErrorMessage="1" error="Non-Editable: Calculation" promptTitle="Entry 14: UOS" prompt="Non-Editable: Calculation" sqref="F36">
      <formula1>0</formula1>
      <formula2>100000</formula2>
    </dataValidation>
    <dataValidation type="whole" allowBlank="1" showInputMessage="1" showErrorMessage="1" error="Non-Editable: Calculation" promptTitle="Entry 15: UOS" prompt="Non-Editable: Calculation" sqref="F37">
      <formula1>0</formula1>
      <formula2>100000</formula2>
    </dataValidation>
    <dataValidation type="whole" allowBlank="1" showInputMessage="1" showErrorMessage="1" error="Non-Editable: Calculation" promptTitle="Entry 16: UOS" prompt="Non-Editable: Calculation" sqref="F38">
      <formula1>0</formula1>
      <formula2>100000</formula2>
    </dataValidation>
    <dataValidation type="whole" allowBlank="1" showInputMessage="1" showErrorMessage="1" error="Non-Editable: Calculation" promptTitle="Entry 17: UOS" prompt="Non-Editable: Calculation" sqref="F39">
      <formula1>0</formula1>
      <formula2>100000</formula2>
    </dataValidation>
    <dataValidation type="whole" allowBlank="1" showInputMessage="1" showErrorMessage="1" error="Non-Editable: Calculation" promptTitle="Entry 18: UOS" prompt="Non-Editable: Calculation" sqref="F40">
      <formula1>0</formula1>
      <formula2>100000</formula2>
    </dataValidation>
    <dataValidation type="whole" allowBlank="1" showInputMessage="1" showErrorMessage="1" error="Non-Editable: Calculation" promptTitle="Entry 19: UOS" prompt="Non-Editable: Calculation" sqref="F41">
      <formula1>0</formula1>
      <formula2>100000</formula2>
    </dataValidation>
    <dataValidation type="whole" allowBlank="1" showInputMessage="1" showErrorMessage="1" error="Non-Editable: Calculation" promptTitle="Entry 20: UOS" prompt="Non-Editable: Calculation" sqref="F42">
      <formula1>0</formula1>
      <formula2>100000</formula2>
    </dataValidation>
    <dataValidation type="whole" allowBlank="1" showInputMessage="1" showErrorMessage="1" error="Non-Editable: Calculation" promptTitle="Entry 21: UOS" prompt="Non-Editable: Calculation" sqref="F43">
      <formula1>0</formula1>
      <formula2>100000</formula2>
    </dataValidation>
    <dataValidation type="whole" allowBlank="1" showInputMessage="1" showErrorMessage="1" error="Non-Editable: Calculation" promptTitle="Entry 22: UOS" prompt="Non-Editable: Calculation" sqref="F44">
      <formula1>0</formula1>
      <formula2>100000</formula2>
    </dataValidation>
    <dataValidation type="whole" allowBlank="1" showInputMessage="1" showErrorMessage="1" error="Non-Editable: Calculation" promptTitle="Entry 23: UOS" prompt="Non-Editable: Calculation" sqref="F45">
      <formula1>0</formula1>
      <formula2>100000</formula2>
    </dataValidation>
    <dataValidation type="whole" allowBlank="1" showInputMessage="1" showErrorMessage="1" error="Non-Editable: Calculation" promptTitle="Entry 24: UOS" prompt="Non-Editable: Calculation" sqref="F46">
      <formula1>0</formula1>
      <formula2>100000</formula2>
    </dataValidation>
    <dataValidation type="whole" allowBlank="1" showInputMessage="1" showErrorMessage="1" error="Non-Editable: Calculation" promptTitle="Entry 25: UOS" prompt="Non-Editable: Calculation" sqref="F47">
      <formula1>0</formula1>
      <formula2>100000</formula2>
    </dataValidation>
    <dataValidation type="whole" allowBlank="1" showInputMessage="1" showErrorMessage="1" error="Non-Editable: Calculation" promptTitle="Entry 26: UOS" prompt="Non-Editable: Calculation" sqref="F48">
      <formula1>0</formula1>
      <formula2>100000</formula2>
    </dataValidation>
    <dataValidation type="whole" allowBlank="1" showInputMessage="1" showErrorMessage="1" error="Non-Editable: Calculation" promptTitle="Entry 27: UOS" prompt="Non-Editable: Calculation" sqref="F49">
      <formula1>0</formula1>
      <formula2>100000</formula2>
    </dataValidation>
    <dataValidation type="whole" allowBlank="1" showInputMessage="1" showErrorMessage="1" error="Non-Editable: Calculation" promptTitle="Entry 28: UOS" prompt="Non-Editable: Calculation" sqref="F50">
      <formula1>0</formula1>
      <formula2>100000</formula2>
    </dataValidation>
    <dataValidation type="whole" allowBlank="1" showInputMessage="1" showErrorMessage="1" error="Non-Editable: Calculation" promptTitle="Entry 29: UOS" prompt="Non-Editable: Calculation" sqref="F51">
      <formula1>0</formula1>
      <formula2>100000</formula2>
    </dataValidation>
    <dataValidation type="whole" allowBlank="1" showInputMessage="1" showErrorMessage="1" error="Non-Editable: Calculation" promptTitle="Entry 30: UOS" prompt="Non-Editable: Calculation" sqref="F52">
      <formula1>0</formula1>
      <formula2>100000</formula2>
    </dataValidation>
    <dataValidation type="whole" allowBlank="1" showInputMessage="1" showErrorMessage="1" error="Non-Editable: Calculation" promptTitle="Entry 31: UOS" prompt="Non-Editable: Calculation" sqref="F53">
      <formula1>0</formula1>
      <formula2>100000</formula2>
    </dataValidation>
    <dataValidation type="whole" allowBlank="1" showInputMessage="1" showErrorMessage="1" error="Non-Editable: Calculation" promptTitle="Entry 32: UOS" prompt="Non-Editable: Calculation" sqref="F54">
      <formula1>0</formula1>
      <formula2>100000</formula2>
    </dataValidation>
    <dataValidation type="whole" allowBlank="1" showInputMessage="1" showErrorMessage="1" error="Non-Editable: Calculation" promptTitle="Entry 33: UOS" prompt="Non-Editable: Calculation" sqref="F55">
      <formula1>0</formula1>
      <formula2>100000</formula2>
    </dataValidation>
    <dataValidation type="whole" allowBlank="1" showInputMessage="1" showErrorMessage="1" error="Non-Editable: Calculation" promptTitle="Entry 34: UOS" prompt="Non-Editable: Calculation" sqref="F56">
      <formula1>0</formula1>
      <formula2>100000</formula2>
    </dataValidation>
    <dataValidation type="whole" allowBlank="1" showInputMessage="1" showErrorMessage="1" error="Non-Editable: Calculation" promptTitle="Entry 35: UOS" prompt="Non-Editable: Calculation" sqref="F57">
      <formula1>0</formula1>
      <formula2>100000</formula2>
    </dataValidation>
    <dataValidation type="whole" allowBlank="1" showInputMessage="1" showErrorMessage="1" error="Non-Editable: Calculation" promptTitle="Entry 36: UOS" prompt="Non-Editable: Calculation" sqref="F58">
      <formula1>0</formula1>
      <formula2>100000</formula2>
    </dataValidation>
    <dataValidation type="whole" allowBlank="1" showInputMessage="1" showErrorMessage="1" error="Non-Editable: Calculation" promptTitle="Entry 37: UOS" prompt="Non-Editable: Calculation" sqref="F59">
      <formula1>0</formula1>
      <formula2>100000</formula2>
    </dataValidation>
    <dataValidation type="whole" allowBlank="1" showInputMessage="1" showErrorMessage="1" error="Non-Editable: Calculation" promptTitle="Entry 38: UOS" prompt="Non-Editable: Calculation" sqref="F60">
      <formula1>0</formula1>
      <formula2>100000</formula2>
    </dataValidation>
    <dataValidation type="whole" allowBlank="1" showInputMessage="1" showErrorMessage="1" error="Non-Editable: Calculation" promptTitle="Entry 39: UOS" prompt="Non-Editable: Calculation" sqref="F61">
      <formula1>0</formula1>
      <formula2>100000</formula2>
    </dataValidation>
    <dataValidation type="whole" allowBlank="1" showInputMessage="1" showErrorMessage="1" error="Non-Editable: Calculation" promptTitle="Entry 40: UOS" prompt="Non-Editable: Calculation" sqref="F62">
      <formula1>0</formula1>
      <formula2>100000</formula2>
    </dataValidation>
    <dataValidation type="whole" allowBlank="1" showInputMessage="1" showErrorMessage="1" error="Non-Editable: Calculation" promptTitle="Entry 41: UOS" prompt="Non-Editable: Calculation" sqref="F63">
      <formula1>0</formula1>
      <formula2>100000</formula2>
    </dataValidation>
    <dataValidation type="whole" allowBlank="1" showInputMessage="1" showErrorMessage="1" error="Non-Editable: Calculation" promptTitle="Entry 42: UOS" prompt="Non-Editable: Calculation" sqref="F64">
      <formula1>0</formula1>
      <formula2>100000</formula2>
    </dataValidation>
    <dataValidation type="whole" allowBlank="1" showInputMessage="1" showErrorMessage="1" error="Non-Editable: Calculation" promptTitle="Entry 43: UOS" prompt="Non-Editable: Calculation" sqref="F65">
      <formula1>0</formula1>
      <formula2>100000</formula2>
    </dataValidation>
    <dataValidation type="whole" allowBlank="1" showInputMessage="1" showErrorMessage="1" error="Non-Editable: Calculation" promptTitle="Entry 44: UOS" prompt="Non-Editable: Calculation" sqref="F66">
      <formula1>0</formula1>
      <formula2>100000</formula2>
    </dataValidation>
    <dataValidation type="whole" allowBlank="1" showInputMessage="1" showErrorMessage="1" error="Non-Editable: Calculation" promptTitle="Entry 45: UOS" prompt="Non-Editable: Calculation" sqref="F67">
      <formula1>0</formula1>
      <formula2>100000</formula2>
    </dataValidation>
    <dataValidation type="whole" allowBlank="1" showInputMessage="1" showErrorMessage="1" error="Non-Editable: Calculation" promptTitle="Entry 46: UOS" prompt="Non-Editable: Calculation" sqref="F68">
      <formula1>0</formula1>
      <formula2>100000</formula2>
    </dataValidation>
    <dataValidation type="whole" allowBlank="1" showInputMessage="1" showErrorMessage="1" error="Non-Editable: Calculation" promptTitle="Entry 47: UOS" prompt="Non-Editable: Calculation" sqref="F69">
      <formula1>0</formula1>
      <formula2>100000</formula2>
    </dataValidation>
    <dataValidation type="whole" allowBlank="1" showInputMessage="1" showErrorMessage="1" error="Non-Editable: Calculation" promptTitle="Entry 48: UOS" prompt="Non-Editable: Calculation" sqref="F70">
      <formula1>0</formula1>
      <formula2>100000</formula2>
    </dataValidation>
    <dataValidation type="whole" allowBlank="1" showInputMessage="1" showErrorMessage="1" error="Non-Editable: Calculation" promptTitle="Entry 49: UOS" prompt="Non-Editable: Calculation" sqref="F71">
      <formula1>0</formula1>
      <formula2>100000</formula2>
    </dataValidation>
    <dataValidation type="whole" allowBlank="1" showInputMessage="1" showErrorMessage="1" error="Non-Editable: Calculation" promptTitle="Entry 50: UOS" prompt="Non-Editable: Calculation" sqref="F72">
      <formula1>0</formula1>
      <formula2>100000</formula2>
    </dataValidation>
    <dataValidation allowBlank="1" showInputMessage="1" showErrorMessage="1" prompt="Non-Editable" sqref="M13"/>
    <dataValidation type="list" allowBlank="1" showInputMessage="1" showErrorMessage="1" error="You must select an option from the drop-down list." promptTitle="Service Description 1" prompt="Green: Select the service from the drop-down list." sqref="A12:L12">
      <formula1>$R$1:$R$6</formula1>
    </dataValidation>
    <dataValidation type="list" allowBlank="1" showInputMessage="1" showErrorMessage="1" error="Must be formatted as whole number, between 1 and 4." promptTitle="Entry 49: # Participants" prompt="Green: Enter the number of participants that received the service between the start and end times." sqref="E71">
      <formula1>$S$2:$S$5</formula1>
    </dataValidation>
    <dataValidation type="list" allowBlank="1" showInputMessage="1" showErrorMessage="1" error="Must be formatted as whole number, between 1 and 4." promptTitle="Entry 48: # Participants" prompt="Green: Enter the number of participants that received the service between the start and end times." sqref="E70">
      <formula1>$S$2:$S$5</formula1>
    </dataValidation>
    <dataValidation type="list" allowBlank="1" showInputMessage="1" showErrorMessage="1" error="Must be formatted as whole number, between 1 and 4." promptTitle="Entry 47: # Participants" prompt="Green: Enter the number of participants that received the service between the start and end times." sqref="E69">
      <formula1>$S$2:$S$5</formula1>
    </dataValidation>
    <dataValidation type="list" allowBlank="1" showInputMessage="1" showErrorMessage="1" error="Must be formatted as whole number, between 1 and 4." promptTitle="Entry 46: # Participants" prompt="Green: Enter the number of participants that received the service between the start and end times." sqref="E68">
      <formula1>$S$2:$S$5</formula1>
    </dataValidation>
    <dataValidation type="list" allowBlank="1" showInputMessage="1" showErrorMessage="1" error="Must be formatted as whole number, between 1 and 4." promptTitle="Entry 45: # Participants" prompt="Green: Enter the number of participants that received the service between the start and end times." sqref="E67">
      <formula1>$S$2:$S$5</formula1>
    </dataValidation>
    <dataValidation type="list" allowBlank="1" showInputMessage="1" showErrorMessage="1" error="Must be formatted as whole number, between 1 and 4." promptTitle="Entry 44: # Participants" prompt="Green: Enter the number of participants that received the service between the start and end times." sqref="E66">
      <formula1>$S$2:$S$5</formula1>
    </dataValidation>
    <dataValidation type="list" allowBlank="1" showInputMessage="1" showErrorMessage="1" error="Must be formatted as whole number, between 1 and 4." promptTitle="Entry 43: # Participants" prompt="Green: Enter the number of participants that received the service between the start and end times." sqref="E65">
      <formula1>$S$2:$S$5</formula1>
    </dataValidation>
    <dataValidation type="list" allowBlank="1" showInputMessage="1" showErrorMessage="1" error="Must be formatted as whole number, between 1 and 4." promptTitle="Entry 42: # Participants" prompt="Green: Enter the number of participants that received the service between the start and end times." sqref="E64">
      <formula1>$S$2:$S$5</formula1>
    </dataValidation>
    <dataValidation type="list" allowBlank="1" showInputMessage="1" showErrorMessage="1" error="Must be formatted as whole number, between 1 and 4." promptTitle="Entry 41: # Participants" prompt="Green: Enter the number of participants that received the service between the start and end times." sqref="E63">
      <formula1>$S$2:$S$5</formula1>
    </dataValidation>
    <dataValidation type="list" allowBlank="1" showInputMessage="1" showErrorMessage="1" error="Must be formatted as whole number, between 1 and 4." promptTitle="Entry 40: # Participants" prompt="Green: Enter the number of participants that received the service between the start and end times." sqref="E62">
      <formula1>$S$2:$S$5</formula1>
    </dataValidation>
    <dataValidation type="list" allowBlank="1" showInputMessage="1" showErrorMessage="1" error="Must be formatted as whole number, between 1 and 4." promptTitle="Entry 39: # Participants" prompt="Green: Enter the number of participants that received the service between the start and end times." sqref="E61">
      <formula1>$S$2:$S$5</formula1>
    </dataValidation>
    <dataValidation type="list" allowBlank="1" showInputMessage="1" showErrorMessage="1" error="Must be formatted as whole number, between 1 and 4." promptTitle="Entry 38: # Participants" prompt="Green: Enter the number of participants that received the service between the start and end times." sqref="E60">
      <formula1>$S$2:$S$5</formula1>
    </dataValidation>
    <dataValidation type="list" allowBlank="1" showInputMessage="1" showErrorMessage="1" error="Must be formatted as whole number, between 1 and 4." promptTitle="Entry 37: # Participants" prompt="Green: Enter the number of participants that received the service between the start and end times." sqref="E59">
      <formula1>$S$2:$S$5</formula1>
    </dataValidation>
    <dataValidation type="list" allowBlank="1" showInputMessage="1" showErrorMessage="1" error="Must be formatted as whole number, between 1 and 4." promptTitle="Entry 36: # Participants" prompt="Green: Enter the number of participants that received the service between the start and end times." sqref="E58">
      <formula1>$S$2:$S$5</formula1>
    </dataValidation>
    <dataValidation type="list" allowBlank="1" showInputMessage="1" showErrorMessage="1" error="Must be formatted as whole number, between 1 and 4." promptTitle="Entry 35: # Participants" prompt="Green: Enter the number of participants that received the service between the start and end times." sqref="E57">
      <formula1>$S$2:$S$5</formula1>
    </dataValidation>
    <dataValidation type="list" allowBlank="1" showInputMessage="1" showErrorMessage="1" error="Must be formatted as whole number, between 1 and 4." promptTitle="Entry 34: # Participants" prompt="Green: Enter the number of participants that received the service between the start and end times." sqref="E56">
      <formula1>$S$2:$S$5</formula1>
    </dataValidation>
    <dataValidation type="list" allowBlank="1" showInputMessage="1" showErrorMessage="1" error="Must be formatted as whole number, between 1 and 4." promptTitle="Entry 33: # Participants" prompt="Green: Enter the number of participants that received the service between the start and end times." sqref="E55">
      <formula1>$S$2:$S$5</formula1>
    </dataValidation>
    <dataValidation type="list" allowBlank="1" showInputMessage="1" showErrorMessage="1" error="Must be formatted as whole number, between 1 and 4." promptTitle="Entry 32: # Participants" prompt="Green: Enter the number of participants that received the service between the start and end times." sqref="E54">
      <formula1>$S$2:$S$5</formula1>
    </dataValidation>
    <dataValidation type="list" allowBlank="1" showInputMessage="1" showErrorMessage="1" error="Must be formatted as whole number, between 1 and 4." promptTitle="Entry 31: # Participants" prompt="Green: Enter the number of participants that received the service between the start and end times." sqref="E53">
      <formula1>$S$2:$S$5</formula1>
    </dataValidation>
    <dataValidation type="list" allowBlank="1" showInputMessage="1" showErrorMessage="1" error="Must be formatted as whole number, between 1 and 4." promptTitle="Entry 30: # Participants" prompt="Green: Enter the number of participants that received the service between the start and end times." sqref="E52">
      <formula1>$S$2:$S$5</formula1>
    </dataValidation>
    <dataValidation type="list" allowBlank="1" showInputMessage="1" showErrorMessage="1" error="Must be formatted as whole number, between 1 and 4." promptTitle="Entry 29: # Participants" prompt="Green: Enter the number of participants that received the service between the start and end times." sqref="E51">
      <formula1>$S$2:$S$5</formula1>
    </dataValidation>
    <dataValidation type="list" allowBlank="1" showInputMessage="1" showErrorMessage="1" error="Must be formatted as whole number, between 1 and 4." promptTitle="Entry 28: # Participants" prompt="Green: Enter the number of participants that received the service between the start and end times." sqref="E50">
      <formula1>$S$2:$S$5</formula1>
    </dataValidation>
    <dataValidation type="list" allowBlank="1" showInputMessage="1" showErrorMessage="1" error="Must be formatted as whole number, between 1 and 4." promptTitle="Entry 27: # Participants" prompt="Green: Enter the number of participants that received the service between the start and end times." sqref="E49">
      <formula1>$S$2:$S$5</formula1>
    </dataValidation>
    <dataValidation type="list" allowBlank="1" showInputMessage="1" showErrorMessage="1" error="Must be formatted as whole number, between 1 and 4." promptTitle="Entry 26: # Participants" prompt="Green: Enter the number of participants that received the service between the start and end times." sqref="E48">
      <formula1>$S$2:$S$5</formula1>
    </dataValidation>
    <dataValidation type="list" allowBlank="1" showInputMessage="1" showErrorMessage="1" error="Must be formatted as whole number, between 1 and 4." promptTitle="Entry 25: # Participants" prompt="Green: Enter the number of participants that received the service between the start and end times." sqref="E47">
      <formula1>$S$2:$S$5</formula1>
    </dataValidation>
    <dataValidation type="list" allowBlank="1" showInputMessage="1" showErrorMessage="1" error="Must be formatted as whole number, between 1 and 4." promptTitle="Entry 24: # Participants" prompt="Green: Enter the number of participants that received the service between the start and end times." sqref="E46">
      <formula1>$S$2:$S$5</formula1>
    </dataValidation>
    <dataValidation type="list" allowBlank="1" showInputMessage="1" showErrorMessage="1" error="Must be formatted as whole number, between 1 and 4." promptTitle="Entry 23: # Participants" prompt="Green: Enter the number of participants that received the service between the start and end times." sqref="E45">
      <formula1>$S$2:$S$5</formula1>
    </dataValidation>
    <dataValidation type="list" allowBlank="1" showInputMessage="1" showErrorMessage="1" error="Must be formatted as whole number, between 1 and 4." promptTitle="Entry 22: # Participants" prompt="Green: Enter the number of participants that received the service between the start and end times." sqref="E44">
      <formula1>$S$2:$S$5</formula1>
    </dataValidation>
    <dataValidation type="list" allowBlank="1" showInputMessage="1" showErrorMessage="1" error="Must be formatted as whole number, between 1 and 4." promptTitle="Entry 21: # Participants" prompt="Green: Enter the number of participants that received the service between the start and end times." sqref="E43">
      <formula1>$S$2:$S$5</formula1>
    </dataValidation>
    <dataValidation type="list" allowBlank="1" showInputMessage="1" showErrorMessage="1" error="Must be formatted as whole number, between 1 and 4." promptTitle="Entry 20: # Participants" prompt="Green: Enter the number of participants that received the service between the start and end times." sqref="E42">
      <formula1>$S$2:$S$5</formula1>
    </dataValidation>
    <dataValidation type="list" allowBlank="1" showInputMessage="1" showErrorMessage="1" error="Must be formatted as whole number, between 1 and 4." promptTitle="Entry 19: # Participants" prompt="Green: Enter the number of participants that received the service between the start and end times." sqref="E41">
      <formula1>$S$2:$S$5</formula1>
    </dataValidation>
    <dataValidation type="list" allowBlank="1" showInputMessage="1" showErrorMessage="1" error="Must be formatted as whole number, between 1 and 4." promptTitle="Entry 18: # Participants" prompt="Green: Enter the number of participants that received the service between the start and end times." sqref="E40">
      <formula1>$S$2:$S$5</formula1>
    </dataValidation>
    <dataValidation type="list" allowBlank="1" showInputMessage="1" showErrorMessage="1" error="Must be formatted as whole number, between 1 and 4." promptTitle="Entry 17: # Participants" prompt="Green: Enter the number of participants that received the service between the start and end times." sqref="E39">
      <formula1>$S$2:$S$5</formula1>
    </dataValidation>
    <dataValidation type="list" allowBlank="1" showInputMessage="1" showErrorMessage="1" error="Must be formatted as whole number, between 1 and 4." promptTitle="Entry 16: # Participants" prompt="Green: Enter the number of participants that received the service between the start and end times." sqref="E38">
      <formula1>$S$2:$S$5</formula1>
    </dataValidation>
    <dataValidation type="list" allowBlank="1" showInputMessage="1" showErrorMessage="1" error="Must be formatted as whole number, between 1 and 4." promptTitle="Entry 15: # Participants" prompt="Green: Enter the number of participants that received the service between the start and end times." sqref="E37">
      <formula1>$S$2:$S$5</formula1>
    </dataValidation>
    <dataValidation type="list" allowBlank="1" showInputMessage="1" showErrorMessage="1" error="Must be formatted as whole number, between 1 and 4." promptTitle="Entry 14: # Participants" prompt="Green: Enter the number of participants that received the service between the start and end times." sqref="E36">
      <formula1>$S$2:$S$5</formula1>
    </dataValidation>
    <dataValidation type="list" allowBlank="1" showInputMessage="1" showErrorMessage="1" error="Must be formatted as whole number, between 1 and 4." promptTitle="Entry 13: # Participants" prompt="Green: Enter the number of participants that received the service between the start and end times." sqref="E35">
      <formula1>$S$2:$S$5</formula1>
    </dataValidation>
    <dataValidation type="list" allowBlank="1" showInputMessage="1" showErrorMessage="1" error="Must be formatted as whole number, between 1 and 4." promptTitle="Entry 12: # Participants" prompt="Green: Enter the number of participants that received the service between the start and end times." sqref="E34">
      <formula1>$S$2:$S$5</formula1>
    </dataValidation>
    <dataValidation type="list" allowBlank="1" showInputMessage="1" showErrorMessage="1" error="Must be formatted as whole number, between 1 and 4." promptTitle="Entry 11: # Participants" prompt="Green: Enter the number of participants that received the service between the start and end times." sqref="E33">
      <formula1>$S$2:$S$5</formula1>
    </dataValidation>
    <dataValidation type="list" allowBlank="1" showInputMessage="1" showErrorMessage="1" error="Must be formatted as whole number, between 1 and 4." promptTitle="Entry 10: # Participants" prompt="Green: Enter the number of participants that received the service between the start and end times." sqref="E32">
      <formula1>$S$2:$S$5</formula1>
    </dataValidation>
    <dataValidation type="list" allowBlank="1" showInputMessage="1" showErrorMessage="1" error="Must be formatted as whole number, between 1 and 4." promptTitle="Entry 9: # Participants" prompt="Green: Enter the number of participants that received the service between the start and end times." sqref="E31">
      <formula1>$S$2:$S$5</formula1>
    </dataValidation>
    <dataValidation type="list" allowBlank="1" showInputMessage="1" showErrorMessage="1" error="Must be formatted as whole number, between 1 and 4." promptTitle="Entry 8: # Participants" prompt="Green: Enter the number of participants that received the service between the start and end times." sqref="E30">
      <formula1>$S$2:$S$5</formula1>
    </dataValidation>
    <dataValidation type="list" allowBlank="1" showInputMessage="1" showErrorMessage="1" error="Must be formatted as whole number, between 1 and 4." promptTitle="Entry 7: # Participants" prompt="Green: Enter the number of participants that received the service between the start and end times." sqref="E29">
      <formula1>$S$2:$S$5</formula1>
    </dataValidation>
    <dataValidation type="list" allowBlank="1" showInputMessage="1" showErrorMessage="1" error="Must be formatted as whole number, between 1 and 4." promptTitle="Entry 6: # Participants" prompt="Green: Enter the number of participants that received the service between the start and end times." sqref="E28">
      <formula1>$S$2:$S$5</formula1>
    </dataValidation>
    <dataValidation type="list" allowBlank="1" showInputMessage="1" showErrorMessage="1" error="Must be formatted as whole number, between 1 and 4." promptTitle="Entry 5: # Participants" prompt="Green: Enter the number of participants that received the service between the start and end times." sqref="E27">
      <formula1>$S$2:$S$5</formula1>
    </dataValidation>
    <dataValidation type="list" allowBlank="1" showInputMessage="1" showErrorMessage="1" error="Must be formatted as whole number, between 1 and 4." promptTitle="Entry 4: # Participants" prompt="Enter the number of participants that received the service between the start and end times." sqref="E26">
      <formula1>$S$2:$S$5</formula1>
    </dataValidation>
    <dataValidation type="list" allowBlank="1" showInputMessage="1" showErrorMessage="1" error="Must be formatted as whole number, between 1 and 4." promptTitle="Entry 3: # Participants" prompt="Green: Enter the number of participants that received the service between the start and end times." sqref="E25">
      <formula1>$S$2:$S$5</formula1>
    </dataValidation>
    <dataValidation type="list" allowBlank="1" showInputMessage="1" showErrorMessage="1" error="Must be formatted as whole number, between 1 and 4." promptTitle="Entry 2: # Participants" prompt="Green: Enter the number of participants that received the service between the start and end times." sqref="E24">
      <formula1>$S$2:$S$5</formula1>
    </dataValidation>
    <dataValidation type="list" allowBlank="1" showInputMessage="1" showErrorMessage="1" error="You must select an option from the drop-down list." promptTitle="Entry 50: Service Area Modifier" prompt="Green: Select 1, 2, or 3 if the case qualifies for the Service Area Modifier (SAM), other leave the field NA." sqref="G72">
      <formula1>$S$1:$S$4</formula1>
    </dataValidation>
    <dataValidation type="list" allowBlank="1" showInputMessage="1" showErrorMessage="1" error="You must select an option from the drop-down list." promptTitle="Entry 49: Service Area Modifier" prompt="Green: Select 1, 2, or 3 if the case qualifies for the Service Area Modifier (SAM), other leave the field NA." sqref="G71">
      <formula1>$S$1:$S$4</formula1>
    </dataValidation>
    <dataValidation type="list" allowBlank="1" showInputMessage="1" showErrorMessage="1" error="You must select an option from the drop-down list." promptTitle="Entry 48: Service Area Modifier" prompt="Green: Select 1, 2, or 3 if the case qualifies for the Service Area Modifier (SAM), other leave the field NA." sqref="G70">
      <formula1>$S$1:$S$4</formula1>
    </dataValidation>
    <dataValidation type="list" allowBlank="1" showInputMessage="1" showErrorMessage="1" error="You must select an option from the drop-down list." promptTitle="Entry 47: Service Area Modifier" prompt="Green: Select 1, 2, or 3 if the case qualifies for the Service Area Modifier (SAM), other leave the field NA." sqref="G69">
      <formula1>$S$1:$S$4</formula1>
    </dataValidation>
    <dataValidation type="list" allowBlank="1" showInputMessage="1" showErrorMessage="1" error="You must select an option from the drop-down list." promptTitle="Entry 46: Service Area Modifier" prompt="Green: Select 1, 2, or 3 if the case qualifies for the Service Area Modifier (SAM), other leave the field NA." sqref="G68">
      <formula1>$S$1:$S$4</formula1>
    </dataValidation>
    <dataValidation type="list" allowBlank="1" showInputMessage="1" showErrorMessage="1" error="You must select an option from the drop-down list." promptTitle="Entry 45: Service Area Modifier" prompt="Green: Select 1, 2, or 3 if the case qualifies for the Service Area Modifier (SAM), other leave the field NA." sqref="G67">
      <formula1>$S$1:$S$4</formula1>
    </dataValidation>
    <dataValidation type="list" allowBlank="1" showInputMessage="1" showErrorMessage="1" error="You must select an option from the drop-down list." promptTitle="Entry 44: Service Area Modifier" prompt="Green: Select 1, 2, or 3 if the case qualifies for the Service Area Modifier (SAM), other leave the field NA." sqref="G66">
      <formula1>$S$1:$S$4</formula1>
    </dataValidation>
    <dataValidation type="list" allowBlank="1" showInputMessage="1" showErrorMessage="1" error="You must select an option from the drop-down list." promptTitle="Entry 43: Service Area Modifier" prompt="Green: Select 1, 2, or 3 if the case qualifies for the Service Area Modifier (SAM), other leave the field NA." sqref="G65">
      <formula1>$S$1:$S$4</formula1>
    </dataValidation>
    <dataValidation type="list" allowBlank="1" showInputMessage="1" showErrorMessage="1" error="You must select an option from the drop-down list." promptTitle="Entry 42: Service Area Modifier" prompt="Green: Select 1, 2, or 3 if the case qualifies for the Service Area Modifier (SAM), other leave the field NA." sqref="G64">
      <formula1>$S$1:$S$4</formula1>
    </dataValidation>
    <dataValidation type="list" allowBlank="1" showInputMessage="1" showErrorMessage="1" error="You must select an option from the drop-down list." promptTitle="Entry 41: Service Area Modifier" prompt="Green: Select 1, 2, or 3 if the case qualifies for the Service Area Modifier (SAM), other leave the field NA." sqref="G63">
      <formula1>$S$1:$S$4</formula1>
    </dataValidation>
    <dataValidation type="list" allowBlank="1" showInputMessage="1" showErrorMessage="1" error="You must select an option from the drop-down list." promptTitle="Entry 40: Service Area Modifier" prompt="Green: Select 1, 2, or 3 if the case qualifies for the Service Area Modifier (SAM), other leave the field NA." sqref="G62">
      <formula1>$S$1:$S$4</formula1>
    </dataValidation>
    <dataValidation type="list" allowBlank="1" showInputMessage="1" showErrorMessage="1" error="You must select an option from the drop-down list." promptTitle="Entry 39: Service Area Modifier" prompt="Green: Select 1, 2, or 3 if the case qualifies for the Service Area Modifier (SAM), other leave the field NA." sqref="G61">
      <formula1>$S$1:$S$4</formula1>
    </dataValidation>
    <dataValidation type="list" allowBlank="1" showInputMessage="1" showErrorMessage="1" error="You must select an option from the drop-down list." promptTitle="Entry 38: Service Area Modifier" prompt="Green: Select 1, 2, or 3 if the case qualifies for the Service Area Modifier (SAM), other leave the field NA." sqref="G60">
      <formula1>$S$1:$S$4</formula1>
    </dataValidation>
    <dataValidation type="list" allowBlank="1" showInputMessage="1" showErrorMessage="1" error="You must select an option from the drop-down list." promptTitle="Entry 37: Service Area Modifier" prompt="Green: Select 1, 2, or 3 if the case qualifies for the Service Area Modifier (SAM), other leave the field NA." sqref="G59">
      <formula1>$S$1:$S$4</formula1>
    </dataValidation>
    <dataValidation type="list" allowBlank="1" showInputMessage="1" showErrorMessage="1" error="You must select an option from the drop-down list." promptTitle="Entry 36: Service Area Modifier" prompt="Green: Select 1, 2, or 3 if the case qualifies for the Service Area Modifier (SAM), other leave the field NA." sqref="G58">
      <formula1>$S$1:$S$4</formula1>
    </dataValidation>
    <dataValidation type="list" allowBlank="1" showInputMessage="1" showErrorMessage="1" error="You must select an option from the drop-down list." promptTitle="Entry 35 Service Area Modifier" prompt="Green: Select 1, 2, or 3 if the case qualifies for the Service Area Modifier (SAM), other leave the field NA." sqref="G57">
      <formula1>$S$1:$S$4</formula1>
    </dataValidation>
    <dataValidation type="list" allowBlank="1" showInputMessage="1" showErrorMessage="1" error="You must select an option from the drop-down list." promptTitle="Entry 34: Service Area Modifier" prompt="Green: Select 1, 2, or 3 if the case qualifies for the Service Area Modifier (SAM), other leave the field NA." sqref="G56">
      <formula1>$S$1:$S$4</formula1>
    </dataValidation>
    <dataValidation type="list" allowBlank="1" showInputMessage="1" showErrorMessage="1" error="You must select an option from the drop-down list." promptTitle="Entry 33: Service Area Modifier" prompt="Green: Select 1, 2, or 3 if the case qualifies for the Service Area Modifier (SAM), other leave the field NA." sqref="G55">
      <formula1>$S$1:$S$4</formula1>
    </dataValidation>
    <dataValidation type="list" allowBlank="1" showInputMessage="1" showErrorMessage="1" error="You must select an option from the drop-down list." promptTitle="Entry 32: Service Area Modifier" prompt="Green: Select 1, 2, or 3 if the case qualifies for the Service Area Modifier (SAM), other leave the field NA." sqref="G54">
      <formula1>$S$1:$S$4</formula1>
    </dataValidation>
    <dataValidation type="list" allowBlank="1" showInputMessage="1" showErrorMessage="1" error="You must select an option from the drop-down list." promptTitle="Entry 31: Service Area Modifier" prompt="Green: Select 1, 2, or 3 if the case qualifies for the Service Area Modifier (SAM), other leave the field NA." sqref="G53">
      <formula1>$S$1:$S$4</formula1>
    </dataValidation>
    <dataValidation type="list" allowBlank="1" showInputMessage="1" showErrorMessage="1" error="You must select an option from the drop-down list." promptTitle="Entry 30: Service Area Modifier" prompt="Green: Select 1, 2, or 3 if the case qualifies for the Service Area Modifier (SAM), other leave the field NA." sqref="G52">
      <formula1>$S$1:$S$4</formula1>
    </dataValidation>
    <dataValidation type="list" allowBlank="1" showInputMessage="1" showErrorMessage="1" error="You must select an option from the drop-down list." promptTitle="Entry 29: Service Area Modifier" prompt="Green: Select 1, 2, or 3 if the case qualifies for the Service Area Modifier (SAM), other leave the field NA." sqref="G51">
      <formula1>$S$1:$S$4</formula1>
    </dataValidation>
    <dataValidation type="list" allowBlank="1" showInputMessage="1" showErrorMessage="1" error="You must select an option from the drop-down list." promptTitle="Entry 28: Service Area Modifier" prompt="Green: Select 1, 2, or 3 if the case qualifies for the Service Area Modifier (SAM), other leave the field NA." sqref="G50">
      <formula1>$S$1:$S$4</formula1>
    </dataValidation>
    <dataValidation type="list" allowBlank="1" showInputMessage="1" showErrorMessage="1" error="You must select an option from the drop-down list." promptTitle="Entry 27: Service Area Modifier" prompt="Green: Select 1, 2, or 3 if the case qualifies for the Service Area Modifier (SAM), other leave the field NA." sqref="G49">
      <formula1>$S$1:$S$4</formula1>
    </dataValidation>
    <dataValidation type="list" allowBlank="1" showInputMessage="1" showErrorMessage="1" error="You must select an option from the drop-down list." promptTitle="Entry 26: Service Area Modifier" prompt="Green: Select 1, 2, or 3 if the case qualifies for the Service Area Modifier (SAM), other leave the field NA." sqref="G48">
      <formula1>$S$1:$S$4</formula1>
    </dataValidation>
    <dataValidation type="list" allowBlank="1" showInputMessage="1" showErrorMessage="1" error="You must select an option from the drop-down list." promptTitle="Entry 25: Service Area Modifier" prompt="Green: Select 1, 2, or 3 if the case qualifies for the Service Area Modifier (SAM), other leave the field NA." sqref="G47">
      <formula1>$S$1:$S$4</formula1>
    </dataValidation>
    <dataValidation type="list" allowBlank="1" showInputMessage="1" showErrorMessage="1" error="You must select an option from the drop-down list." promptTitle="Entry 24: Service Area Modifier" prompt="Green: Select 1, 2, or 3 if the case qualifies for the Service Area Modifier (SAM), other leave the field NA." sqref="G46">
      <formula1>$S$1:$S$4</formula1>
    </dataValidation>
    <dataValidation type="list" allowBlank="1" showInputMessage="1" showErrorMessage="1" error="You must select an option from the drop-down list." promptTitle="Entry 23: Service Area Modifier" prompt="Green: Select 1, 2, or 3 if the case qualifies for the Service Area Modifier (SAM), other leave the field NA." sqref="G45">
      <formula1>$S$1:$S$4</formula1>
    </dataValidation>
    <dataValidation type="list" allowBlank="1" showInputMessage="1" showErrorMessage="1" error="You must select an option from the drop-down list." promptTitle="Entry 22: Service Area Modifier" prompt="Green: Select 1, 2, or 3 if the case qualifies for the Service Area Modifier (SAM), other leave the field NA." sqref="G44">
      <formula1>$S$1:$S$4</formula1>
    </dataValidation>
    <dataValidation type="list" allowBlank="1" showInputMessage="1" showErrorMessage="1" error="You must select an option from the drop-down list." promptTitle="Entry 21: Service Area Modifier" prompt="Green: Select 1, 2, or 3 if the case qualifies for the Service Area Modifier (SAM), other leave the field NA." sqref="G43">
      <formula1>$S$1:$S$4</formula1>
    </dataValidation>
    <dataValidation type="list" allowBlank="1" showInputMessage="1" showErrorMessage="1" error="You must select an option from the drop-down list." promptTitle="Entry 20: Service Area Modifier" prompt="Green: Select 1, 2, or 3 if the case qualifies for the Service Area Modifier (SAM), other leave the field NA." sqref="G42">
      <formula1>$S$1:$S$4</formula1>
    </dataValidation>
    <dataValidation type="list" allowBlank="1" showInputMessage="1" showErrorMessage="1" error="You must select an option from the drop-down list." promptTitle="Entry 19: Service Area Modifier" prompt="Green: Select 1, 2, or 3 if the case qualifies for the Service Area Modifier (SAM), other leave the field NA." sqref="G41">
      <formula1>$S$1:$S$4</formula1>
    </dataValidation>
    <dataValidation type="list" allowBlank="1" showInputMessage="1" showErrorMessage="1" error="You must select an option from the drop-down list." promptTitle="Entry 18: Service Area Modifier" prompt="Green: Select 1, 2, or 3 if the case qualifies for the Service Area Modifier (SAM), other leave the field NA." sqref="G40">
      <formula1>$S$1:$S$4</formula1>
    </dataValidation>
    <dataValidation type="list" allowBlank="1" showInputMessage="1" showErrorMessage="1" error="You must select an option from the drop-down list." promptTitle="Entry 17: Service Area Modifier" prompt="Green: Select 1, 2, or 3 if the case qualifies for the Service Area Modifier (SAM), other leave the field NA." sqref="G39">
      <formula1>$S$1:$S$4</formula1>
    </dataValidation>
    <dataValidation type="list" allowBlank="1" showInputMessage="1" showErrorMessage="1" error="You must select an option from the drop-down list." promptTitle="Entry 16: Service Area Modifier" prompt="Green: Select 1, 2, or 3 if the case qualifies for the Service Area Modifier (SAM), other leave the field NA." sqref="G38">
      <formula1>$S$1:$S$4</formula1>
    </dataValidation>
    <dataValidation type="list" allowBlank="1" showInputMessage="1" showErrorMessage="1" error="You must select an option from the drop-down list." promptTitle="Entry 15: Service Area Modifier" prompt="Green: Select 1, 2, or 3 if the case qualifies for the Service Area Modifier (SAM), other leave the field NA." sqref="G37">
      <formula1>$S$1:$S$4</formula1>
    </dataValidation>
    <dataValidation type="list" allowBlank="1" showInputMessage="1" showErrorMessage="1" error="You must select an option from the drop-down list." promptTitle="Entry 14: Service Area Modifier" prompt="Green: Select 1, 2, or 3 if the case qualifies for the Service Area Modifier (SAM), other leave the field NA." sqref="G36">
      <formula1>$S$1:$S$4</formula1>
    </dataValidation>
    <dataValidation type="list" allowBlank="1" showInputMessage="1" showErrorMessage="1" error="Must be formatted as whole number, between 1 and 4." promptTitle="Entry 1: # Participants" prompt="Green: Enter the number of participants that received the service between the start and end times." sqref="E72 E23">
      <formula1>$S$2:$S$5</formula1>
    </dataValidation>
    <dataValidation type="list" allowBlank="1" showInputMessage="1" showErrorMessage="1" error="You must select an option from the drop-down list." promptTitle="Entry 13: Service Area Modifier" prompt="Green: Select 1, 2, or 3 if the case qualifies for the Service Area Modifier (SAM), other leave the field NA." sqref="G35">
      <formula1>$S$1:$S$4</formula1>
    </dataValidation>
    <dataValidation type="list" allowBlank="1" showInputMessage="1" showErrorMessage="1" error="You must select an option from the drop-down list." promptTitle="Entry 12: Service Area Modifier" prompt="Green: Select 1, 2, or 3 if the case qualifies for the Service Area Modifier (SAM), other leave the field NA." sqref="G34">
      <formula1>$S$1:$S$4</formula1>
    </dataValidation>
    <dataValidation type="list" allowBlank="1" showInputMessage="1" showErrorMessage="1" error="You must select an option from the drop-down list." promptTitle="Entry 11: Service Area Modifier" prompt="Green: Select 1, 2, or 3 if the case qualifies for the Service Area Modifier (SAM), other leave the field NA." sqref="G33">
      <formula1>$S$1:$S$4</formula1>
    </dataValidation>
    <dataValidation type="list" allowBlank="1" showInputMessage="1" showErrorMessage="1" error="You must select an option from the drop-down list." promptTitle="Entry 10: Service Area Modifier" prompt="Green: Select 1, 2, or 3 if the case qualifies for the Service Area Modifier (SAM), other leave the field NA." sqref="G32">
      <formula1>$S$1:$S$4</formula1>
    </dataValidation>
    <dataValidation type="list" allowBlank="1" showInputMessage="1" showErrorMessage="1" error="You must select an option from the drop-down list." promptTitle="Entry 9: Service Area Modifier" prompt="Green: Select 1, 2, or 3 if the case qualifies for the Service Area Modifier (SAM), other leave the field NA." sqref="G31">
      <formula1>$S$1:$S$4</formula1>
    </dataValidation>
    <dataValidation type="list" allowBlank="1" showInputMessage="1" showErrorMessage="1" error="You must select an option from the drop-down list." promptTitle="Entry 8: Service Area Modifier" prompt="Green: Select 1, 2, or 3 if the case qualifies for the Service Area Modifier (SAM), other leave the field NA." sqref="G30">
      <formula1>$S$1:$S$4</formula1>
    </dataValidation>
    <dataValidation type="list" allowBlank="1" showInputMessage="1" showErrorMessage="1" error="You must select an option from the drop-down list." promptTitle="Entry 7: Service Area Modifier" prompt="Green: Select 1, 2, or 3 if the case qualifies for the Service Area Modifier (SAM), other leave the field NA." sqref="G29">
      <formula1>$S$1:$S$4</formula1>
    </dataValidation>
    <dataValidation type="list" allowBlank="1" showInputMessage="1" showErrorMessage="1" error="You must select an option from the drop-down list." promptTitle="Entry 6: Service Area Modifier" prompt="Green: Select 1, 2, or 3 if the case qualifies for the Service Area Modifier (SAM), other leave the field NA." sqref="G28">
      <formula1>$S$1:$S$4</formula1>
    </dataValidation>
    <dataValidation type="list" allowBlank="1" showInputMessage="1" showErrorMessage="1" error="You must select an option from the drop-down list." promptTitle="Entry 5: Service Area Modifier" prompt="Green: Select 1, 2, or 3 if the case qualifies for the Service Area Modifier (SAM), other leave the field NA." sqref="G27">
      <formula1>$S$1:$S$4</formula1>
    </dataValidation>
    <dataValidation type="list" allowBlank="1" showInputMessage="1" showErrorMessage="1" error="You must select an option from the drop-down list." promptTitle="Entry 4: Service Area Modifier" prompt="Green: Select 1, 2, or 3 if the case qualifies for the Service Area Modifier (SAM), other leave the field NA." sqref="G26">
      <formula1>$S$1:$S$4</formula1>
    </dataValidation>
    <dataValidation type="list" allowBlank="1" showInputMessage="1" showErrorMessage="1" error="You must select an option from the drop-down list." promptTitle="Entry 3: Service Area Modifier" prompt="Green: Select 1, 2, or 3 if the case qualifies for the Service Area Modifier (SAM), other leave the field NA." sqref="G25">
      <formula1>$S$1:$S$4</formula1>
    </dataValidation>
    <dataValidation type="list" allowBlank="1" showInputMessage="1" showErrorMessage="1" error="You must select an option from the drop-down list." promptTitle="Entry 2: Service Area Modifier" prompt="Green: Select 1, 2, or 3 if the case qualifies for the Service Area Modifier (SAM), other leave the field NA." sqref="G24">
      <formula1>$S$1:$S$4</formula1>
    </dataValidation>
    <dataValidation type="list" allowBlank="1" showInputMessage="1" showErrorMessage="1" error="You must select an option from the drop-down list." promptTitle="Entry 1: Service Area Modifier" prompt="Green: Select 1, 2, or 3 if the case qualifies for the Service Area Modifier (SAM), other leave the field NA." sqref="G23">
      <formula1>$S$1:$S$4</formula1>
    </dataValidation>
    <dataValidation type="list" allowBlank="1" showInputMessage="1" showErrorMessage="1" error="You must select an option from the drop-down list." promptTitle="Entry 1: Behavioral Indicators" prompt="Green: Does the Individual meet the Employer's Expectations for Inter-Personal Skills, Communication, Timeliness, Hygiene, etc.?  Enter the percentage of time that Individual meets the Employer’s standards." sqref="J47 J23:J24">
      <formula1>$Q$1:$Q$13</formula1>
    </dataValidation>
    <dataValidation type="list" allowBlank="1" showInputMessage="1" showErrorMessage="1" error="You must select an option from the drop-down list." promptTitle="Entry 1: Job Task Quality" prompt="Green: Does the Individual meet the Employer's Expectations for job task quality?  What percentage of time does the Individual meet the quality standards of their co-workers in the same/similar position?" sqref="K47 K23:K24">
      <formula1>$Q$1:$Q$13</formula1>
    </dataValidation>
    <dataValidation type="list" allowBlank="1" showInputMessage="1" showErrorMessage="1" error="You must select an option from the drop-down list." promptTitle="Entry 1: Job Task Quantity" prompt="Green: Does the Individual meet the Employer's Expectations for job task quantity?  What percentage of time does the Individual meet the production standards of their co-workers in the same/similar position?" sqref="L47 L23:L24">
      <formula1>$Q$1:$Q$13</formula1>
    </dataValidation>
    <dataValidation type="list" allowBlank="1" showInputMessage="1" showErrorMessage="1" error="You must select an option from the drop-down list." promptTitle="Entry 50: Contact Method" prompt="Green: Indicate the method of contact in this field, choices are: Email, In Person, Letter, Other, Remote, Service, Telephone, or Text." sqref="I72">
      <formula1>$U$1:$U$9</formula1>
    </dataValidation>
    <dataValidation type="list" allowBlank="1" showInputMessage="1" showErrorMessage="1" error="You must select an option from the drop-down list." promptTitle="Entry 49: Contact Method" prompt="Green: Indicate the method of contact in this field, choices are: Email, In Person, Letter, Other, Remote, Service, Telephone, or Text." sqref="I71">
      <formula1>$U$1:$U$9</formula1>
    </dataValidation>
    <dataValidation type="list" allowBlank="1" showInputMessage="1" showErrorMessage="1" error="You must select an option from the drop-down list." promptTitle="Entry 48: Contact Method" prompt="Green: Indicate the method of contact in this field, choices are: Email, In Person, Letter, Other, Remote, Service, Telephone, or Text." sqref="I70">
      <formula1>$U$1:$U$9</formula1>
    </dataValidation>
    <dataValidation type="list" allowBlank="1" showInputMessage="1" showErrorMessage="1" error="You must select an option from the drop-down list." promptTitle="Entry 47: Contact Method" prompt="Green: Indicate the method of contact in this field, choices are: Email, In Person, Letter, Other, Remote, Service, Telephone, or Text." sqref="I69">
      <formula1>$U$1:$U$9</formula1>
    </dataValidation>
    <dataValidation type="list" allowBlank="1" showInputMessage="1" showErrorMessage="1" error="You must select an option from the drop-down list." promptTitle="Entry 46: Contact Method" prompt="Green: Indicate the method of contact in this field, choices are: Email, In Person, Letter, Other, Remote, Service, Telephone, or Text." sqref="I68">
      <formula1>$U$1:$U$9</formula1>
    </dataValidation>
    <dataValidation type="list" allowBlank="1" showInputMessage="1" showErrorMessage="1" error="You must select an option from the drop-down list." promptTitle="Entry 45: Contact Method" prompt="Green: Indicate the method of contact in this field, choices are: Email, In Person, Letter, Other, Remote, Service, Telephone, or Text." sqref="I67">
      <formula1>$U$1:$U$9</formula1>
    </dataValidation>
    <dataValidation type="list" allowBlank="1" showInputMessage="1" showErrorMessage="1" error="You must select an option from the drop-down list." promptTitle="Entry 44: Contact Method" prompt="Green: Indicate the method of contact in this field, choices are: Email, In Person, Letter, Other, Remote, Service, Telephone, or Text." sqref="I66">
      <formula1>$U$1:$U$9</formula1>
    </dataValidation>
    <dataValidation type="list" allowBlank="1" showInputMessage="1" showErrorMessage="1" error="You must select an option from the drop-down list." promptTitle="Entry 43: Contact Method" prompt="Green: Indicate the method of contact in this field, choices are: Email, In Person, Letter, Other, Remote, Service, Telephone, or Text." sqref="I65">
      <formula1>$U$1:$U$9</formula1>
    </dataValidation>
    <dataValidation type="list" allowBlank="1" showInputMessage="1" showErrorMessage="1" error="You must select an option from the drop-down list." promptTitle="Entry 42: Contact Method" prompt="Green: Indicate the method of contact in this field, choices are: Email, In Person, Letter, Other, Remote, Service, Telephone, or Text." sqref="I64">
      <formula1>$U$1:$U$9</formula1>
    </dataValidation>
    <dataValidation type="list" allowBlank="1" showInputMessage="1" showErrorMessage="1" error="You must select an option from the drop-down list." promptTitle="Entry 41: Contact Method" prompt="Green: Indicate the method of contact in this field, choices are: Email, In Person, Letter, Other, Remote, Service, Telephone, or Text." sqref="I63">
      <formula1>$U$1:$U$9</formula1>
    </dataValidation>
    <dataValidation type="list" allowBlank="1" showInputMessage="1" showErrorMessage="1" error="You must select an option from the drop-down list." promptTitle="Entry 40: Contact Method" prompt="Green: Indicate the method of contact in this field, choices are: Email, In Person, Letter, Other, Remote, Service, Telephone, or Text." sqref="I62">
      <formula1>$U$1:$U$9</formula1>
    </dataValidation>
    <dataValidation type="list" allowBlank="1" showInputMessage="1" showErrorMessage="1" error="You must select an option from the drop-down list." promptTitle="Entry 39: Contact Method" prompt="Green: Indicate the method of contact in this field, choices are: Email, In Person, Letter, Other, Remote, Service, Telephone, or Text." sqref="I61">
      <formula1>$U$1:$U$9</formula1>
    </dataValidation>
    <dataValidation type="list" allowBlank="1" showInputMessage="1" showErrorMessage="1" error="You must select an option from the drop-down list." promptTitle="Entry 38: Contact Method" prompt="Green: Indicate the method of contact in this field, choices are: Email, In Person, Letter, Other, Remote, Service, Telephone, or Text." sqref="I60">
      <formula1>$U$1:$U$9</formula1>
    </dataValidation>
    <dataValidation type="list" allowBlank="1" showInputMessage="1" showErrorMessage="1" error="You must select an option from the drop-down list." promptTitle="Entry 37: Contact Method" prompt="Green: Indicate the method of contact in this field, choices are: Email, In Person, Letter, Other, Remote, Service, Telephone, or Text." sqref="I59">
      <formula1>$U$1:$U$9</formula1>
    </dataValidation>
    <dataValidation type="list" allowBlank="1" showInputMessage="1" showErrorMessage="1" error="You must select an option from the drop-down list." promptTitle="Entry 36: Contact Method" prompt="Green: Indicate the method of contact in this field, choices are: Email, In Person, Letter, Other, Remote, Service, Telephone, or Text." sqref="I58">
      <formula1>$U$1:$U$9</formula1>
    </dataValidation>
    <dataValidation type="list" allowBlank="1" showInputMessage="1" showErrorMessage="1" error="You must select an option from the drop-down list." promptTitle="Entry 35: Contact Method" prompt="Green: Indicate the method of contact in this field, choices are: Email, In Person, Letter, Other, Remote, Service, Telephone, or Text." sqref="I57">
      <formula1>$U$1:$U$9</formula1>
    </dataValidation>
    <dataValidation type="list" allowBlank="1" showInputMessage="1" showErrorMessage="1" error="You must select an option from the drop-down list." promptTitle="Entry 34: Contact Method" prompt="Green: Indicate the method of contact in this field, choices are: Email, In Person, Letter, Other, Remote, Service, Telephone, or Text." sqref="I56">
      <formula1>$U$1:$U$9</formula1>
    </dataValidation>
    <dataValidation type="list" allowBlank="1" showInputMessage="1" showErrorMessage="1" error="You must select an option from the drop-down list." promptTitle="Entry 33: Contact Method" prompt="Green: Indicate the method of contact in this field, choices are: Email, In Person, Letter, Other, Remote, Service, Telephone, or Text." sqref="I55">
      <formula1>$U$1:$U$9</formula1>
    </dataValidation>
    <dataValidation type="list" allowBlank="1" showInputMessage="1" showErrorMessage="1" error="You must select an option from the drop-down list." promptTitle="Entry 32: Contact Method" prompt="Green: Indicate the method of contact in this field, choices are: Email, In Person, Letter, Other, Remote, Service, Telephone, or Text." sqref="I54">
      <formula1>$U$1:$U$9</formula1>
    </dataValidation>
    <dataValidation type="list" allowBlank="1" showInputMessage="1" showErrorMessage="1" error="You must select an option from the drop-down list." promptTitle="Entry 31: Contact Method" prompt="Green: Indicate the method of contact in this field, choices are: Email, In Person, Letter, Other, Remote, Service, Telephone, or Text." sqref="I53">
      <formula1>$U$1:$U$9</formula1>
    </dataValidation>
    <dataValidation type="list" allowBlank="1" showInputMessage="1" showErrorMessage="1" error="You must select an option from the drop-down list." promptTitle="Entry 30: Contact Method" prompt="Green: Indicate the method of contact in this field, choices are: Email, In Person, Letter, Other, Remote, Service, Telephone, or Text." sqref="I52">
      <formula1>$U$1:$U$9</formula1>
    </dataValidation>
    <dataValidation type="list" allowBlank="1" showInputMessage="1" showErrorMessage="1" error="You must select an option from the drop-down list." promptTitle="Entry 29: Contact Method" prompt="Green: Indicate the method of contact in this field, choices are: Email, In Person, Letter, Other, Remote, Service, Telephone, or Text." sqref="I51">
      <formula1>$U$1:$U$9</formula1>
    </dataValidation>
    <dataValidation type="list" allowBlank="1" showInputMessage="1" showErrorMessage="1" error="You must select an option from the drop-down list." promptTitle="Entry 28: Contact Method" prompt="Green: Indicate the method of contact in this field, choices are: Email, In Person, Letter, Other, Remote, Service, Telephone, or Text." sqref="I50">
      <formula1>$U$1:$U$9</formula1>
    </dataValidation>
    <dataValidation type="list" allowBlank="1" showInputMessage="1" showErrorMessage="1" error="You must select an option from the drop-down list." promptTitle="Entry 27: Contact Method" prompt="Green: Indicate the method of contact in this field, choices are: Email, In Person, Letter, Other, Remote, Service, Telephone, or Text." sqref="I49">
      <formula1>$U$1:$U$9</formula1>
    </dataValidation>
    <dataValidation type="list" allowBlank="1" showInputMessage="1" showErrorMessage="1" error="You must select an option from the drop-down list." promptTitle="Entry 26: Contact Method" prompt="Green: Indicate the method of contact in this field, choices are: Email, In Person, Letter, Other, Remote, Service, Telephone, or Text." sqref="I48">
      <formula1>$U$1:$U$9</formula1>
    </dataValidation>
    <dataValidation type="list" allowBlank="1" showInputMessage="1" showErrorMessage="1" error="You must select an option from the drop-down list." promptTitle="Entry 25: Contact Method" prompt="Green: Indicate the method of contact in this field, choices are: Email, In Person, Letter, Other, Remote, Service, Telephone, or Text." sqref="I47">
      <formula1>$U$1:$U$9</formula1>
    </dataValidation>
    <dataValidation type="list" allowBlank="1" showInputMessage="1" showErrorMessage="1" error="You must select an option from the drop-down list." promptTitle="Entry 24: Contact Method" prompt="Green: Indicate the method of contact in this field, choices are: Email, In Person, Letter, Other, Remote, Service, Telephone, or Text." sqref="I46">
      <formula1>$U$1:$U$9</formula1>
    </dataValidation>
    <dataValidation type="list" allowBlank="1" showInputMessage="1" showErrorMessage="1" error="You must select an option from the drop-down list." promptTitle="Entry 23: Contact Method" prompt="Green: Indicate the method of contact in this field, choices are: Email, In Person, Letter, Other, Remote, Service, Telephone, or Text." sqref="I45">
      <formula1>$U$1:$U$9</formula1>
    </dataValidation>
    <dataValidation type="list" allowBlank="1" showInputMessage="1" showErrorMessage="1" error="You must select an option from the drop-down list." promptTitle="Entry 22: Contact Method" prompt="Green: Indicate the method of contact in this field, choices are: Email, In Person, Letter, Other, Remote, Service, Telephone, or Text." sqref="I44">
      <formula1>$U$1:$U$9</formula1>
    </dataValidation>
    <dataValidation type="list" allowBlank="1" showInputMessage="1" showErrorMessage="1" error="You must select an option from the drop-down list." promptTitle="Entry 21: Contact Method" prompt="Green: Indicate the method of contact in this field, choices are: Email, In Person, Letter, Other, Remote, Service, Telephone, or Text." sqref="I43">
      <formula1>$U$1:$U$9</formula1>
    </dataValidation>
    <dataValidation type="list" allowBlank="1" showInputMessage="1" showErrorMessage="1" error="You must select an option from the drop-down list." promptTitle="Entry 20: Contact Method" prompt="Green: Indicate the method of contact in this field, choices are: Email, In Person, Letter, Other, Remote, Service, Telephone, or Text." sqref="I42">
      <formula1>$U$1:$U$9</formula1>
    </dataValidation>
    <dataValidation type="list" allowBlank="1" showInputMessage="1" showErrorMessage="1" error="You must select an option from the drop-down list." promptTitle="Entry 19: Contact Method" prompt="Green: Indicate the method of contact in this field, choices are: Email, In Person, Letter, Other, Remote, Service, Telephone, or Text." sqref="I41">
      <formula1>$U$1:$U$9</formula1>
    </dataValidation>
    <dataValidation type="list" allowBlank="1" showInputMessage="1" showErrorMessage="1" error="You must select an option from the drop-down list." promptTitle="Entry 18: Contact Method" prompt="Green: Indicate the method of contact in this field, choices are: Email, In Person, Letter, Other, Remote, Service, Telephone, or Text." sqref="I40">
      <formula1>$U$1:$U$9</formula1>
    </dataValidation>
    <dataValidation type="list" allowBlank="1" showInputMessage="1" showErrorMessage="1" error="You must select an option from the drop-down list." promptTitle="Entry 17: Contact Method" prompt="Green: Indicate the method of contact in this field, choices are: Email, In Person, Letter, Other, Remote, Service, Telephone, or Text." sqref="I39">
      <formula1>$U$1:$U$9</formula1>
    </dataValidation>
    <dataValidation type="list" allowBlank="1" showInputMessage="1" showErrorMessage="1" error="You must select an option from the drop-down list." promptTitle="Entry16: Contact Method" prompt="Green: Indicate the method of contact in this field, choices are: Email, In Person, Letter, Other, Remote, Service, Telephone, or Text." sqref="I38">
      <formula1>$U$1:$U$9</formula1>
    </dataValidation>
    <dataValidation type="list" allowBlank="1" showInputMessage="1" showErrorMessage="1" error="You must select an option from the drop-down list." promptTitle="Entry 15: Contact Method" prompt="Green: Indicate the method of contact in this field, choices are: Email, In Person, Letter, Other, Remote, Service, Telephone, or Text." sqref="I37">
      <formula1>$U$1:$U$9</formula1>
    </dataValidation>
    <dataValidation type="list" allowBlank="1" showInputMessage="1" showErrorMessage="1" error="You must select an option from the drop-down list." promptTitle="Entry 14: Contact Method" prompt="Green: Indicate the method of contact in this field, choices are: Email, In Person, Letter, Other, Remote, Service, Telephone, or Text." sqref="I36">
      <formula1>$U$1:$U$9</formula1>
    </dataValidation>
    <dataValidation type="list" allowBlank="1" showInputMessage="1" showErrorMessage="1" error="You must select an option from the drop-down list." promptTitle="Entry 13: Contact Method" prompt="Green: Indicate the method of contact in this field, choices are: Email, In Person, Letter, Other, Remote, Service, Telephone, or Text." sqref="I35">
      <formula1>$U$1:$U$9</formula1>
    </dataValidation>
    <dataValidation type="list" allowBlank="1" showInputMessage="1" showErrorMessage="1" error="You must select an option from the drop-down list." promptTitle="Entry 12: Contact Method" prompt="Green: Indicate the method of contact in this field, choices are: Email, In Person, Letter, Other, Remote, Service, Telephone, or Text." sqref="I34">
      <formula1>$U$1:$U$9</formula1>
    </dataValidation>
    <dataValidation type="list" allowBlank="1" showInputMessage="1" showErrorMessage="1" error="You must select an option from the drop-down list." promptTitle="Entry 11: Contact Method" prompt="Green: Indicate the method of contact in this field, choices are: Email, In Person, Letter, Other, Remote, Service, Telephone, or Text." sqref="I33">
      <formula1>$U$1:$U$9</formula1>
    </dataValidation>
    <dataValidation type="list" allowBlank="1" showInputMessage="1" showErrorMessage="1" error="You must select an option from the drop-down list." promptTitle="Entry 10: Contact Method" prompt="Green: Indicate the method of contact in this field, choices are: Email, In Person, Letter, Other, Remote, Service, Telephone, or Text." sqref="I32">
      <formula1>$U$1:$U$9</formula1>
    </dataValidation>
    <dataValidation type="list" allowBlank="1" showInputMessage="1" showErrorMessage="1" error="You must select an option from the drop-down list." promptTitle="Entry 9: Contact Method" prompt="Green: Indicate the method of contact in this field, choices are: Email, In Person, Letter, Other, Remote, Service, Telephone, or Text." sqref="I31">
      <formula1>$U$1:$U$9</formula1>
    </dataValidation>
    <dataValidation type="list" allowBlank="1" showInputMessage="1" showErrorMessage="1" error="You must select an option from the drop-down list." promptTitle="Entry 8: Contact Method" prompt="Green: Indicate the method of contact in this field, choices are: Email, In Person, Letter, Other, Remote, Service, Telephone, or Text." sqref="I30">
      <formula1>$U$1:$U$9</formula1>
    </dataValidation>
    <dataValidation type="list" allowBlank="1" showInputMessage="1" showErrorMessage="1" error="You must select an option from the drop-down list." promptTitle="Entry 7: Contact Method" prompt="Green: Indicate the method of contact in this field, choices are: Email, In Person, Letter, Other, Remote, Service, Telephone, or Text." sqref="I29">
      <formula1>$U$1:$U$9</formula1>
    </dataValidation>
    <dataValidation type="list" allowBlank="1" showInputMessage="1" showErrorMessage="1" error="You must select an option from the drop-down list." promptTitle="Entry 6: Contact Method" prompt="Green: Indicate the method of contact in this field, choices are: Email, In Person, Letter, Other, Remote, Service, Telephone, or Text." sqref="I28">
      <formula1>$U$1:$U$9</formula1>
    </dataValidation>
    <dataValidation type="list" allowBlank="1" showInputMessage="1" showErrorMessage="1" error="You must select an option from the drop-down list." promptTitle="Entry 5: Contact Method" prompt="Green: Indicate the method of contact in this field, choices are: Email, In Person, Letter, Other, Remote, Service, Telephone, or Text." sqref="I27">
      <formula1>$U$1:$U$9</formula1>
    </dataValidation>
    <dataValidation type="list" allowBlank="1" showInputMessage="1" showErrorMessage="1" error="You must select an option from the drop-down list." promptTitle="Entry 4: Contact Method" prompt="Green: Indicate the method of contact in this field, choices are: Email, In Person, Letter, Other, Remote, Service, Telephone, or Text." sqref="I26">
      <formula1>$U$1:$U$9</formula1>
    </dataValidation>
    <dataValidation type="list" allowBlank="1" showInputMessage="1" showErrorMessage="1" error="You must select an option from the drop-down list." promptTitle="Entry 3: Contact Method" prompt="Green: Indicate the method of contact in this field, choices are: Email, In Person, Letter, Other, Remote, Service, Telephone, or Text." sqref="I25">
      <formula1>$U$1:$U$9</formula1>
    </dataValidation>
    <dataValidation type="list" allowBlank="1" showInputMessage="1" showErrorMessage="1" error="You must select an option from the drop-down list." promptTitle="Entry 2: Contact Method" prompt="Green: Indicate the method of contact in this field, choices are: Email, In Person, Letter, Other, Remote, Service, Telephone, or Text." sqref="I24">
      <formula1>$U$1:$U$9</formula1>
    </dataValidation>
    <dataValidation type="list" allowBlank="1" showInputMessage="1" showErrorMessage="1" error="You must select an option from the drop-down list." promptTitle="Entry 1: Contact Method" prompt="Green: Indicate the method of contact in this field, choices are: Email, In Person, Letter, Other, Remote, Service, Telephone, or Text." sqref="I23">
      <formula1>$U$1:$U$9</formula1>
    </dataValidation>
    <dataValidation type="list" allowBlank="1" showInputMessage="1" showErrorMessage="1" error="You must select an option from the drop-down list." promptTitle="Entry 3: Behavioral Indicators" prompt="Green: Does the Individual meet the Employer's Expectations for Inter-Personal Skills, Communication, Timeliness, Hygiene, etc.?  Enter the percentage of time that Individual meets the Employer’s standards." sqref="J25">
      <formula1>$Q$1:$Q$13</formula1>
    </dataValidation>
    <dataValidation type="list" allowBlank="1" showInputMessage="1" showErrorMessage="1" error="You must select an option from the drop-down list." promptTitle="Entry 3: Job Task Quality" prompt="Green: Does the Individual meet the Employer's Expectations for job task quality?  What percentage of time does the Individual meet the quality standards of their co-workers in the same/similar position?" sqref="K25">
      <formula1>$Q$1:$Q$13</formula1>
    </dataValidation>
    <dataValidation type="list" allowBlank="1" showInputMessage="1" showErrorMessage="1" error="You must select an option from the drop-down list." promptTitle="Entry 3: Job Task Quantity" prompt="Green: Does the Individual meet the Employer's Expectations for job task quantity?  What percentage of time does the Individual meet the production standards of their co-workers in the same/similar position?" sqref="L25">
      <formula1>$Q$1:$Q$13</formula1>
    </dataValidation>
    <dataValidation type="list" allowBlank="1" showInputMessage="1" showErrorMessage="1" error="You must select an option from the drop-down list." promptTitle="Entry 4: Behavioral Indicators" prompt="Green: Does the Individual meet the Employer's Expectations for Inter-Personal Skills, Communication, Timeliness, Hygiene, etc.?  Enter the percentage of time that Individual meets the Employer’s standards." sqref="J26">
      <formula1>$Q$1:$Q$13</formula1>
    </dataValidation>
    <dataValidation type="list" allowBlank="1" showInputMessage="1" showErrorMessage="1" error="You must select an option from the drop-down list." promptTitle="Entry 4: Job Task Quality" prompt="Green: Does the Individual meet the Employer's Expectations for job task quality?  What percentage of time does the Individual meet the quality standards of their co-workers in the same/similar position?" sqref="K26">
      <formula1>$Q$1:$Q$13</formula1>
    </dataValidation>
    <dataValidation type="list" allowBlank="1" showInputMessage="1" showErrorMessage="1" error="You must select an option from the drop-down list." promptTitle="Entry 4: Job Task Quantity" prompt="Green: Does the Individual meet the Employer's Expectations for job task quantity?  What percentage of time does the Individual meet the production standards of their co-workers in the same/similar position?" sqref="L26">
      <formula1>$Q$1:$Q$13</formula1>
    </dataValidation>
    <dataValidation type="list" allowBlank="1" showInputMessage="1" showErrorMessage="1" error="You must select an option from the drop-down list." promptTitle="Entry 5: Behavioral Indicators" prompt="Green: Does the Individual meet the Employer's Expectations for Inter-Personal Skills, Communication, Timeliness, Hygiene, etc.?  Enter the percentage of time that Individual meets the Employer’s standards." sqref="J27">
      <formula1>$Q$1:$Q$13</formula1>
    </dataValidation>
    <dataValidation type="list" allowBlank="1" showInputMessage="1" showErrorMessage="1" error="You must select an option from the drop-down list." promptTitle="Entry 5: Job Task Quality" prompt="Green: Does the Individual meet the Employer's Expectations for job task quality?  What percentage of time does the Individual meet the quality standards of their co-workers in the same/similar position?" sqref="K27">
      <formula1>$Q$1:$Q$13</formula1>
    </dataValidation>
    <dataValidation type="list" allowBlank="1" showInputMessage="1" showErrorMessage="1" error="You must select an option from the drop-down list." promptTitle="Entry 5: Job Task Quantity" prompt="Green: Does the Individual meet the Employer's Expectations for job task quantity?  What percentage of time does the Individual meet the production standards of their co-workers in the same/similar position?" sqref="L27">
      <formula1>$Q$1:$Q$13</formula1>
    </dataValidation>
    <dataValidation type="list" allowBlank="1" showInputMessage="1" showErrorMessage="1" error="You must select an option from the drop-down list." promptTitle="Entry 6: Behavioral Indicators" prompt="Green: Does the Individual meet the Employer's Expectations for Inter-Personal Skills, Communication, Timeliness, Hygiene, etc.?  Enter the percentage of time that Individual meets the Employer’s standards." sqref="J28">
      <formula1>$Q$1:$Q$13</formula1>
    </dataValidation>
    <dataValidation type="list" allowBlank="1" showInputMessage="1" showErrorMessage="1" error="You must select an option from the drop-down list." promptTitle="Entry 6: Job Task Quality" prompt="Green: Does the Individual meet the Employer's Expectations for job task quality?  What percentage of time does the Individual meet the quality standards of their co-workers in the same/similar position?" sqref="K28">
      <formula1>$Q$1:$Q$13</formula1>
    </dataValidation>
    <dataValidation type="list" allowBlank="1" showInputMessage="1" showErrorMessage="1" error="You must select an option from the drop-down list." promptTitle="Entry 6: Job Task Quantity" prompt="Green: Does the Individual meet the Employer's Expectations for job task quantity?  What percentage of time does the Individual meet the production standards of their co-workers in the same/similar position?" sqref="L28">
      <formula1>$Q$1:$Q$13</formula1>
    </dataValidation>
    <dataValidation type="list" allowBlank="1" showInputMessage="1" showErrorMessage="1" error="You must select an option from the drop-down list." promptTitle="Entry 7: Behavioral Indicators" prompt="Green: Does the Individual meet the Employer's Expectations for Inter-Personal Skills, Communication, Timeliness, Hygiene, etc.?  Enter the percentage of time that Individual meets the Employer’s standards." sqref="J29">
      <formula1>$Q$1:$Q$13</formula1>
    </dataValidation>
    <dataValidation type="list" allowBlank="1" showInputMessage="1" showErrorMessage="1" error="You must select an option from the drop-down list." promptTitle="Entry 7: Job Task Quality" prompt="Green: Does the Individual meet the Employer's Expectations for job task quality?  What percentage of time does the Individual meet the quality standards of their co-workers in the same/similar position?" sqref="K29">
      <formula1>$Q$1:$Q$13</formula1>
    </dataValidation>
    <dataValidation type="list" allowBlank="1" showInputMessage="1" showErrorMessage="1" error="You must select an option from the drop-down list." promptTitle="Entry 7: Job Task Quantity" prompt="Green: Does the Individual meet the Employer's Expectations for job task quantity?  What percentage of time does the Individual meet the production standards of their co-workers in the same/similar position?" sqref="L29">
      <formula1>$Q$1:$Q$13</formula1>
    </dataValidation>
    <dataValidation type="list" allowBlank="1" showInputMessage="1" showErrorMessage="1" error="You must select an option from the drop-down list." promptTitle="Entry 8: Behavioral Indicators" prompt="Green: Does the Individual meet the Employer's Expectations for Inter-Personal Skills, Communication, Timeliness, Hygiene, etc.?  Enter the percentage of time that Individual meets the Employer’s standards." sqref="J30">
      <formula1>$Q$1:$Q$13</formula1>
    </dataValidation>
    <dataValidation type="list" allowBlank="1" showInputMessage="1" showErrorMessage="1" error="You must select an option from the drop-down list." promptTitle="Entry 8: Job Task Quality" prompt="Green: Does the Individual meet the Employer's Expectations for job task quality?  What percentage of time does the Individual meet the quality standards of their co-workers in the same/similar position?" sqref="K30">
      <formula1>$Q$1:$Q$13</formula1>
    </dataValidation>
    <dataValidation type="list" allowBlank="1" showInputMessage="1" showErrorMessage="1" error="You must select an option from the drop-down list." promptTitle="Entry 8: Job Task Quantity" prompt="Green: Does the Individual meet the Employer's Expectations for job task quantity?  What percentage of time does the Individual meet the production standards of their co-workers in the same/similar position?" sqref="L30">
      <formula1>$Q$1:$Q$13</formula1>
    </dataValidation>
    <dataValidation type="list" allowBlank="1" showInputMessage="1" showErrorMessage="1" error="You must select an option from the drop-down list." promptTitle="Entry 9: Behavioral Indicators" prompt="Green: Does the Individual meet the Employer's Expectations for Inter-Personal Skills, Communication, Timeliness, Hygiene, etc.?  Enter the percentage of time that Individual meets the Employer’s standards." sqref="J31">
      <formula1>$Q$1:$Q$13</formula1>
    </dataValidation>
    <dataValidation type="list" allowBlank="1" showInputMessage="1" showErrorMessage="1" error="You must select an option from the drop-down list." promptTitle="Entry 9: Job Task Quality" prompt="Green: Does the Individual meet the Employer's Expectations for job task quality?  What percentage of time does the Individual meet the quality standards of their co-workers in the same/similar position?" sqref="K31">
      <formula1>$Q$1:$Q$13</formula1>
    </dataValidation>
    <dataValidation type="list" allowBlank="1" showInputMessage="1" showErrorMessage="1" error="You must select an option from the drop-down list." promptTitle="Entry 9: Job Task Quantity" prompt="Green: Does the Individual meet the Employer's Expectations for job task quantity?  What percentage of time does the Individual meet the production standards of their co-workers in the same/similar position?" sqref="L31">
      <formula1>$Q$1:$Q$13</formula1>
    </dataValidation>
    <dataValidation type="list" allowBlank="1" showInputMessage="1" showErrorMessage="1" error="You must select an option from the drop-down list." promptTitle="Entry 10: Job Task Quantity" prompt="Green: Does the Individual meet the Employer's Expectations for job task quantity?  What percentage of time does the Individual meet the production standards of their co-workers in the same/similar position?" sqref="L32">
      <formula1>$Q$1:$Q$13</formula1>
    </dataValidation>
    <dataValidation type="list" allowBlank="1" showInputMessage="1" showErrorMessage="1" error="You must select an option from the drop-down list." promptTitle="Entry 10: Job Task Quality" prompt="Green: Does the Individual meet the Employer's Expectations for job task quality?  What percentage of time does the Individual meet the quality standards of their co-workers in the same/similar position?" sqref="K32">
      <formula1>$Q$1:$Q$13</formula1>
    </dataValidation>
    <dataValidation type="list" allowBlank="1" showInputMessage="1" showErrorMessage="1" error="You must select an option from the drop-down list." promptTitle="Entry 10: Behavioral Indicators" prompt="Green: Does the Individual meet the Employer's Expectations for Inter-Personal Skills, Communication, Timeliness, Hygiene, etc.?  Enter the percentage of time that Individual meets the Employer’s standards." sqref="J32">
      <formula1>$Q$1:$Q$13</formula1>
    </dataValidation>
    <dataValidation type="list" allowBlank="1" showInputMessage="1" showErrorMessage="1" error="You must select an option from the drop-down list." promptTitle="Entry 11: Behavioral Indicators" prompt="Green: Does the Individual meet the Employer's Expectations for Inter-Personal Skills, Communication, Timeliness, Hygiene, etc.?  Enter the percentage of time that Individual meets the Employer’s standards." sqref="J33">
      <formula1>$Q$1:$Q$13</formula1>
    </dataValidation>
    <dataValidation type="list" allowBlank="1" showInputMessage="1" showErrorMessage="1" error="You must select an option from the drop-down list." promptTitle="Entry 11: Job Task Quality" prompt="Green: Does the Individual meet the Employer's Expectations for job task quality?  What percentage of time does the Individual meet the quality standards of their co-workers in the same/similar position?" sqref="K33">
      <formula1>$Q$1:$Q$13</formula1>
    </dataValidation>
    <dataValidation type="list" allowBlank="1" showInputMessage="1" showErrorMessage="1" error="You must select an option from the drop-down list." promptTitle="Entry 11: Job Task Quantity" prompt="Green: Does the Individual meet the Employer's Expectations for job task quantity?  What percentage of time does the Individual meet the production standards of their co-workers in the same/similar position?" sqref="L33">
      <formula1>$Q$1:$Q$13</formula1>
    </dataValidation>
    <dataValidation type="list" allowBlank="1" showInputMessage="1" showErrorMessage="1" error="You must select an option from the drop-down list." promptTitle="Entry 12: Job Task Quantity" prompt="Green: Does the Individual meet the Employer's Expectations for job task quantity?  What percentage of time does the Individual meet the production standards of their co-workers in the same/similar position?" sqref="L34">
      <formula1>$Q$1:$Q$13</formula1>
    </dataValidation>
    <dataValidation type="list" allowBlank="1" showInputMessage="1" showErrorMessage="1" error="You must select an option from the drop-down list." promptTitle="Entry 12: Job Task Quality" prompt="Green: Does the Individual meet the Employer's Expectations for job task quality?  What percentage of time does the Individual meet the quality standards of their co-workers in the same/similar position?" sqref="K34">
      <formula1>$Q$1:$Q$13</formula1>
    </dataValidation>
    <dataValidation type="list" allowBlank="1" showInputMessage="1" showErrorMessage="1" error="You must select an option from the drop-down list." promptTitle="Entry 12: Behavioral Indicators" prompt="Green: Does the Individual meet the Employer's Expectations for Inter-Personal Skills, Communication, Timeliness, Hygiene, etc.?  Enter the percentage of time that Individual meets the Employer’s standards." sqref="J34">
      <formula1>$Q$1:$Q$13</formula1>
    </dataValidation>
    <dataValidation type="list" allowBlank="1" showInputMessage="1" showErrorMessage="1" error="You must select an option from the drop-down list." promptTitle="Entry 13: Behavioral Indicators" prompt="Green: Does the Individual meet the Employer's Expectations for Inter-Personal Skills, Communication, Timeliness, Hygiene, etc.?  Enter the percentage of time that Individual meets the Employer’s standards." sqref="J35">
      <formula1>$Q$1:$Q$13</formula1>
    </dataValidation>
    <dataValidation type="list" allowBlank="1" showInputMessage="1" showErrorMessage="1" error="You must select an option from the drop-down list." promptTitle="Entry 13: Job Task Quality" prompt="Green: Does the Individual meet the Employer's Expectations for job task quality?  What percentage of time does the Individual meet the quality standards of their co-workers in the same/similar position?" sqref="K35">
      <formula1>$Q$1:$Q$13</formula1>
    </dataValidation>
    <dataValidation type="list" allowBlank="1" showInputMessage="1" showErrorMessage="1" error="You must select an option from the drop-down list." promptTitle="Entry 13: Job Task Quantity" prompt="Green: Does the Individual meet the Employer's Expectations for job task quantity?  What percentage of time does the Individual meet the production standards of their co-workers in the same/similar position?" sqref="L35">
      <formula1>$Q$1:$Q$13</formula1>
    </dataValidation>
    <dataValidation type="list" allowBlank="1" showInputMessage="1" showErrorMessage="1" error="You must select an option from the drop-down list." promptTitle="Entry 14: Behavioral Indicators" prompt="Green: Does the Individual meet the Employer's Expectations for Inter-Personal Skills, Communication, Timeliness, Hygiene, etc.?  Enter the percentage of time that Individual meets the Employer’s standards." sqref="J36">
      <formula1>$Q$1:$Q$13</formula1>
    </dataValidation>
    <dataValidation type="list" allowBlank="1" showInputMessage="1" showErrorMessage="1" error="You must select an option from the drop-down list." promptTitle="Entry 14: Job Task Quality" prompt="Green: Does the Individual meet the Employer's Expectations for job task quality?  What percentage of time does the Individual meet the quality standards of their co-workers in the same/similar position?" sqref="K36">
      <formula1>$Q$1:$Q$13</formula1>
    </dataValidation>
    <dataValidation type="list" allowBlank="1" showInputMessage="1" showErrorMessage="1" error="You must select an option from the drop-down list." promptTitle="Entry 14: Job Task Quantity" prompt="Green: Does the Individual meet the Employer's Expectations for job task quantity?  What percentage of time does the Individual meet the production standards of their co-workers in the same/similar position?" sqref="L36">
      <formula1>$Q$1:$Q$13</formula1>
    </dataValidation>
    <dataValidation type="list" allowBlank="1" showInputMessage="1" showErrorMessage="1" error="You must select an option from the drop-down list." promptTitle="Entry 15: Job Task Quantity" prompt="Green: Does the Individual meet the Employer's Expectations for job task quantity?  What percentage of time does the Individual meet the production standards of their co-workers in the same/similar position?" sqref="L37">
      <formula1>$Q$1:$Q$13</formula1>
    </dataValidation>
    <dataValidation type="list" allowBlank="1" showInputMessage="1" showErrorMessage="1" error="You must select an option from the drop-down list." promptTitle="Entry 15: Job Task Quality" prompt="Green: Does the Individual meet the Employer's Expectations for job task quality?  What percentage of time does the Individual meet the quality standards of their co-workers in the same/similar position?" sqref="K37">
      <formula1>$Q$1:$Q$13</formula1>
    </dataValidation>
    <dataValidation type="list" allowBlank="1" showInputMessage="1" showErrorMessage="1" error="You must select an option from the drop-down list." promptTitle="Entry 15: Behavioral Indicators" prompt="Green: Does the Individual meet the Employer's Expectations for Inter-Personal Skills, Communication, Timeliness, Hygiene, etc.?  Enter the percentage of time that Individual meets the Employer’s standards." sqref="J37">
      <formula1>$Q$1:$Q$13</formula1>
    </dataValidation>
    <dataValidation type="list" allowBlank="1" showInputMessage="1" showErrorMessage="1" error="You must select an option from the drop-down list." promptTitle="Entry 16: Behavioral Indicators" prompt="Green: Does the Individual meet the Employer's Expectations for Inter-Personal Skills, Communication, Timeliness, Hygiene, etc.?  Enter the percentage of time that Individual meets the Employer’s standards." sqref="J38">
      <formula1>$Q$1:$Q$13</formula1>
    </dataValidation>
    <dataValidation type="list" allowBlank="1" showInputMessage="1" showErrorMessage="1" error="You must select an option from the drop-down list." promptTitle="Entry 16: Job Task Quality" prompt="Green: Does the Individual meet the Employer's Expectations for job task quality?  What percentage of time does the Individual meet the quality standards of their co-workers in the same/similar position?" sqref="K38">
      <formula1>$Q$1:$Q$13</formula1>
    </dataValidation>
    <dataValidation type="list" allowBlank="1" showInputMessage="1" showErrorMessage="1" error="You must select an option from the drop-down list." promptTitle="Entry 16: Job Task Quantity" prompt="Green: Does the Individual meet the Employer's Expectations for job task quantity?  What percentage of time does the Individual meet the production standards of their co-workers in the same/similar position?" sqref="L38">
      <formula1>$Q$1:$Q$13</formula1>
    </dataValidation>
    <dataValidation type="list" allowBlank="1" showInputMessage="1" showErrorMessage="1" error="You must select an option from the drop-down list." promptTitle="Entry 17: Job Task Quantity" prompt="Green: Does the Individual meet the Employer's Expectations for job task quantity?  What percentage of time does the Individual meet the production standards of their co-workers in the same/similar position?" sqref="L39">
      <formula1>$Q$1:$Q$13</formula1>
    </dataValidation>
    <dataValidation type="list" allowBlank="1" showInputMessage="1" showErrorMessage="1" error="You must select an option from the drop-down list." promptTitle="Entry 17: Job Task Quality" prompt="Green: Does the Individual meet the Employer's Expectations for job task quality?  What percentage of time does the Individual meet the quality standards of their co-workers in the same/similar position?" sqref="K39">
      <formula1>$Q$1:$Q$13</formula1>
    </dataValidation>
    <dataValidation type="list" allowBlank="1" showInputMessage="1" showErrorMessage="1" error="You must select an option from the drop-down list." promptTitle="Entry 17: Behavioral Indicators" prompt="Green: Does the Individual meet the Employer's Expectations for Inter-Personal Skills, Communication, Timeliness, Hygiene, etc.?  Enter the percentage of time that Individual meets the Employer’s standards." sqref="J39">
      <formula1>$Q$1:$Q$13</formula1>
    </dataValidation>
    <dataValidation type="list" allowBlank="1" showInputMessage="1" showErrorMessage="1" error="You must select an option from the drop-down list." promptTitle="Entry 18: Behavioral Indicators" prompt="Green: Does the Individual meet the Employer's Expectations for Inter-Personal Skills, Communication, Timeliness, Hygiene, etc.?  Enter the percentage of time that Individual meets the Employer’s standards." sqref="J40">
      <formula1>$Q$1:$Q$13</formula1>
    </dataValidation>
    <dataValidation type="list" allowBlank="1" showInputMessage="1" showErrorMessage="1" error="You must select an option from the drop-down list." promptTitle="Entry 18: Job Task Quality" prompt="Green: Does the Individual meet the Employer's Expectations for job task quality?  What percentage of time does the Individual meet the quality standards of their co-workers in the same/similar position?" sqref="K40">
      <formula1>$Q$1:$Q$13</formula1>
    </dataValidation>
    <dataValidation type="list" allowBlank="1" showInputMessage="1" showErrorMessage="1" error="You must select an option from the drop-down list." promptTitle="Entry 18: Job Task Quantity" prompt="Green: Does the Individual meet the Employer's Expectations for job task quantity?  What percentage of time does the Individual meet the production standards of their co-workers in the same/similar position?" sqref="L40">
      <formula1>$Q$1:$Q$13</formula1>
    </dataValidation>
    <dataValidation type="list" allowBlank="1" showInputMessage="1" showErrorMessage="1" error="You must select an option from the drop-down list." promptTitle="Entry 19: Job Task Quantity" prompt="Green: Does the Individual meet the Employer's Expectations for job task quantity?  What percentage of time does the Individual meet the production standards of their co-workers in the same/similar position?" sqref="L41">
      <formula1>$Q$1:$Q$13</formula1>
    </dataValidation>
    <dataValidation type="list" allowBlank="1" showInputMessage="1" showErrorMessage="1" error="You must select an option from the drop-down list." promptTitle="Entry 19: Job Task Quality" prompt="Green: Does the Individual meet the Employer's Expectations for job task quality?  What percentage of time does the Individual meet the quality standards of their co-workers in the same/similar position?" sqref="K41">
      <formula1>$Q$1:$Q$13</formula1>
    </dataValidation>
    <dataValidation type="list" allowBlank="1" showInputMessage="1" showErrorMessage="1" error="You must select an option from the drop-down list." promptTitle="Entry 19: Behavioral Indicators" prompt="Green: Does the Individual meet the Employer's Expectations for Inter-Personal Skills, Communication, Timeliness, Hygiene, etc.?  Enter the percentage of time that Individual meets the Employer’s standards." sqref="J41">
      <formula1>$Q$1:$Q$13</formula1>
    </dataValidation>
    <dataValidation type="list" allowBlank="1" showInputMessage="1" showErrorMessage="1" error="You must select an option from the drop-down list." promptTitle="Entry 20: Behavioral Indicators" prompt="Green: Does the Individual meet the Employer's Expectations for Inter-Personal Skills, Communication, Timeliness, Hygiene, etc.?  Enter the percentage of time that Individual meets the Employer’s standards." sqref="J42">
      <formula1>$Q$1:$Q$13</formula1>
    </dataValidation>
    <dataValidation type="list" allowBlank="1" showInputMessage="1" showErrorMessage="1" error="You must select an option from the drop-down list." promptTitle="Entry 20: Job Task Quality" prompt="Green: Does the Individual meet the Employer's Expectations for job task quality?  What percentage of time does the Individual meet the quality standards of their co-workers in the same/similar position?" sqref="K42">
      <formula1>$Q$1:$Q$13</formula1>
    </dataValidation>
    <dataValidation type="list" allowBlank="1" showInputMessage="1" showErrorMessage="1" error="You must select an option from the drop-down list." promptTitle="Entry 20: Job Task Quantity" prompt="Green: Does the Individual meet the Employer's Expectations for job task quantity?  What percentage of time does the Individual meet the production standards of their co-workers in the same/similar position?" sqref="L42">
      <formula1>$Q$1:$Q$13</formula1>
    </dataValidation>
    <dataValidation type="list" allowBlank="1" showInputMessage="1" showErrorMessage="1" error="You must select an option from the drop-down list." promptTitle="Entry 21: Job Task Quantity" prompt="Green: Does the Individual meet the Employer's Expectations for job task quantity?  What percentage of time does the Individual meet the production standards of their co-workers in the same/similar position?" sqref="L43">
      <formula1>$Q$1:$Q$13</formula1>
    </dataValidation>
    <dataValidation type="list" allowBlank="1" showInputMessage="1" showErrorMessage="1" error="You must select an option from the drop-down list." promptTitle="Entry 21: Job Task Quality" prompt="Green: Does the Individual meet the Employer's Expectations for job task quality?  What percentage of time does the Individual meet the quality standards of their co-workers in the same/similar position?" sqref="K43">
      <formula1>$Q$1:$Q$13</formula1>
    </dataValidation>
    <dataValidation type="list" allowBlank="1" showInputMessage="1" showErrorMessage="1" error="You must select an option from the drop-down list." promptTitle="Entry 21: Behavioral Indicators" prompt="Green: Does the Individual meet the Employer's Expectations for Inter-Personal Skills, Communication, Timeliness, Hygiene, etc.?  Enter the percentage of time that Individual meets the Employer’s standards." sqref="J43">
      <formula1>$Q$1:$Q$13</formula1>
    </dataValidation>
    <dataValidation type="list" allowBlank="1" showInputMessage="1" showErrorMessage="1" error="You must select an option from the drop-down list." promptTitle="Entry 22: Behavioral Indicators" prompt="Green: Does the Individual meet the Employer's Expectations for Inter-Personal Skills, Communication, Timeliness, Hygiene, etc.?  Enter the percentage of time that Individual meets the Employer’s standards." sqref="J44">
      <formula1>$Q$1:$Q$13</formula1>
    </dataValidation>
    <dataValidation type="list" allowBlank="1" showInputMessage="1" showErrorMessage="1" error="You must select an option from the drop-down list." promptTitle="Entry 22: Job Task Quality" prompt="Green: Does the Individual meet the Employer's Expectations for job task quality?  What percentage of time does the Individual meet the quality standards of their co-workers in the same/similar position?" sqref="K44">
      <formula1>$Q$1:$Q$13</formula1>
    </dataValidation>
    <dataValidation type="list" allowBlank="1" showInputMessage="1" showErrorMessage="1" error="You must select an option from the drop-down list." promptTitle="Entry 22: Job Task Quantity" prompt="Green: Does the Individual meet the Employer's Expectations for job task quantity?  What percentage of time does the Individual meet the production standards of their co-workers in the same/similar position?" sqref="L44">
      <formula1>$Q$1:$Q$13</formula1>
    </dataValidation>
    <dataValidation type="list" allowBlank="1" showInputMessage="1" showErrorMessage="1" error="You must select an option from the drop-down list." promptTitle="Entry 23:  Job Task Quantity" prompt="Green: Does the Individual meet the Employer's Expectations for job task quantity?  What percentage of time does the Individual meet the production standards of their co-workers in the same/similar position?" sqref="L45">
      <formula1>$Q$1:$Q$13</formula1>
    </dataValidation>
    <dataValidation type="list" allowBlank="1" showInputMessage="1" showErrorMessage="1" error="You must select an option from the drop-down list." promptTitle="Entry 23: Job Task Quality" prompt="Green: Does the Individual meet the Employer's Expectations for job task quality?  What percentage of time does the Individual meet the quality standards of their co-workers in the same/similar position?" sqref="K45">
      <formula1>$Q$1:$Q$13</formula1>
    </dataValidation>
    <dataValidation type="list" allowBlank="1" showInputMessage="1" showErrorMessage="1" error="You must select an option from the drop-down list." promptTitle="Entry 23: Behavioral Indicators" prompt="Green: Does the Individual meet the Employer's Expectations for Inter-Personal Skills, Communication, Timeliness, Hygiene, etc.?  Enter the percentage of time that Individual meets the Employer’s standards." sqref="J45">
      <formula1>$Q$1:$Q$13</formula1>
    </dataValidation>
    <dataValidation type="list" allowBlank="1" showInputMessage="1" showErrorMessage="1" error="You must select an option from the drop-down list." promptTitle="Entry 24: Behavioral Indicators" prompt="Green: Does the Individual meet the Employer's Expectations for Inter-Personal Skills, Communication, Timeliness, Hygiene, etc.?  Enter the percentage of time that Individual meets the Employer’s standards." sqref="J46">
      <formula1>$Q$1:$Q$13</formula1>
    </dataValidation>
    <dataValidation type="list" allowBlank="1" showInputMessage="1" showErrorMessage="1" error="You must select an option from the drop-down list." promptTitle="Entry 24: Job Task Quality" prompt="Green: Does the Individual meet the Employer's Expectations for job task quality?  What percentage of time does the Individual meet the quality standards of their co-workers in the same/similar position?" sqref="K46">
      <formula1>$Q$1:$Q$13</formula1>
    </dataValidation>
    <dataValidation type="list" allowBlank="1" showInputMessage="1" showErrorMessage="1" error="You must select an option from the drop-down list." promptTitle="Entry 24: Job Task Quantity" prompt="Green: Does the Individual meet the Employer's Expectations for job task quantity?  What percentage of time does the Individual meet the production standards of their co-workers in the same/similar position?" sqref="L46">
      <formula1>$Q$1:$Q$13</formula1>
    </dataValidation>
    <dataValidation type="list" allowBlank="1" showInputMessage="1" showErrorMessage="1" error="You must select an option from the drop-down list." promptTitle="Entry 26: Job Task Quantity" prompt="Green: Does the Individual meet the Employer's Expectations for job task quantity?  What percentage of time does the Individual meet the production standards of their co-workers in the same/similar position?" sqref="L48">
      <formula1>$Q$1:$Q$13</formula1>
    </dataValidation>
    <dataValidation type="list" allowBlank="1" showInputMessage="1" showErrorMessage="1" error="You must select an option from the drop-down list." promptTitle="Entry 26: Job Task Quality" prompt="Green: Does the Individual meet the Employer's Expectations for job task quality?  What percentage of time does the Individual meet the quality standards of their co-workers in the same/similar position?" sqref="K48">
      <formula1>$Q$1:$Q$13</formula1>
    </dataValidation>
    <dataValidation type="list" allowBlank="1" showInputMessage="1" showErrorMessage="1" error="You must select an option from the drop-down list." promptTitle="Entry 26:  Behavioral Indicators" prompt="Green: Does the Individual meet the Employer's Expectations for Inter-Personal Skills, Communication, Timeliness, Hygiene, etc.?  Enter the percentage of time that Individual meets the Employer’s standards." sqref="J48">
      <formula1>$Q$1:$Q$13</formula1>
    </dataValidation>
    <dataValidation type="list" allowBlank="1" showInputMessage="1" showErrorMessage="1" error="You must select an option from the drop-down list." promptTitle="Entry 27: Job Task Quality" prompt="Green: Does the Individual meet the Employer's Expectations for job task quality?  What percentage of time does the Individual meet the quality standards of their co-workers in the same/similar position?" sqref="K49">
      <formula1>$Q$1:$Q$13</formula1>
    </dataValidation>
    <dataValidation type="list" allowBlank="1" showInputMessage="1" showErrorMessage="1" error="You must select an option from the drop-down list." promptTitle="Entry 27: Job Task Quantity" prompt="Green: Does the Individual meet the Employer's Expectations for job task quantity?  What percentage of time does the Individual meet the production standards of their co-workers in the same/similar position?" sqref="L49">
      <formula1>$Q$1:$Q$13</formula1>
    </dataValidation>
    <dataValidation type="list" allowBlank="1" showInputMessage="1" showErrorMessage="1" error="You must select an option from the drop-down list." promptTitle="Entry 27: Behavioral Indicators" prompt="Green: Does the Individual meet the Employer's Expectations for Inter-Personal Skills, Communication, Timeliness, Hygiene, etc.?  Enter the percentage of time that Individual meets the Employer’s standards." sqref="J49">
      <formula1>$Q$1:$Q$13</formula1>
    </dataValidation>
    <dataValidation type="list" allowBlank="1" showInputMessage="1" showErrorMessage="1" error="You must select an option from the drop-down list." promptTitle="Entry 28: Behavioral Indicators" prompt="Green: Does the Individual meet the Employer's Expectations for Inter-Personal Skills, Communication, Timeliness, Hygiene, etc.?  Enter the percentage of time that Individual meets the Employer’s standards." sqref="J50">
      <formula1>$Q$1:$Q$13</formula1>
    </dataValidation>
    <dataValidation type="list" allowBlank="1" showInputMessage="1" showErrorMessage="1" error="You must select an option from the drop-down list." promptTitle="Entry 28: Job Task Quality" prompt="Green: Does the Individual meet the Employer's Expectations for job task quality?  What percentage of time does the Individual meet the quality standards of their co-workers in the same/similar position?" sqref="K50">
      <formula1>$Q$1:$Q$13</formula1>
    </dataValidation>
    <dataValidation type="list" allowBlank="1" showInputMessage="1" showErrorMessage="1" error="You must select an option from the drop-down list." promptTitle="Entry 28: Job Task Quantity" prompt="Green: Does the Individual meet the Employer's Expectations for job task quantity?  What percentage of time does the Individual meet the production standards of their co-workers in the same/similar position?" sqref="L50">
      <formula1>$Q$1:$Q$13</formula1>
    </dataValidation>
    <dataValidation type="list" allowBlank="1" showInputMessage="1" showErrorMessage="1" error="You must select an option from the drop-down list." promptTitle="Entry 29: Job Task Quantity" prompt="Green: Does the Individual meet the Employer's Expectations for job task quantity?  What percentage of time does the Individual meet the production standards of their co-workers in the same/similar position?" sqref="L51">
      <formula1>$Q$1:$Q$13</formula1>
    </dataValidation>
    <dataValidation type="list" allowBlank="1" showInputMessage="1" showErrorMessage="1" error="You must select an option from the drop-down list." promptTitle="Entry 29: Job Task Quality" prompt="Green: Does the Individual meet the Employer's Expectations for job task quality?  What percentage of time does the Individual meet the quality standards of their co-workers in the same/similar position?" sqref="K51">
      <formula1>$Q$1:$Q$13</formula1>
    </dataValidation>
    <dataValidation type="list" allowBlank="1" showInputMessage="1" showErrorMessage="1" error="You must select an option from the drop-down list." promptTitle="Entry 29: Behavioral Indicators" prompt="Green: Does the Individual meet the Employer's Expectations for Inter-Personal Skills, Communication, Timeliness, Hygiene, etc.?  Enter the percentage of time that Individual meets the Employer’s standards." sqref="J51">
      <formula1>$Q$1:$Q$13</formula1>
    </dataValidation>
    <dataValidation type="list" allowBlank="1" showInputMessage="1" showErrorMessage="1" error="You must select an option from the drop-down list." promptTitle="Entry 30: Behavioral Indicators" prompt="Green: Does the Individual meet the Employer's Expectations for Inter-Personal Skills, Communication, Timeliness, Hygiene, etc.?  Enter the percentage of time that Individual meets the Employer’s standards." sqref="J52">
      <formula1>$Q$1:$Q$13</formula1>
    </dataValidation>
    <dataValidation type="list" allowBlank="1" showInputMessage="1" showErrorMessage="1" error="You must select an option from the drop-down list." promptTitle="Entry 30: Job Task Quality" prompt="Green: Does the Individual meet the Employer's Expectations for job task quality?  What percentage of time does the Individual meet the quality standards of their co-workers in the same/similar position?" sqref="K52">
      <formula1>$Q$1:$Q$13</formula1>
    </dataValidation>
    <dataValidation type="list" allowBlank="1" showInputMessage="1" showErrorMessage="1" error="You must select an option from the drop-down list." promptTitle="Entry 30: Job Task Quantity" prompt="Green: Does the Individual meet the Employer's Expectations for job task quantity?  What percentage of time does the Individual meet the production standards of their co-workers in the same/similar position?" sqref="L52">
      <formula1>$Q$1:$Q$13</formula1>
    </dataValidation>
    <dataValidation type="list" allowBlank="1" showInputMessage="1" showErrorMessage="1" error="You must select an option from the drop-down list." promptTitle="Entry 31: Job Task Quantity" prompt="Green: Does the Individual meet the Employer's Expectations for job task quantity?  What percentage of time does the Individual meet the production standards of their co-workers in the same/similar position?" sqref="L53">
      <formula1>$Q$1:$Q$13</formula1>
    </dataValidation>
    <dataValidation type="list" allowBlank="1" showInputMessage="1" showErrorMessage="1" error="You must select an option from the drop-down list." promptTitle="Entry 31: Job Task Quality" prompt="Green: Does the Individual meet the Employer's Expectations for job task quality?  What percentage of time does the Individual meet the quality standards of their co-workers in the same/similar position?" sqref="K53">
      <formula1>$Q$1:$Q$13</formula1>
    </dataValidation>
    <dataValidation type="list" allowBlank="1" showInputMessage="1" showErrorMessage="1" error="You must select an option from the drop-down list." promptTitle="Entry 31: Behavioral Indicators" prompt="Green: Does the Individual meet the Employer's Expectations for Inter-Personal Skills, Communication, Timeliness, Hygiene, etc.?  Enter the percentage of time that Individual meets the Employer’s standards." sqref="J53">
      <formula1>$Q$1:$Q$13</formula1>
    </dataValidation>
    <dataValidation type="list" allowBlank="1" showInputMessage="1" showErrorMessage="1" error="You must select an option from the drop-down list." promptTitle="Entry 32: Behavioral Indicators" prompt="Green: Does the Individual meet the Employer's Expectations for Inter-Personal Skills, Communication, Timeliness, Hygiene, etc.?  Enter the percentage of time that Individual meets the Employer’s standards." sqref="J54">
      <formula1>$Q$1:$Q$13</formula1>
    </dataValidation>
    <dataValidation type="list" allowBlank="1" showInputMessage="1" showErrorMessage="1" error="You must select an option from the drop-down list." promptTitle="Entry 32: Job Task Quality" prompt="Green: Does the Individual meet the Employer's Expectations for job task quality?  What percentage of time does the Individual meet the quality standards of their co-workers in the same/similar position?" sqref="K54">
      <formula1>$Q$1:$Q$13</formula1>
    </dataValidation>
    <dataValidation type="list" allowBlank="1" showInputMessage="1" showErrorMessage="1" error="You must select an option from the drop-down list." promptTitle="Entry 32: Job Task Quantity" prompt="Green: Does the Individual meet the Employer's Expectations for job task quantity?  What percentage of time does the Individual meet the production standards of their co-workers in the same/similar position?" sqref="L54">
      <formula1>$Q$1:$Q$13</formula1>
    </dataValidation>
    <dataValidation type="list" allowBlank="1" showInputMessage="1" showErrorMessage="1" error="You must select an option from the drop-down list." promptTitle="Entry 33: Job Task Quantity" prompt="Green: Does the Individual meet the Employer's Expectations for job task quantity?  What percentage of time does the Individual meet the production standards of their co-workers in the same/similar position?" sqref="L55">
      <formula1>$Q$1:$Q$13</formula1>
    </dataValidation>
    <dataValidation type="list" allowBlank="1" showInputMessage="1" showErrorMessage="1" error="You must select an option from the drop-down list." promptTitle="Entry 33: Job Task Quality" prompt="Green: Does the Individual meet the Employer's Expectations for job task quality?  What percentage of time does the Individual meet the quality standards of their co-workers in the same/similar position?" sqref="K55">
      <formula1>$Q$1:$Q$13</formula1>
    </dataValidation>
    <dataValidation type="list" allowBlank="1" showInputMessage="1" showErrorMessage="1" error="You must select an option from the drop-down list." promptTitle="Entry 33: Behavioral Indicators" prompt="Green: Does the Individual meet the Employer's Expectations for Inter-Personal Skills, Communication, Timeliness, Hygiene, etc.?  Enter the percentage of time that Individual meets the Employer’s standards." sqref="J55">
      <formula1>$Q$1:$Q$13</formula1>
    </dataValidation>
    <dataValidation type="list" allowBlank="1" showInputMessage="1" showErrorMessage="1" error="You must select an option from the drop-down list." promptTitle="Entry 34: Behavioral Indicators" prompt="Green: Does the Individual meet the Employer's Expectations for Inter-Personal Skills, Communication, Timeliness, Hygiene, etc.?  Enter the percentage of time that Individual meets the Employer’s standards." sqref="J56">
      <formula1>$Q$1:$Q$13</formula1>
    </dataValidation>
    <dataValidation type="list" allowBlank="1" showInputMessage="1" showErrorMessage="1" error="You must select an option from the drop-down list." promptTitle="Entry 34: Job Task Quality" prompt="Green: Does the Individual meet the Employer's Expectations for job task quality?  What percentage of time does the Individual meet the quality standards of their co-workers in the same/similar position?" sqref="K56">
      <formula1>$Q$1:$Q$13</formula1>
    </dataValidation>
    <dataValidation type="list" allowBlank="1" showInputMessage="1" showErrorMessage="1" error="You must select an option from the drop-down list." promptTitle="Entry 34: Job Task Quantity" prompt="Green: Does the Individual meet the Employer's Expectations for job task quantity?  What percentage of time does the Individual meet the production standards of their co-workers in the same/similar position?" sqref="L56">
      <formula1>$Q$1:$Q$13</formula1>
    </dataValidation>
    <dataValidation type="list" allowBlank="1" showInputMessage="1" showErrorMessage="1" error="You must select an option from the drop-down list." promptTitle="Entry 35: Job Task Quantity" prompt="Green: Does the Individual meet the Employer's Expectations for job task quantity?  What percentage of time does the Individual meet the production standards of their co-workers in the same/similar position?" sqref="L57">
      <formula1>$Q$1:$Q$13</formula1>
    </dataValidation>
    <dataValidation type="list" allowBlank="1" showInputMessage="1" showErrorMessage="1" error="You must select an option from the drop-down list." promptTitle="Entry 35: Job Task Quality" prompt="Green: Does the Individual meet the Employer's Expectations for job task quality?  What percentage of time does the Individual meet the quality standards of their co-workers in the same/similar position?" sqref="K57">
      <formula1>$Q$1:$Q$13</formula1>
    </dataValidation>
    <dataValidation type="list" allowBlank="1" showInputMessage="1" showErrorMessage="1" error="You must select an option from the drop-down list." promptTitle="Entry 35: Behavioral Indicators" prompt="Green: Does the Individual meet the Employer's Expectations for Inter-Personal Skills, Communication, Timeliness, Hygiene, etc.?  Enter the percentage of time that Individual meets the Employer’s standards." sqref="J57">
      <formula1>$Q$1:$Q$13</formula1>
    </dataValidation>
    <dataValidation type="list" allowBlank="1" showInputMessage="1" showErrorMessage="1" error="You must select an option from the drop-down list." promptTitle="Entry 36: Behavioral Indicators" prompt="Green: Does the Individual meet the Employer's Expectations for Inter-Personal Skills, Communication, Timeliness, Hygiene, etc.?  Enter the percentage of time that Individual meets the Employer’s standards." sqref="J58">
      <formula1>$Q$1:$Q$13</formula1>
    </dataValidation>
    <dataValidation type="list" allowBlank="1" showInputMessage="1" showErrorMessage="1" error="You must select an option from the drop-down list." promptTitle="Entry 36: Job Task Quality" prompt="Green: Does the Individual meet the Employer's Expectations for job task quality?  What percentage of time does the Individual meet the quality standards of their co-workers in the same/similar position?" sqref="K58">
      <formula1>$Q$1:$Q$13</formula1>
    </dataValidation>
    <dataValidation type="list" allowBlank="1" showInputMessage="1" showErrorMessage="1" error="You must select an option from the drop-down list." promptTitle="Entry 36: Job Task Quantity" prompt="Green: Does the Individual meet the Employer's Expectations for job task quantity?  What percentage of time does the Individual meet the production standards of their co-workers in the same/similar position?" sqref="L58">
      <formula1>$Q$1:$Q$13</formula1>
    </dataValidation>
    <dataValidation type="list" allowBlank="1" showInputMessage="1" showErrorMessage="1" error="You must select an option from the drop-down list." promptTitle="Entry 37: Job Task Quantity" prompt="Green: Does the Individual meet the Employer's Expectations for job task quantity?  What percentage of time does the Individual meet the production standards of their co-workers in the same/similar position?" sqref="L59">
      <formula1>$Q$1:$Q$13</formula1>
    </dataValidation>
    <dataValidation type="list" allowBlank="1" showInputMessage="1" showErrorMessage="1" error="You must select an option from the drop-down list." promptTitle="Entry 37: Job Task Quality" prompt="Green: Does the Individual meet the Employer's Expectations for job task quality?  What percentage of time does the Individual meet the quality standards of their co-workers in the same/similar position?" sqref="K59">
      <formula1>$Q$1:$Q$13</formula1>
    </dataValidation>
    <dataValidation type="list" allowBlank="1" showInputMessage="1" showErrorMessage="1" error="You must select an option from the drop-down list." promptTitle="Entry 37: Behavioral Indicators" prompt="Green: Does the Individual meet the Employer's Expectations for Inter-Personal Skills, Communication, Timeliness, Hygiene, etc.?  Enter the percentage of time that Individual meets the Employer’s standards." sqref="J59">
      <formula1>$Q$1:$Q$13</formula1>
    </dataValidation>
    <dataValidation type="list" allowBlank="1" showInputMessage="1" showErrorMessage="1" error="You must select an option from the drop-down list." promptTitle="Entry 38: Behavioral Indicators" prompt="Green: Does the Individual meet the Employer's Expectations for Inter-Personal Skills, Communication, Timeliness, Hygiene, etc.?  Enter the percentage of time that Individual meets the Employer’s standards." sqref="J60">
      <formula1>$Q$1:$Q$13</formula1>
    </dataValidation>
    <dataValidation type="list" allowBlank="1" showInputMessage="1" showErrorMessage="1" error="You must select an option from the drop-down list." promptTitle="Entry 38: Job Task Quality" prompt="Green: Does the Individual meet the Employer's Expectations for job task quality?  What percentage of time does the Individual meet the quality standards of their co-workers in the same/similar position?" sqref="K60">
      <formula1>$Q$1:$Q$13</formula1>
    </dataValidation>
    <dataValidation type="list" allowBlank="1" showInputMessage="1" showErrorMessage="1" error="You must select an option from the drop-down list." promptTitle="Entry 38: Job Task Quantity" prompt="Green: Does the Individual meet the Employer's Expectations for job task quantity?  What percentage of time does the Individual meet the production standards of their co-workers in the same/similar position?" sqref="L60">
      <formula1>$Q$1:$Q$13</formula1>
    </dataValidation>
    <dataValidation type="list" allowBlank="1" showInputMessage="1" showErrorMessage="1" error="You must select an option from the drop-down list." promptTitle="Entry 39: Job Task Quantity" prompt="Green: Does the Individual meet the Employer's Expectations for job task quantity?  What percentage of time does the Individual meet the production standards of their co-workers in the same/similar position?" sqref="L61">
      <formula1>$Q$1:$Q$13</formula1>
    </dataValidation>
    <dataValidation type="list" allowBlank="1" showInputMessage="1" showErrorMessage="1" error="You must select an option from the drop-down list." promptTitle="Entry 39: Job Task Quality" prompt="Green: Does the Individual meet the Employer's Expectations for job task quality?  What percentage of time does the Individual meet the quality standards of their co-workers in the same/similar position?" sqref="K61">
      <formula1>$Q$1:$Q$13</formula1>
    </dataValidation>
    <dataValidation type="list" allowBlank="1" showInputMessage="1" showErrorMessage="1" error="You must select an option from the drop-down list." promptTitle="Entry 39: Behavioral Indicators" prompt="Green: Does the Individual meet the Employer's Expectations for Inter-Personal Skills, Communication, Timeliness, Hygiene, etc.?  Enter the percentage of time that Individual meets the Employer’s standards." sqref="J61">
      <formula1>$Q$1:$Q$13</formula1>
    </dataValidation>
    <dataValidation type="list" allowBlank="1" showInputMessage="1" showErrorMessage="1" error="You must select an option from the drop-down list." promptTitle="Entry 40: Behavioral Indicators" prompt="Green: Does the Individual meet the Employer's Expectations for Inter-Personal Skills, Communication, Timeliness, Hygiene, etc.?  Enter the percentage of time that Individual meets the Employer’s standards." sqref="J62">
      <formula1>$Q$1:$Q$13</formula1>
    </dataValidation>
    <dataValidation type="list" allowBlank="1" showInputMessage="1" showErrorMessage="1" error="You must select an option from the drop-down list." promptTitle="Entry 40: Job Task Quality" prompt="Green: Does the Individual meet the Employer's Expectations for job task quality?  What percentage of time does the Individual meet the quality standards of their co-workers in the same/similar position?" sqref="K62">
      <formula1>$Q$1:$Q$13</formula1>
    </dataValidation>
    <dataValidation type="list" allowBlank="1" showInputMessage="1" showErrorMessage="1" error="You must select an option from the drop-down list." promptTitle="Entry 40: Job Task Quantity" prompt="Green: Does the Individual meet the Employer's Expectations for job task quantity?  What percentage of time does the Individual meet the production standards of their co-workers in the same/similar position?" sqref="L62">
      <formula1>$Q$1:$Q$13</formula1>
    </dataValidation>
    <dataValidation type="list" allowBlank="1" showInputMessage="1" showErrorMessage="1" error="You must select an option from the drop-down list." promptTitle="Entry 41: Behavioral Indicators" prompt="Green: Does the Individual meet the Employer's Expectations for Inter-Personal Skills, Communication, Timeliness, Hygiene, etc.?  Enter the percentage of time that Individual meets the Employer’s standards." sqref="J63">
      <formula1>$Q$1:$Q$13</formula1>
    </dataValidation>
    <dataValidation type="list" allowBlank="1" showInputMessage="1" showErrorMessage="1" error="You must select an option from the drop-down list." promptTitle="Entry 41: Job Task Quality" prompt="Green: Does the Individual meet the Employer's Expectations for job task quality?  What percentage of time does the Individual meet the quality standards of their co-workers in the same/similar position?" sqref="K63">
      <formula1>$Q$1:$Q$13</formula1>
    </dataValidation>
    <dataValidation type="list" allowBlank="1" showInputMessage="1" showErrorMessage="1" error="You must select an option from the drop-down list." promptTitle="Entry 41: Job Task Quantity" prompt="Green: Does the Individual meet the Employer's Expectations for job task quantity?  What percentage of time does the Individual meet the production standards of their co-workers in the same/similar position?" sqref="L63">
      <formula1>$Q$1:$Q$13</formula1>
    </dataValidation>
    <dataValidation type="list" allowBlank="1" showInputMessage="1" showErrorMessage="1" error="You must select an option from the drop-down list." promptTitle="Entry 42: Job Task Quantity" prompt="Green: Does the Individual meet the Employer's Expectations for job task quantity?  What percentage of time does the Individual meet the production standards of their co-workers in the same/similar position?" sqref="L64">
      <formula1>$Q$1:$Q$13</formula1>
    </dataValidation>
    <dataValidation type="list" allowBlank="1" showInputMessage="1" showErrorMessage="1" error="You must select an option from the drop-down list." promptTitle="Entry 42: Job Task Quality" prompt="Green: Does the Individual meet the Employer's Expectations for job task quality?  What percentage of time does the Individual meet the quality standards of their co-workers in the same/similar position?" sqref="K64">
      <formula1>$Q$1:$Q$13</formula1>
    </dataValidation>
    <dataValidation type="list" allowBlank="1" showInputMessage="1" showErrorMessage="1" error="You must select an option from the drop-down list." promptTitle="Entry 42: Behavioral Indicators" prompt="Green: Does the Individual meet the Employer's Expectations for Inter-Personal Skills, Communication, Timeliness, Hygiene, etc.?  Enter the percentage of time that Individual meets the Employer’s standards." sqref="J64">
      <formula1>$Q$1:$Q$13</formula1>
    </dataValidation>
    <dataValidation type="list" allowBlank="1" showInputMessage="1" showErrorMessage="1" error="You must select an option from the drop-down list." promptTitle="Entry 43: Behavioral Indicators" prompt="Green: Does the Individual meet the Employer's Expectations for Inter-Personal Skills, Communication, Timeliness, Hygiene, etc.?  Enter the percentage of time that Individual meets the Employer’s standards." sqref="J65">
      <formula1>$Q$1:$Q$13</formula1>
    </dataValidation>
    <dataValidation type="list" allowBlank="1" showInputMessage="1" showErrorMessage="1" error="You must select an option from the drop-down list." promptTitle="Entry 43: Job Task Quality" prompt="Green: Does the Individual meet the Employer's Expectations for job task quality?  What percentage of time does the Individual meet the quality standards of their co-workers in the same/similar position?" sqref="K65">
      <formula1>$Q$1:$Q$13</formula1>
    </dataValidation>
    <dataValidation type="list" allowBlank="1" showInputMessage="1" showErrorMessage="1" error="You must select an option from the drop-down list." promptTitle="Entry 43: Job Task Quantity" prompt="Green: Does the Individual meet the Employer's Expectations for job task quantity?  What percentage of time does the Individual meet the production standards of their co-workers in the same/similar position?" sqref="L65">
      <formula1>$Q$1:$Q$13</formula1>
    </dataValidation>
    <dataValidation type="list" allowBlank="1" showInputMessage="1" showErrorMessage="1" error="You must select an option from the drop-down list." promptTitle="Entry 44: Job Task Quantity" prompt="Green: Does the Individual meet the Employer's Expectations for job task quantity?  What percentage of time does the Individual meet the production standards of their co-workers in the same/similar position?" sqref="L66">
      <formula1>$Q$1:$Q$13</formula1>
    </dataValidation>
    <dataValidation type="list" allowBlank="1" showInputMessage="1" showErrorMessage="1" error="You must select an option from the drop-down list." promptTitle="Entry 44: Job Task Quality" prompt="Green: Does the Individual meet the Employer's Expectations for job task quality?  What percentage of time does the Individual meet the quality standards of their co-workers in the same/similar position?" sqref="K66">
      <formula1>$Q$1:$Q$13</formula1>
    </dataValidation>
    <dataValidation type="list" allowBlank="1" showInputMessage="1" showErrorMessage="1" error="You must select an option from the drop-down list." promptTitle="Entry 44: Behavioral Indicators" prompt="Green: Does the Individual meet the Employer's Expectations for Inter-Personal Skills, Communication, Timeliness, Hygiene, etc.?  Enter the percentage of time that Individual meets the Employer’s standards." sqref="J66">
      <formula1>$Q$1:$Q$13</formula1>
    </dataValidation>
    <dataValidation type="list" allowBlank="1" showInputMessage="1" showErrorMessage="1" error="You must select an option from the drop-down list." promptTitle="Entry 45: Behavioral Indicators" prompt="Green: Does the Individual meet the Employer's Expectations for Inter-Personal Skills, Communication, Timeliness, Hygiene, etc.?  Enter the percentage of time that Individual meets the Employer’s standards." sqref="J67">
      <formula1>$Q$1:$Q$13</formula1>
    </dataValidation>
    <dataValidation type="list" allowBlank="1" showInputMessage="1" showErrorMessage="1" error="You must select an option from the drop-down list." promptTitle="Entry 45: Job Task Quality" prompt="Green: Does the Individual meet the Employer's Expectations for job task quality?  What percentage of time does the Individual meet the quality standards of their co-workers in the same/similar position?" sqref="K67">
      <formula1>$Q$1:$Q$13</formula1>
    </dataValidation>
    <dataValidation type="list" allowBlank="1" showInputMessage="1" showErrorMessage="1" error="You must select an option from the drop-down list." promptTitle="Entry 45: Job Task Quantity" prompt="Green: Does the Individual meet the Employer's Expectations for job task quantity?  What percentage of time does the Individual meet the production standards of their co-workers in the same/similar position?" sqref="L67">
      <formula1>$Q$1:$Q$13</formula1>
    </dataValidation>
    <dataValidation type="list" allowBlank="1" showInputMessage="1" showErrorMessage="1" error="You must select an option from the drop-down list." promptTitle="Entry 46: Job Task Quantity" prompt="Green: Does the Individual meet the Employer's Expectations for job task quantity?  What percentage of time does the Individual meet the production standards of their co-workers in the same/similar position?" sqref="L68">
      <formula1>$Q$1:$Q$13</formula1>
    </dataValidation>
    <dataValidation type="list" allowBlank="1" showInputMessage="1" showErrorMessage="1" error="You must select an option from the drop-down list." promptTitle="Entry 46: Job Task Quality" prompt="Green: Does the Individual meet the Employer's Expectations for job task quality?  What percentage of time does the Individual meet the quality standards of their co-workers in the same/similar position?" sqref="K68">
      <formula1>$Q$1:$Q$13</formula1>
    </dataValidation>
    <dataValidation type="list" allowBlank="1" showInputMessage="1" showErrorMessage="1" error="You must select an option from the drop-down list." promptTitle="Entry 46: Behavioral Indicators" prompt="Green: Does the Individual meet the Employer's Expectations for Inter-Personal Skills, Communication, Timeliness, Hygiene, etc.?  Enter the percentage of time that Individual meets the Employer’s standards." sqref="J68">
      <formula1>$Q$1:$Q$13</formula1>
    </dataValidation>
    <dataValidation type="list" allowBlank="1" showInputMessage="1" showErrorMessage="1" error="You must select an option from the drop-down list." promptTitle="Entry 47: Behavioral Indicators" prompt="Green: Does the Individual meet the Employer's Expectations for Inter-Personal Skills, Communication, Timeliness, Hygiene, etc.?  Enter the percentage of time that Individual meets the Employer’s standards." sqref="J69">
      <formula1>$Q$1:$Q$13</formula1>
    </dataValidation>
    <dataValidation type="list" allowBlank="1" showInputMessage="1" showErrorMessage="1" error="You must select an option from the drop-down list." promptTitle="Entry 47: Job Task Quality" prompt="Green: Does the Individual meet the Employer's Expectations for job task quality?  What percentage of time does the Individual meet the quality standards of their co-workers in the same/similar position?" sqref="K69">
      <formula1>$Q$1:$Q$13</formula1>
    </dataValidation>
    <dataValidation type="list" allowBlank="1" showInputMessage="1" showErrorMessage="1" error="You must select an option from the drop-down list." promptTitle="Entry 47: Job Task Quantity" prompt="Green: Does the Individual meet the Employer's Expectations for job task quantity?  What percentage of time does the Individual meet the production standards of their co-workers in the same/similar position?" sqref="L69">
      <formula1>$Q$1:$Q$13</formula1>
    </dataValidation>
    <dataValidation type="list" allowBlank="1" showInputMessage="1" showErrorMessage="1" error="You must select an option from the drop-down list." promptTitle="Entry 48: Job Task Quantity" prompt="Green: Does the Individual meet the Employer's Expectations for job task quantity?  What percentage of time does the Individual meet the production standards of their co-workers in the same/similar position?" sqref="L70">
      <formula1>$Q$1:$Q$13</formula1>
    </dataValidation>
    <dataValidation type="list" allowBlank="1" showInputMessage="1" showErrorMessage="1" error="You must select an option from the drop-down list." promptTitle="Entry 48: Job Task Quality" prompt="Green: Does the Individual meet the Employer's Expectations for job task quality?  What percentage of time does the Individual meet the quality standards of their co-workers in the same/similar position?" sqref="K70">
      <formula1>$Q$1:$Q$13</formula1>
    </dataValidation>
    <dataValidation type="list" allowBlank="1" showInputMessage="1" showErrorMessage="1" error="You must select an option from the drop-down list." promptTitle="Entry 48: Behavioral Indicators" prompt="Green: Does the Individual meet the Employer's Expectations for Inter-Personal Skills, Communication, Timeliness, Hygiene, etc.?  Enter the percentage of time that Individual meets the Employer’s standards." sqref="J70">
      <formula1>$Q$1:$Q$13</formula1>
    </dataValidation>
    <dataValidation type="list" allowBlank="1" showInputMessage="1" showErrorMessage="1" error="You must select an option from the drop-down list." promptTitle="Entry 49: Behavioral Indicators" prompt="Green: Does the Individual meet the Employer's Expectations for Inter-Personal Skills, Communication, Timeliness, Hygiene, etc.?  Enter the percentage of time that Individual meets the Employer’s standards." sqref="J71">
      <formula1>$Q$1:$Q$13</formula1>
    </dataValidation>
    <dataValidation type="list" allowBlank="1" showInputMessage="1" showErrorMessage="1" error="You must select an option from the drop-down list." promptTitle="Entry 49: Job Task Quality" prompt="Green: Does the Individual meet the Employer's Expectations for job task quality?  What percentage of time does the Individual meet the quality standards of their co-workers in the same/similar position?" sqref="K71">
      <formula1>$Q$1:$Q$13</formula1>
    </dataValidation>
    <dataValidation type="list" allowBlank="1" showInputMessage="1" showErrorMessage="1" error="You must select an option from the drop-down list." promptTitle="Entry 49: Job Task Quantity" prompt="Green: Does the Individual meet the Employer's Expectations for job task quantity?  What percentage of time does the Individual meet the production standards of their co-workers in the same/similar position?" sqref="L71">
      <formula1>$Q$1:$Q$13</formula1>
    </dataValidation>
    <dataValidation type="list" allowBlank="1" showInputMessage="1" showErrorMessage="1" error="You must select an option from the drop-down list." promptTitle="Entry 50: Job Task Quantity" prompt="Green: Does the Individual meet the Employer's Expectations for job task quantity?  What percentage of time does the Individual meet the production standards of their co-workers in the same/similar position?" sqref="L72">
      <formula1>$Q$1:$Q$13</formula1>
    </dataValidation>
    <dataValidation type="list" allowBlank="1" showInputMessage="1" showErrorMessage="1" error="You must select an option from the drop-down list." promptTitle="Entry 50: Job Task Quality" prompt="Green: Does the Individual meet the Employer's Expectations for job task quality?  What percentage of time does the Individual meet the quality standards of their co-workers in the same/similar position?" sqref="K72">
      <formula1>$Q$1:$Q$13</formula1>
    </dataValidation>
    <dataValidation type="list" allowBlank="1" showInputMessage="1" showErrorMessage="1" error="You must select an option from the drop-down list." promptTitle="Entry 50: Behavioral Indicators" prompt="Green: Does the Individual meet the Employer's Expectations for Inter-Personal Skills, Communication, Timeliness, Hygiene, etc.?  Enter the percentage of time that Individual meets the Employer’s standards." sqref="J72">
      <formula1>$Q$1:$Q$13</formula1>
    </dataValidation>
    <dataValidation allowBlank="1" showInputMessage="1" showErrorMessage="1" prompt="Green: Enter the Invoice Date." sqref="M8"/>
    <dataValidation allowBlank="1" showInputMessage="1" showErrorMessage="1" prompt="Green: Enter the Service Start Date." sqref="M9"/>
    <dataValidation allowBlank="1" showInputMessage="1" showErrorMessage="1" prompt="Green: Enter the Service End Date." sqref="M10"/>
    <dataValidation allowBlank="1" showInputMessage="1" showErrorMessage="1" prompt="Green: Enter the Provider Invoice Number (optional)" sqref="M3"/>
  </dataValidations>
  <pageMargins left="0.25" right="0.25" top="0.75" bottom="0.75" header="0.3" footer="0.3"/>
  <pageSetup orientation="landscape" paperSize="9" scale="56" horizontalDpi="360" verticalDpi="360" r:id="rId1"/>
  <headerFooter alignWithMargins="0">
    <oddHeader>&amp;L&amp;G&amp;C&amp;"Arial,Bold"&amp;16Work Activities and Assessments
Invoice and Report&amp;R&amp;G</oddHeader>
  </headerFooter>
</worksheet>
</file>

<file path=xl/worksheets/sheet2.xml><?xml version="1.0" encoding="utf-8"?>
<worksheet xmlns:r="http://schemas.openxmlformats.org/officeDocument/2006/relationships" xmlns="http://schemas.openxmlformats.org/spreadsheetml/2006/main">
  <sheetPr>
    <pageSetUpPr fitToPage="1"/>
  </sheetPr>
  <sheetViews>
    <sheetView workbookViewId="0"/>
  </sheetViews>
  <sheetFormatPr defaultColWidth="9.28515625" defaultRowHeight="18"/>
  <cols>
    <col min="1" max="1" width="138.57" style="141" customWidth="1"/>
    <col min="2" max="16384" width="9.28515625" style="142"/>
  </cols>
  <sheetData>
    <row r="1" ht="30.75" customHeight="1">
      <c r="A1" s="143" t="s">
        <v>101</v>
      </c>
      <c r="B1" s="144"/>
    </row>
    <row r="2" ht="54.75" customHeight="1">
      <c r="A2" s="145" t="s">
        <v>102</v>
      </c>
      <c r="B2" s="144"/>
    </row>
    <row r="3" ht="18.75" customHeight="1">
      <c r="A3" s="145" t="s">
        <v>103</v>
      </c>
      <c r="B3" s="144"/>
    </row>
    <row r="4" ht="18.75" customHeight="1">
      <c r="A4" s="146" t="s">
        <v>104</v>
      </c>
      <c r="B4" s="144"/>
    </row>
    <row r="5" ht="18.75" customHeight="1">
      <c r="A5" s="145" t="s">
        <v>105</v>
      </c>
      <c r="B5" s="144"/>
    </row>
    <row r="6" ht="54.75" customHeight="1">
      <c r="A6" s="145" t="s">
        <v>106</v>
      </c>
    </row>
    <row r="7" ht="36.75" customHeight="1">
      <c r="A7" s="145" t="s">
        <v>107</v>
      </c>
    </row>
    <row r="8" ht="36.75" customHeight="1">
      <c r="A8" s="145" t="s">
        <v>108</v>
      </c>
    </row>
    <row r="9" ht="18.75" customHeight="1">
      <c r="A9" s="147"/>
      <c r="B9" s="144"/>
    </row>
    <row r="10" ht="30.75" customHeight="1">
      <c r="A10" s="143" t="s">
        <v>109</v>
      </c>
      <c r="B10" s="144"/>
    </row>
    <row r="11" ht="36.75" customHeight="1">
      <c r="A11" s="145" t="s">
        <v>110</v>
      </c>
      <c r="B11" s="144"/>
    </row>
    <row r="12" ht="36.75" customHeight="1">
      <c r="A12" s="145" t="s">
        <v>111</v>
      </c>
      <c r="B12" s="144"/>
    </row>
    <row r="13" ht="36.75" customHeight="1">
      <c r="A13" s="145" t="s">
        <v>112</v>
      </c>
      <c r="B13" s="144"/>
    </row>
    <row r="14" ht="72.75" customHeight="1">
      <c r="A14" s="145" t="s">
        <v>113</v>
      </c>
      <c r="B14" s="144"/>
    </row>
    <row r="15" ht="90.75" customHeight="1">
      <c r="A15" s="145" t="s">
        <v>114</v>
      </c>
      <c r="B15" s="144"/>
    </row>
    <row r="16" s="142" customFormat="1" ht="18.75" customHeight="1">
      <c r="A16" s="148" t="s">
        <v>89</v>
      </c>
      <c r="B16" s="149"/>
    </row>
    <row r="17" ht="30.75" customHeight="1">
      <c r="A17" s="150" t="s">
        <v>115</v>
      </c>
      <c r="B17" s="144"/>
    </row>
    <row r="18" ht="54.75" customHeight="1">
      <c r="A18" s="151" t="s">
        <v>116</v>
      </c>
    </row>
    <row r="19" ht="72.75" customHeight="1">
      <c r="A19" s="145" t="s">
        <v>117</v>
      </c>
      <c r="B19" s="144"/>
    </row>
    <row r="20" s="142" customFormat="1">
      <c r="A20" s="152" t="s">
        <v>118</v>
      </c>
    </row>
    <row r="21" ht="26.25" customHeight="1">
      <c r="A21" s="153" t="s">
        <v>119</v>
      </c>
    </row>
  </sheetData>
  <sheetProtection algorithmName="SHA-512" hashValue="HFzR56oAHfZi1xlmzy9/JdQekg8aGcp98LBnjGiVJbpV2FUnzWtwUnfa6zsQ6oJTZJxmM422t/rSfUg5AHKhSg==" saltValue="jkUsh2OmHLW3vHx08TzWgw==" spinCount="100000" sheet="1" formatCells="0" formatColumns="0" formatRows="0"/>
  <pageMargins left="0.25" right="0.25" top="0.75" bottom="0.75" header="0.3" footer="0.3"/>
  <pageSetup orientation="portrait" paperSize="9" scale="69" horizontalDpi="360" verticalDpi="360" r:id="rId1"/>
  <headerFooter alignWithMargins="0">
    <oddHeader>&amp;L&amp;G&amp;C&amp;"Arial,Regular"&amp;14Instructions&amp;R&amp;G</oddHeader>
  </headerFooter>
</worksheet>
</file>

<file path=xl/worksheets/sheet3.xml><?xml version="1.0" encoding="utf-8"?>
<worksheet xmlns:r="http://schemas.openxmlformats.org/officeDocument/2006/relationships" xmlns="http://schemas.openxmlformats.org/spreadsheetml/2006/main">
  <sheetPr>
    <pageSetUpPr fitToPage="1"/>
  </sheetPr>
  <sheetViews>
    <sheetView zoomScale="93" zoomScaleNormal="93" workbookViewId="0">
      <selection activeCell="M25" sqref="M25"/>
    </sheetView>
  </sheetViews>
  <sheetFormatPr defaultColWidth="5.7109375" defaultRowHeight="13.5"/>
  <cols>
    <col min="1" max="1" width="13.29" style="1" customWidth="1"/>
    <col min="2" max="2" width="13.29" style="1" customWidth="1"/>
    <col min="3" max="3" width="13.29" style="1" customWidth="1"/>
    <col min="4" max="4" width="8.29" style="1" customWidth="1"/>
    <col min="5" max="5" width="3.43" style="1" customWidth="1"/>
    <col min="6" max="6" width="5.71" style="1" customWidth="1"/>
    <col min="7" max="7" width="6.29" style="1" customWidth="1"/>
    <col min="8" max="8" width="8.71" style="1" customWidth="1"/>
    <col min="9" max="9" width="14.57" style="1" customWidth="1"/>
    <col min="10" max="10" width="15.29" style="1" customWidth="1"/>
    <col min="11" max="11" width="13.71" style="1" customWidth="1"/>
    <col min="12" max="12" width="15.29" style="1" customWidth="1"/>
    <col min="13" max="13" width="55.71" style="1" customWidth="1"/>
    <col min="14" max="14" width="49.71" style="2" customWidth="1"/>
    <col min="15" max="15" width="19.29" style="3" customWidth="1"/>
    <col min="16" max="16" width="3" style="3" customWidth="1"/>
    <col min="17" max="17" width="12.57" style="4" customWidth="1"/>
    <col min="18" max="18" width="28.57" style="154" customWidth="1"/>
    <col min="19" max="19" width="7.57" style="155" customWidth="1"/>
    <col min="20" max="20" width="8.29" style="154" customWidth="1"/>
    <col min="21" max="21" width="34.71" style="155" customWidth="1"/>
    <col min="22" max="22" width="13.57" style="156" customWidth="1"/>
    <col min="23" max="23" width="16.43" style="157" customWidth="1"/>
    <col min="24" max="24" width="10.57" style="157" customWidth="1"/>
    <col min="25" max="25" width="10.43" style="157" customWidth="1"/>
    <col min="26" max="26" width="12.71" style="157" customWidth="1"/>
    <col min="27" max="27" width="11.57" style="157" customWidth="1"/>
    <col min="28" max="28" width="7.57" style="157" customWidth="1"/>
    <col min="29" max="29" width="8.29" style="157" customWidth="1"/>
    <col min="30" max="30" width="1" style="157" customWidth="1"/>
    <col min="31" max="31" width="11.57" style="157" customWidth="1"/>
    <col min="32" max="32" width="11.57" style="157" customWidth="1"/>
    <col min="33" max="33" width="5.71" style="7" customWidth="1"/>
    <col min="34" max="34" width="5.71" style="7" customWidth="1"/>
    <col min="35" max="35" width="5.71" style="7" customWidth="1"/>
    <col min="36" max="36" width="5.71" style="7" customWidth="1"/>
    <col min="37" max="37" width="5.71" style="8" customWidth="1"/>
    <col min="38" max="38" width="5.71" style="1" customWidth="1"/>
    <col min="39" max="39" width="5.71" style="1" customWidth="1"/>
    <col min="40" max="40" width="5.71" style="1" customWidth="1"/>
    <col min="41" max="41" width="5.71" style="1" customWidth="1"/>
    <col min="42" max="42" width="5.71" style="1" customWidth="1"/>
    <col min="43" max="43" width="5.71" style="1" customWidth="1"/>
    <col min="44" max="44" width="5.71" style="1" customWidth="1"/>
    <col min="45" max="45" width="5.71" style="1" customWidth="1"/>
    <col min="46" max="16384" width="5.7109375" style="1"/>
  </cols>
  <sheetData>
    <row r="1" ht="15.75" customHeight="1">
      <c r="A1" s="9" t="s">
        <v>0</v>
      </c>
      <c r="B1" s="9"/>
      <c r="C1" s="9"/>
      <c r="D1" s="9"/>
      <c r="E1" s="9"/>
      <c r="F1" s="9"/>
      <c r="G1" s="9"/>
      <c r="H1" s="9"/>
      <c r="I1" s="10"/>
      <c r="J1" s="10"/>
      <c r="K1" s="10"/>
      <c r="L1" s="10"/>
      <c r="M1" s="11" t="s">
        <v>120</v>
      </c>
      <c r="N1" s="12" t="s">
        <v>2</v>
      </c>
      <c r="O1" s="13" t="s">
        <v>3</v>
      </c>
      <c r="P1" s="14"/>
      <c r="R1" s="158" t="s">
        <v>4</v>
      </c>
      <c r="S1" s="159" t="s">
        <v>5</v>
      </c>
      <c r="V1" s="160">
        <v>0.875</v>
      </c>
      <c r="W1" s="19">
        <v>60.4</v>
      </c>
      <c r="X1" s="19">
        <v>250.9</v>
      </c>
      <c r="Y1" s="19">
        <v>439.2</v>
      </c>
      <c r="Z1" s="19">
        <v>262.1</v>
      </c>
      <c r="AA1" s="19">
        <v>40</v>
      </c>
      <c r="AF1" s="20">
        <v>44844</v>
      </c>
    </row>
    <row r="2" ht="15.75" customHeight="1">
      <c r="A2" s="21" t="s">
        <v>6</v>
      </c>
      <c r="B2" s="22"/>
      <c r="C2" s="22"/>
      <c r="D2" s="22"/>
      <c r="E2" s="22"/>
      <c r="F2" s="22"/>
      <c r="G2" s="22"/>
      <c r="H2" s="22"/>
      <c r="I2" s="23"/>
      <c r="J2" s="23"/>
      <c r="K2" s="23"/>
      <c r="L2" s="24"/>
      <c r="M2" s="11">
        <v>1234567</v>
      </c>
      <c r="N2" s="12" t="s">
        <v>2</v>
      </c>
      <c r="O2" s="13" t="s">
        <v>8</v>
      </c>
      <c r="P2" s="14"/>
      <c r="Q2" s="15" t="s">
        <v>5</v>
      </c>
      <c r="R2" s="158" t="s">
        <v>9</v>
      </c>
      <c r="S2" s="159">
        <v>1</v>
      </c>
      <c r="U2" s="161" t="s">
        <v>10</v>
      </c>
      <c r="V2" s="160">
        <v>0.229166666666667</v>
      </c>
      <c r="W2" s="19">
        <v>96.3</v>
      </c>
      <c r="X2" s="19">
        <v>135.49</v>
      </c>
      <c r="Y2" s="19">
        <v>237.17</v>
      </c>
      <c r="Z2" s="19">
        <v>458.7</v>
      </c>
      <c r="AA2" s="19">
        <v>57.4</v>
      </c>
      <c r="AF2" s="20">
        <v>44876</v>
      </c>
    </row>
    <row r="3" ht="18.6" customHeight="1">
      <c r="A3" s="21" t="s">
        <v>11</v>
      </c>
      <c r="B3" s="22"/>
      <c r="C3" s="22"/>
      <c r="D3" s="22"/>
      <c r="E3" s="22"/>
      <c r="F3" s="22"/>
      <c r="G3" s="22"/>
      <c r="H3" s="22"/>
      <c r="I3" s="22"/>
      <c r="J3" s="22"/>
      <c r="K3" s="22"/>
      <c r="L3" s="25"/>
      <c r="M3" s="11" t="s">
        <v>121</v>
      </c>
      <c r="N3" s="12"/>
      <c r="O3" s="13" t="s">
        <v>13</v>
      </c>
      <c r="P3" s="14"/>
      <c r="Q3" s="15" t="s">
        <v>14</v>
      </c>
      <c r="R3" s="158" t="s">
        <v>15</v>
      </c>
      <c r="S3" s="159">
        <v>2</v>
      </c>
      <c r="U3" s="161" t="s">
        <v>16</v>
      </c>
      <c r="W3" s="19">
        <v>166.9</v>
      </c>
      <c r="X3" s="19">
        <v>102.87</v>
      </c>
      <c r="Y3" s="19">
        <v>180.07</v>
      </c>
      <c r="Z3" s="19"/>
      <c r="AA3" s="19">
        <v>79.9</v>
      </c>
      <c r="AF3" s="20">
        <v>44889</v>
      </c>
    </row>
    <row r="4" ht="15.75" customHeight="1">
      <c r="A4" s="9" t="s">
        <v>17</v>
      </c>
      <c r="B4" s="10"/>
      <c r="C4" s="10"/>
      <c r="D4" s="10"/>
      <c r="E4" s="10"/>
      <c r="F4" s="10"/>
      <c r="G4" s="10"/>
      <c r="H4" s="10"/>
      <c r="I4" s="10"/>
      <c r="J4" s="10"/>
      <c r="K4" s="10"/>
      <c r="L4" s="10"/>
      <c r="M4" s="11" t="s">
        <v>122</v>
      </c>
      <c r="N4" s="12"/>
      <c r="P4" s="14"/>
      <c r="Q4" s="28">
        <v>0.9</v>
      </c>
      <c r="R4" s="158" t="s">
        <v>19</v>
      </c>
      <c r="S4" s="159">
        <v>3</v>
      </c>
      <c r="U4" s="161" t="s">
        <v>20</v>
      </c>
      <c r="W4" s="14"/>
      <c r="X4" s="19">
        <v>82.8</v>
      </c>
      <c r="Y4" s="19">
        <v>144.94</v>
      </c>
      <c r="Z4" s="19"/>
      <c r="AA4" s="14"/>
      <c r="AF4" s="20">
        <v>44920</v>
      </c>
    </row>
    <row r="5" ht="15.75" customHeight="1">
      <c r="A5" s="9" t="s">
        <v>21</v>
      </c>
      <c r="B5" s="9"/>
      <c r="C5" s="9"/>
      <c r="D5" s="9"/>
      <c r="E5" s="9"/>
      <c r="F5" s="9"/>
      <c r="G5" s="9"/>
      <c r="H5" s="9"/>
      <c r="I5" s="10"/>
      <c r="J5" s="10"/>
      <c r="K5" s="10"/>
      <c r="L5" s="10"/>
      <c r="M5" s="11" t="s">
        <v>123</v>
      </c>
      <c r="N5" s="12" t="s">
        <v>2</v>
      </c>
      <c r="P5" s="14"/>
      <c r="Q5" s="28">
        <v>0.8</v>
      </c>
      <c r="R5" s="158" t="s">
        <v>23</v>
      </c>
      <c r="S5" s="159">
        <v>4</v>
      </c>
      <c r="U5" s="161" t="s">
        <v>24</v>
      </c>
      <c r="V5" s="162" t="s">
        <v>25</v>
      </c>
      <c r="W5" s="14"/>
      <c r="X5" s="19"/>
      <c r="Y5" s="19"/>
      <c r="Z5" s="19"/>
      <c r="AA5" s="14"/>
      <c r="AF5" s="20">
        <v>44927</v>
      </c>
    </row>
    <row r="6" ht="15.75" customHeight="1">
      <c r="A6" s="9" t="s">
        <v>26</v>
      </c>
      <c r="B6" s="9"/>
      <c r="C6" s="9"/>
      <c r="D6" s="9"/>
      <c r="E6" s="9"/>
      <c r="F6" s="9"/>
      <c r="G6" s="9"/>
      <c r="H6" s="9"/>
      <c r="I6" s="10"/>
      <c r="J6" s="10"/>
      <c r="K6" s="10"/>
      <c r="L6" s="10"/>
      <c r="M6" s="11" t="s">
        <v>123</v>
      </c>
      <c r="N6" s="12" t="s">
        <v>2</v>
      </c>
      <c r="P6" s="14"/>
      <c r="Q6" s="28">
        <v>0.7</v>
      </c>
      <c r="R6" s="158" t="s">
        <v>28</v>
      </c>
      <c r="U6" s="161" t="s">
        <v>29</v>
      </c>
      <c r="V6" s="162" t="s">
        <v>30</v>
      </c>
      <c r="W6" s="14"/>
      <c r="X6" s="19"/>
      <c r="Y6" s="19"/>
      <c r="Z6" s="19"/>
      <c r="AA6" s="14"/>
      <c r="AF6" s="20">
        <v>44942</v>
      </c>
    </row>
    <row r="7" ht="15.75" customHeight="1">
      <c r="A7" s="9" t="s">
        <v>31</v>
      </c>
      <c r="B7" s="10"/>
      <c r="C7" s="10"/>
      <c r="D7" s="10"/>
      <c r="E7" s="10"/>
      <c r="F7" s="10"/>
      <c r="G7" s="10"/>
      <c r="H7" s="10"/>
      <c r="I7" s="10"/>
      <c r="J7" s="10"/>
      <c r="K7" s="10"/>
      <c r="L7" s="10"/>
      <c r="M7" s="11" t="s">
        <v>124</v>
      </c>
      <c r="N7" s="29" t="s">
        <v>2</v>
      </c>
      <c r="P7" s="14"/>
      <c r="Q7" s="28">
        <v>0.6</v>
      </c>
      <c r="R7" s="163"/>
      <c r="S7" s="162"/>
      <c r="T7" s="163"/>
      <c r="U7" s="161" t="s">
        <v>33</v>
      </c>
      <c r="W7" s="14"/>
      <c r="X7" s="19"/>
      <c r="Y7" s="19"/>
      <c r="Z7" s="19"/>
      <c r="AA7" s="14"/>
      <c r="AF7" s="20">
        <v>44977</v>
      </c>
    </row>
    <row r="8" ht="15" customHeight="1">
      <c r="A8" s="21" t="s">
        <v>34</v>
      </c>
      <c r="B8" s="22"/>
      <c r="C8" s="22"/>
      <c r="D8" s="22"/>
      <c r="E8" s="22"/>
      <c r="F8" s="22"/>
      <c r="G8" s="22"/>
      <c r="H8" s="22"/>
      <c r="I8" s="22"/>
      <c r="J8" s="22"/>
      <c r="K8" s="22"/>
      <c r="L8" s="25"/>
      <c r="M8" s="31">
        <v>44872</v>
      </c>
      <c r="N8" s="29"/>
      <c r="O8" s="14"/>
      <c r="P8" s="14"/>
      <c r="Q8" s="28">
        <v>0.5</v>
      </c>
      <c r="R8" s="163">
        <f>COUNTIF(G23:G72,1)*AA1+COUNTIF(G23:G72,2)*AA2+COUNTIF(G23:G72,3)*AA3</f>
        <v>120</v>
      </c>
      <c r="S8" s="162">
        <f>COUNTA(M75:M76,M79,M19:M21)</f>
        <v>6</v>
      </c>
      <c r="T8" s="163">
        <f>IF(S8=6,R8,0)</f>
        <v>120</v>
      </c>
      <c r="U8" s="161" t="s">
        <v>35</v>
      </c>
      <c r="W8" s="19">
        <v>6.6</v>
      </c>
      <c r="X8" s="19"/>
      <c r="Y8" s="19"/>
      <c r="Z8" s="19"/>
      <c r="AA8" s="14"/>
      <c r="AF8" s="20">
        <v>45075</v>
      </c>
    </row>
    <row r="9" ht="15" customHeight="1">
      <c r="A9" s="21" t="s">
        <v>36</v>
      </c>
      <c r="B9" s="22"/>
      <c r="C9" s="22"/>
      <c r="D9" s="22"/>
      <c r="E9" s="22"/>
      <c r="F9" s="22"/>
      <c r="G9" s="22"/>
      <c r="H9" s="22"/>
      <c r="I9" s="22"/>
      <c r="J9" s="22"/>
      <c r="K9" s="22"/>
      <c r="L9" s="25"/>
      <c r="M9" s="31">
        <v>44835</v>
      </c>
      <c r="N9" s="29"/>
      <c r="O9" s="14"/>
      <c r="P9" s="14"/>
      <c r="Q9" s="28">
        <v>0.4</v>
      </c>
      <c r="R9" s="163">
        <f>SUMIF(I23:I57,"Service",F23:F57)*L15</f>
        <v>0</v>
      </c>
      <c r="S9" s="162">
        <f>COUNTA(M75:M76,M79,M19:M21)</f>
        <v>6</v>
      </c>
      <c r="T9" s="163">
        <f>IF(S9=6,R9,0)</f>
        <v>0</v>
      </c>
      <c r="U9" s="161" t="s">
        <v>37</v>
      </c>
      <c r="W9" s="19">
        <v>3.56</v>
      </c>
      <c r="X9" s="19"/>
      <c r="Y9" s="19"/>
      <c r="Z9" s="19"/>
      <c r="AA9" s="14"/>
      <c r="AF9" s="20">
        <v>45096</v>
      </c>
    </row>
    <row r="10" ht="15" customHeight="1">
      <c r="A10" s="21" t="s">
        <v>38</v>
      </c>
      <c r="B10" s="22"/>
      <c r="C10" s="22"/>
      <c r="D10" s="22"/>
      <c r="E10" s="22"/>
      <c r="F10" s="22"/>
      <c r="G10" s="22"/>
      <c r="H10" s="22"/>
      <c r="I10" s="22"/>
      <c r="J10" s="22"/>
      <c r="K10" s="22"/>
      <c r="L10" s="25"/>
      <c r="M10" s="31">
        <v>44865</v>
      </c>
      <c r="N10" s="29"/>
      <c r="O10" s="14"/>
      <c r="P10" s="14"/>
      <c r="Q10" s="28">
        <v>0.3</v>
      </c>
      <c r="R10" s="163">
        <f>IF(A12="Community Based Assessment",AB69,IF(A12="Job Readiness (Non-School)",AA70,IF(A12="Job Readiness (School)",Y70,IF(A12="On-The-Job Supports",$T$12+$W$69,IF(A12="Work Adjustment",AC69,0)))))</f>
        <v>281.2</v>
      </c>
      <c r="S10" s="162">
        <f>COUNTA(M75:M76,M79,M19:M21)</f>
        <v>6</v>
      </c>
      <c r="T10" s="163">
        <f>IF(S10=6,R10,0)</f>
        <v>281.2</v>
      </c>
      <c r="W10" s="19">
        <v>2.71</v>
      </c>
      <c r="X10" s="19"/>
      <c r="Y10" s="19"/>
      <c r="Z10" s="19"/>
      <c r="AA10" s="14"/>
      <c r="AF10" s="20">
        <v>45111</v>
      </c>
    </row>
    <row r="11" ht="15.75" customHeight="1">
      <c r="A11" s="21" t="s">
        <v>39</v>
      </c>
      <c r="B11" s="22"/>
      <c r="C11" s="22"/>
      <c r="D11" s="22"/>
      <c r="E11" s="22"/>
      <c r="F11" s="22"/>
      <c r="G11" s="22"/>
      <c r="H11" s="22"/>
      <c r="I11" s="22"/>
      <c r="J11" s="22"/>
      <c r="K11" s="22"/>
      <c r="L11" s="25"/>
      <c r="M11" s="32" t="s">
        <v>40</v>
      </c>
      <c r="N11" s="29"/>
      <c r="O11" s="14"/>
      <c r="P11" s="14"/>
      <c r="Q11" s="28">
        <v>0.2</v>
      </c>
      <c r="R11" s="164"/>
      <c r="S11" s="162">
        <f>IF(M79="Yes",COUNTA(M75:M76,M19:M21),0)</f>
        <v>5</v>
      </c>
      <c r="T11" s="158">
        <f>IF(S11=5,K73,0)</f>
        <v>0</v>
      </c>
      <c r="W11" s="19">
        <v>2.18</v>
      </c>
      <c r="X11" s="19"/>
      <c r="Y11" s="19"/>
      <c r="Z11" s="19"/>
      <c r="AA11" s="14"/>
      <c r="AF11" s="20">
        <v>45173</v>
      </c>
    </row>
    <row r="12" ht="16.5" customHeight="1">
      <c r="A12" s="11" t="s">
        <v>23</v>
      </c>
      <c r="B12" s="11"/>
      <c r="C12" s="11"/>
      <c r="D12" s="11"/>
      <c r="E12" s="11"/>
      <c r="F12" s="11"/>
      <c r="G12" s="11"/>
      <c r="H12" s="11"/>
      <c r="I12" s="33"/>
      <c r="J12" s="33"/>
      <c r="K12" s="33"/>
      <c r="L12" s="33"/>
      <c r="M12" s="34">
        <f>T10</f>
        <v>281.2</v>
      </c>
      <c r="N12" s="35" t="s">
        <v>2</v>
      </c>
      <c r="O12" s="14" t="s">
        <v>40</v>
      </c>
      <c r="P12" s="14"/>
      <c r="Q12" s="28">
        <v>0.1</v>
      </c>
      <c r="R12" s="164"/>
      <c r="S12" s="162">
        <f>COUNTA(M75:M76,M79,M19:M21)</f>
        <v>6</v>
      </c>
      <c r="T12" s="163">
        <f>SUMIF(E23:E72,1,F23:F72)*W8+SUMIF(E23:E72,2,F23:F72)*W9+SUMIF(E23:E72,3,F23:F72)*W10+SUMIF(E23:E72,4,F23:F72)*W11</f>
        <v>277.2</v>
      </c>
      <c r="X12" s="165"/>
      <c r="Y12" s="165"/>
      <c r="Z12" s="165"/>
      <c r="AF12" s="20">
        <v>45208</v>
      </c>
    </row>
    <row r="13" ht="16.5" customHeight="1">
      <c r="A13" s="36" t="s">
        <v>3</v>
      </c>
      <c r="B13" s="37"/>
      <c r="C13" s="37"/>
      <c r="D13" s="37"/>
      <c r="E13" s="37"/>
      <c r="F13" s="37"/>
      <c r="G13" s="37"/>
      <c r="H13" s="37"/>
      <c r="I13" s="38"/>
      <c r="J13" s="38"/>
      <c r="K13" s="38"/>
      <c r="L13" s="38"/>
      <c r="M13" s="166">
        <f>IF(A13=O2,T7,0)</f>
        <v>0</v>
      </c>
      <c r="N13" s="35" t="s">
        <v>2</v>
      </c>
      <c r="O13" s="14" t="s">
        <v>42</v>
      </c>
      <c r="P13" s="14"/>
      <c r="Q13" s="28">
        <v>0</v>
      </c>
      <c r="R13" s="164"/>
      <c r="X13" s="165"/>
      <c r="Y13" s="165"/>
      <c r="Z13" s="165"/>
      <c r="AF13" s="20">
        <v>45241</v>
      </c>
    </row>
    <row r="14" ht="16.5" customHeight="1">
      <c r="A14" s="9" t="s">
        <v>43</v>
      </c>
      <c r="B14" s="10"/>
      <c r="C14" s="10"/>
      <c r="D14" s="10"/>
      <c r="E14" s="10"/>
      <c r="F14" s="10"/>
      <c r="G14" s="10"/>
      <c r="H14" s="10"/>
      <c r="I14" s="33"/>
      <c r="J14" s="33"/>
      <c r="K14" s="33"/>
      <c r="L14" s="33"/>
      <c r="M14" s="34">
        <f>IF(A12=R1,0,T8)</f>
        <v>120</v>
      </c>
      <c r="N14" s="35" t="s">
        <v>2</v>
      </c>
      <c r="O14" s="14"/>
      <c r="P14" s="14"/>
      <c r="Q14" s="28"/>
      <c r="R14" s="164"/>
      <c r="X14" s="165"/>
      <c r="Y14" s="165"/>
      <c r="Z14" s="165"/>
      <c r="AF14" s="20">
        <v>45253</v>
      </c>
    </row>
    <row r="15" ht="16.5" customHeight="1">
      <c r="A15" s="40" t="s">
        <v>44</v>
      </c>
      <c r="B15" s="41"/>
      <c r="C15" s="41"/>
      <c r="D15" s="41"/>
      <c r="E15" s="41"/>
      <c r="F15" s="41"/>
      <c r="G15" s="41"/>
      <c r="H15" s="42"/>
      <c r="I15" s="42"/>
      <c r="J15" s="43"/>
      <c r="K15" s="44"/>
      <c r="L15" s="45">
        <v>0</v>
      </c>
      <c r="M15" s="34">
        <f>IF(M79="Yes",T11*L15,0)</f>
        <v>0</v>
      </c>
      <c r="N15" s="35" t="s">
        <v>2</v>
      </c>
      <c r="O15" s="14"/>
      <c r="P15" s="14"/>
      <c r="Q15" s="28"/>
      <c r="R15" s="164"/>
      <c r="X15" s="165"/>
      <c r="Y15" s="165"/>
      <c r="Z15" s="165"/>
      <c r="AF15" s="20">
        <v>45285</v>
      </c>
    </row>
    <row r="16" s="1" customFormat="1" ht="16.5" customHeight="1">
      <c r="A16" s="9" t="s">
        <v>46</v>
      </c>
      <c r="B16" s="9"/>
      <c r="C16" s="9"/>
      <c r="D16" s="9"/>
      <c r="E16" s="9"/>
      <c r="F16" s="9"/>
      <c r="G16" s="10"/>
      <c r="H16" s="33"/>
      <c r="I16" s="33"/>
      <c r="J16" s="33"/>
      <c r="K16" s="33"/>
      <c r="L16" s="47" t="s">
        <v>30</v>
      </c>
      <c r="M16" s="34">
        <f>IF(L16="Yes",(M12+M13)*0.1,0)</f>
        <v>28.12</v>
      </c>
      <c r="N16" s="48" t="s">
        <v>2</v>
      </c>
      <c r="O16" s="14"/>
      <c r="P16" s="14"/>
      <c r="Q16" s="28"/>
      <c r="R16" s="164"/>
      <c r="S16" s="161"/>
      <c r="T16" s="158"/>
      <c r="U16" s="161"/>
      <c r="V16" s="162"/>
      <c r="W16" s="167"/>
      <c r="X16" s="165"/>
      <c r="Y16" s="165"/>
      <c r="Z16" s="165"/>
      <c r="AA16" s="167"/>
      <c r="AB16" s="167"/>
      <c r="AC16" s="167"/>
      <c r="AD16" s="167"/>
      <c r="AE16" s="167"/>
      <c r="AF16" s="20">
        <v>45292</v>
      </c>
      <c r="AG16" s="14"/>
      <c r="AH16" s="168"/>
      <c r="AI16" s="168"/>
      <c r="AJ16" s="168"/>
      <c r="AK16" s="169"/>
      <c r="AL16" s="49"/>
      <c r="AM16" s="49"/>
      <c r="AN16" s="49"/>
      <c r="AO16" s="49"/>
      <c r="AP16" s="49"/>
      <c r="AQ16" s="49"/>
      <c r="AR16" s="49"/>
      <c r="AS16" s="49"/>
    </row>
    <row r="17" s="1" customFormat="1" ht="16.5" customHeight="1">
      <c r="A17" s="9" t="s">
        <v>47</v>
      </c>
      <c r="B17" s="9"/>
      <c r="C17" s="9"/>
      <c r="D17" s="9"/>
      <c r="E17" s="9"/>
      <c r="F17" s="9"/>
      <c r="G17" s="9"/>
      <c r="H17" s="9"/>
      <c r="I17" s="33"/>
      <c r="J17" s="33"/>
      <c r="K17" s="33"/>
      <c r="L17" s="33"/>
      <c r="M17" s="34">
        <f>SUM(M12:M16)</f>
        <v>429.32</v>
      </c>
      <c r="N17" s="48" t="s">
        <v>2</v>
      </c>
      <c r="O17" s="14"/>
      <c r="P17" s="14"/>
      <c r="Q17" s="15"/>
      <c r="R17" s="164"/>
      <c r="S17" s="161"/>
      <c r="T17" s="158"/>
      <c r="U17" s="161"/>
      <c r="V17" s="162"/>
      <c r="W17" s="167"/>
      <c r="X17" s="167"/>
      <c r="Y17" s="167"/>
      <c r="Z17" s="167"/>
      <c r="AA17" s="167"/>
      <c r="AB17" s="167"/>
      <c r="AC17" s="167"/>
      <c r="AD17" s="167"/>
      <c r="AE17" s="167"/>
      <c r="AF17" s="20">
        <v>45306</v>
      </c>
      <c r="AG17" s="14"/>
      <c r="AH17" s="168"/>
      <c r="AI17" s="168"/>
      <c r="AJ17" s="168"/>
      <c r="AK17" s="169"/>
      <c r="AL17" s="49"/>
      <c r="AM17" s="49"/>
      <c r="AN17" s="49"/>
      <c r="AO17" s="49"/>
      <c r="AP17" s="49"/>
      <c r="AQ17" s="49"/>
      <c r="AR17" s="49"/>
      <c r="AS17" s="49"/>
    </row>
    <row r="18" s="1" customFormat="1" ht="26.25" customHeight="1">
      <c r="A18" s="50" t="s">
        <v>48</v>
      </c>
      <c r="B18" s="51"/>
      <c r="C18" s="51"/>
      <c r="D18" s="51"/>
      <c r="E18" s="51"/>
      <c r="F18" s="51"/>
      <c r="G18" s="51"/>
      <c r="H18" s="51"/>
      <c r="I18" s="51"/>
      <c r="J18" s="51"/>
      <c r="K18" s="51"/>
      <c r="L18" s="51"/>
      <c r="M18" s="51"/>
      <c r="N18" s="52"/>
      <c r="O18" s="75" t="s">
        <v>2</v>
      </c>
      <c r="P18" s="13"/>
      <c r="Q18" s="15"/>
      <c r="R18" s="158"/>
      <c r="S18" s="170" t="s">
        <v>66</v>
      </c>
      <c r="T18" s="171" t="s">
        <v>67</v>
      </c>
      <c r="U18" s="170" t="s">
        <v>68</v>
      </c>
      <c r="V18" s="172" t="s">
        <v>69</v>
      </c>
      <c r="W18" s="171" t="s">
        <v>70</v>
      </c>
      <c r="X18" s="171" t="s">
        <v>71</v>
      </c>
      <c r="Y18" s="171" t="s">
        <v>72</v>
      </c>
      <c r="Z18" s="173" t="s">
        <v>73</v>
      </c>
      <c r="AA18" s="171" t="s">
        <v>74</v>
      </c>
      <c r="AB18" s="171" t="s">
        <v>75</v>
      </c>
      <c r="AC18" s="171" t="s">
        <v>76</v>
      </c>
      <c r="AD18" s="167" t="s">
        <v>77</v>
      </c>
      <c r="AE18" s="167"/>
      <c r="AF18" s="20">
        <v>45341</v>
      </c>
      <c r="AG18" s="14"/>
      <c r="AH18" s="168"/>
      <c r="AI18" s="168"/>
      <c r="AJ18" s="168"/>
      <c r="AK18" s="169"/>
      <c r="AL18" s="49"/>
      <c r="AM18" s="49"/>
      <c r="AN18" s="49"/>
      <c r="AO18" s="49"/>
      <c r="AP18" s="49"/>
      <c r="AQ18" s="49"/>
      <c r="AR18" s="49"/>
      <c r="AS18" s="49"/>
    </row>
    <row r="19" s="1" customFormat="1" ht="26.45" customHeight="1">
      <c r="A19" s="9" t="s">
        <v>125</v>
      </c>
      <c r="B19" s="33"/>
      <c r="C19" s="33"/>
      <c r="D19" s="33"/>
      <c r="E19" s="33"/>
      <c r="F19" s="33"/>
      <c r="G19" s="33"/>
      <c r="H19" s="33"/>
      <c r="I19" s="33"/>
      <c r="J19" s="33"/>
      <c r="K19" s="33"/>
      <c r="L19" s="33"/>
      <c r="M19" s="11" t="s">
        <v>126</v>
      </c>
      <c r="N19" s="29" t="s">
        <v>2</v>
      </c>
      <c r="O19" s="75" t="s">
        <v>2</v>
      </c>
      <c r="P19" s="13">
        <f>IF(A23="",0,COUNTA(B23:E23,G23:N23))</f>
        <v>12</v>
      </c>
      <c r="Q19" s="15"/>
      <c r="R19" s="174"/>
      <c r="S19" s="161">
        <f>IF(OR(B23="",C23=""),0,IF(C23&gt;B23,C23-B23,IF(B23&gt;C23,24-(B23-C23))))</f>
        <v>0.0833333333333334</v>
      </c>
      <c r="T19" s="162">
        <f>IF(OR(B23="",C23=""),0,(HOUR(S19)*60)+MINUTE(S19)-D23)</f>
        <v>120</v>
      </c>
      <c r="U19" s="161">
        <f>TIME(0,T19,0)</f>
        <v>0.0833333333333333</v>
      </c>
      <c r="V19" s="162">
        <f>(HOUR(U19)*10)+IF(AND(MINUTE(U19)&gt;0,MINUTE(U19)&lt;=6),1,IF(AND(MINUTE(U19)&gt;6,MINUTE(U19)&lt;=12),2,IF(AND(MINUTE(U19)&gt;12,MINUTE(U19)&lt;=18),3,IF(AND(MINUTE(U19)&gt;18,MINUTE(U19)&lt;=24),4,IF(AND(MINUTE(U19)&gt;24,MINUTE(U19)&lt;=30),5,IF(AND(MINUTE(U19)&gt;30,MINUTE(U19)&lt;=36),6,IF(AND(MINUTE(U19)&gt;36,MINUTE(U19)&lt;=42),7,IF(AND(MINUTE(U19)&gt;42,MINUTE(U19)&lt;=48),8,IF(AND(MINUTE(U19)&gt;48,MINUTE(U19)&lt;=54),9,IF(AND(MINUTE(U19)&gt;54,MINUTE(U19)&lt;=60),10,0))))))))))</f>
        <v>20</v>
      </c>
      <c r="W19" s="163">
        <f>IF(OR(B23&gt;=$V$1,B23&lt;$V$2),F23*0.2,(IF(ISNUMBER(MATCH(A23,AF1:AF37,0)),F23*0.2,0)))</f>
        <v>0</v>
      </c>
      <c r="X19" s="163">
        <f>IF(I23="Service",IF(I23="Service",IF(AND(F23&gt;0,F23&lt;=25),$W$1,0),0))</f>
        <v>60.4</v>
      </c>
      <c r="Y19" s="163">
        <f>IF(I23="Service",IF(I23="Service",IF(F23&gt;25,$W$2,0),0))</f>
        <v>0</v>
      </c>
      <c r="Z19" s="163">
        <f>IF(I23="Service",IF(I23="Service",IF(AND(F23&gt;0,F23&lt;=40),$W$2,0),0))</f>
        <v>96.3</v>
      </c>
      <c r="AA19" s="163">
        <f>IF(I23="Service",IF(I23="Service",IF(F23&gt;40,$W$3,0),0))</f>
        <v>0</v>
      </c>
      <c r="AB19" s="175">
        <f>IF(I23="Service",IF(AND(E23=1,F23=0),0,IF(AND(E23=1,F23&lt;=40),$Z$1,IF(AND(E23=1,F23&gt;40),$Z$2,IF(AND(E23=2,F23&lt;=40),$Z$1,IF(AND(E23=2,F23&gt;40),$Z$2,IF(AND(E23=3,F23&lt;=40),$Z$1,IF(AND(E23=3,F23&gt;40),$Z$2,IF(AND(E23=4,F23&lt;=40),$Z$1,IF(AND(E23=4,F23&gt;40),$Z$2,0))))))))))</f>
        <v>262.1</v>
      </c>
      <c r="AC19" s="176">
        <f>IF(I23="Service",IF(AND(E23=1,F23=0),0,IF(AND(E23=1,F23&lt;=40),$X$1,IF(AND(E23=1,F23&gt;40),$Y$1,IF(AND(E23=2,F23&lt;=40),$X$2,IF(AND(E23=2,F23&gt;40),$Y$2,IF(AND(E23=3,F23&lt;=40),$X$3,IF(AND(E23=3,F23&gt;40),$Y$3,IF(AND(E23=4,F23&lt;=40),$X$4,IF(AND(E23=4,F23&gt;40),$Y$4,0))))))))))</f>
        <v>250.9</v>
      </c>
      <c r="AD19" s="167"/>
      <c r="AE19" s="167"/>
      <c r="AF19" s="20">
        <v>45439</v>
      </c>
      <c r="AG19" s="14"/>
      <c r="AH19" s="168"/>
      <c r="AI19" s="168"/>
      <c r="AJ19" s="168"/>
      <c r="AK19" s="169"/>
      <c r="AL19" s="49"/>
      <c r="AM19" s="49"/>
      <c r="AN19" s="49"/>
      <c r="AO19" s="49"/>
      <c r="AP19" s="49"/>
      <c r="AQ19" s="49"/>
      <c r="AR19" s="49"/>
      <c r="AS19" s="49"/>
    </row>
    <row r="20" ht="166.5" customHeight="1">
      <c r="A20" s="9" t="s">
        <v>50</v>
      </c>
      <c r="B20" s="33"/>
      <c r="C20" s="33"/>
      <c r="D20" s="33"/>
      <c r="E20" s="33"/>
      <c r="F20" s="33"/>
      <c r="G20" s="33"/>
      <c r="H20" s="33"/>
      <c r="I20" s="33"/>
      <c r="J20" s="33"/>
      <c r="K20" s="33"/>
      <c r="L20" s="33"/>
      <c r="M20" s="11" t="s">
        <v>127</v>
      </c>
      <c r="N20" s="29" t="s">
        <v>2</v>
      </c>
      <c r="O20" s="75" t="s">
        <v>2</v>
      </c>
      <c r="P20" s="13">
        <f>IF(A24="",0,COUNTA(B24:E24,G24:N24))</f>
        <v>12</v>
      </c>
      <c r="S20" s="161">
        <f>IF(OR(B24="",C24=""),0,IF(C24&gt;B24,C24-B24,IF(B24&gt;C24,24-(B24-C24))))</f>
        <v>0.0833333333333334</v>
      </c>
      <c r="T20" s="162">
        <f>IF(OR(B24="",C24=""),0,(HOUR(S20)*60)+MINUTE(S20)-D24)</f>
        <v>120</v>
      </c>
      <c r="U20" s="161">
        <f>TIME(0,T20,0)</f>
        <v>0.0833333333333333</v>
      </c>
      <c r="V20" s="162">
        <f>(HOUR(U20)*10)+IF(AND(MINUTE(U20)&gt;0,MINUTE(U20)&lt;=6),1,IF(AND(MINUTE(U20)&gt;6,MINUTE(U20)&lt;=12),2,IF(AND(MINUTE(U20)&gt;12,MINUTE(U20)&lt;=18),3,IF(AND(MINUTE(U20)&gt;18,MINUTE(U20)&lt;=24),4,IF(AND(MINUTE(U20)&gt;24,MINUTE(U20)&lt;=30),5,IF(AND(MINUTE(U20)&gt;30,MINUTE(U20)&lt;=36),6,IF(AND(MINUTE(U20)&gt;36,MINUTE(U20)&lt;=42),7,IF(AND(MINUTE(U20)&gt;42,MINUTE(U20)&lt;=48),8,IF(AND(MINUTE(U20)&gt;48,MINUTE(U20)&lt;=54),9,IF(AND(MINUTE(U20)&gt;54,MINUTE(U20)&lt;=60),10,0))))))))))</f>
        <v>20</v>
      </c>
      <c r="W20" s="163">
        <f>IF(OR(B24&gt;=$V$1,B24&lt;$V$2),F24*0.2,(IF(ISNUMBER(MATCH(A24,AF2:AF38,0)),F24*0.2,0)))</f>
        <v>4</v>
      </c>
      <c r="X20" s="163">
        <f>IF(I24="Service",IF(I24="Service",IF(AND(F24&gt;0,F24&lt;=25),$W$1,0),0))</f>
        <v>60.4</v>
      </c>
      <c r="Y20" s="163">
        <f>IF(I24="Service",IF(I24="Service",IF(F24&gt;25,$W$2,0),0))</f>
        <v>0</v>
      </c>
      <c r="Z20" s="163">
        <f>IF(I24="Service",IF(I24="Service",IF(AND(F24&gt;0,F24&lt;=40),$W$2,0),0))</f>
        <v>96.3</v>
      </c>
      <c r="AA20" s="163">
        <f>IF(I24="Service",IF(I24="Service",IF(F24&gt;40,$W$3,0),0))</f>
        <v>0</v>
      </c>
      <c r="AB20" s="175">
        <f>IF(I24="Service",IF(AND(E24=1,F24=0),0,IF(AND(E24=1,F24&lt;=40),$Z$1,IF(AND(E24=1,F24&gt;40),$Z$2,IF(AND(E24=2,F24&lt;=40),$Z$1,IF(AND(E24=2,F24&gt;40),$Z$2,IF(AND(E24=3,F24&lt;=40),$Z$1,IF(AND(E24=3,F24&gt;40),$Z$2,IF(AND(E24=4,F24&lt;=40),$Z$1,IF(AND(E24=4,F24&gt;40),$Z$2,0))))))))))</f>
        <v>262.1</v>
      </c>
      <c r="AC20" s="176">
        <f>IF(I24="Service",IF(AND(E24=1,F24=0),0,IF(AND(E24=1,F24&lt;=40),$X$1,IF(AND(E24=1,F24&gt;40),$Y$1,IF(AND(E24=2,F24&lt;=40),$X$2,IF(AND(E24=2,F24&gt;40),$Y$2,IF(AND(E24=3,F24&lt;=40),$X$3,IF(AND(E24=3,F24&gt;40),$Y$3,IF(AND(E24=4,F24&lt;=40),$X$4,IF(AND(E24=4,F24&gt;40),$Y$4,0))))))))))</f>
        <v>250.9</v>
      </c>
      <c r="AF20" s="20">
        <v>45462</v>
      </c>
      <c r="AS20" s="53"/>
      <c r="BI20" s="54"/>
      <c r="BJ20" s="54"/>
      <c r="BK20" s="54"/>
      <c r="BL20" s="54"/>
    </row>
    <row r="21" ht="90" customHeight="1">
      <c r="A21" s="56" t="s">
        <v>128</v>
      </c>
      <c r="B21" s="56"/>
      <c r="C21" s="56"/>
      <c r="D21" s="56"/>
      <c r="E21" s="56"/>
      <c r="F21" s="56"/>
      <c r="G21" s="56"/>
      <c r="H21" s="56"/>
      <c r="I21" s="56"/>
      <c r="J21" s="56"/>
      <c r="K21" s="56"/>
      <c r="L21" s="56"/>
      <c r="M21" s="11" t="s">
        <v>129</v>
      </c>
      <c r="N21" s="57" t="s">
        <v>2</v>
      </c>
      <c r="O21" s="75" t="s">
        <v>2</v>
      </c>
      <c r="P21" s="13">
        <f>IF(A25="",0,COUNTA(B25:E25,G25:N25))</f>
        <v>11</v>
      </c>
      <c r="S21" s="161">
        <f>IF(OR(B25="",C25=""),0,IF(C25&gt;B25,C25-B25,IF(B25&gt;C25,24-(B25-C25))))</f>
        <v>0.0833333333333334</v>
      </c>
      <c r="T21" s="162">
        <f>IF(OR(B25="",C25=""),0,(HOUR(S21)*60)+MINUTE(S21)-D25)</f>
        <v>120</v>
      </c>
      <c r="U21" s="161">
        <f>TIME(0,T21,0)</f>
        <v>0.0833333333333333</v>
      </c>
      <c r="V21" s="162">
        <f>(HOUR(U21)*10)+IF(AND(MINUTE(U21)&gt;0,MINUTE(U21)&lt;=6),1,IF(AND(MINUTE(U21)&gt;6,MINUTE(U21)&lt;=12),2,IF(AND(MINUTE(U21)&gt;12,MINUTE(U21)&lt;=18),3,IF(AND(MINUTE(U21)&gt;18,MINUTE(U21)&lt;=24),4,IF(AND(MINUTE(U21)&gt;24,MINUTE(U21)&lt;=30),5,IF(AND(MINUTE(U21)&gt;30,MINUTE(U21)&lt;=36),6,IF(AND(MINUTE(U21)&gt;36,MINUTE(U21)&lt;=42),7,IF(AND(MINUTE(U21)&gt;42,MINUTE(U21)&lt;=48),8,IF(AND(MINUTE(U21)&gt;48,MINUTE(U21)&lt;=54),9,IF(AND(MINUTE(U21)&gt;54,MINUTE(U21)&lt;=60),10,0))))))))))</f>
        <v>20</v>
      </c>
      <c r="W21" s="163">
        <f>IF(OR(B25&gt;=$V$1,B25&lt;$V$2),F25*0.2,(IF(ISNUMBER(MATCH(A25,AF3:AF39,0)),F25*0.2,0)))</f>
        <v>0</v>
      </c>
      <c r="X21" s="163">
        <f>IF(I25="Service",IF(I25="Service",IF(AND(F25&gt;0,F25&lt;=25),$W$1,0),0))</f>
        <v>0</v>
      </c>
      <c r="Y21" s="163">
        <f>IF(I25="Service",IF(I25="Service",IF(F25&gt;25,$W$2,0),0))</f>
        <v>0</v>
      </c>
      <c r="Z21" s="163">
        <f>IF(I25="Service",IF(I25="Service",IF(AND(F25&gt;0,F25&lt;=40),$W$2,0),0))</f>
        <v>0</v>
      </c>
      <c r="AA21" s="163">
        <f>IF(I25="Service",IF(I25="Service",IF(F25&gt;40,$W$3,0),0))</f>
        <v>0</v>
      </c>
      <c r="AB21" s="175">
        <f>IF(I25="Service",IF(AND(E25=1,F25=0),0,IF(AND(E25=1,F25&lt;=40),$Z$1,IF(AND(E25=1,F25&gt;40),$Z$2,IF(AND(E25=2,F25&lt;=40),$Z$1,IF(AND(E25=2,F25&gt;40),$Z$2,IF(AND(E25=3,F25&lt;=40),$Z$1,IF(AND(E25=3,F25&gt;40),$Z$2,IF(AND(E25=4,F25&lt;=40),$Z$1,IF(AND(E25=4,F25&gt;40),$Z$2,0))))))))))</f>
        <v>0</v>
      </c>
      <c r="AC21" s="176">
        <f>IF(I25="Service",IF(AND(E25=1,F25=0),0,IF(AND(E25=1,F25&lt;=40),$X$1,IF(AND(E25=1,F25&gt;40),$Y$1,IF(AND(E25=2,F25&lt;=40),$X$2,IF(AND(E25=2,F25&gt;40),$Y$2,IF(AND(E25=3,F25&lt;=40),$X$3,IF(AND(E25=3,F25&gt;40),$Y$3,IF(AND(E25=4,F25&lt;=40),$X$4,IF(AND(E25=4,F25&gt;40),$Y$4,0))))))))))</f>
        <v>0</v>
      </c>
      <c r="AF21" s="20">
        <v>45477</v>
      </c>
      <c r="AS21" s="53"/>
      <c r="BM21" s="54"/>
      <c r="BN21" s="54"/>
      <c r="BO21" s="54"/>
    </row>
    <row r="22" ht="87.75" customHeight="1">
      <c r="A22" s="58" t="s">
        <v>53</v>
      </c>
      <c r="B22" s="58" t="s">
        <v>54</v>
      </c>
      <c r="C22" s="58" t="s">
        <v>55</v>
      </c>
      <c r="D22" s="59" t="s">
        <v>56</v>
      </c>
      <c r="E22" s="59" t="s">
        <v>57</v>
      </c>
      <c r="F22" s="60" t="s">
        <v>58</v>
      </c>
      <c r="G22" s="61" t="s">
        <v>43</v>
      </c>
      <c r="H22" s="59" t="s">
        <v>59</v>
      </c>
      <c r="I22" s="62" t="s">
        <v>60</v>
      </c>
      <c r="J22" s="62" t="s">
        <v>61</v>
      </c>
      <c r="K22" s="62" t="s">
        <v>62</v>
      </c>
      <c r="L22" s="62" t="s">
        <v>63</v>
      </c>
      <c r="M22" s="62" t="s">
        <v>64</v>
      </c>
      <c r="N22" s="62" t="s">
        <v>130</v>
      </c>
      <c r="O22" s="75" t="s">
        <v>2</v>
      </c>
      <c r="P22" s="13">
        <f>IF(A26="",0,COUNTA(B26:E26,G26:N26))</f>
        <v>12</v>
      </c>
      <c r="S22" s="161">
        <f>IF(OR(B26="",C26=""),0,IF(C26&gt;B26,C26-B26,IF(B26&gt;C26,24-(B26-C26))))</f>
        <v>0.00416666666666665</v>
      </c>
      <c r="T22" s="162">
        <f>IF(OR(B26="",C26=""),0,(HOUR(S22)*60)+MINUTE(S22)-D26)</f>
        <v>6</v>
      </c>
      <c r="U22" s="161">
        <f>TIME(0,T22,0)</f>
        <v>0.00416666666666667</v>
      </c>
      <c r="V22" s="162">
        <f>(HOUR(U22)*10)+IF(AND(MINUTE(U22)&gt;0,MINUTE(U22)&lt;=6),1,IF(AND(MINUTE(U22)&gt;6,MINUTE(U22)&lt;=12),2,IF(AND(MINUTE(U22)&gt;12,MINUTE(U22)&lt;=18),3,IF(AND(MINUTE(U22)&gt;18,MINUTE(U22)&lt;=24),4,IF(AND(MINUTE(U22)&gt;24,MINUTE(U22)&lt;=30),5,IF(AND(MINUTE(U22)&gt;30,MINUTE(U22)&lt;=36),6,IF(AND(MINUTE(U22)&gt;36,MINUTE(U22)&lt;=42),7,IF(AND(MINUTE(U22)&gt;42,MINUTE(U22)&lt;=48),8,IF(AND(MINUTE(U22)&gt;48,MINUTE(U22)&lt;=54),9,IF(AND(MINUTE(U22)&gt;54,MINUTE(U22)&lt;=60),10,0))))))))))</f>
        <v>1</v>
      </c>
      <c r="W22" s="163">
        <f>IF(OR(B26&gt;=$V$1,B26&lt;$V$2),F26*0.2,(IF(ISNUMBER(MATCH(A26,AF4:AF40,0)),F26*0.2,0)))</f>
        <v>0</v>
      </c>
      <c r="X22" s="163" t="b">
        <f>IF(I26="Service",IF(I26="Service",IF(AND(F26&gt;0,F26&lt;=25),$W$1,0),0))</f>
        <v>0</v>
      </c>
      <c r="Y22" s="163" t="b">
        <f>IF(I26="Service",IF(I26="Service",IF(F26&gt;25,$W$2,0),0))</f>
        <v>0</v>
      </c>
      <c r="Z22" s="163" t="b">
        <f>IF(I26="Service",IF(I26="Service",IF(AND(F26&gt;0,F26&lt;=40),$W$2,0),0))</f>
        <v>0</v>
      </c>
      <c r="AA22" s="163" t="b">
        <f>IF(I26="Service",IF(I26="Service",IF(F26&gt;40,$W$3,0),0))</f>
        <v>0</v>
      </c>
      <c r="AB22" s="175" t="b">
        <f>IF(I26="Service",IF(AND(E26=1,F26=0),0,IF(AND(E26=1,F26&lt;=40),$Z$1,IF(AND(E26=1,F26&gt;40),$Z$2,IF(AND(E26=2,F26&lt;=40),$Z$1,IF(AND(E26=2,F26&gt;40),$Z$2,IF(AND(E26=3,F26&lt;=40),$Z$1,IF(AND(E26=3,F26&gt;40),$Z$2,IF(AND(E26=4,F26&lt;=40),$Z$1,IF(AND(E26=4,F26&gt;40),$Z$2,0))))))))))</f>
        <v>0</v>
      </c>
      <c r="AC22" s="176" t="b">
        <f>IF(I26="Service",IF(AND(E26=1,F26=0),0,IF(AND(E26=1,F26&lt;=40),$X$1,IF(AND(E26=1,F26&gt;40),$Y$1,IF(AND(E26=2,F26&lt;=40),$X$2,IF(AND(E26=2,F26&gt;40),$Y$2,IF(AND(E26=3,F26&lt;=40),$X$3,IF(AND(E26=3,F26&gt;40),$Y$3,IF(AND(E26=4,F26&lt;=40),$X$4,IF(AND(E26=4,F26&gt;40),$Y$4,0))))))))))</f>
        <v>0</v>
      </c>
      <c r="AD22" s="165"/>
      <c r="AE22" s="165"/>
      <c r="AF22" s="20">
        <v>45537</v>
      </c>
    </row>
    <row r="23" ht="90" customHeight="1">
      <c r="A23" s="80">
        <v>44835</v>
      </c>
      <c r="B23" s="69">
        <v>0.729166666666667</v>
      </c>
      <c r="C23" s="69">
        <v>0.8125</v>
      </c>
      <c r="D23" s="70">
        <v>0</v>
      </c>
      <c r="E23" s="70">
        <v>1</v>
      </c>
      <c r="F23" s="71">
        <f>IF(P19=12,V19,0)</f>
        <v>20</v>
      </c>
      <c r="G23" s="72">
        <v>1</v>
      </c>
      <c r="H23" s="72" t="s">
        <v>131</v>
      </c>
      <c r="I23" s="73" t="s">
        <v>33</v>
      </c>
      <c r="J23" s="74" t="s">
        <v>14</v>
      </c>
      <c r="K23" s="74">
        <v>0.7</v>
      </c>
      <c r="L23" s="74">
        <v>0.8</v>
      </c>
      <c r="M23" s="11" t="s">
        <v>132</v>
      </c>
      <c r="N23" s="11" t="s">
        <v>133</v>
      </c>
      <c r="O23" s="75" t="s">
        <v>2</v>
      </c>
      <c r="P23" s="13">
        <f>IF(A27="",0,COUNTA(B27:E27,G27:N27))</f>
        <v>12</v>
      </c>
      <c r="S23" s="161">
        <f>IF(OR(B27="",C27=""),0,IF(C27&gt;B27,C27-B27,IF(B27&gt;C27,24-(B27-C27))))</f>
        <v>0.00347222222222221</v>
      </c>
      <c r="T23" s="162">
        <f>IF(OR(B27="",C27=""),0,(HOUR(S23)*60)+MINUTE(S23)-D27)</f>
        <v>5</v>
      </c>
      <c r="U23" s="161">
        <f>TIME(0,T23,0)</f>
        <v>0.00347222222222222</v>
      </c>
      <c r="V23" s="162">
        <f>(HOUR(U23)*10)+IF(AND(MINUTE(U23)&gt;0,MINUTE(U23)&lt;=6),1,IF(AND(MINUTE(U23)&gt;6,MINUTE(U23)&lt;=12),2,IF(AND(MINUTE(U23)&gt;12,MINUTE(U23)&lt;=18),3,IF(AND(MINUTE(U23)&gt;18,MINUTE(U23)&lt;=24),4,IF(AND(MINUTE(U23)&gt;24,MINUTE(U23)&lt;=30),5,IF(AND(MINUTE(U23)&gt;30,MINUTE(U23)&lt;=36),6,IF(AND(MINUTE(U23)&gt;36,MINUTE(U23)&lt;=42),7,IF(AND(MINUTE(U23)&gt;42,MINUTE(U23)&lt;=48),8,IF(AND(MINUTE(U23)&gt;48,MINUTE(U23)&lt;=54),9,IF(AND(MINUTE(U23)&gt;54,MINUTE(U23)&lt;=60),10,0))))))))))</f>
        <v>1</v>
      </c>
      <c r="W23" s="163">
        <f>IF(OR(B27&gt;=$V$1,B27&lt;$V$2),F27*0.2,(IF(ISNUMBER(MATCH(A27,AF5:AF41,0)),F27*0.2,0)))</f>
        <v>0</v>
      </c>
      <c r="X23" s="163" t="b">
        <f>IF(I27="Service",IF(I27="Service",IF(AND(F27&gt;0,F27&lt;=25),$W$1,0),0))</f>
        <v>0</v>
      </c>
      <c r="Y23" s="163" t="b">
        <f>IF(I27="Service",IF(I27="Service",IF(F27&gt;25,$W$2,0),0))</f>
        <v>0</v>
      </c>
      <c r="Z23" s="163" t="b">
        <f>IF(I27="Service",IF(I27="Service",IF(AND(F27&gt;0,F27&lt;=40),$W$2,0),0))</f>
        <v>0</v>
      </c>
      <c r="AA23" s="163" t="b">
        <f>IF(I27="Service",IF(I27="Service",IF(F27&gt;40,$W$3,0),0))</f>
        <v>0</v>
      </c>
      <c r="AB23" s="175" t="b">
        <f>IF(I27="Service",IF(AND(E27=1,F27=0),0,IF(AND(E27=1,F27&lt;=40),$Z$1,IF(AND(E27=1,F27&gt;40),$Z$2,IF(AND(E27=2,F27&lt;=40),$Z$1,IF(AND(E27=2,F27&gt;40),$Z$2,IF(AND(E27=3,F27&lt;=40),$Z$1,IF(AND(E27=3,F27&gt;40),$Z$2,IF(AND(E27=4,F27&lt;=40),$Z$1,IF(AND(E27=4,F27&gt;40),$Z$2,0))))))))))</f>
        <v>0</v>
      </c>
      <c r="AC23" s="176" t="b">
        <f>IF(I27="Service",IF(AND(E27=1,F27=0),0,IF(AND(E27=1,F27&lt;=40),$X$1,IF(AND(E27=1,F27&gt;40),$Y$1,IF(AND(E27=2,F27&lt;=40),$X$2,IF(AND(E27=2,F27&gt;40),$Y$2,IF(AND(E27=3,F27&lt;=40),$X$3,IF(AND(E27=3,F27&gt;40),$Y$3,IF(AND(E27=4,F27&lt;=40),$X$4,IF(AND(E27=4,F27&gt;40),$Y$4,0))))))))))</f>
        <v>0</v>
      </c>
      <c r="AD23" s="165"/>
      <c r="AE23" s="165"/>
      <c r="AF23" s="20">
        <v>45579</v>
      </c>
    </row>
    <row r="24" ht="77.25" customHeight="1">
      <c r="A24" s="80">
        <v>44837</v>
      </c>
      <c r="B24" s="69">
        <v>0.875</v>
      </c>
      <c r="C24" s="69">
        <v>0.958333333333333</v>
      </c>
      <c r="D24" s="70">
        <v>0</v>
      </c>
      <c r="E24" s="70">
        <v>1</v>
      </c>
      <c r="F24" s="71">
        <f>IF(P20=12,V20,0)</f>
        <v>20</v>
      </c>
      <c r="G24" s="72">
        <v>1</v>
      </c>
      <c r="H24" s="72" t="s">
        <v>131</v>
      </c>
      <c r="I24" s="73" t="s">
        <v>33</v>
      </c>
      <c r="J24" s="74" t="s">
        <v>14</v>
      </c>
      <c r="K24" s="74">
        <v>0.8</v>
      </c>
      <c r="L24" s="74">
        <v>0.9</v>
      </c>
      <c r="M24" s="11" t="s">
        <v>134</v>
      </c>
      <c r="N24" s="11" t="s">
        <v>135</v>
      </c>
      <c r="O24" s="75" t="s">
        <v>2</v>
      </c>
      <c r="P24" s="13">
        <f>IF(A28="",0,COUNTA(B28:E28,G28:N28))</f>
        <v>0</v>
      </c>
      <c r="R24" s="174"/>
      <c r="S24" s="161">
        <f>IF(OR(B28="",C28=""),0,IF(C28&gt;B28,C28-B28,IF(B28&gt;C28,24-(B28-C28))))</f>
        <v>0</v>
      </c>
      <c r="T24" s="162">
        <f>IF(OR(B28="",C28=""),0,(HOUR(S24)*60)+MINUTE(S24)-D28)</f>
        <v>0</v>
      </c>
      <c r="U24" s="161">
        <f>TIME(0,T24,0)</f>
        <v>0</v>
      </c>
      <c r="V24" s="162">
        <f>(HOUR(U24)*10)+IF(AND(MINUTE(U24)&gt;0,MINUTE(U24)&lt;=6),1,IF(AND(MINUTE(U24)&gt;6,MINUTE(U24)&lt;=12),2,IF(AND(MINUTE(U24)&gt;12,MINUTE(U24)&lt;=18),3,IF(AND(MINUTE(U24)&gt;18,MINUTE(U24)&lt;=24),4,IF(AND(MINUTE(U24)&gt;24,MINUTE(U24)&lt;=30),5,IF(AND(MINUTE(U24)&gt;30,MINUTE(U24)&lt;=36),6,IF(AND(MINUTE(U24)&gt;36,MINUTE(U24)&lt;=42),7,IF(AND(MINUTE(U24)&gt;42,MINUTE(U24)&lt;=48),8,IF(AND(MINUTE(U24)&gt;48,MINUTE(U24)&lt;=54),9,IF(AND(MINUTE(U24)&gt;54,MINUTE(U24)&lt;=60),10,0))))))))))</f>
        <v>0</v>
      </c>
      <c r="W24" s="163">
        <f>IF(OR(B28&gt;=$V$1,B28&lt;$V$2),F28*0.2,(IF(ISNUMBER(MATCH(A28,AF6:AF42,0)),F28*0.2,0)))</f>
        <v>0</v>
      </c>
      <c r="X24" s="163" t="b">
        <f>IF(I28="Service",IF(I28="Service",IF(AND(F28&gt;0,F28&lt;=25),$W$1,0),0))</f>
        <v>0</v>
      </c>
      <c r="Y24" s="163" t="b">
        <f>IF(I28="Service",IF(I28="Service",IF(F28&gt;25,$W$2,0),0))</f>
        <v>0</v>
      </c>
      <c r="Z24" s="163" t="b">
        <f>IF(I28="Service",IF(I28="Service",IF(AND(F28&gt;0,F28&lt;=40),$W$2,0),0))</f>
        <v>0</v>
      </c>
      <c r="AA24" s="163" t="b">
        <f>IF(I28="Service",IF(I28="Service",IF(F28&gt;40,$W$3,0),0))</f>
        <v>0</v>
      </c>
      <c r="AB24" s="175" t="b">
        <f>IF(I28="Service",IF(AND(E28=1,F28=0),0,IF(AND(E28=1,F28&lt;=40),$Z$1,IF(AND(E28=1,F28&gt;40),$Z$2,IF(AND(E28=2,F28&lt;=40),$Z$1,IF(AND(E28=2,F28&gt;40),$Z$2,IF(AND(E28=3,F28&lt;=40),$Z$1,IF(AND(E28=3,F28&gt;40),$Z$2,IF(AND(E28=4,F28&lt;=40),$Z$1,IF(AND(E28=4,F28&gt;40),$Z$2,0))))))))))</f>
        <v>0</v>
      </c>
      <c r="AC24" s="176" t="b">
        <f>IF(I28="Service",IF(AND(E28=1,F28=0),0,IF(AND(E28=1,F28&lt;=40),$X$1,IF(AND(E28=1,F28&gt;40),$Y$1,IF(AND(E28=2,F28&lt;=40),$X$2,IF(AND(E28=2,F28&gt;40),$Y$2,IF(AND(E28=3,F28&lt;=40),$X$3,IF(AND(E28=3,F28&gt;40),$Y$3,IF(AND(E28=4,F28&lt;=40),$X$4,IF(AND(E28=4,F28&gt;40),$Y$4,0))))))))))</f>
        <v>0</v>
      </c>
      <c r="AF24" s="20">
        <v>45607</v>
      </c>
    </row>
    <row r="25" ht="77.25" customHeight="1">
      <c r="A25" s="80">
        <v>44839</v>
      </c>
      <c r="B25" s="69">
        <v>0.729166666666667</v>
      </c>
      <c r="C25" s="69">
        <v>0.8125</v>
      </c>
      <c r="D25" s="70">
        <v>0</v>
      </c>
      <c r="E25" s="70">
        <v>1</v>
      </c>
      <c r="F25" s="177">
        <f>IF(P21=12,V21,0)</f>
        <v>0</v>
      </c>
      <c r="G25" s="72">
        <v>1</v>
      </c>
      <c r="H25" s="178"/>
      <c r="I25" s="73" t="s">
        <v>33</v>
      </c>
      <c r="J25" s="74">
        <v>0.6</v>
      </c>
      <c r="K25" s="74">
        <v>0.8</v>
      </c>
      <c r="L25" s="74">
        <v>0.9</v>
      </c>
      <c r="M25" s="11" t="s">
        <v>136</v>
      </c>
      <c r="N25" s="11" t="s">
        <v>137</v>
      </c>
      <c r="O25" s="75" t="s">
        <v>2</v>
      </c>
      <c r="P25" s="13">
        <f>IF(A29="",0,COUNTA(B29:E29,G29:N29))</f>
        <v>0</v>
      </c>
      <c r="S25" s="161">
        <f>IF(OR(B29="",C29=""),0,IF(C29&gt;B29,C29-B29,IF(B29&gt;C29,24-(B29-C29))))</f>
        <v>0</v>
      </c>
      <c r="T25" s="162">
        <f>IF(OR(B29="",C29=""),0,(HOUR(S25)*60)+MINUTE(S25)-D29)</f>
        <v>0</v>
      </c>
      <c r="U25" s="161">
        <f>TIME(0,T25,0)</f>
        <v>0</v>
      </c>
      <c r="V25" s="162">
        <f>(HOUR(U25)*10)+IF(AND(MINUTE(U25)&gt;0,MINUTE(U25)&lt;=6),1,IF(AND(MINUTE(U25)&gt;6,MINUTE(U25)&lt;=12),2,IF(AND(MINUTE(U25)&gt;12,MINUTE(U25)&lt;=18),3,IF(AND(MINUTE(U25)&gt;18,MINUTE(U25)&lt;=24),4,IF(AND(MINUTE(U25)&gt;24,MINUTE(U25)&lt;=30),5,IF(AND(MINUTE(U25)&gt;30,MINUTE(U25)&lt;=36),6,IF(AND(MINUTE(U25)&gt;36,MINUTE(U25)&lt;=42),7,IF(AND(MINUTE(U25)&gt;42,MINUTE(U25)&lt;=48),8,IF(AND(MINUTE(U25)&gt;48,MINUTE(U25)&lt;=54),9,IF(AND(MINUTE(U25)&gt;54,MINUTE(U25)&lt;=60),10,0))))))))))</f>
        <v>0</v>
      </c>
      <c r="W25" s="163">
        <f>IF(OR(B29&gt;=$V$1,B29&lt;$V$2),F29*0.2,(IF(ISNUMBER(MATCH(A29,AF7:AF43,0)),F29*0.2,0)))</f>
        <v>0</v>
      </c>
      <c r="X25" s="163" t="b">
        <f>IF(I29="Service",IF(I29="Service",IF(AND(F29&gt;0,F29&lt;=25),$W$1,0),0))</f>
        <v>0</v>
      </c>
      <c r="Y25" s="163" t="b">
        <f>IF(I29="Service",IF(I29="Service",IF(F29&gt;25,$W$2,0),0))</f>
        <v>0</v>
      </c>
      <c r="Z25" s="163" t="b">
        <f>IF(I29="Service",IF(I29="Service",IF(AND(F29&gt;0,F29&lt;=40),$W$2,0),0))</f>
        <v>0</v>
      </c>
      <c r="AA25" s="163" t="b">
        <f>IF(I29="Service",IF(I29="Service",IF(F29&gt;40,$W$3,0),0))</f>
        <v>0</v>
      </c>
      <c r="AB25" s="175" t="b">
        <f>IF(I29="Service",IF(AND(E29=1,F29=0),0,IF(AND(E29=1,F29&lt;=40),$Z$1,IF(AND(E29=1,F29&gt;40),$Z$2,IF(AND(E29=2,F29&lt;=40),$Z$1,IF(AND(E29=2,F29&gt;40),$Z$2,IF(AND(E29=3,F29&lt;=40),$Z$1,IF(AND(E29=3,F29&gt;40),$Z$2,IF(AND(E29=4,F29&lt;=40),$Z$1,IF(AND(E29=4,F29&gt;40),$Z$2,0))))))))))</f>
        <v>0</v>
      </c>
      <c r="AC25" s="176" t="b">
        <f>IF(I29="Service",IF(AND(E29=1,F29=0),0,IF(AND(E29=1,F29&lt;=40),$X$1,IF(AND(E29=1,F29&gt;40),$Y$1,IF(AND(E29=2,F29&lt;=40),$X$2,IF(AND(E29=2,F29&gt;40),$Y$2,IF(AND(E29=3,F29&lt;=40),$X$3,IF(AND(E29=3,F29&gt;40),$Y$3,IF(AND(E29=4,F29&lt;=40),$X$4,IF(AND(E29=4,F29&gt;40),$Y$4,0))))))))))</f>
        <v>0</v>
      </c>
      <c r="AF25" s="20">
        <v>45624</v>
      </c>
    </row>
    <row r="26" ht="27" customHeight="1">
      <c r="A26" s="80">
        <v>44841</v>
      </c>
      <c r="B26" s="69">
        <v>0.65</v>
      </c>
      <c r="C26" s="69">
        <v>0.654166666666667</v>
      </c>
      <c r="D26" s="70">
        <v>0</v>
      </c>
      <c r="E26" s="70">
        <v>1</v>
      </c>
      <c r="F26" s="71">
        <f>IF(P22=12,V22,0)</f>
        <v>1</v>
      </c>
      <c r="G26" s="72" t="s">
        <v>5</v>
      </c>
      <c r="H26" s="72" t="s">
        <v>131</v>
      </c>
      <c r="I26" s="73" t="s">
        <v>35</v>
      </c>
      <c r="J26" s="74" t="s">
        <v>5</v>
      </c>
      <c r="K26" s="74" t="s">
        <v>5</v>
      </c>
      <c r="L26" s="74" t="s">
        <v>5</v>
      </c>
      <c r="M26" s="11" t="s">
        <v>138</v>
      </c>
      <c r="N26" s="11" t="s">
        <v>5</v>
      </c>
      <c r="O26" s="75" t="s">
        <v>2</v>
      </c>
      <c r="P26" s="13">
        <f>IF(A30="",0,COUNTA(B30:E30,G30:N30))</f>
        <v>0</v>
      </c>
      <c r="S26" s="161">
        <f>IF(OR(B30="",C30=""),0,IF(C30&gt;B30,C30-B30,IF(B30&gt;C30,24-(B30-C30))))</f>
        <v>0</v>
      </c>
      <c r="T26" s="162">
        <f>IF(OR(B30="",C30=""),0,(HOUR(S26)*60)+MINUTE(S26)-D30)</f>
        <v>0</v>
      </c>
      <c r="U26" s="161">
        <f>TIME(0,T26,0)</f>
        <v>0</v>
      </c>
      <c r="V26" s="162">
        <f>(HOUR(U26)*10)+IF(AND(MINUTE(U26)&gt;0,MINUTE(U26)&lt;=6),1,IF(AND(MINUTE(U26)&gt;6,MINUTE(U26)&lt;=12),2,IF(AND(MINUTE(U26)&gt;12,MINUTE(U26)&lt;=18),3,IF(AND(MINUTE(U26)&gt;18,MINUTE(U26)&lt;=24),4,IF(AND(MINUTE(U26)&gt;24,MINUTE(U26)&lt;=30),5,IF(AND(MINUTE(U26)&gt;30,MINUTE(U26)&lt;=36),6,IF(AND(MINUTE(U26)&gt;36,MINUTE(U26)&lt;=42),7,IF(AND(MINUTE(U26)&gt;42,MINUTE(U26)&lt;=48),8,IF(AND(MINUTE(U26)&gt;48,MINUTE(U26)&lt;=54),9,IF(AND(MINUTE(U26)&gt;54,MINUTE(U26)&lt;=60),10,0))))))))))</f>
        <v>0</v>
      </c>
      <c r="W26" s="163">
        <f>IF(OR(B30&gt;=$V$1,B30&lt;$V$2),F30*0.2,(IF(ISNUMBER(MATCH(A30,AF8:AF44,0)),F30*0.2,0)))</f>
        <v>0</v>
      </c>
      <c r="X26" s="163" t="b">
        <f>IF(I30="Service",IF(I30="Service",IF(AND(F30&gt;0,F30&lt;=25),$W$1,0),0))</f>
        <v>0</v>
      </c>
      <c r="Y26" s="163" t="b">
        <f>IF(I30="Service",IF(I30="Service",IF(F30&gt;25,$W$2,0),0))</f>
        <v>0</v>
      </c>
      <c r="Z26" s="163" t="b">
        <f>IF(I30="Service",IF(I30="Service",IF(AND(F30&gt;0,F30&lt;=40),$W$2,0),0))</f>
        <v>0</v>
      </c>
      <c r="AA26" s="163" t="b">
        <f>IF(I30="Service",IF(I30="Service",IF(F30&gt;40,$W$3,0),0))</f>
        <v>0</v>
      </c>
      <c r="AB26" s="175" t="b">
        <f>IF(I30="Service",IF(AND(E30=1,F30=0),0,IF(AND(E30=1,F30&lt;=40),$Z$1,IF(AND(E30=1,F30&gt;40),$Z$2,IF(AND(E30=2,F30&lt;=40),$Z$1,IF(AND(E30=2,F30&gt;40),$Z$2,IF(AND(E30=3,F30&lt;=40),$Z$1,IF(AND(E30=3,F30&gt;40),$Z$2,IF(AND(E30=4,F30&lt;=40),$Z$1,IF(AND(E30=4,F30&gt;40),$Z$2,0))))))))))</f>
        <v>0</v>
      </c>
      <c r="AC26" s="176" t="b">
        <f>IF(I30="Service",IF(AND(E30=1,F30=0),0,IF(AND(E30=1,F30&lt;=40),$X$1,IF(AND(E30=1,F30&gt;40),$Y$1,IF(AND(E30=2,F30&lt;=40),$X$2,IF(AND(E30=2,F30&gt;40),$Y$2,IF(AND(E30=3,F30&lt;=40),$X$3,IF(AND(E30=3,F30&gt;40),$Y$3,IF(AND(E30=4,F30&lt;=40),$X$4,IF(AND(E30=4,F30&gt;40),$Y$4,0))))))))))</f>
        <v>0</v>
      </c>
      <c r="AF26" s="20">
        <v>45651</v>
      </c>
    </row>
    <row r="27" ht="36.75" customHeight="1">
      <c r="A27" s="80">
        <v>44842</v>
      </c>
      <c r="B27" s="69">
        <v>0.388888888888889</v>
      </c>
      <c r="C27" s="69">
        <v>0.392361111111111</v>
      </c>
      <c r="D27" s="70">
        <v>0</v>
      </c>
      <c r="E27" s="70">
        <v>1</v>
      </c>
      <c r="F27" s="71">
        <f>IF(P23=12,V23,0)</f>
        <v>1</v>
      </c>
      <c r="G27" s="72" t="s">
        <v>5</v>
      </c>
      <c r="H27" s="72" t="s">
        <v>131</v>
      </c>
      <c r="I27" s="73" t="s">
        <v>35</v>
      </c>
      <c r="J27" s="74" t="s">
        <v>5</v>
      </c>
      <c r="K27" s="74" t="s">
        <v>5</v>
      </c>
      <c r="L27" s="74" t="s">
        <v>5</v>
      </c>
      <c r="M27" s="11" t="s">
        <v>139</v>
      </c>
      <c r="N27" s="11" t="s">
        <v>5</v>
      </c>
      <c r="O27" s="75" t="s">
        <v>2</v>
      </c>
      <c r="P27" s="13">
        <f>IF(A31="",0,COUNTA(B31:E31,G31:N31))</f>
        <v>0</v>
      </c>
      <c r="S27" s="161">
        <f>IF(OR(B31="",C31=""),0,IF(C31&gt;B31,C31-B31,IF(B31&gt;C31,24-(B31-C31))))</f>
        <v>0</v>
      </c>
      <c r="T27" s="162">
        <f>IF(OR(B31="",C31=""),0,(HOUR(S27)*60)+MINUTE(S27)-D31)</f>
        <v>0</v>
      </c>
      <c r="U27" s="161">
        <f>TIME(0,T27,0)</f>
        <v>0</v>
      </c>
      <c r="V27" s="162">
        <f>(HOUR(U27)*10)+IF(AND(MINUTE(U27)&gt;0,MINUTE(U27)&lt;=6),1,IF(AND(MINUTE(U27)&gt;6,MINUTE(U27)&lt;=12),2,IF(AND(MINUTE(U27)&gt;12,MINUTE(U27)&lt;=18),3,IF(AND(MINUTE(U27)&gt;18,MINUTE(U27)&lt;=24),4,IF(AND(MINUTE(U27)&gt;24,MINUTE(U27)&lt;=30),5,IF(AND(MINUTE(U27)&gt;30,MINUTE(U27)&lt;=36),6,IF(AND(MINUTE(U27)&gt;36,MINUTE(U27)&lt;=42),7,IF(AND(MINUTE(U27)&gt;42,MINUTE(U27)&lt;=48),8,IF(AND(MINUTE(U27)&gt;48,MINUTE(U27)&lt;=54),9,IF(AND(MINUTE(U27)&gt;54,MINUTE(U27)&lt;=60),10,0))))))))))</f>
        <v>0</v>
      </c>
      <c r="W27" s="163">
        <f>IF(OR(B31&gt;=$V$1,B31&lt;$V$2),F31*0.2,(IF(ISNUMBER(MATCH(A31,AF9:AF45,0)),F31*0.2,0)))</f>
        <v>0</v>
      </c>
      <c r="X27" s="163" t="b">
        <f>IF(I31="Service",IF(I31="Service",IF(AND(F31&gt;0,F31&lt;=25),$W$1,0),0))</f>
        <v>0</v>
      </c>
      <c r="Y27" s="163" t="b">
        <f>IF(I31="Service",IF(I31="Service",IF(F31&gt;25,$W$2,0),0))</f>
        <v>0</v>
      </c>
      <c r="Z27" s="163" t="b">
        <f>IF(I31="Service",IF(I31="Service",IF(AND(F31&gt;0,F31&lt;=40),$W$2,0),0))</f>
        <v>0</v>
      </c>
      <c r="AA27" s="163" t="b">
        <f>IF(I31="Service",IF(I31="Service",IF(F31&gt;40,$W$3,0),0))</f>
        <v>0</v>
      </c>
      <c r="AB27" s="175" t="b">
        <f>IF(I31="Service",IF(AND(E31=1,F31=0),0,IF(AND(E31=1,F31&lt;=40),$Z$1,IF(AND(E31=1,F31&gt;40),$Z$2,IF(AND(E31=2,F31&lt;=40),$Z$1,IF(AND(E31=2,F31&gt;40),$Z$2,IF(AND(E31=3,F31&lt;=40),$Z$1,IF(AND(E31=3,F31&gt;40),$Z$2,IF(AND(E31=4,F31&lt;=40),$Z$1,IF(AND(E31=4,F31&gt;40),$Z$2,0))))))))))</f>
        <v>0</v>
      </c>
      <c r="AC27" s="176" t="b">
        <f>IF(I31="Service",IF(AND(E31=1,F31=0),0,IF(AND(E31=1,F31&lt;=40),$X$1,IF(AND(E31=1,F31&gt;40),$Y$1,IF(AND(E31=2,F31&lt;=40),$X$2,IF(AND(E31=2,F31&gt;40),$Y$2,IF(AND(E31=3,F31&lt;=40),$X$3,IF(AND(E31=3,F31&gt;40),$Y$3,IF(AND(E31=4,F31&lt;=40),$X$4,IF(AND(E31=4,F31&gt;40),$Y$4,0))))))))))</f>
        <v>0</v>
      </c>
      <c r="AD27" s="165"/>
      <c r="AE27" s="165"/>
      <c r="AF27" s="20">
        <v>45658</v>
      </c>
    </row>
    <row r="28" ht="16.5" customHeight="1">
      <c r="A28" s="80"/>
      <c r="B28" s="69"/>
      <c r="C28" s="69"/>
      <c r="D28" s="70">
        <v>0</v>
      </c>
      <c r="E28" s="70">
        <v>1</v>
      </c>
      <c r="F28" s="71">
        <f>IF(P24=12,V24,0)</f>
        <v>0</v>
      </c>
      <c r="G28" s="72" t="s">
        <v>5</v>
      </c>
      <c r="H28" s="72"/>
      <c r="I28" s="73"/>
      <c r="J28" s="74"/>
      <c r="K28" s="74"/>
      <c r="L28" s="74"/>
      <c r="M28" s="11"/>
      <c r="N28" s="11"/>
      <c r="O28" s="75" t="s">
        <v>2</v>
      </c>
      <c r="P28" s="13">
        <f>IF(A32="",0,COUNTA(B32:E32,G32:N32))</f>
        <v>0</v>
      </c>
      <c r="S28" s="161">
        <f>IF(OR(B32="",C32=""),0,IF(C32&gt;B32,C32-B32,IF(B32&gt;C32,24-(B32-C32))))</f>
        <v>0</v>
      </c>
      <c r="T28" s="162">
        <f>IF(OR(B32="",C32=""),0,(HOUR(S28)*60)+MINUTE(S28)-D32)</f>
        <v>0</v>
      </c>
      <c r="U28" s="161">
        <f>TIME(0,T28,0)</f>
        <v>0</v>
      </c>
      <c r="V28" s="162">
        <f>(HOUR(U28)*10)+IF(AND(MINUTE(U28)&gt;0,MINUTE(U28)&lt;=6),1,IF(AND(MINUTE(U28)&gt;6,MINUTE(U28)&lt;=12),2,IF(AND(MINUTE(U28)&gt;12,MINUTE(U28)&lt;=18),3,IF(AND(MINUTE(U28)&gt;18,MINUTE(U28)&lt;=24),4,IF(AND(MINUTE(U28)&gt;24,MINUTE(U28)&lt;=30),5,IF(AND(MINUTE(U28)&gt;30,MINUTE(U28)&lt;=36),6,IF(AND(MINUTE(U28)&gt;36,MINUTE(U28)&lt;=42),7,IF(AND(MINUTE(U28)&gt;42,MINUTE(U28)&lt;=48),8,IF(AND(MINUTE(U28)&gt;48,MINUTE(U28)&lt;=54),9,IF(AND(MINUTE(U28)&gt;54,MINUTE(U28)&lt;=60),10,0))))))))))</f>
        <v>0</v>
      </c>
      <c r="W28" s="163">
        <f>IF(OR(B32&gt;=$V$1,B32&lt;$V$2),F32*0.2,(IF(ISNUMBER(MATCH(A32,AF10:AF46,0)),F32*0.2,0)))</f>
        <v>0</v>
      </c>
      <c r="X28" s="163" t="b">
        <f>IF(I32="Service",IF(I32="Service",IF(AND(F32&gt;0,F32&lt;=25),$W$1,0),0))</f>
        <v>0</v>
      </c>
      <c r="Y28" s="163" t="b">
        <f>IF(I32="Service",IF(I32="Service",IF(F32&gt;25,$W$2,0),0))</f>
        <v>0</v>
      </c>
      <c r="Z28" s="163" t="b">
        <f>IF(I32="Service",IF(I32="Service",IF(AND(F32&gt;0,F32&lt;=40),$W$2,0),0))</f>
        <v>0</v>
      </c>
      <c r="AA28" s="163" t="b">
        <f>IF(I32="Service",IF(I32="Service",IF(F32&gt;40,$W$3,0),0))</f>
        <v>0</v>
      </c>
      <c r="AB28" s="175" t="b">
        <f>IF(I32="Service",IF(AND(E32=1,F32=0),0,IF(AND(E32=1,F32&lt;=40),$Z$1,IF(AND(E32=1,F32&gt;40),$Z$2,IF(AND(E32=2,F32&lt;=40),$Z$1,IF(AND(E32=2,F32&gt;40),$Z$2,IF(AND(E32=3,F32&lt;=40),$Z$1,IF(AND(E32=3,F32&gt;40),$Z$2,IF(AND(E32=4,F32&lt;=40),$Z$1,IF(AND(E32=4,F32&gt;40),$Z$2,0))))))))))</f>
        <v>0</v>
      </c>
      <c r="AC28" s="176" t="b">
        <f>IF(I32="Service",IF(AND(E32=1,F32=0),0,IF(AND(E32=1,F32&lt;=40),$X$1,IF(AND(E32=1,F32&gt;40),$Y$1,IF(AND(E32=2,F32&lt;=40),$X$2,IF(AND(E32=2,F32&gt;40),$Y$2,IF(AND(E32=3,F32&lt;=40),$X$3,IF(AND(E32=3,F32&gt;40),$Y$3,IF(AND(E32=4,F32&lt;=40),$X$4,IF(AND(E32=4,F32&gt;40),$Y$4,0))))))))))</f>
        <v>0</v>
      </c>
      <c r="AD28" s="165"/>
      <c r="AE28" s="165"/>
      <c r="AF28" s="20">
        <v>45677</v>
      </c>
    </row>
    <row r="29" ht="16.5" customHeight="1">
      <c r="A29" s="80"/>
      <c r="B29" s="69"/>
      <c r="C29" s="69"/>
      <c r="D29" s="70">
        <v>0</v>
      </c>
      <c r="E29" s="70">
        <v>1</v>
      </c>
      <c r="F29" s="71">
        <f>IF(P25=12,V25,0)</f>
        <v>0</v>
      </c>
      <c r="G29" s="72" t="s">
        <v>5</v>
      </c>
      <c r="H29" s="72"/>
      <c r="I29" s="73"/>
      <c r="J29" s="74"/>
      <c r="K29" s="74"/>
      <c r="L29" s="74"/>
      <c r="M29" s="11"/>
      <c r="N29" s="11"/>
      <c r="O29" s="75" t="s">
        <v>2</v>
      </c>
      <c r="P29" s="13">
        <f>IF(A33="",0,COUNTA(B33:E33,G33:N33))</f>
        <v>0</v>
      </c>
      <c r="R29" s="174"/>
      <c r="S29" s="161">
        <f>IF(OR(B33="",C33=""),0,IF(C33&gt;B33,C33-B33,IF(B33&gt;C33,24-(B33-C33))))</f>
        <v>0</v>
      </c>
      <c r="T29" s="162">
        <f>IF(OR(B33="",C33=""),0,(HOUR(S29)*60)+MINUTE(S29)-D33)</f>
        <v>0</v>
      </c>
      <c r="U29" s="161">
        <f>TIME(0,T29,0)</f>
        <v>0</v>
      </c>
      <c r="V29" s="162">
        <f>(HOUR(U29)*10)+IF(AND(MINUTE(U29)&gt;0,MINUTE(U29)&lt;=6),1,IF(AND(MINUTE(U29)&gt;6,MINUTE(U29)&lt;=12),2,IF(AND(MINUTE(U29)&gt;12,MINUTE(U29)&lt;=18),3,IF(AND(MINUTE(U29)&gt;18,MINUTE(U29)&lt;=24),4,IF(AND(MINUTE(U29)&gt;24,MINUTE(U29)&lt;=30),5,IF(AND(MINUTE(U29)&gt;30,MINUTE(U29)&lt;=36),6,IF(AND(MINUTE(U29)&gt;36,MINUTE(U29)&lt;=42),7,IF(AND(MINUTE(U29)&gt;42,MINUTE(U29)&lt;=48),8,IF(AND(MINUTE(U29)&gt;48,MINUTE(U29)&lt;=54),9,IF(AND(MINUTE(U29)&gt;54,MINUTE(U29)&lt;=60),10,0))))))))))</f>
        <v>0</v>
      </c>
      <c r="W29" s="163">
        <f>IF(OR(B33&gt;=$V$1,B33&lt;$V$2),F33*0.2,(IF(ISNUMBER(MATCH(A33,AF11:AF47,0)),F33*0.2,0)))</f>
        <v>0</v>
      </c>
      <c r="X29" s="163" t="b">
        <f>IF(I33="Service",IF(I33="Service",IF(AND(F33&gt;0,F33&lt;=25),$W$1,0),0))</f>
        <v>0</v>
      </c>
      <c r="Y29" s="163" t="b">
        <f>IF(I33="Service",IF(I33="Service",IF(F33&gt;25,$W$2,0),0))</f>
        <v>0</v>
      </c>
      <c r="Z29" s="163" t="b">
        <f>IF(I33="Service",IF(I33="Service",IF(AND(F33&gt;0,F33&lt;=40),$W$2,0),0))</f>
        <v>0</v>
      </c>
      <c r="AA29" s="163" t="b">
        <f>IF(I33="Service",IF(I33="Service",IF(F33&gt;40,$W$3,0),0))</f>
        <v>0</v>
      </c>
      <c r="AB29" s="175" t="b">
        <f>IF(I33="Service",IF(AND(E33=1,F33=0),0,IF(AND(E33=1,F33&lt;=40),$Z$1,IF(AND(E33=1,F33&gt;40),$Z$2,IF(AND(E33=2,F33&lt;=40),$Z$1,IF(AND(E33=2,F33&gt;40),$Z$2,IF(AND(E33=3,F33&lt;=40),$Z$1,IF(AND(E33=3,F33&gt;40),$Z$2,IF(AND(E33=4,F33&lt;=40),$Z$1,IF(AND(E33=4,F33&gt;40),$Z$2,0))))))))))</f>
        <v>0</v>
      </c>
      <c r="AC29" s="176" t="b">
        <f>IF(I33="Service",IF(AND(E33=1,F33=0),0,IF(AND(E33=1,F33&lt;=40),$X$1,IF(AND(E33=1,F33&gt;40),$Y$1,IF(AND(E33=2,F33&lt;=40),$X$2,IF(AND(E33=2,F33&gt;40),$Y$2,IF(AND(E33=3,F33&lt;=40),$X$3,IF(AND(E33=3,F33&gt;40),$Y$3,IF(AND(E33=4,F33&lt;=40),$X$4,IF(AND(E33=4,F33&gt;40),$Y$4,0))))))))))</f>
        <v>0</v>
      </c>
      <c r="AF29" s="20">
        <v>45705</v>
      </c>
    </row>
    <row r="30" ht="16.5" customHeight="1">
      <c r="A30" s="80"/>
      <c r="B30" s="69"/>
      <c r="C30" s="69"/>
      <c r="D30" s="70">
        <v>0</v>
      </c>
      <c r="E30" s="70">
        <v>1</v>
      </c>
      <c r="F30" s="71">
        <f>IF(P26=12,V26,0)</f>
        <v>0</v>
      </c>
      <c r="G30" s="72" t="s">
        <v>5</v>
      </c>
      <c r="H30" s="72"/>
      <c r="I30" s="73"/>
      <c r="J30" s="74"/>
      <c r="K30" s="74"/>
      <c r="L30" s="74"/>
      <c r="M30" s="11"/>
      <c r="N30" s="11"/>
      <c r="O30" s="75" t="s">
        <v>2</v>
      </c>
      <c r="P30" s="13">
        <f>IF(A34="",0,COUNTA(B34:E34,G34:N34))</f>
        <v>0</v>
      </c>
      <c r="S30" s="161">
        <f>IF(OR(B34="",C34=""),0,IF(C34&gt;B34,C34-B34,IF(B34&gt;C34,24-(B34-C34))))</f>
        <v>0</v>
      </c>
      <c r="T30" s="162">
        <f>IF(OR(B34="",C34=""),0,(HOUR(S30)*60)+MINUTE(S30)-D34)</f>
        <v>0</v>
      </c>
      <c r="U30" s="161">
        <f>TIME(0,T30,0)</f>
        <v>0</v>
      </c>
      <c r="V30" s="162">
        <f>(HOUR(U30)*10)+IF(AND(MINUTE(U30)&gt;0,MINUTE(U30)&lt;=6),1,IF(AND(MINUTE(U30)&gt;6,MINUTE(U30)&lt;=12),2,IF(AND(MINUTE(U30)&gt;12,MINUTE(U30)&lt;=18),3,IF(AND(MINUTE(U30)&gt;18,MINUTE(U30)&lt;=24),4,IF(AND(MINUTE(U30)&gt;24,MINUTE(U30)&lt;=30),5,IF(AND(MINUTE(U30)&gt;30,MINUTE(U30)&lt;=36),6,IF(AND(MINUTE(U30)&gt;36,MINUTE(U30)&lt;=42),7,IF(AND(MINUTE(U30)&gt;42,MINUTE(U30)&lt;=48),8,IF(AND(MINUTE(U30)&gt;48,MINUTE(U30)&lt;=54),9,IF(AND(MINUTE(U30)&gt;54,MINUTE(U30)&lt;=60),10,0))))))))))</f>
        <v>0</v>
      </c>
      <c r="W30" s="163">
        <f>IF(OR(B34&gt;=$V$1,B34&lt;$V$2),F34*0.2,(IF(ISNUMBER(MATCH(A34,AF12:AF48,0)),F34*0.2,0)))</f>
        <v>0</v>
      </c>
      <c r="X30" s="163" t="b">
        <f>IF(I34="Service",IF(I34="Service",IF(AND(F34&gt;0,F34&lt;=25),$W$1,0),0))</f>
        <v>0</v>
      </c>
      <c r="Y30" s="163" t="b">
        <f>IF(I34="Service",IF(I34="Service",IF(F34&gt;25,$W$2,0),0))</f>
        <v>0</v>
      </c>
      <c r="Z30" s="163" t="b">
        <f>IF(I34="Service",IF(I34="Service",IF(AND(F34&gt;0,F34&lt;=40),$W$2,0),0))</f>
        <v>0</v>
      </c>
      <c r="AA30" s="163" t="b">
        <f>IF(I34="Service",IF(I34="Service",IF(F34&gt;40,$W$3,0),0))</f>
        <v>0</v>
      </c>
      <c r="AB30" s="175" t="b">
        <f>IF(I34="Service",IF(AND(E34=1,F34=0),0,IF(AND(E34=1,F34&lt;=40),$Z$1,IF(AND(E34=1,F34&gt;40),$Z$2,IF(AND(E34=2,F34&lt;=40),$Z$1,IF(AND(E34=2,F34&gt;40),$Z$2,IF(AND(E34=3,F34&lt;=40),$Z$1,IF(AND(E34=3,F34&gt;40),$Z$2,IF(AND(E34=4,F34&lt;=40),$Z$1,IF(AND(E34=4,F34&gt;40),$Z$2,0))))))))))</f>
        <v>0</v>
      </c>
      <c r="AC30" s="176" t="b">
        <f>IF(I34="Service",IF(AND(E34=1,F34=0),0,IF(AND(E34=1,F34&lt;=40),$X$1,IF(AND(E34=1,F34&gt;40),$Y$1,IF(AND(E34=2,F34&lt;=40),$X$2,IF(AND(E34=2,F34&gt;40),$Y$2,IF(AND(E34=3,F34&lt;=40),$X$3,IF(AND(E34=3,F34&gt;40),$Y$3,IF(AND(E34=4,F34&lt;=40),$X$4,IF(AND(E34=4,F34&gt;40),$Y$4,0))))))))))</f>
        <v>0</v>
      </c>
      <c r="AF30" s="20">
        <v>45803</v>
      </c>
    </row>
    <row r="31" ht="16.5" customHeight="1">
      <c r="A31" s="80"/>
      <c r="B31" s="69"/>
      <c r="C31" s="69"/>
      <c r="D31" s="70">
        <v>0</v>
      </c>
      <c r="E31" s="70">
        <v>1</v>
      </c>
      <c r="F31" s="71">
        <f>IF(P27=12,V27,0)</f>
        <v>0</v>
      </c>
      <c r="G31" s="72" t="s">
        <v>5</v>
      </c>
      <c r="H31" s="72"/>
      <c r="I31" s="73"/>
      <c r="J31" s="74"/>
      <c r="K31" s="74"/>
      <c r="L31" s="74"/>
      <c r="M31" s="11"/>
      <c r="N31" s="11"/>
      <c r="O31" s="75" t="s">
        <v>2</v>
      </c>
      <c r="P31" s="13">
        <f>IF(A35="",0,COUNTA(B35:E35,G35:N35))</f>
        <v>0</v>
      </c>
      <c r="S31" s="161">
        <f>IF(OR(B35="",C35=""),0,IF(C35&gt;B35,C35-B35,IF(B35&gt;C35,24-(B35-C35))))</f>
        <v>0</v>
      </c>
      <c r="T31" s="162">
        <f>IF(OR(B35="",C35=""),0,(HOUR(S31)*60)+MINUTE(S31)-D35)</f>
        <v>0</v>
      </c>
      <c r="U31" s="161">
        <f>TIME(0,T31,0)</f>
        <v>0</v>
      </c>
      <c r="V31" s="162">
        <f>(HOUR(U31)*10)+IF(AND(MINUTE(U31)&gt;0,MINUTE(U31)&lt;=6),1,IF(AND(MINUTE(U31)&gt;6,MINUTE(U31)&lt;=12),2,IF(AND(MINUTE(U31)&gt;12,MINUTE(U31)&lt;=18),3,IF(AND(MINUTE(U31)&gt;18,MINUTE(U31)&lt;=24),4,IF(AND(MINUTE(U31)&gt;24,MINUTE(U31)&lt;=30),5,IF(AND(MINUTE(U31)&gt;30,MINUTE(U31)&lt;=36),6,IF(AND(MINUTE(U31)&gt;36,MINUTE(U31)&lt;=42),7,IF(AND(MINUTE(U31)&gt;42,MINUTE(U31)&lt;=48),8,IF(AND(MINUTE(U31)&gt;48,MINUTE(U31)&lt;=54),9,IF(AND(MINUTE(U31)&gt;54,MINUTE(U31)&lt;=60),10,0))))))))))</f>
        <v>0</v>
      </c>
      <c r="W31" s="163">
        <f>IF(OR(B35&gt;=$V$1,B35&lt;$V$2),F35*0.2,(IF(ISNUMBER(MATCH(A35,AF13:AF49,0)),F35*0.2,0)))</f>
        <v>0</v>
      </c>
      <c r="X31" s="163" t="b">
        <f>IF(I35="Service",IF(I35="Service",IF(AND(F35&gt;0,F35&lt;=25),$W$1,0),0))</f>
        <v>0</v>
      </c>
      <c r="Y31" s="163" t="b">
        <f>IF(I35="Service",IF(I35="Service",IF(F35&gt;25,$W$2,0),0))</f>
        <v>0</v>
      </c>
      <c r="Z31" s="163" t="b">
        <f>IF(I35="Service",IF(I35="Service",IF(AND(F35&gt;0,F35&lt;=40),$W$2,0),0))</f>
        <v>0</v>
      </c>
      <c r="AA31" s="163" t="b">
        <f>IF(I35="Service",IF(I35="Service",IF(F35&gt;40,$W$3,0),0))</f>
        <v>0</v>
      </c>
      <c r="AB31" s="175" t="b">
        <f>IF(I35="Service",IF(AND(E35=1,F35=0),0,IF(AND(E35=1,F35&lt;=40),$Z$1,IF(AND(E35=1,F35&gt;40),$Z$2,IF(AND(E35=2,F35&lt;=40),$Z$1,IF(AND(E35=2,F35&gt;40),$Z$2,IF(AND(E35=3,F35&lt;=40),$Z$1,IF(AND(E35=3,F35&gt;40),$Z$2,IF(AND(E35=4,F35&lt;=40),$Z$1,IF(AND(E35=4,F35&gt;40),$Z$2,0))))))))))</f>
        <v>0</v>
      </c>
      <c r="AC31" s="176" t="b">
        <f>IF(I35="Service",IF(AND(E35=1,F35=0),0,IF(AND(E35=1,F35&lt;=40),$X$1,IF(AND(E35=1,F35&gt;40),$Y$1,IF(AND(E35=2,F35&lt;=40),$X$2,IF(AND(E35=2,F35&gt;40),$Y$2,IF(AND(E35=3,F35&lt;=40),$X$3,IF(AND(E35=3,F35&gt;40),$Y$3,IF(AND(E35=4,F35&lt;=40),$X$4,IF(AND(E35=4,F35&gt;40),$Y$4,0))))))))))</f>
        <v>0</v>
      </c>
      <c r="AF31" s="20">
        <v>45827</v>
      </c>
    </row>
    <row r="32" ht="16.5" customHeight="1">
      <c r="A32" s="80"/>
      <c r="B32" s="69"/>
      <c r="C32" s="69"/>
      <c r="D32" s="70">
        <v>0</v>
      </c>
      <c r="E32" s="70">
        <v>1</v>
      </c>
      <c r="F32" s="71">
        <f>IF(P28=12,V28,0)</f>
        <v>0</v>
      </c>
      <c r="G32" s="72" t="s">
        <v>5</v>
      </c>
      <c r="H32" s="72"/>
      <c r="I32" s="73"/>
      <c r="J32" s="74"/>
      <c r="K32" s="74"/>
      <c r="L32" s="74"/>
      <c r="M32" s="11"/>
      <c r="N32" s="11"/>
      <c r="O32" s="75" t="s">
        <v>2</v>
      </c>
      <c r="P32" s="13">
        <f>IF(A36="",0,COUNTA(B36:E36,G36:N36))</f>
        <v>0</v>
      </c>
      <c r="S32" s="161">
        <f>IF(OR(B36="",C36=""),0,IF(C36&gt;B36,C36-B36,IF(B36&gt;C36,24-(B36-C36))))</f>
        <v>0</v>
      </c>
      <c r="T32" s="162">
        <f>IF(OR(B36="",C36=""),0,(HOUR(S32)*60)+MINUTE(S32)-D36)</f>
        <v>0</v>
      </c>
      <c r="U32" s="161">
        <f>TIME(0,T32,0)</f>
        <v>0</v>
      </c>
      <c r="V32" s="162">
        <f>(HOUR(U32)*10)+IF(AND(MINUTE(U32)&gt;0,MINUTE(U32)&lt;=6),1,IF(AND(MINUTE(U32)&gt;6,MINUTE(U32)&lt;=12),2,IF(AND(MINUTE(U32)&gt;12,MINUTE(U32)&lt;=18),3,IF(AND(MINUTE(U32)&gt;18,MINUTE(U32)&lt;=24),4,IF(AND(MINUTE(U32)&gt;24,MINUTE(U32)&lt;=30),5,IF(AND(MINUTE(U32)&gt;30,MINUTE(U32)&lt;=36),6,IF(AND(MINUTE(U32)&gt;36,MINUTE(U32)&lt;=42),7,IF(AND(MINUTE(U32)&gt;42,MINUTE(U32)&lt;=48),8,IF(AND(MINUTE(U32)&gt;48,MINUTE(U32)&lt;=54),9,IF(AND(MINUTE(U32)&gt;54,MINUTE(U32)&lt;=60),10,0))))))))))</f>
        <v>0</v>
      </c>
      <c r="W32" s="163">
        <f>IF(OR(B36&gt;=$V$1,B36&lt;$V$2),F36*0.2,(IF(ISNUMBER(MATCH(A36,AF14:AF50,0)),F36*0.2,0)))</f>
        <v>0</v>
      </c>
      <c r="X32" s="163" t="b">
        <f>IF(I36="Service",IF(I36="Service",IF(AND(F36&gt;0,F36&lt;=25),$W$1,0),0))</f>
        <v>0</v>
      </c>
      <c r="Y32" s="163" t="b">
        <f>IF(I36="Service",IF(I36="Service",IF(F36&gt;25,$W$2,0),0))</f>
        <v>0</v>
      </c>
      <c r="Z32" s="163" t="b">
        <f>IF(I36="Service",IF(I36="Service",IF(AND(F36&gt;0,F36&lt;=40),$W$2,0),0))</f>
        <v>0</v>
      </c>
      <c r="AA32" s="163" t="b">
        <f>IF(I36="Service",IF(I36="Service",IF(F36&gt;40,$W$3,0),0))</f>
        <v>0</v>
      </c>
      <c r="AB32" s="175" t="b">
        <f>IF(I36="Service",IF(AND(E36=1,F36=0),0,IF(AND(E36=1,F36&lt;=40),$Z$1,IF(AND(E36=1,F36&gt;40),$Z$2,IF(AND(E36=2,F36&lt;=40),$Z$1,IF(AND(E36=2,F36&gt;40),$Z$2,IF(AND(E36=3,F36&lt;=40),$Z$1,IF(AND(E36=3,F36&gt;40),$Z$2,IF(AND(E36=4,F36&lt;=40),$Z$1,IF(AND(E36=4,F36&gt;40),$Z$2,0))))))))))</f>
        <v>0</v>
      </c>
      <c r="AC32" s="176" t="b">
        <f>IF(I36="Service",IF(AND(E36=1,F36=0),0,IF(AND(E36=1,F36&lt;=40),$X$1,IF(AND(E36=1,F36&gt;40),$Y$1,IF(AND(E36=2,F36&lt;=40),$X$2,IF(AND(E36=2,F36&gt;40),$Y$2,IF(AND(E36=3,F36&lt;=40),$X$3,IF(AND(E36=3,F36&gt;40),$Y$3,IF(AND(E36=4,F36&lt;=40),$X$4,IF(AND(E36=4,F36&gt;40),$Y$4,0))))))))))</f>
        <v>0</v>
      </c>
      <c r="AD32" s="165"/>
      <c r="AE32" s="165"/>
      <c r="AF32" s="20">
        <v>45842</v>
      </c>
    </row>
    <row r="33" ht="16.5" customHeight="1">
      <c r="A33" s="80"/>
      <c r="B33" s="69"/>
      <c r="C33" s="69"/>
      <c r="D33" s="70">
        <v>0</v>
      </c>
      <c r="E33" s="70">
        <v>1</v>
      </c>
      <c r="F33" s="71">
        <f>IF(P29=12,V29,0)</f>
        <v>0</v>
      </c>
      <c r="G33" s="72" t="s">
        <v>5</v>
      </c>
      <c r="H33" s="72"/>
      <c r="I33" s="73"/>
      <c r="J33" s="74"/>
      <c r="K33" s="74"/>
      <c r="L33" s="74"/>
      <c r="M33" s="11"/>
      <c r="N33" s="11"/>
      <c r="O33" s="75" t="s">
        <v>2</v>
      </c>
      <c r="P33" s="13">
        <f>IF(A37="",0,COUNTA(B37:E37,G37:N37))</f>
        <v>0</v>
      </c>
      <c r="S33" s="161">
        <f>IF(OR(B37="",C37=""),0,IF(C37&gt;B37,C37-B37,IF(B37&gt;C37,24-(B37-C37))))</f>
        <v>0</v>
      </c>
      <c r="T33" s="162">
        <f>IF(OR(B37="",C37=""),0,(HOUR(S33)*60)+MINUTE(S33)-D37)</f>
        <v>0</v>
      </c>
      <c r="U33" s="161">
        <f>TIME(0,T33,0)</f>
        <v>0</v>
      </c>
      <c r="V33" s="162">
        <f>(HOUR(U33)*10)+IF(AND(MINUTE(U33)&gt;0,MINUTE(U33)&lt;=6),1,IF(AND(MINUTE(U33)&gt;6,MINUTE(U33)&lt;=12),2,IF(AND(MINUTE(U33)&gt;12,MINUTE(U33)&lt;=18),3,IF(AND(MINUTE(U33)&gt;18,MINUTE(U33)&lt;=24),4,IF(AND(MINUTE(U33)&gt;24,MINUTE(U33)&lt;=30),5,IF(AND(MINUTE(U33)&gt;30,MINUTE(U33)&lt;=36),6,IF(AND(MINUTE(U33)&gt;36,MINUTE(U33)&lt;=42),7,IF(AND(MINUTE(U33)&gt;42,MINUTE(U33)&lt;=48),8,IF(AND(MINUTE(U33)&gt;48,MINUTE(U33)&lt;=54),9,IF(AND(MINUTE(U33)&gt;54,MINUTE(U33)&lt;=60),10,0))))))))))</f>
        <v>0</v>
      </c>
      <c r="W33" s="163">
        <f>IF(OR(B37&gt;=$V$1,B37&lt;$V$2),F37*0.2,(IF(ISNUMBER(MATCH(A37,AF15:AF51,0)),F37*0.2,0)))</f>
        <v>0</v>
      </c>
      <c r="X33" s="163" t="b">
        <f>IF(I37="Service",IF(I37="Service",IF(AND(F37&gt;0,F37&lt;=25),$W$1,0),0))</f>
        <v>0</v>
      </c>
      <c r="Y33" s="163" t="b">
        <f>IF(I37="Service",IF(I37="Service",IF(F37&gt;25,$W$2,0),0))</f>
        <v>0</v>
      </c>
      <c r="Z33" s="163" t="b">
        <f>IF(I37="Service",IF(I37="Service",IF(AND(F37&gt;0,F37&lt;=40),$W$2,0),0))</f>
        <v>0</v>
      </c>
      <c r="AA33" s="163" t="b">
        <f>IF(I37="Service",IF(I37="Service",IF(F37&gt;40,$W$3,0),0))</f>
        <v>0</v>
      </c>
      <c r="AB33" s="175" t="b">
        <f>IF(I37="Service",IF(AND(E37=1,F37=0),0,IF(AND(E37=1,F37&lt;=40),$Z$1,IF(AND(E37=1,F37&gt;40),$Z$2,IF(AND(E37=2,F37&lt;=40),$Z$1,IF(AND(E37=2,F37&gt;40),$Z$2,IF(AND(E37=3,F37&lt;=40),$Z$1,IF(AND(E37=3,F37&gt;40),$Z$2,IF(AND(E37=4,F37&lt;=40),$Z$1,IF(AND(E37=4,F37&gt;40),$Z$2,0))))))))))</f>
        <v>0</v>
      </c>
      <c r="AC33" s="176" t="b">
        <f>IF(I37="Service",IF(AND(E37=1,F37=0),0,IF(AND(E37=1,F37&lt;=40),$X$1,IF(AND(E37=1,F37&gt;40),$Y$1,IF(AND(E37=2,F37&lt;=40),$X$2,IF(AND(E37=2,F37&gt;40),$Y$2,IF(AND(E37=3,F37&lt;=40),$X$3,IF(AND(E37=3,F37&gt;40),$Y$3,IF(AND(E37=4,F37&lt;=40),$X$4,IF(AND(E37=4,F37&gt;40),$Y$4,0))))))))))</f>
        <v>0</v>
      </c>
      <c r="AD33" s="165"/>
      <c r="AE33" s="165"/>
      <c r="AF33" s="20">
        <v>45901</v>
      </c>
    </row>
    <row r="34" ht="16.5" customHeight="1">
      <c r="A34" s="80"/>
      <c r="B34" s="69"/>
      <c r="C34" s="69"/>
      <c r="D34" s="70">
        <v>0</v>
      </c>
      <c r="E34" s="70">
        <v>1</v>
      </c>
      <c r="F34" s="71">
        <f>IF(P30=12,V30,0)</f>
        <v>0</v>
      </c>
      <c r="G34" s="72" t="s">
        <v>5</v>
      </c>
      <c r="H34" s="72"/>
      <c r="I34" s="73"/>
      <c r="J34" s="74"/>
      <c r="K34" s="74"/>
      <c r="L34" s="74"/>
      <c r="M34" s="11"/>
      <c r="N34" s="11"/>
      <c r="O34" s="75" t="s">
        <v>2</v>
      </c>
      <c r="P34" s="13">
        <f>IF(A38="",0,COUNTA(B38:E38,G38:N38))</f>
        <v>0</v>
      </c>
      <c r="R34" s="174"/>
      <c r="S34" s="161">
        <f>IF(OR(B38="",C38=""),0,IF(C38&gt;B38,C38-B38,IF(B38&gt;C38,24-(B38-C38))))</f>
        <v>0</v>
      </c>
      <c r="T34" s="162">
        <f>IF(OR(B38="",C38=""),0,(HOUR(S34)*60)+MINUTE(S34)-D38)</f>
        <v>0</v>
      </c>
      <c r="U34" s="161">
        <f>TIME(0,T34,0)</f>
        <v>0</v>
      </c>
      <c r="V34" s="162">
        <f>(HOUR(U34)*10)+IF(AND(MINUTE(U34)&gt;0,MINUTE(U34)&lt;=6),1,IF(AND(MINUTE(U34)&gt;6,MINUTE(U34)&lt;=12),2,IF(AND(MINUTE(U34)&gt;12,MINUTE(U34)&lt;=18),3,IF(AND(MINUTE(U34)&gt;18,MINUTE(U34)&lt;=24),4,IF(AND(MINUTE(U34)&gt;24,MINUTE(U34)&lt;=30),5,IF(AND(MINUTE(U34)&gt;30,MINUTE(U34)&lt;=36),6,IF(AND(MINUTE(U34)&gt;36,MINUTE(U34)&lt;=42),7,IF(AND(MINUTE(U34)&gt;42,MINUTE(U34)&lt;=48),8,IF(AND(MINUTE(U34)&gt;48,MINUTE(U34)&lt;=54),9,IF(AND(MINUTE(U34)&gt;54,MINUTE(U34)&lt;=60),10,0))))))))))</f>
        <v>0</v>
      </c>
      <c r="W34" s="163">
        <f>IF(OR(B38&gt;=$V$1,B38&lt;$V$2),F38*0.2,(IF(ISNUMBER(MATCH(A38,AF16:AF52,0)),F38*0.2,0)))</f>
        <v>0</v>
      </c>
      <c r="X34" s="163" t="b">
        <f>IF(I38="Service",IF(I38="Service",IF(AND(F38&gt;0,F38&lt;=25),$W$1,0),0))</f>
        <v>0</v>
      </c>
      <c r="Y34" s="163" t="b">
        <f>IF(I38="Service",IF(I38="Service",IF(F38&gt;25,$W$2,0),0))</f>
        <v>0</v>
      </c>
      <c r="Z34" s="163" t="b">
        <f>IF(I38="Service",IF(I38="Service",IF(AND(F38&gt;0,F38&lt;=40),$W$2,0),0))</f>
        <v>0</v>
      </c>
      <c r="AA34" s="163" t="b">
        <f>IF(I38="Service",IF(I38="Service",IF(F38&gt;40,$W$3,0),0))</f>
        <v>0</v>
      </c>
      <c r="AB34" s="175" t="b">
        <f>IF(I38="Service",IF(AND(E38=1,F38=0),0,IF(AND(E38=1,F38&lt;=40),$Z$1,IF(AND(E38=1,F38&gt;40),$Z$2,IF(AND(E38=2,F38&lt;=40),$Z$1,IF(AND(E38=2,F38&gt;40),$Z$2,IF(AND(E38=3,F38&lt;=40),$Z$1,IF(AND(E38=3,F38&gt;40),$Z$2,IF(AND(E38=4,F38&lt;=40),$Z$1,IF(AND(E38=4,F38&gt;40),$Z$2,0))))))))))</f>
        <v>0</v>
      </c>
      <c r="AC34" s="176" t="b">
        <f>IF(I38="Service",IF(AND(E38=1,F38=0),0,IF(AND(E38=1,F38&lt;=40),$X$1,IF(AND(E38=1,F38&gt;40),$Y$1,IF(AND(E38=2,F38&lt;=40),$X$2,IF(AND(E38=2,F38&gt;40),$Y$2,IF(AND(E38=3,F38&lt;=40),$X$3,IF(AND(E38=3,F38&gt;40),$Y$3,IF(AND(E38=4,F38&lt;=40),$X$4,IF(AND(E38=4,F38&gt;40),$Y$4,0))))))))))</f>
        <v>0</v>
      </c>
      <c r="AF34" s="20">
        <v>45943</v>
      </c>
    </row>
    <row r="35" ht="16.5" customHeight="1">
      <c r="A35" s="80"/>
      <c r="B35" s="69"/>
      <c r="C35" s="69"/>
      <c r="D35" s="70">
        <v>0</v>
      </c>
      <c r="E35" s="70">
        <v>1</v>
      </c>
      <c r="F35" s="71">
        <f>IF(P31=12,V31,0)</f>
        <v>0</v>
      </c>
      <c r="G35" s="72" t="s">
        <v>5</v>
      </c>
      <c r="H35" s="72"/>
      <c r="I35" s="73"/>
      <c r="J35" s="74"/>
      <c r="K35" s="74"/>
      <c r="L35" s="74"/>
      <c r="M35" s="11"/>
      <c r="N35" s="11"/>
      <c r="O35" s="75" t="s">
        <v>2</v>
      </c>
      <c r="P35" s="13">
        <f>IF(A39="",0,COUNTA(B39:E39,G39:N39))</f>
        <v>0</v>
      </c>
      <c r="S35" s="161">
        <f>IF(OR(B39="",C39=""),0,IF(C39&gt;B39,C39-B39,IF(B39&gt;C39,24-(B39-C39))))</f>
        <v>0</v>
      </c>
      <c r="T35" s="162">
        <f>IF(OR(B39="",C39=""),0,(HOUR(S35)*60)+MINUTE(S35)-D39)</f>
        <v>0</v>
      </c>
      <c r="U35" s="161">
        <f>TIME(0,T35,0)</f>
        <v>0</v>
      </c>
      <c r="V35" s="162">
        <f>(HOUR(U35)*10)+IF(AND(MINUTE(U35)&gt;0,MINUTE(U35)&lt;=6),1,IF(AND(MINUTE(U35)&gt;6,MINUTE(U35)&lt;=12),2,IF(AND(MINUTE(U35)&gt;12,MINUTE(U35)&lt;=18),3,IF(AND(MINUTE(U35)&gt;18,MINUTE(U35)&lt;=24),4,IF(AND(MINUTE(U35)&gt;24,MINUTE(U35)&lt;=30),5,IF(AND(MINUTE(U35)&gt;30,MINUTE(U35)&lt;=36),6,IF(AND(MINUTE(U35)&gt;36,MINUTE(U35)&lt;=42),7,IF(AND(MINUTE(U35)&gt;42,MINUTE(U35)&lt;=48),8,IF(AND(MINUTE(U35)&gt;48,MINUTE(U35)&lt;=54),9,IF(AND(MINUTE(U35)&gt;54,MINUTE(U35)&lt;=60),10,0))))))))))</f>
        <v>0</v>
      </c>
      <c r="W35" s="163">
        <f>IF(OR(B39&gt;=$V$1,B39&lt;$V$2),F39*0.2,(IF(ISNUMBER(MATCH(A39,AF17:AF53,0)),F39*0.2,0)))</f>
        <v>0</v>
      </c>
      <c r="X35" s="163" t="b">
        <f>IF(I39="Service",IF(I39="Service",IF(AND(F39&gt;0,F39&lt;=25),$W$1,0),0))</f>
        <v>0</v>
      </c>
      <c r="Y35" s="163" t="b">
        <f>IF(I39="Service",IF(I39="Service",IF(F39&gt;25,$W$2,0),0))</f>
        <v>0</v>
      </c>
      <c r="Z35" s="163" t="b">
        <f>IF(I39="Service",IF(I39="Service",IF(AND(F39&gt;0,F39&lt;=40),$W$2,0),0))</f>
        <v>0</v>
      </c>
      <c r="AA35" s="163" t="b">
        <f>IF(I39="Service",IF(I39="Service",IF(F39&gt;40,$W$3,0),0))</f>
        <v>0</v>
      </c>
      <c r="AB35" s="175" t="b">
        <f>IF(I39="Service",IF(AND(E39=1,F39=0),0,IF(AND(E39=1,F39&lt;=40),$Z$1,IF(AND(E39=1,F39&gt;40),$Z$2,IF(AND(E39=2,F39&lt;=40),$Z$1,IF(AND(E39=2,F39&gt;40),$Z$2,IF(AND(E39=3,F39&lt;=40),$Z$1,IF(AND(E39=3,F39&gt;40),$Z$2,IF(AND(E39=4,F39&lt;=40),$Z$1,IF(AND(E39=4,F39&gt;40),$Z$2,0))))))))))</f>
        <v>0</v>
      </c>
      <c r="AC35" s="176" t="b">
        <f>IF(I39="Service",IF(AND(E39=1,F39=0),0,IF(AND(E39=1,F39&lt;=40),$X$1,IF(AND(E39=1,F39&gt;40),$Y$1,IF(AND(E39=2,F39&lt;=40),$X$2,IF(AND(E39=2,F39&gt;40),$Y$2,IF(AND(E39=3,F39&lt;=40),$X$3,IF(AND(E39=3,F39&gt;40),$Y$3,IF(AND(E39=4,F39&lt;=40),$X$4,IF(AND(E39=4,F39&gt;40),$Y$4,0))))))))))</f>
        <v>0</v>
      </c>
      <c r="AF35" s="20">
        <v>45972</v>
      </c>
    </row>
    <row r="36" ht="16.5" customHeight="1">
      <c r="A36" s="80"/>
      <c r="B36" s="69"/>
      <c r="C36" s="69"/>
      <c r="D36" s="70">
        <v>0</v>
      </c>
      <c r="E36" s="70">
        <v>1</v>
      </c>
      <c r="F36" s="71">
        <f>IF(P32=12,V32,0)</f>
        <v>0</v>
      </c>
      <c r="G36" s="72" t="s">
        <v>5</v>
      </c>
      <c r="H36" s="72"/>
      <c r="I36" s="73"/>
      <c r="J36" s="74"/>
      <c r="K36" s="74"/>
      <c r="L36" s="74"/>
      <c r="M36" s="11"/>
      <c r="N36" s="11"/>
      <c r="O36" s="75" t="s">
        <v>2</v>
      </c>
      <c r="P36" s="13">
        <f>IF(A40="",0,COUNTA(B40:E40,G40:N40))</f>
        <v>0</v>
      </c>
      <c r="S36" s="161">
        <f>IF(OR(B40="",C40=""),0,IF(C40&gt;B40,C40-B40,IF(B40&gt;C40,24-(B40-C40))))</f>
        <v>0</v>
      </c>
      <c r="T36" s="162">
        <f>IF(OR(B40="",C40=""),0,(HOUR(S36)*60)+MINUTE(S36)-D40)</f>
        <v>0</v>
      </c>
      <c r="U36" s="161">
        <f>TIME(0,T36,0)</f>
        <v>0</v>
      </c>
      <c r="V36" s="162">
        <f>(HOUR(U36)*10)+IF(AND(MINUTE(U36)&gt;0,MINUTE(U36)&lt;=6),1,IF(AND(MINUTE(U36)&gt;6,MINUTE(U36)&lt;=12),2,IF(AND(MINUTE(U36)&gt;12,MINUTE(U36)&lt;=18),3,IF(AND(MINUTE(U36)&gt;18,MINUTE(U36)&lt;=24),4,IF(AND(MINUTE(U36)&gt;24,MINUTE(U36)&lt;=30),5,IF(AND(MINUTE(U36)&gt;30,MINUTE(U36)&lt;=36),6,IF(AND(MINUTE(U36)&gt;36,MINUTE(U36)&lt;=42),7,IF(AND(MINUTE(U36)&gt;42,MINUTE(U36)&lt;=48),8,IF(AND(MINUTE(U36)&gt;48,MINUTE(U36)&lt;=54),9,IF(AND(MINUTE(U36)&gt;54,MINUTE(U36)&lt;=60),10,0))))))))))</f>
        <v>0</v>
      </c>
      <c r="W36" s="163">
        <f>IF(OR(B40&gt;=$V$1,B40&lt;$V$2),F40*0.2,(IF(ISNUMBER(MATCH(A40,AF18:AF54,0)),F40*0.2,0)))</f>
        <v>0</v>
      </c>
      <c r="X36" s="163" t="b">
        <f>IF(I40="Service",IF(I40="Service",IF(AND(F40&gt;0,F40&lt;=25),$W$1,0),0))</f>
        <v>0</v>
      </c>
      <c r="Y36" s="163" t="b">
        <f>IF(I40="Service",IF(I40="Service",IF(F40&gt;25,$W$2,0),0))</f>
        <v>0</v>
      </c>
      <c r="Z36" s="163" t="b">
        <f>IF(I40="Service",IF(I40="Service",IF(AND(F40&gt;0,F40&lt;=40),$W$2,0),0))</f>
        <v>0</v>
      </c>
      <c r="AA36" s="163" t="b">
        <f>IF(I40="Service",IF(I40="Service",IF(F40&gt;40,$W$3,0),0))</f>
        <v>0</v>
      </c>
      <c r="AB36" s="175" t="b">
        <f>IF(I40="Service",IF(AND(E40=1,F40=0),0,IF(AND(E40=1,F40&lt;=40),$Z$1,IF(AND(E40=1,F40&gt;40),$Z$2,IF(AND(E40=2,F40&lt;=40),$Z$1,IF(AND(E40=2,F40&gt;40),$Z$2,IF(AND(E40=3,F40&lt;=40),$Z$1,IF(AND(E40=3,F40&gt;40),$Z$2,IF(AND(E40=4,F40&lt;=40),$Z$1,IF(AND(E40=4,F40&gt;40),$Z$2,0))))))))))</f>
        <v>0</v>
      </c>
      <c r="AC36" s="176" t="b">
        <f>IF(I40="Service",IF(AND(E40=1,F40=0),0,IF(AND(E40=1,F40&lt;=40),$X$1,IF(AND(E40=1,F40&gt;40),$Y$1,IF(AND(E40=2,F40&lt;=40),$X$2,IF(AND(E40=2,F40&gt;40),$Y$2,IF(AND(E40=3,F40&lt;=40),$X$3,IF(AND(E40=3,F40&gt;40),$Y$3,IF(AND(E40=4,F40&lt;=40),$X$4,IF(AND(E40=4,F40&gt;40),$Y$4,0))))))))))</f>
        <v>0</v>
      </c>
      <c r="AF36" s="20">
        <v>45988</v>
      </c>
    </row>
    <row r="37" ht="16.5" customHeight="1">
      <c r="A37" s="80"/>
      <c r="B37" s="69"/>
      <c r="C37" s="69"/>
      <c r="D37" s="70">
        <v>0</v>
      </c>
      <c r="E37" s="70">
        <v>1</v>
      </c>
      <c r="F37" s="71">
        <f>IF(P33=12,V33,0)</f>
        <v>0</v>
      </c>
      <c r="G37" s="72" t="s">
        <v>5</v>
      </c>
      <c r="H37" s="72"/>
      <c r="I37" s="73"/>
      <c r="J37" s="74"/>
      <c r="K37" s="74"/>
      <c r="L37" s="74"/>
      <c r="M37" s="11"/>
      <c r="N37" s="11"/>
      <c r="O37" s="75" t="s">
        <v>2</v>
      </c>
      <c r="P37" s="13">
        <f>IF(A41="",0,COUNTA(B41:E41,G41:N41))</f>
        <v>0</v>
      </c>
      <c r="S37" s="161">
        <f>IF(OR(B41="",C41=""),0,IF(C41&gt;B41,C41-B41,IF(B41&gt;C41,24-(B41-C41))))</f>
        <v>0</v>
      </c>
      <c r="T37" s="162">
        <f>IF(OR(B41="",C41=""),0,(HOUR(S37)*60)+MINUTE(S37)-D41)</f>
        <v>0</v>
      </c>
      <c r="U37" s="161">
        <f>TIME(0,T37,0)</f>
        <v>0</v>
      </c>
      <c r="V37" s="162">
        <f>(HOUR(U37)*10)+IF(AND(MINUTE(U37)&gt;0,MINUTE(U37)&lt;=6),1,IF(AND(MINUTE(U37)&gt;6,MINUTE(U37)&lt;=12),2,IF(AND(MINUTE(U37)&gt;12,MINUTE(U37)&lt;=18),3,IF(AND(MINUTE(U37)&gt;18,MINUTE(U37)&lt;=24),4,IF(AND(MINUTE(U37)&gt;24,MINUTE(U37)&lt;=30),5,IF(AND(MINUTE(U37)&gt;30,MINUTE(U37)&lt;=36),6,IF(AND(MINUTE(U37)&gt;36,MINUTE(U37)&lt;=42),7,IF(AND(MINUTE(U37)&gt;42,MINUTE(U37)&lt;=48),8,IF(AND(MINUTE(U37)&gt;48,MINUTE(U37)&lt;=54),9,IF(AND(MINUTE(U37)&gt;54,MINUTE(U37)&lt;=60),10,0))))))))))</f>
        <v>0</v>
      </c>
      <c r="W37" s="163">
        <f>IF(OR(B41&gt;=$V$1,B41&lt;$V$2),F41*0.2,(IF(ISNUMBER(MATCH(A41,AF19:AF55,0)),F41*0.2,0)))</f>
        <v>0</v>
      </c>
      <c r="X37" s="163" t="b">
        <f>IF(I41="Service",IF(I41="Service",IF(AND(F41&gt;0,F41&lt;=25),$W$1,0),0))</f>
        <v>0</v>
      </c>
      <c r="Y37" s="163" t="b">
        <f>IF(I41="Service",IF(I41="Service",IF(F41&gt;25,$W$2,0),0))</f>
        <v>0</v>
      </c>
      <c r="Z37" s="163" t="b">
        <f>IF(I41="Service",IF(I41="Service",IF(AND(F41&gt;0,F41&lt;=40),$W$2,0),0))</f>
        <v>0</v>
      </c>
      <c r="AA37" s="163" t="b">
        <f>IF(I41="Service",IF(I41="Service",IF(F41&gt;40,$W$3,0),0))</f>
        <v>0</v>
      </c>
      <c r="AB37" s="175" t="b">
        <f>IF(I41="Service",IF(AND(E41=1,F41=0),0,IF(AND(E41=1,F41&lt;=40),$Z$1,IF(AND(E41=1,F41&gt;40),$Z$2,IF(AND(E41=2,F41&lt;=40),$Z$1,IF(AND(E41=2,F41&gt;40),$Z$2,IF(AND(E41=3,F41&lt;=40),$Z$1,IF(AND(E41=3,F41&gt;40),$Z$2,IF(AND(E41=4,F41&lt;=40),$Z$1,IF(AND(E41=4,F41&gt;40),$Z$2,0))))))))))</f>
        <v>0</v>
      </c>
      <c r="AC37" s="176" t="b">
        <f>IF(I41="Service",IF(AND(E41=1,F41=0),0,IF(AND(E41=1,F41&lt;=40),$X$1,IF(AND(E41=1,F41&gt;40),$Y$1,IF(AND(E41=2,F41&lt;=40),$X$2,IF(AND(E41=2,F41&gt;40),$Y$2,IF(AND(E41=3,F41&lt;=40),$X$3,IF(AND(E41=3,F41&gt;40),$Y$3,IF(AND(E41=4,F41&lt;=40),$X$4,IF(AND(E41=4,F41&gt;40),$Y$4,0))))))))))</f>
        <v>0</v>
      </c>
      <c r="AD37" s="165"/>
      <c r="AE37" s="165"/>
      <c r="AF37" s="20">
        <v>46016</v>
      </c>
    </row>
    <row r="38" ht="16.5" customHeight="1">
      <c r="A38" s="80"/>
      <c r="B38" s="69"/>
      <c r="C38" s="69"/>
      <c r="D38" s="70">
        <v>0</v>
      </c>
      <c r="E38" s="70">
        <v>1</v>
      </c>
      <c r="F38" s="71">
        <f>IF(P34=12,V34,0)</f>
        <v>0</v>
      </c>
      <c r="G38" s="72" t="s">
        <v>5</v>
      </c>
      <c r="H38" s="72"/>
      <c r="I38" s="73"/>
      <c r="J38" s="74"/>
      <c r="K38" s="74"/>
      <c r="L38" s="74"/>
      <c r="M38" s="11"/>
      <c r="N38" s="11"/>
      <c r="O38" s="75" t="s">
        <v>2</v>
      </c>
      <c r="P38" s="13">
        <f>IF(A42="",0,COUNTA(B42:E42,G42:N42))</f>
        <v>0</v>
      </c>
      <c r="S38" s="161">
        <f>IF(OR(B42="",C42=""),0,IF(C42&gt;B42,C42-B42,IF(B42&gt;C42,24-(B42-C42))))</f>
        <v>0</v>
      </c>
      <c r="T38" s="162">
        <f>IF(OR(B42="",C42=""),0,(HOUR(S38)*60)+MINUTE(S38)-D42)</f>
        <v>0</v>
      </c>
      <c r="U38" s="161">
        <f>TIME(0,T38,0)</f>
        <v>0</v>
      </c>
      <c r="V38" s="162">
        <f>(HOUR(U38)*10)+IF(AND(MINUTE(U38)&gt;0,MINUTE(U38)&lt;=6),1,IF(AND(MINUTE(U38)&gt;6,MINUTE(U38)&lt;=12),2,IF(AND(MINUTE(U38)&gt;12,MINUTE(U38)&lt;=18),3,IF(AND(MINUTE(U38)&gt;18,MINUTE(U38)&lt;=24),4,IF(AND(MINUTE(U38)&gt;24,MINUTE(U38)&lt;=30),5,IF(AND(MINUTE(U38)&gt;30,MINUTE(U38)&lt;=36),6,IF(AND(MINUTE(U38)&gt;36,MINUTE(U38)&lt;=42),7,IF(AND(MINUTE(U38)&gt;42,MINUTE(U38)&lt;=48),8,IF(AND(MINUTE(U38)&gt;48,MINUTE(U38)&lt;=54),9,IF(AND(MINUTE(U38)&gt;54,MINUTE(U38)&lt;=60),10,0))))))))))</f>
        <v>0</v>
      </c>
      <c r="W38" s="163">
        <f>IF(OR(B42&gt;=$V$1,B42&lt;$V$2),F42*0.2,(IF(ISNUMBER(MATCH(A42,AF20:AF56,0)),F42*0.2,0)))</f>
        <v>0</v>
      </c>
      <c r="X38" s="163" t="b">
        <f>IF(I42="Service",IF(I42="Service",IF(AND(F42&gt;0,F42&lt;=25),$W$1,0),0))</f>
        <v>0</v>
      </c>
      <c r="Y38" s="163" t="b">
        <f>IF(I42="Service",IF(I42="Service",IF(F42&gt;25,$W$2,0),0))</f>
        <v>0</v>
      </c>
      <c r="Z38" s="163" t="b">
        <f>IF(I42="Service",IF(I42="Service",IF(AND(F42&gt;0,F42&lt;=40),$W$2,0),0))</f>
        <v>0</v>
      </c>
      <c r="AA38" s="163" t="b">
        <f>IF(I42="Service",IF(I42="Service",IF(F42&gt;40,$W$3,0),0))</f>
        <v>0</v>
      </c>
      <c r="AB38" s="175" t="b">
        <f>IF(I42="Service",IF(AND(E42=1,F42=0),0,IF(AND(E42=1,F42&lt;=40),$Z$1,IF(AND(E42=1,F42&gt;40),$Z$2,IF(AND(E42=2,F42&lt;=40),$Z$1,IF(AND(E42=2,F42&gt;40),$Z$2,IF(AND(E42=3,F42&lt;=40),$Z$1,IF(AND(E42=3,F42&gt;40),$Z$2,IF(AND(E42=4,F42&lt;=40),$Z$1,IF(AND(E42=4,F42&gt;40),$Z$2,0))))))))))</f>
        <v>0</v>
      </c>
      <c r="AC38" s="176" t="b">
        <f>IF(I42="Service",IF(AND(E42=1,F42=0),0,IF(AND(E42=1,F42&lt;=40),$X$1,IF(AND(E42=1,F42&gt;40),$Y$1,IF(AND(E42=2,F42&lt;=40),$X$2,IF(AND(E42=2,F42&gt;40),$Y$2,IF(AND(E42=3,F42&lt;=40),$X$3,IF(AND(E42=3,F42&gt;40),$Y$3,IF(AND(E42=4,F42&lt;=40),$X$4,IF(AND(E42=4,F42&gt;40),$Y$4,0))))))))))</f>
        <v>0</v>
      </c>
      <c r="AD38" s="165"/>
      <c r="AE38" s="165"/>
      <c r="AF38" s="165"/>
    </row>
    <row r="39" ht="16.5" customHeight="1">
      <c r="A39" s="80"/>
      <c r="B39" s="69"/>
      <c r="C39" s="69"/>
      <c r="D39" s="70">
        <v>0</v>
      </c>
      <c r="E39" s="70">
        <v>1</v>
      </c>
      <c r="F39" s="71">
        <f>IF(P35=12,V35,0)</f>
        <v>0</v>
      </c>
      <c r="G39" s="72" t="s">
        <v>5</v>
      </c>
      <c r="H39" s="72"/>
      <c r="I39" s="73"/>
      <c r="J39" s="74"/>
      <c r="K39" s="74"/>
      <c r="L39" s="74"/>
      <c r="M39" s="11"/>
      <c r="N39" s="11"/>
      <c r="O39" s="75" t="s">
        <v>2</v>
      </c>
      <c r="P39" s="13">
        <f>IF(A43="",0,COUNTA(B43:E43,G43:N43))</f>
        <v>0</v>
      </c>
      <c r="R39" s="174"/>
      <c r="S39" s="161">
        <f>IF(OR(B43="",C43=""),0,IF(C43&gt;B43,C43-B43,IF(B43&gt;C43,24-(B43-C43))))</f>
        <v>0</v>
      </c>
      <c r="T39" s="162">
        <f>IF(OR(B43="",C43=""),0,(HOUR(S39)*60)+MINUTE(S39)-D43)</f>
        <v>0</v>
      </c>
      <c r="U39" s="161">
        <f>TIME(0,T39,0)</f>
        <v>0</v>
      </c>
      <c r="V39" s="162">
        <f>(HOUR(U39)*10)+IF(AND(MINUTE(U39)&gt;0,MINUTE(U39)&lt;=6),1,IF(AND(MINUTE(U39)&gt;6,MINUTE(U39)&lt;=12),2,IF(AND(MINUTE(U39)&gt;12,MINUTE(U39)&lt;=18),3,IF(AND(MINUTE(U39)&gt;18,MINUTE(U39)&lt;=24),4,IF(AND(MINUTE(U39)&gt;24,MINUTE(U39)&lt;=30),5,IF(AND(MINUTE(U39)&gt;30,MINUTE(U39)&lt;=36),6,IF(AND(MINUTE(U39)&gt;36,MINUTE(U39)&lt;=42),7,IF(AND(MINUTE(U39)&gt;42,MINUTE(U39)&lt;=48),8,IF(AND(MINUTE(U39)&gt;48,MINUTE(U39)&lt;=54),9,IF(AND(MINUTE(U39)&gt;54,MINUTE(U39)&lt;=60),10,0))))))))))</f>
        <v>0</v>
      </c>
      <c r="W39" s="163">
        <f>IF(OR(B43&gt;=$V$1,B43&lt;$V$2),F43*0.2,(IF(ISNUMBER(MATCH(A43,AF21:AF57,0)),F43*0.2,0)))</f>
        <v>0</v>
      </c>
      <c r="X39" s="163" t="b">
        <f>IF(I43="Service",IF(I43="Service",IF(AND(F43&gt;0,F43&lt;=25),$W$1,0),0))</f>
        <v>0</v>
      </c>
      <c r="Y39" s="163" t="b">
        <f>IF(I43="Service",IF(I43="Service",IF(F43&gt;25,$W$2,0),0))</f>
        <v>0</v>
      </c>
      <c r="Z39" s="163" t="b">
        <f>IF(I43="Service",IF(I43="Service",IF(AND(F43&gt;0,F43&lt;=40),$W$2,0),0))</f>
        <v>0</v>
      </c>
      <c r="AA39" s="163" t="b">
        <f>IF(I43="Service",IF(I43="Service",IF(F43&gt;40,$W$3,0),0))</f>
        <v>0</v>
      </c>
      <c r="AB39" s="175" t="b">
        <f>IF(I43="Service",IF(AND(E43=1,F43=0),0,IF(AND(E43=1,F43&lt;=40),$Z$1,IF(AND(E43=1,F43&gt;40),$Z$2,IF(AND(E43=2,F43&lt;=40),$Z$1,IF(AND(E43=2,F43&gt;40),$Z$2,IF(AND(E43=3,F43&lt;=40),$Z$1,IF(AND(E43=3,F43&gt;40),$Z$2,IF(AND(E43=4,F43&lt;=40),$Z$1,IF(AND(E43=4,F43&gt;40),$Z$2,0))))))))))</f>
        <v>0</v>
      </c>
      <c r="AC39" s="176" t="b">
        <f>IF(I43="Service",IF(AND(E43=1,F43=0),0,IF(AND(E43=1,F43&lt;=40),$X$1,IF(AND(E43=1,F43&gt;40),$Y$1,IF(AND(E43=2,F43&lt;=40),$X$2,IF(AND(E43=2,F43&gt;40),$Y$2,IF(AND(E43=3,F43&lt;=40),$X$3,IF(AND(E43=3,F43&gt;40),$Y$3,IF(AND(E43=4,F43&lt;=40),$X$4,IF(AND(E43=4,F43&gt;40),$Y$4,0))))))))))</f>
        <v>0</v>
      </c>
    </row>
    <row r="40" ht="16.5" customHeight="1">
      <c r="A40" s="80"/>
      <c r="B40" s="69"/>
      <c r="C40" s="69"/>
      <c r="D40" s="70">
        <v>0</v>
      </c>
      <c r="E40" s="70">
        <v>1</v>
      </c>
      <c r="F40" s="71">
        <f>IF(P36=12,V36,0)</f>
        <v>0</v>
      </c>
      <c r="G40" s="72" t="s">
        <v>5</v>
      </c>
      <c r="H40" s="72"/>
      <c r="I40" s="73"/>
      <c r="J40" s="74"/>
      <c r="K40" s="74"/>
      <c r="L40" s="74"/>
      <c r="M40" s="11"/>
      <c r="N40" s="11"/>
      <c r="O40" s="75" t="s">
        <v>2</v>
      </c>
      <c r="P40" s="13">
        <f>IF(A44="",0,COUNTA(B44:E44,G44:N44))</f>
        <v>0</v>
      </c>
      <c r="S40" s="161">
        <f>IF(OR(B44="",C44=""),0,IF(C44&gt;B44,C44-B44,IF(B44&gt;C44,24-(B44-C44))))</f>
        <v>0</v>
      </c>
      <c r="T40" s="162">
        <f>IF(OR(B44="",C44=""),0,(HOUR(S40)*60)+MINUTE(S40)-D44)</f>
        <v>0</v>
      </c>
      <c r="U40" s="161">
        <f>TIME(0,T40,0)</f>
        <v>0</v>
      </c>
      <c r="V40" s="162">
        <f>(HOUR(U40)*10)+IF(AND(MINUTE(U40)&gt;0,MINUTE(U40)&lt;=6),1,IF(AND(MINUTE(U40)&gt;6,MINUTE(U40)&lt;=12),2,IF(AND(MINUTE(U40)&gt;12,MINUTE(U40)&lt;=18),3,IF(AND(MINUTE(U40)&gt;18,MINUTE(U40)&lt;=24),4,IF(AND(MINUTE(U40)&gt;24,MINUTE(U40)&lt;=30),5,IF(AND(MINUTE(U40)&gt;30,MINUTE(U40)&lt;=36),6,IF(AND(MINUTE(U40)&gt;36,MINUTE(U40)&lt;=42),7,IF(AND(MINUTE(U40)&gt;42,MINUTE(U40)&lt;=48),8,IF(AND(MINUTE(U40)&gt;48,MINUTE(U40)&lt;=54),9,IF(AND(MINUTE(U40)&gt;54,MINUTE(U40)&lt;=60),10,0))))))))))</f>
        <v>0</v>
      </c>
      <c r="W40" s="163">
        <f>IF(OR(B44&gt;=$V$1,B44&lt;$V$2),F44*0.2,(IF(ISNUMBER(MATCH(A44,AF22:AF58,0)),F44*0.2,0)))</f>
        <v>0</v>
      </c>
      <c r="X40" s="163" t="b">
        <f>IF(I44="Service",IF(I44="Service",IF(AND(F44&gt;0,F44&lt;=25),$W$1,0),0))</f>
        <v>0</v>
      </c>
      <c r="Y40" s="163" t="b">
        <f>IF(I44="Service",IF(I44="Service",IF(F44&gt;25,$W$2,0),0))</f>
        <v>0</v>
      </c>
      <c r="Z40" s="163" t="b">
        <f>IF(I44="Service",IF(I44="Service",IF(AND(F44&gt;0,F44&lt;=40),$W$2,0),0))</f>
        <v>0</v>
      </c>
      <c r="AA40" s="163" t="b">
        <f>IF(I44="Service",IF(I44="Service",IF(F44&gt;40,$W$3,0),0))</f>
        <v>0</v>
      </c>
      <c r="AB40" s="175" t="b">
        <f>IF(I44="Service",IF(AND(E44=1,F44=0),0,IF(AND(E44=1,F44&lt;=40),$Z$1,IF(AND(E44=1,F44&gt;40),$Z$2,IF(AND(E44=2,F44&lt;=40),$Z$1,IF(AND(E44=2,F44&gt;40),$Z$2,IF(AND(E44=3,F44&lt;=40),$Z$1,IF(AND(E44=3,F44&gt;40),$Z$2,IF(AND(E44=4,F44&lt;=40),$Z$1,IF(AND(E44=4,F44&gt;40),$Z$2,0))))))))))</f>
        <v>0</v>
      </c>
      <c r="AC40" s="176" t="b">
        <f>IF(I44="Service",IF(AND(E44=1,F44=0),0,IF(AND(E44=1,F44&lt;=40),$X$1,IF(AND(E44=1,F44&gt;40),$Y$1,IF(AND(E44=2,F44&lt;=40),$X$2,IF(AND(E44=2,F44&gt;40),$Y$2,IF(AND(E44=3,F44&lt;=40),$X$3,IF(AND(E44=3,F44&gt;40),$Y$3,IF(AND(E44=4,F44&lt;=40),$X$4,IF(AND(E44=4,F44&gt;40),$Y$4,0))))))))))</f>
        <v>0</v>
      </c>
    </row>
    <row r="41" ht="16.5" customHeight="1">
      <c r="A41" s="80"/>
      <c r="B41" s="69"/>
      <c r="C41" s="69"/>
      <c r="D41" s="70">
        <v>0</v>
      </c>
      <c r="E41" s="70">
        <v>1</v>
      </c>
      <c r="F41" s="71">
        <f>IF(P37=12,V37,0)</f>
        <v>0</v>
      </c>
      <c r="G41" s="72" t="s">
        <v>5</v>
      </c>
      <c r="H41" s="72"/>
      <c r="I41" s="73"/>
      <c r="J41" s="74"/>
      <c r="K41" s="74"/>
      <c r="L41" s="74"/>
      <c r="M41" s="11"/>
      <c r="N41" s="11"/>
      <c r="O41" s="75" t="s">
        <v>2</v>
      </c>
      <c r="P41" s="13">
        <f>IF(A45="",0,COUNTA(B45:E45,G45:N45))</f>
        <v>0</v>
      </c>
      <c r="S41" s="161">
        <f>IF(OR(B45="",C45=""),0,IF(C45&gt;B45,C45-B45,IF(B45&gt;C45,24-(B45-C45))))</f>
        <v>0</v>
      </c>
      <c r="T41" s="162">
        <f>IF(OR(B45="",C45=""),0,(HOUR(S41)*60)+MINUTE(S41)-D45)</f>
        <v>0</v>
      </c>
      <c r="U41" s="161">
        <f>TIME(0,T41,0)</f>
        <v>0</v>
      </c>
      <c r="V41" s="162">
        <f>(HOUR(U41)*10)+IF(AND(MINUTE(U41)&gt;0,MINUTE(U41)&lt;=6),1,IF(AND(MINUTE(U41)&gt;6,MINUTE(U41)&lt;=12),2,IF(AND(MINUTE(U41)&gt;12,MINUTE(U41)&lt;=18),3,IF(AND(MINUTE(U41)&gt;18,MINUTE(U41)&lt;=24),4,IF(AND(MINUTE(U41)&gt;24,MINUTE(U41)&lt;=30),5,IF(AND(MINUTE(U41)&gt;30,MINUTE(U41)&lt;=36),6,IF(AND(MINUTE(U41)&gt;36,MINUTE(U41)&lt;=42),7,IF(AND(MINUTE(U41)&gt;42,MINUTE(U41)&lt;=48),8,IF(AND(MINUTE(U41)&gt;48,MINUTE(U41)&lt;=54),9,IF(AND(MINUTE(U41)&gt;54,MINUTE(U41)&lt;=60),10,0))))))))))</f>
        <v>0</v>
      </c>
      <c r="W41" s="163">
        <f>IF(OR(B45&gt;=$V$1,B45&lt;$V$2),F45*0.2,(IF(ISNUMBER(MATCH(A45,AF23:AF59,0)),F45*0.2,0)))</f>
        <v>0</v>
      </c>
      <c r="X41" s="163" t="b">
        <f>IF(I45="Service",IF(I45="Service",IF(AND(F45&gt;0,F45&lt;=25),$W$1,0),0))</f>
        <v>0</v>
      </c>
      <c r="Y41" s="163" t="b">
        <f>IF(I45="Service",IF(I45="Service",IF(F45&gt;25,$W$2,0),0))</f>
        <v>0</v>
      </c>
      <c r="Z41" s="163" t="b">
        <f>IF(I45="Service",IF(I45="Service",IF(AND(F45&gt;0,F45&lt;=40),$W$2,0),0))</f>
        <v>0</v>
      </c>
      <c r="AA41" s="163" t="b">
        <f>IF(I45="Service",IF(I45="Service",IF(F45&gt;40,$W$3,0),0))</f>
        <v>0</v>
      </c>
      <c r="AB41" s="175" t="b">
        <f>IF(I45="Service",IF(AND(E45=1,F45=0),0,IF(AND(E45=1,F45&lt;=40),$Z$1,IF(AND(E45=1,F45&gt;40),$Z$2,IF(AND(E45=2,F45&lt;=40),$Z$1,IF(AND(E45=2,F45&gt;40),$Z$2,IF(AND(E45=3,F45&lt;=40),$Z$1,IF(AND(E45=3,F45&gt;40),$Z$2,IF(AND(E45=4,F45&lt;=40),$Z$1,IF(AND(E45=4,F45&gt;40),$Z$2,0))))))))))</f>
        <v>0</v>
      </c>
      <c r="AC41" s="176" t="b">
        <f>IF(I45="Service",IF(AND(E45=1,F45=0),0,IF(AND(E45=1,F45&lt;=40),$X$1,IF(AND(E45=1,F45&gt;40),$Y$1,IF(AND(E45=2,F45&lt;=40),$X$2,IF(AND(E45=2,F45&gt;40),$Y$2,IF(AND(E45=3,F45&lt;=40),$X$3,IF(AND(E45=3,F45&gt;40),$Y$3,IF(AND(E45=4,F45&lt;=40),$X$4,IF(AND(E45=4,F45&gt;40),$Y$4,0))))))))))</f>
        <v>0</v>
      </c>
    </row>
    <row r="42" ht="16.5" customHeight="1">
      <c r="A42" s="80"/>
      <c r="B42" s="69"/>
      <c r="C42" s="69"/>
      <c r="D42" s="70">
        <v>0</v>
      </c>
      <c r="E42" s="70">
        <v>1</v>
      </c>
      <c r="F42" s="71">
        <f>IF(P38=12,V38,0)</f>
        <v>0</v>
      </c>
      <c r="G42" s="72" t="s">
        <v>5</v>
      </c>
      <c r="H42" s="72"/>
      <c r="I42" s="73"/>
      <c r="J42" s="74"/>
      <c r="K42" s="74"/>
      <c r="L42" s="74"/>
      <c r="M42" s="11"/>
      <c r="N42" s="11"/>
      <c r="O42" s="75" t="s">
        <v>2</v>
      </c>
      <c r="P42" s="13">
        <f>IF(A46="",0,COUNTA(B46:E46,G46:N46))</f>
        <v>0</v>
      </c>
      <c r="S42" s="161">
        <f>IF(OR(B46="",C46=""),0,IF(C46&gt;B46,C46-B46,IF(B46&gt;C46,24-(B46-C46))))</f>
        <v>0</v>
      </c>
      <c r="T42" s="162">
        <f>IF(OR(B46="",C46=""),0,(HOUR(S42)*60)+MINUTE(S42)-D46)</f>
        <v>0</v>
      </c>
      <c r="U42" s="161">
        <f>TIME(0,T42,0)</f>
        <v>0</v>
      </c>
      <c r="V42" s="162">
        <f>(HOUR(U42)*10)+IF(AND(MINUTE(U42)&gt;0,MINUTE(U42)&lt;=6),1,IF(AND(MINUTE(U42)&gt;6,MINUTE(U42)&lt;=12),2,IF(AND(MINUTE(U42)&gt;12,MINUTE(U42)&lt;=18),3,IF(AND(MINUTE(U42)&gt;18,MINUTE(U42)&lt;=24),4,IF(AND(MINUTE(U42)&gt;24,MINUTE(U42)&lt;=30),5,IF(AND(MINUTE(U42)&gt;30,MINUTE(U42)&lt;=36),6,IF(AND(MINUTE(U42)&gt;36,MINUTE(U42)&lt;=42),7,IF(AND(MINUTE(U42)&gt;42,MINUTE(U42)&lt;=48),8,IF(AND(MINUTE(U42)&gt;48,MINUTE(U42)&lt;=54),9,IF(AND(MINUTE(U42)&gt;54,MINUTE(U42)&lt;=60),10,0))))))))))</f>
        <v>0</v>
      </c>
      <c r="W42" s="163">
        <f>IF(OR(B46&gt;=$V$1,B46&lt;$V$2),F46*0.2,(IF(ISNUMBER(MATCH(A46,AF24:AF60,0)),F46*0.2,0)))</f>
        <v>0</v>
      </c>
      <c r="X42" s="163" t="b">
        <f>IF(I46="Service",IF(I46="Service",IF(AND(F46&gt;0,F46&lt;=25),$W$1,0),0))</f>
        <v>0</v>
      </c>
      <c r="Y42" s="163" t="b">
        <f>IF(I46="Service",IF(I46="Service",IF(F46&gt;25,$W$2,0),0))</f>
        <v>0</v>
      </c>
      <c r="Z42" s="163" t="b">
        <f>IF(I46="Service",IF(I46="Service",IF(AND(F46&gt;0,F46&lt;=40),$W$2,0),0))</f>
        <v>0</v>
      </c>
      <c r="AA42" s="163" t="b">
        <f>IF(I46="Service",IF(I46="Service",IF(F46&gt;40,$W$3,0),0))</f>
        <v>0</v>
      </c>
      <c r="AB42" s="175" t="b">
        <f>IF(I46="Service",IF(AND(E46=1,F46=0),0,IF(AND(E46=1,F46&lt;=40),$Z$1,IF(AND(E46=1,F46&gt;40),$Z$2,IF(AND(E46=2,F46&lt;=40),$Z$1,IF(AND(E46=2,F46&gt;40),$Z$2,IF(AND(E46=3,F46&lt;=40),$Z$1,IF(AND(E46=3,F46&gt;40),$Z$2,IF(AND(E46=4,F46&lt;=40),$Z$1,IF(AND(E46=4,F46&gt;40),$Z$2,0))))))))))</f>
        <v>0</v>
      </c>
      <c r="AC42" s="176" t="b">
        <f>IF(I46="Service",IF(AND(E46=1,F46=0),0,IF(AND(E46=1,F46&lt;=40),$X$1,IF(AND(E46=1,F46&gt;40),$Y$1,IF(AND(E46=2,F46&lt;=40),$X$2,IF(AND(E46=2,F46&gt;40),$Y$2,IF(AND(E46=3,F46&lt;=40),$X$3,IF(AND(E46=3,F46&gt;40),$Y$3,IF(AND(E46=4,F46&lt;=40),$X$4,IF(AND(E46=4,F46&gt;40),$Y$4,0))))))))))</f>
        <v>0</v>
      </c>
      <c r="AD42" s="165"/>
      <c r="AE42" s="165"/>
      <c r="AF42" s="165"/>
    </row>
    <row r="43" ht="16.5" customHeight="1">
      <c r="A43" s="80"/>
      <c r="B43" s="69"/>
      <c r="C43" s="69"/>
      <c r="D43" s="70">
        <v>0</v>
      </c>
      <c r="E43" s="70">
        <v>1</v>
      </c>
      <c r="F43" s="71">
        <f>IF(P39=12,V39,0)</f>
        <v>0</v>
      </c>
      <c r="G43" s="72" t="s">
        <v>5</v>
      </c>
      <c r="H43" s="72"/>
      <c r="I43" s="73"/>
      <c r="J43" s="74"/>
      <c r="K43" s="74"/>
      <c r="L43" s="74"/>
      <c r="M43" s="11"/>
      <c r="N43" s="11"/>
      <c r="O43" s="75" t="s">
        <v>2</v>
      </c>
      <c r="P43" s="13">
        <f>IF(A47="",0,COUNTA(B47:E47,G47:N47))</f>
        <v>0</v>
      </c>
      <c r="S43" s="161">
        <f>IF(OR(B47="",C47=""),0,IF(C47&gt;B47,C47-B47,IF(B47&gt;C47,24-(B47-C47))))</f>
        <v>0</v>
      </c>
      <c r="T43" s="162">
        <f>IF(OR(B47="",C47=""),0,(HOUR(S43)*60)+MINUTE(S43)-D47)</f>
        <v>0</v>
      </c>
      <c r="U43" s="161">
        <f>TIME(0,T43,0)</f>
        <v>0</v>
      </c>
      <c r="V43" s="162">
        <f>(HOUR(U43)*10)+IF(AND(MINUTE(U43)&gt;0,MINUTE(U43)&lt;=6),1,IF(AND(MINUTE(U43)&gt;6,MINUTE(U43)&lt;=12),2,IF(AND(MINUTE(U43)&gt;12,MINUTE(U43)&lt;=18),3,IF(AND(MINUTE(U43)&gt;18,MINUTE(U43)&lt;=24),4,IF(AND(MINUTE(U43)&gt;24,MINUTE(U43)&lt;=30),5,IF(AND(MINUTE(U43)&gt;30,MINUTE(U43)&lt;=36),6,IF(AND(MINUTE(U43)&gt;36,MINUTE(U43)&lt;=42),7,IF(AND(MINUTE(U43)&gt;42,MINUTE(U43)&lt;=48),8,IF(AND(MINUTE(U43)&gt;48,MINUTE(U43)&lt;=54),9,IF(AND(MINUTE(U43)&gt;54,MINUTE(U43)&lt;=60),10,0))))))))))</f>
        <v>0</v>
      </c>
      <c r="W43" s="163">
        <f>IF(OR(B47&gt;=$V$1,B47&lt;$V$2),F47*0.2,(IF(ISNUMBER(MATCH(A47,AF25:AF61,0)),F47*0.2,0)))</f>
        <v>0</v>
      </c>
      <c r="X43" s="163" t="b">
        <f>IF(I47="Service",IF(I47="Service",IF(AND(F47&gt;0,F47&lt;=25),$W$1,0),0))</f>
        <v>0</v>
      </c>
      <c r="Y43" s="163" t="b">
        <f>IF(I47="Service",IF(I47="Service",IF(F47&gt;25,$W$2,0),0))</f>
        <v>0</v>
      </c>
      <c r="Z43" s="163" t="b">
        <f>IF(I47="Service",IF(I47="Service",IF(AND(F47&gt;0,F47&lt;=40),$W$2,0),0))</f>
        <v>0</v>
      </c>
      <c r="AA43" s="163" t="b">
        <f>IF(I47="Service",IF(I47="Service",IF(F47&gt;40,$W$3,0),0))</f>
        <v>0</v>
      </c>
      <c r="AB43" s="175" t="b">
        <f>IF(I47="Service",IF(AND(E47=1,F47=0),0,IF(AND(E47=1,F47&lt;=40),$Z$1,IF(AND(E47=1,F47&gt;40),$Z$2,IF(AND(E47=2,F47&lt;=40),$Z$1,IF(AND(E47=2,F47&gt;40),$Z$2,IF(AND(E47=3,F47&lt;=40),$Z$1,IF(AND(E47=3,F47&gt;40),$Z$2,IF(AND(E47=4,F47&lt;=40),$Z$1,IF(AND(E47=4,F47&gt;40),$Z$2,0))))))))))</f>
        <v>0</v>
      </c>
      <c r="AC43" s="176" t="b">
        <f>IF(I47="Service",IF(AND(E47=1,F47=0),0,IF(AND(E47=1,F47&lt;=40),$X$1,IF(AND(E47=1,F47&gt;40),$Y$1,IF(AND(E47=2,F47&lt;=40),$X$2,IF(AND(E47=2,F47&gt;40),$Y$2,IF(AND(E47=3,F47&lt;=40),$X$3,IF(AND(E47=3,F47&gt;40),$Y$3,IF(AND(E47=4,F47&lt;=40),$X$4,IF(AND(E47=4,F47&gt;40),$Y$4,0))))))))))</f>
        <v>0</v>
      </c>
      <c r="AD43" s="165"/>
      <c r="AE43" s="165"/>
      <c r="AF43" s="165"/>
    </row>
    <row r="44" ht="16.5" customHeight="1">
      <c r="A44" s="80"/>
      <c r="B44" s="69"/>
      <c r="C44" s="69"/>
      <c r="D44" s="70">
        <v>0</v>
      </c>
      <c r="E44" s="70">
        <v>1</v>
      </c>
      <c r="F44" s="71">
        <f>IF(P40=12,V40,0)</f>
        <v>0</v>
      </c>
      <c r="G44" s="72" t="s">
        <v>5</v>
      </c>
      <c r="H44" s="72"/>
      <c r="I44" s="73"/>
      <c r="J44" s="74"/>
      <c r="K44" s="74"/>
      <c r="L44" s="74"/>
      <c r="M44" s="11"/>
      <c r="N44" s="11"/>
      <c r="O44" s="75" t="s">
        <v>2</v>
      </c>
      <c r="P44" s="13">
        <f>IF(A48="",0,COUNTA(B48:E48,G48:N48))</f>
        <v>0</v>
      </c>
      <c r="R44" s="174"/>
      <c r="S44" s="161">
        <f>IF(OR(B48="",C48=""),0,IF(C48&gt;B48,C48-B48,IF(B48&gt;C48,24-(B48-C48))))</f>
        <v>0</v>
      </c>
      <c r="T44" s="162">
        <f>IF(OR(B48="",C48=""),0,(HOUR(S44)*60)+MINUTE(S44)-D48)</f>
        <v>0</v>
      </c>
      <c r="U44" s="161">
        <f>TIME(0,T44,0)</f>
        <v>0</v>
      </c>
      <c r="V44" s="162">
        <f>(HOUR(U44)*10)+IF(AND(MINUTE(U44)&gt;0,MINUTE(U44)&lt;=6),1,IF(AND(MINUTE(U44)&gt;6,MINUTE(U44)&lt;=12),2,IF(AND(MINUTE(U44)&gt;12,MINUTE(U44)&lt;=18),3,IF(AND(MINUTE(U44)&gt;18,MINUTE(U44)&lt;=24),4,IF(AND(MINUTE(U44)&gt;24,MINUTE(U44)&lt;=30),5,IF(AND(MINUTE(U44)&gt;30,MINUTE(U44)&lt;=36),6,IF(AND(MINUTE(U44)&gt;36,MINUTE(U44)&lt;=42),7,IF(AND(MINUTE(U44)&gt;42,MINUTE(U44)&lt;=48),8,IF(AND(MINUTE(U44)&gt;48,MINUTE(U44)&lt;=54),9,IF(AND(MINUTE(U44)&gt;54,MINUTE(U44)&lt;=60),10,0))))))))))</f>
        <v>0</v>
      </c>
      <c r="W44" s="163">
        <f>IF(OR(B48&gt;=$V$1,B48&lt;$V$2),F48*0.2,(IF(ISNUMBER(MATCH(A48,AF26:AF62,0)),F48*0.2,0)))</f>
        <v>0</v>
      </c>
      <c r="X44" s="163" t="b">
        <f>IF(I48="Service",IF(I48="Service",IF(AND(F48&gt;0,F48&lt;=25),$W$1,0),0))</f>
        <v>0</v>
      </c>
      <c r="Y44" s="163" t="b">
        <f>IF(I48="Service",IF(I48="Service",IF(F48&gt;25,$W$2,0),0))</f>
        <v>0</v>
      </c>
      <c r="Z44" s="163" t="b">
        <f>IF(I48="Service",IF(I48="Service",IF(AND(F48&gt;0,F48&lt;=40),$W$2,0),0))</f>
        <v>0</v>
      </c>
      <c r="AA44" s="163" t="b">
        <f>IF(I48="Service",IF(I48="Service",IF(F48&gt;40,$W$3,0),0))</f>
        <v>0</v>
      </c>
      <c r="AB44" s="175" t="b">
        <f>IF(I48="Service",IF(AND(E48=1,F48=0),0,IF(AND(E48=1,F48&lt;=40),$Z$1,IF(AND(E48=1,F48&gt;40),$Z$2,IF(AND(E48=2,F48&lt;=40),$Z$1,IF(AND(E48=2,F48&gt;40),$Z$2,IF(AND(E48=3,F48&lt;=40),$Z$1,IF(AND(E48=3,F48&gt;40),$Z$2,IF(AND(E48=4,F48&lt;=40),$Z$1,IF(AND(E48=4,F48&gt;40),$Z$2,0))))))))))</f>
        <v>0</v>
      </c>
      <c r="AC44" s="176" t="b">
        <f>IF(I48="Service",IF(AND(E48=1,F48=0),0,IF(AND(E48=1,F48&lt;=40),$X$1,IF(AND(E48=1,F48&gt;40),$Y$1,IF(AND(E48=2,F48&lt;=40),$X$2,IF(AND(E48=2,F48&gt;40),$Y$2,IF(AND(E48=3,F48&lt;=40),$X$3,IF(AND(E48=3,F48&gt;40),$Y$3,IF(AND(E48=4,F48&lt;=40),$X$4,IF(AND(E48=4,F48&gt;40),$Y$4,0))))))))))</f>
        <v>0</v>
      </c>
    </row>
    <row r="45" ht="16.5" customHeight="1">
      <c r="A45" s="80"/>
      <c r="B45" s="69"/>
      <c r="C45" s="69"/>
      <c r="D45" s="70">
        <v>0</v>
      </c>
      <c r="E45" s="70">
        <v>1</v>
      </c>
      <c r="F45" s="71">
        <f>IF(P41=12,V41,0)</f>
        <v>0</v>
      </c>
      <c r="G45" s="72" t="s">
        <v>5</v>
      </c>
      <c r="H45" s="72"/>
      <c r="I45" s="73"/>
      <c r="J45" s="74"/>
      <c r="K45" s="74"/>
      <c r="L45" s="74"/>
      <c r="M45" s="11"/>
      <c r="N45" s="11"/>
      <c r="O45" s="75" t="s">
        <v>2</v>
      </c>
      <c r="P45" s="13">
        <f>IF(A49="",0,COUNTA(B49:E49,G49:N49))</f>
        <v>0</v>
      </c>
      <c r="S45" s="161">
        <f>IF(OR(B49="",C49=""),0,IF(C49&gt;B49,C49-B49,IF(B49&gt;C49,24-(B49-C49))))</f>
        <v>0</v>
      </c>
      <c r="T45" s="162">
        <f>IF(OR(B49="",C49=""),0,(HOUR(S45)*60)+MINUTE(S45)-D49)</f>
        <v>0</v>
      </c>
      <c r="U45" s="161">
        <f>TIME(0,T45,0)</f>
        <v>0</v>
      </c>
      <c r="V45" s="162">
        <f>(HOUR(U45)*10)+IF(AND(MINUTE(U45)&gt;0,MINUTE(U45)&lt;=6),1,IF(AND(MINUTE(U45)&gt;6,MINUTE(U45)&lt;=12),2,IF(AND(MINUTE(U45)&gt;12,MINUTE(U45)&lt;=18),3,IF(AND(MINUTE(U45)&gt;18,MINUTE(U45)&lt;=24),4,IF(AND(MINUTE(U45)&gt;24,MINUTE(U45)&lt;=30),5,IF(AND(MINUTE(U45)&gt;30,MINUTE(U45)&lt;=36),6,IF(AND(MINUTE(U45)&gt;36,MINUTE(U45)&lt;=42),7,IF(AND(MINUTE(U45)&gt;42,MINUTE(U45)&lt;=48),8,IF(AND(MINUTE(U45)&gt;48,MINUTE(U45)&lt;=54),9,IF(AND(MINUTE(U45)&gt;54,MINUTE(U45)&lt;=60),10,0))))))))))</f>
        <v>0</v>
      </c>
      <c r="W45" s="163">
        <f>IF(OR(B49&gt;=$V$1,B49&lt;$V$2),F49*0.2,(IF(ISNUMBER(MATCH(A49,AF27:AF63,0)),F49*0.2,0)))</f>
        <v>0</v>
      </c>
      <c r="X45" s="163" t="b">
        <f>IF(I49="Service",IF(I49="Service",IF(AND(F49&gt;0,F49&lt;=25),$W$1,0),0))</f>
        <v>0</v>
      </c>
      <c r="Y45" s="163" t="b">
        <f>IF(I49="Service",IF(I49="Service",IF(F49&gt;25,$W$2,0),0))</f>
        <v>0</v>
      </c>
      <c r="Z45" s="163" t="b">
        <f>IF(I49="Service",IF(I49="Service",IF(AND(F49&gt;0,F49&lt;=40),$W$2,0),0))</f>
        <v>0</v>
      </c>
      <c r="AA45" s="163" t="b">
        <f>IF(I49="Service",IF(I49="Service",IF(F49&gt;40,$W$3,0),0))</f>
        <v>0</v>
      </c>
      <c r="AB45" s="175" t="b">
        <f>IF(I49="Service",IF(AND(E49=1,F49=0),0,IF(AND(E49=1,F49&lt;=40),$Z$1,IF(AND(E49=1,F49&gt;40),$Z$2,IF(AND(E49=2,F49&lt;=40),$Z$1,IF(AND(E49=2,F49&gt;40),$Z$2,IF(AND(E49=3,F49&lt;=40),$Z$1,IF(AND(E49=3,F49&gt;40),$Z$2,IF(AND(E49=4,F49&lt;=40),$Z$1,IF(AND(E49=4,F49&gt;40),$Z$2,0))))))))))</f>
        <v>0</v>
      </c>
      <c r="AC45" s="176" t="b">
        <f>IF(I49="Service",IF(AND(E49=1,F49=0),0,IF(AND(E49=1,F49&lt;=40),$X$1,IF(AND(E49=1,F49&gt;40),$Y$1,IF(AND(E49=2,F49&lt;=40),$X$2,IF(AND(E49=2,F49&gt;40),$Y$2,IF(AND(E49=3,F49&lt;=40),$X$3,IF(AND(E49=3,F49&gt;40),$Y$3,IF(AND(E49=4,F49&lt;=40),$X$4,IF(AND(E49=4,F49&gt;40),$Y$4,0))))))))))</f>
        <v>0</v>
      </c>
    </row>
    <row r="46" ht="16.5" customHeight="1">
      <c r="A46" s="80"/>
      <c r="B46" s="69"/>
      <c r="C46" s="69"/>
      <c r="D46" s="70">
        <v>0</v>
      </c>
      <c r="E46" s="70">
        <v>1</v>
      </c>
      <c r="F46" s="71">
        <f>IF(P42=12,V42,0)</f>
        <v>0</v>
      </c>
      <c r="G46" s="72" t="s">
        <v>5</v>
      </c>
      <c r="H46" s="72"/>
      <c r="I46" s="73"/>
      <c r="J46" s="74"/>
      <c r="K46" s="74"/>
      <c r="L46" s="74"/>
      <c r="M46" s="11"/>
      <c r="N46" s="11"/>
      <c r="O46" s="75" t="s">
        <v>2</v>
      </c>
      <c r="P46" s="13">
        <f>IF(A50="",0,COUNTA(B50:E50,G50:N50))</f>
        <v>0</v>
      </c>
      <c r="S46" s="161">
        <f>IF(OR(B50="",C50=""),0,IF(C50&gt;B50,C50-B50,IF(B50&gt;C50,24-(B50-C50))))</f>
        <v>0</v>
      </c>
      <c r="T46" s="162">
        <f>IF(OR(B50="",C50=""),0,(HOUR(S46)*60)+MINUTE(S46)-D50)</f>
        <v>0</v>
      </c>
      <c r="U46" s="161">
        <f>TIME(0,T46,0)</f>
        <v>0</v>
      </c>
      <c r="V46" s="162">
        <f>(HOUR(U46)*10)+IF(AND(MINUTE(U46)&gt;0,MINUTE(U46)&lt;=6),1,IF(AND(MINUTE(U46)&gt;6,MINUTE(U46)&lt;=12),2,IF(AND(MINUTE(U46)&gt;12,MINUTE(U46)&lt;=18),3,IF(AND(MINUTE(U46)&gt;18,MINUTE(U46)&lt;=24),4,IF(AND(MINUTE(U46)&gt;24,MINUTE(U46)&lt;=30),5,IF(AND(MINUTE(U46)&gt;30,MINUTE(U46)&lt;=36),6,IF(AND(MINUTE(U46)&gt;36,MINUTE(U46)&lt;=42),7,IF(AND(MINUTE(U46)&gt;42,MINUTE(U46)&lt;=48),8,IF(AND(MINUTE(U46)&gt;48,MINUTE(U46)&lt;=54),9,IF(AND(MINUTE(U46)&gt;54,MINUTE(U46)&lt;=60),10,0))))))))))</f>
        <v>0</v>
      </c>
      <c r="W46" s="163">
        <f>IF(OR(B50&gt;=$V$1,B50&lt;$V$2),F50*0.2,(IF(ISNUMBER(MATCH(A50,AF28:AF64,0)),F50*0.2,0)))</f>
        <v>0</v>
      </c>
      <c r="X46" s="163" t="b">
        <f>IF(I50="Service",IF(I50="Service",IF(AND(F50&gt;0,F50&lt;=25),$W$1,0),0))</f>
        <v>0</v>
      </c>
      <c r="Y46" s="163" t="b">
        <f>IF(I50="Service",IF(I50="Service",IF(F50&gt;25,$W$2,0),0))</f>
        <v>0</v>
      </c>
      <c r="Z46" s="163" t="b">
        <f>IF(I50="Service",IF(I50="Service",IF(AND(F50&gt;0,F50&lt;=40),$W$2,0),0))</f>
        <v>0</v>
      </c>
      <c r="AA46" s="163" t="b">
        <f>IF(I50="Service",IF(I50="Service",IF(F50&gt;40,$W$3,0),0))</f>
        <v>0</v>
      </c>
      <c r="AB46" s="175" t="b">
        <f>IF(I50="Service",IF(AND(E50=1,F50=0),0,IF(AND(E50=1,F50&lt;=40),$Z$1,IF(AND(E50=1,F50&gt;40),$Z$2,IF(AND(E50=2,F50&lt;=40),$Z$1,IF(AND(E50=2,F50&gt;40),$Z$2,IF(AND(E50=3,F50&lt;=40),$Z$1,IF(AND(E50=3,F50&gt;40),$Z$2,IF(AND(E50=4,F50&lt;=40),$Z$1,IF(AND(E50=4,F50&gt;40),$Z$2,0))))))))))</f>
        <v>0</v>
      </c>
      <c r="AC46" s="176" t="b">
        <f>IF(I50="Service",IF(AND(E50=1,F50=0),0,IF(AND(E50=1,F50&lt;=40),$X$1,IF(AND(E50=1,F50&gt;40),$Y$1,IF(AND(E50=2,F50&lt;=40),$X$2,IF(AND(E50=2,F50&gt;40),$Y$2,IF(AND(E50=3,F50&lt;=40),$X$3,IF(AND(E50=3,F50&gt;40),$Y$3,IF(AND(E50=4,F50&lt;=40),$X$4,IF(AND(E50=4,F50&gt;40),$Y$4,0))))))))))</f>
        <v>0</v>
      </c>
    </row>
    <row r="47" ht="16.5" customHeight="1">
      <c r="A47" s="80"/>
      <c r="B47" s="69"/>
      <c r="C47" s="69"/>
      <c r="D47" s="70">
        <v>0</v>
      </c>
      <c r="E47" s="70">
        <v>1</v>
      </c>
      <c r="F47" s="71">
        <f>IF(P43=12,V43,0)</f>
        <v>0</v>
      </c>
      <c r="G47" s="72" t="s">
        <v>5</v>
      </c>
      <c r="H47" s="72"/>
      <c r="I47" s="73"/>
      <c r="J47" s="74"/>
      <c r="K47" s="74"/>
      <c r="L47" s="74"/>
      <c r="M47" s="11"/>
      <c r="N47" s="11"/>
      <c r="O47" s="75" t="s">
        <v>2</v>
      </c>
      <c r="P47" s="13">
        <f>IF(A51="",0,COUNTA(B51:E51,G51:N51))</f>
        <v>0</v>
      </c>
      <c r="S47" s="161">
        <f>IF(OR(B51="",C51=""),0,IF(C51&gt;B51,C51-B51,IF(B51&gt;C51,24-(B51-C51))))</f>
        <v>0</v>
      </c>
      <c r="T47" s="162">
        <f>IF(OR(B51="",C51=""),0,(HOUR(S47)*60)+MINUTE(S47)-D51)</f>
        <v>0</v>
      </c>
      <c r="U47" s="161">
        <f>TIME(0,T47,0)</f>
        <v>0</v>
      </c>
      <c r="V47" s="162">
        <f>(HOUR(U47)*10)+IF(AND(MINUTE(U47)&gt;0,MINUTE(U47)&lt;=6),1,IF(AND(MINUTE(U47)&gt;6,MINUTE(U47)&lt;=12),2,IF(AND(MINUTE(U47)&gt;12,MINUTE(U47)&lt;=18),3,IF(AND(MINUTE(U47)&gt;18,MINUTE(U47)&lt;=24),4,IF(AND(MINUTE(U47)&gt;24,MINUTE(U47)&lt;=30),5,IF(AND(MINUTE(U47)&gt;30,MINUTE(U47)&lt;=36),6,IF(AND(MINUTE(U47)&gt;36,MINUTE(U47)&lt;=42),7,IF(AND(MINUTE(U47)&gt;42,MINUTE(U47)&lt;=48),8,IF(AND(MINUTE(U47)&gt;48,MINUTE(U47)&lt;=54),9,IF(AND(MINUTE(U47)&gt;54,MINUTE(U47)&lt;=60),10,0))))))))))</f>
        <v>0</v>
      </c>
      <c r="W47" s="163">
        <f>IF(OR(B51&gt;=$V$1,B51&lt;$V$2),F51*0.2,(IF(ISNUMBER(MATCH(A51,AF29:AF65,0)),F51*0.2,0)))</f>
        <v>0</v>
      </c>
      <c r="X47" s="163" t="b">
        <f>IF(I51="Service",IF(I51="Service",IF(AND(F51&gt;0,F51&lt;=25),$W$1,0),0))</f>
        <v>0</v>
      </c>
      <c r="Y47" s="163" t="b">
        <f>IF(I51="Service",IF(I51="Service",IF(F51&gt;25,$W$2,0),0))</f>
        <v>0</v>
      </c>
      <c r="Z47" s="163" t="b">
        <f>IF(I51="Service",IF(I51="Service",IF(AND(F51&gt;0,F51&lt;=40),$W$2,0),0))</f>
        <v>0</v>
      </c>
      <c r="AA47" s="163" t="b">
        <f>IF(I51="Service",IF(I51="Service",IF(F51&gt;40,$W$3,0),0))</f>
        <v>0</v>
      </c>
      <c r="AB47" s="175" t="b">
        <f>IF(I51="Service",IF(AND(E51=1,F51=0),0,IF(AND(E51=1,F51&lt;=40),$Z$1,IF(AND(E51=1,F51&gt;40),$Z$2,IF(AND(E51=2,F51&lt;=40),$Z$1,IF(AND(E51=2,F51&gt;40),$Z$2,IF(AND(E51=3,F51&lt;=40),$Z$1,IF(AND(E51=3,F51&gt;40),$Z$2,IF(AND(E51=4,F51&lt;=40),$Z$1,IF(AND(E51=4,F51&gt;40),$Z$2,0))))))))))</f>
        <v>0</v>
      </c>
      <c r="AC47" s="176" t="b">
        <f>IF(I51="Service",IF(AND(E51=1,F51=0),0,IF(AND(E51=1,F51&lt;=40),$X$1,IF(AND(E51=1,F51&gt;40),$Y$1,IF(AND(E51=2,F51&lt;=40),$X$2,IF(AND(E51=2,F51&gt;40),$Y$2,IF(AND(E51=3,F51&lt;=40),$X$3,IF(AND(E51=3,F51&gt;40),$Y$3,IF(AND(E51=4,F51&lt;=40),$X$4,IF(AND(E51=4,F51&gt;40),$Y$4,0))))))))))</f>
        <v>0</v>
      </c>
      <c r="AD47" s="165"/>
      <c r="AE47" s="165"/>
      <c r="AF47" s="165"/>
    </row>
    <row r="48" ht="16.5" customHeight="1">
      <c r="A48" s="80"/>
      <c r="B48" s="69"/>
      <c r="C48" s="69"/>
      <c r="D48" s="70">
        <v>0</v>
      </c>
      <c r="E48" s="70">
        <v>1</v>
      </c>
      <c r="F48" s="71">
        <f>IF(P44=12,V44,0)</f>
        <v>0</v>
      </c>
      <c r="G48" s="72" t="s">
        <v>5</v>
      </c>
      <c r="H48" s="72"/>
      <c r="I48" s="73"/>
      <c r="J48" s="74"/>
      <c r="K48" s="74"/>
      <c r="L48" s="74"/>
      <c r="M48" s="11"/>
      <c r="N48" s="11"/>
      <c r="O48" s="75" t="s">
        <v>2</v>
      </c>
      <c r="P48" s="13">
        <f>IF(A52="",0,COUNTA(B52:E52,G52:N52))</f>
        <v>0</v>
      </c>
      <c r="S48" s="161">
        <f>IF(OR(B52="",C52=""),0,IF(C52&gt;B52,C52-B52,IF(B52&gt;C52,24-(B52-C52))))</f>
        <v>0</v>
      </c>
      <c r="T48" s="162">
        <f>IF(OR(B52="",C52=""),0,(HOUR(S48)*60)+MINUTE(S48)-D52)</f>
        <v>0</v>
      </c>
      <c r="U48" s="161">
        <f>TIME(0,T48,0)</f>
        <v>0</v>
      </c>
      <c r="V48" s="162">
        <f>(HOUR(U48)*10)+IF(AND(MINUTE(U48)&gt;0,MINUTE(U48)&lt;=6),1,IF(AND(MINUTE(U48)&gt;6,MINUTE(U48)&lt;=12),2,IF(AND(MINUTE(U48)&gt;12,MINUTE(U48)&lt;=18),3,IF(AND(MINUTE(U48)&gt;18,MINUTE(U48)&lt;=24),4,IF(AND(MINUTE(U48)&gt;24,MINUTE(U48)&lt;=30),5,IF(AND(MINUTE(U48)&gt;30,MINUTE(U48)&lt;=36),6,IF(AND(MINUTE(U48)&gt;36,MINUTE(U48)&lt;=42),7,IF(AND(MINUTE(U48)&gt;42,MINUTE(U48)&lt;=48),8,IF(AND(MINUTE(U48)&gt;48,MINUTE(U48)&lt;=54),9,IF(AND(MINUTE(U48)&gt;54,MINUTE(U48)&lt;=60),10,0))))))))))</f>
        <v>0</v>
      </c>
      <c r="W48" s="163">
        <f>IF(OR(B52&gt;=$V$1,B52&lt;$V$2),F52*0.2,(IF(ISNUMBER(MATCH(A52,AF30:AF66,0)),F52*0.2,0)))</f>
        <v>0</v>
      </c>
      <c r="X48" s="163" t="b">
        <f>IF(I52="Service",IF(I52="Service",IF(AND(F52&gt;0,F52&lt;=25),$W$1,0),0))</f>
        <v>0</v>
      </c>
      <c r="Y48" s="163" t="b">
        <f>IF(I52="Service",IF(I52="Service",IF(F52&gt;25,$W$2,0),0))</f>
        <v>0</v>
      </c>
      <c r="Z48" s="163" t="b">
        <f>IF(I52="Service",IF(I52="Service",IF(AND(F52&gt;0,F52&lt;=40),$W$2,0),0))</f>
        <v>0</v>
      </c>
      <c r="AA48" s="163" t="b">
        <f>IF(I52="Service",IF(I52="Service",IF(F52&gt;40,$W$3,0),0))</f>
        <v>0</v>
      </c>
      <c r="AB48" s="175" t="b">
        <f>IF(I52="Service",IF(AND(E52=1,F52=0),0,IF(AND(E52=1,F52&lt;=40),$Z$1,IF(AND(E52=1,F52&gt;40),$Z$2,IF(AND(E52=2,F52&lt;=40),$Z$1,IF(AND(E52=2,F52&gt;40),$Z$2,IF(AND(E52=3,F52&lt;=40),$Z$1,IF(AND(E52=3,F52&gt;40),$Z$2,IF(AND(E52=4,F52&lt;=40),$Z$1,IF(AND(E52=4,F52&gt;40),$Z$2,0))))))))))</f>
        <v>0</v>
      </c>
      <c r="AC48" s="176" t="b">
        <f>IF(I52="Service",IF(AND(E52=1,F52=0),0,IF(AND(E52=1,F52&lt;=40),$X$1,IF(AND(E52=1,F52&gt;40),$Y$1,IF(AND(E52=2,F52&lt;=40),$X$2,IF(AND(E52=2,F52&gt;40),$Y$2,IF(AND(E52=3,F52&lt;=40),$X$3,IF(AND(E52=3,F52&gt;40),$Y$3,IF(AND(E52=4,F52&lt;=40),$X$4,IF(AND(E52=4,F52&gt;40),$Y$4,0))))))))))</f>
        <v>0</v>
      </c>
      <c r="AD48" s="165"/>
      <c r="AE48" s="165"/>
      <c r="AF48" s="165"/>
    </row>
    <row r="49" ht="16.5" customHeight="1">
      <c r="A49" s="80"/>
      <c r="B49" s="69"/>
      <c r="C49" s="69"/>
      <c r="D49" s="70">
        <v>0</v>
      </c>
      <c r="E49" s="70">
        <v>1</v>
      </c>
      <c r="F49" s="71">
        <f>IF(P45=12,V45,0)</f>
        <v>0</v>
      </c>
      <c r="G49" s="72" t="s">
        <v>5</v>
      </c>
      <c r="H49" s="72"/>
      <c r="I49" s="73"/>
      <c r="J49" s="74"/>
      <c r="K49" s="74"/>
      <c r="L49" s="74"/>
      <c r="M49" s="11"/>
      <c r="N49" s="11"/>
      <c r="O49" s="75" t="s">
        <v>2</v>
      </c>
      <c r="P49" s="13">
        <f>IF(A53="",0,COUNTA(B53:E53,G53:N53))</f>
        <v>0</v>
      </c>
      <c r="R49" s="174"/>
      <c r="S49" s="161">
        <f>IF(OR(B53="",C53=""),0,IF(C53&gt;B53,C53-B53,IF(B53&gt;C53,24-(B53-C53))))</f>
        <v>0</v>
      </c>
      <c r="T49" s="162">
        <f>IF(OR(B53="",C53=""),0,(HOUR(S49)*60)+MINUTE(S49)-D53)</f>
        <v>0</v>
      </c>
      <c r="U49" s="161">
        <f>TIME(0,T49,0)</f>
        <v>0</v>
      </c>
      <c r="V49" s="162">
        <f>(HOUR(U49)*10)+IF(AND(MINUTE(U49)&gt;0,MINUTE(U49)&lt;=6),1,IF(AND(MINUTE(U49)&gt;6,MINUTE(U49)&lt;=12),2,IF(AND(MINUTE(U49)&gt;12,MINUTE(U49)&lt;=18),3,IF(AND(MINUTE(U49)&gt;18,MINUTE(U49)&lt;=24),4,IF(AND(MINUTE(U49)&gt;24,MINUTE(U49)&lt;=30),5,IF(AND(MINUTE(U49)&gt;30,MINUTE(U49)&lt;=36),6,IF(AND(MINUTE(U49)&gt;36,MINUTE(U49)&lt;=42),7,IF(AND(MINUTE(U49)&gt;42,MINUTE(U49)&lt;=48),8,IF(AND(MINUTE(U49)&gt;48,MINUTE(U49)&lt;=54),9,IF(AND(MINUTE(U49)&gt;54,MINUTE(U49)&lt;=60),10,0))))))))))</f>
        <v>0</v>
      </c>
      <c r="W49" s="163">
        <f>IF(OR(B53&gt;=$V$1,B53&lt;$V$2),F53*0.2,(IF(ISNUMBER(MATCH(A53,AF31:AF67,0)),F53*0.2,0)))</f>
        <v>0</v>
      </c>
      <c r="X49" s="163" t="b">
        <f>IF(I53="Service",IF(I53="Service",IF(AND(F53&gt;0,F53&lt;=25),$W$1,0),0))</f>
        <v>0</v>
      </c>
      <c r="Y49" s="163" t="b">
        <f>IF(I53="Service",IF(I53="Service",IF(F53&gt;25,$W$2,0),0))</f>
        <v>0</v>
      </c>
      <c r="Z49" s="163" t="b">
        <f>IF(I53="Service",IF(I53="Service",IF(AND(F53&gt;0,F53&lt;=40),$W$2,0),0))</f>
        <v>0</v>
      </c>
      <c r="AA49" s="163" t="b">
        <f>IF(I53="Service",IF(I53="Service",IF(F53&gt;40,$W$3,0),0))</f>
        <v>0</v>
      </c>
      <c r="AB49" s="175" t="b">
        <f>IF(I53="Service",IF(AND(E53=1,F53=0),0,IF(AND(E53=1,F53&lt;=40),$Z$1,IF(AND(E53=1,F53&gt;40),$Z$2,IF(AND(E53=2,F53&lt;=40),$Z$1,IF(AND(E53=2,F53&gt;40),$Z$2,IF(AND(E53=3,F53&lt;=40),$Z$1,IF(AND(E53=3,F53&gt;40),$Z$2,IF(AND(E53=4,F53&lt;=40),$Z$1,IF(AND(E53=4,F53&gt;40),$Z$2,0))))))))))</f>
        <v>0</v>
      </c>
      <c r="AC49" s="176" t="b">
        <f>IF(I53="Service",IF(AND(E53=1,F53=0),0,IF(AND(E53=1,F53&lt;=40),$X$1,IF(AND(E53=1,F53&gt;40),$Y$1,IF(AND(E53=2,F53&lt;=40),$X$2,IF(AND(E53=2,F53&gt;40),$Y$2,IF(AND(E53=3,F53&lt;=40),$X$3,IF(AND(E53=3,F53&gt;40),$Y$3,IF(AND(E53=4,F53&lt;=40),$X$4,IF(AND(E53=4,F53&gt;40),$Y$4,0))))))))))</f>
        <v>0</v>
      </c>
    </row>
    <row r="50" ht="16.5" customHeight="1">
      <c r="A50" s="80"/>
      <c r="B50" s="69"/>
      <c r="C50" s="69"/>
      <c r="D50" s="70">
        <v>0</v>
      </c>
      <c r="E50" s="70">
        <v>1</v>
      </c>
      <c r="F50" s="71">
        <f>IF(P46=12,V46,0)</f>
        <v>0</v>
      </c>
      <c r="G50" s="72" t="s">
        <v>5</v>
      </c>
      <c r="H50" s="72"/>
      <c r="I50" s="73"/>
      <c r="J50" s="74"/>
      <c r="K50" s="74"/>
      <c r="L50" s="74"/>
      <c r="M50" s="11"/>
      <c r="N50" s="11"/>
      <c r="O50" s="75" t="s">
        <v>2</v>
      </c>
      <c r="P50" s="13">
        <f>IF(A54="",0,COUNTA(B54:E54,G54:N54))</f>
        <v>0</v>
      </c>
      <c r="S50" s="161">
        <f>IF(OR(B54="",C54=""),0,IF(C54&gt;B54,C54-B54,IF(B54&gt;C54,24-(B54-C54))))</f>
        <v>0</v>
      </c>
      <c r="T50" s="162">
        <f>IF(OR(B54="",C54=""),0,(HOUR(S50)*60)+MINUTE(S50)-D54)</f>
        <v>0</v>
      </c>
      <c r="U50" s="161">
        <f>TIME(0,T50,0)</f>
        <v>0</v>
      </c>
      <c r="V50" s="162">
        <f>(HOUR(U50)*10)+IF(AND(MINUTE(U50)&gt;0,MINUTE(U50)&lt;=6),1,IF(AND(MINUTE(U50)&gt;6,MINUTE(U50)&lt;=12),2,IF(AND(MINUTE(U50)&gt;12,MINUTE(U50)&lt;=18),3,IF(AND(MINUTE(U50)&gt;18,MINUTE(U50)&lt;=24),4,IF(AND(MINUTE(U50)&gt;24,MINUTE(U50)&lt;=30),5,IF(AND(MINUTE(U50)&gt;30,MINUTE(U50)&lt;=36),6,IF(AND(MINUTE(U50)&gt;36,MINUTE(U50)&lt;=42),7,IF(AND(MINUTE(U50)&gt;42,MINUTE(U50)&lt;=48),8,IF(AND(MINUTE(U50)&gt;48,MINUTE(U50)&lt;=54),9,IF(AND(MINUTE(U50)&gt;54,MINUTE(U50)&lt;=60),10,0))))))))))</f>
        <v>0</v>
      </c>
      <c r="W50" s="163">
        <f>IF(OR(B54&gt;=$V$1,B54&lt;$V$2),F54*0.2,(IF(ISNUMBER(MATCH(A54,AF32:AF68,0)),F54*0.2,0)))</f>
        <v>0</v>
      </c>
      <c r="X50" s="163" t="b">
        <f>IF(I54="Service",IF(I54="Service",IF(AND(F54&gt;0,F54&lt;=25),$W$1,0),0))</f>
        <v>0</v>
      </c>
      <c r="Y50" s="163" t="b">
        <f>IF(I54="Service",IF(I54="Service",IF(F54&gt;25,$W$2,0),0))</f>
        <v>0</v>
      </c>
      <c r="Z50" s="163" t="b">
        <f>IF(I54="Service",IF(I54="Service",IF(AND(F54&gt;0,F54&lt;=40),$W$2,0),0))</f>
        <v>0</v>
      </c>
      <c r="AA50" s="163" t="b">
        <f>IF(I54="Service",IF(I54="Service",IF(F54&gt;40,$W$3,0),0))</f>
        <v>0</v>
      </c>
      <c r="AB50" s="175" t="b">
        <f>IF(I54="Service",IF(AND(E54=1,F54=0),0,IF(AND(E54=1,F54&lt;=40),$Z$1,IF(AND(E54=1,F54&gt;40),$Z$2,IF(AND(E54=2,F54&lt;=40),$Z$1,IF(AND(E54=2,F54&gt;40),$Z$2,IF(AND(E54=3,F54&lt;=40),$Z$1,IF(AND(E54=3,F54&gt;40),$Z$2,IF(AND(E54=4,F54&lt;=40),$Z$1,IF(AND(E54=4,F54&gt;40),$Z$2,0))))))))))</f>
        <v>0</v>
      </c>
      <c r="AC50" s="176" t="b">
        <f>IF(I54="Service",IF(AND(E54=1,F54=0),0,IF(AND(E54=1,F54&lt;=40),$X$1,IF(AND(E54=1,F54&gt;40),$Y$1,IF(AND(E54=2,F54&lt;=40),$X$2,IF(AND(E54=2,F54&gt;40),$Y$2,IF(AND(E54=3,F54&lt;=40),$X$3,IF(AND(E54=3,F54&gt;40),$Y$3,IF(AND(E54=4,F54&lt;=40),$X$4,IF(AND(E54=4,F54&gt;40),$Y$4,0))))))))))</f>
        <v>0</v>
      </c>
    </row>
    <row r="51" ht="16.5" customHeight="1">
      <c r="A51" s="80"/>
      <c r="B51" s="69"/>
      <c r="C51" s="69"/>
      <c r="D51" s="70">
        <v>0</v>
      </c>
      <c r="E51" s="70">
        <v>1</v>
      </c>
      <c r="F51" s="71">
        <f>IF(P47=12,V47,0)</f>
        <v>0</v>
      </c>
      <c r="G51" s="72" t="s">
        <v>5</v>
      </c>
      <c r="H51" s="72"/>
      <c r="I51" s="73"/>
      <c r="J51" s="74"/>
      <c r="K51" s="74"/>
      <c r="L51" s="74"/>
      <c r="M51" s="11"/>
      <c r="N51" s="11"/>
      <c r="O51" s="75" t="s">
        <v>2</v>
      </c>
      <c r="P51" s="13">
        <f>IF(A55="",0,COUNTA(B55:E55,G55:N55))</f>
        <v>0</v>
      </c>
      <c r="S51" s="161">
        <f>IF(OR(B55="",C55=""),0,IF(C55&gt;B55,C55-B55,IF(B55&gt;C55,24-(B55-C55))))</f>
        <v>0</v>
      </c>
      <c r="T51" s="162">
        <f>IF(OR(B55="",C55=""),0,(HOUR(S51)*60)+MINUTE(S51)-D55)</f>
        <v>0</v>
      </c>
      <c r="U51" s="161">
        <f>TIME(0,T51,0)</f>
        <v>0</v>
      </c>
      <c r="V51" s="162">
        <f>(HOUR(U51)*10)+IF(AND(MINUTE(U51)&gt;0,MINUTE(U51)&lt;=6),1,IF(AND(MINUTE(U51)&gt;6,MINUTE(U51)&lt;=12),2,IF(AND(MINUTE(U51)&gt;12,MINUTE(U51)&lt;=18),3,IF(AND(MINUTE(U51)&gt;18,MINUTE(U51)&lt;=24),4,IF(AND(MINUTE(U51)&gt;24,MINUTE(U51)&lt;=30),5,IF(AND(MINUTE(U51)&gt;30,MINUTE(U51)&lt;=36),6,IF(AND(MINUTE(U51)&gt;36,MINUTE(U51)&lt;=42),7,IF(AND(MINUTE(U51)&gt;42,MINUTE(U51)&lt;=48),8,IF(AND(MINUTE(U51)&gt;48,MINUTE(U51)&lt;=54),9,IF(AND(MINUTE(U51)&gt;54,MINUTE(U51)&lt;=60),10,0))))))))))</f>
        <v>0</v>
      </c>
      <c r="W51" s="163">
        <f>IF(OR(B55&gt;=$V$1,B55&lt;$V$2),F55*0.2,(IF(ISNUMBER(MATCH(A55,AF33:AF69,0)),F55*0.2,0)))</f>
        <v>0</v>
      </c>
      <c r="X51" s="163" t="b">
        <f>IF(I55="Service",IF(I55="Service",IF(AND(F55&gt;0,F55&lt;=25),$W$1,0),0))</f>
        <v>0</v>
      </c>
      <c r="Y51" s="163" t="b">
        <f>IF(I55="Service",IF(I55="Service",IF(F55&gt;25,$W$2,0),0))</f>
        <v>0</v>
      </c>
      <c r="Z51" s="163" t="b">
        <f>IF(I55="Service",IF(I55="Service",IF(AND(F55&gt;0,F55&lt;=40),$W$2,0),0))</f>
        <v>0</v>
      </c>
      <c r="AA51" s="163" t="b">
        <f>IF(I55="Service",IF(I55="Service",IF(F55&gt;40,$W$3,0),0))</f>
        <v>0</v>
      </c>
      <c r="AB51" s="175" t="b">
        <f>IF(I55="Service",IF(AND(E55=1,F55=0),0,IF(AND(E55=1,F55&lt;=40),$Z$1,IF(AND(E55=1,F55&gt;40),$Z$2,IF(AND(E55=2,F55&lt;=40),$Z$1,IF(AND(E55=2,F55&gt;40),$Z$2,IF(AND(E55=3,F55&lt;=40),$Z$1,IF(AND(E55=3,F55&gt;40),$Z$2,IF(AND(E55=4,F55&lt;=40),$Z$1,IF(AND(E55=4,F55&gt;40),$Z$2,0))))))))))</f>
        <v>0</v>
      </c>
      <c r="AC51" s="176" t="b">
        <f>IF(I55="Service",IF(AND(E55=1,F55=0),0,IF(AND(E55=1,F55&lt;=40),$X$1,IF(AND(E55=1,F55&gt;40),$Y$1,IF(AND(E55=2,F55&lt;=40),$X$2,IF(AND(E55=2,F55&gt;40),$Y$2,IF(AND(E55=3,F55&lt;=40),$X$3,IF(AND(E55=3,F55&gt;40),$Y$3,IF(AND(E55=4,F55&lt;=40),$X$4,IF(AND(E55=4,F55&gt;40),$Y$4,0))))))))))</f>
        <v>0</v>
      </c>
    </row>
    <row r="52" ht="16.5" customHeight="1">
      <c r="A52" s="80"/>
      <c r="B52" s="69"/>
      <c r="C52" s="69"/>
      <c r="D52" s="70">
        <v>0</v>
      </c>
      <c r="E52" s="70">
        <v>1</v>
      </c>
      <c r="F52" s="71">
        <f>IF(P48=12,V48,0)</f>
        <v>0</v>
      </c>
      <c r="G52" s="72" t="s">
        <v>5</v>
      </c>
      <c r="H52" s="72"/>
      <c r="I52" s="73"/>
      <c r="J52" s="74"/>
      <c r="K52" s="74"/>
      <c r="L52" s="74"/>
      <c r="M52" s="11"/>
      <c r="N52" s="11"/>
      <c r="O52" s="75" t="s">
        <v>2</v>
      </c>
      <c r="P52" s="13">
        <f>IF(A56="",0,COUNTA(B56:E56,G56:N56))</f>
        <v>0</v>
      </c>
      <c r="S52" s="161">
        <f>IF(OR(B56="",C56=""),0,IF(C56&gt;B56,C56-B56,IF(B56&gt;C56,24-(B56-C56))))</f>
        <v>0</v>
      </c>
      <c r="T52" s="162">
        <f>IF(OR(B56="",C56=""),0,(HOUR(S52)*60)+MINUTE(S52)-D56)</f>
        <v>0</v>
      </c>
      <c r="U52" s="161">
        <f>TIME(0,T52,0)</f>
        <v>0</v>
      </c>
      <c r="V52" s="162">
        <f>(HOUR(U52)*10)+IF(AND(MINUTE(U52)&gt;0,MINUTE(U52)&lt;=6),1,IF(AND(MINUTE(U52)&gt;6,MINUTE(U52)&lt;=12),2,IF(AND(MINUTE(U52)&gt;12,MINUTE(U52)&lt;=18),3,IF(AND(MINUTE(U52)&gt;18,MINUTE(U52)&lt;=24),4,IF(AND(MINUTE(U52)&gt;24,MINUTE(U52)&lt;=30),5,IF(AND(MINUTE(U52)&gt;30,MINUTE(U52)&lt;=36),6,IF(AND(MINUTE(U52)&gt;36,MINUTE(U52)&lt;=42),7,IF(AND(MINUTE(U52)&gt;42,MINUTE(U52)&lt;=48),8,IF(AND(MINUTE(U52)&gt;48,MINUTE(U52)&lt;=54),9,IF(AND(MINUTE(U52)&gt;54,MINUTE(U52)&lt;=60),10,0))))))))))</f>
        <v>0</v>
      </c>
      <c r="W52" s="163">
        <f>IF(OR(B56&gt;=$V$1,B56&lt;$V$2),F56*0.2,(IF(ISNUMBER(MATCH(A56,AF34:AF70,0)),F56*0.2,0)))</f>
        <v>0</v>
      </c>
      <c r="X52" s="163" t="b">
        <f>IF(I56="Service",IF(I56="Service",IF(AND(F56&gt;0,F56&lt;=25),$W$1,0),0))</f>
        <v>0</v>
      </c>
      <c r="Y52" s="163" t="b">
        <f>IF(I56="Service",IF(I56="Service",IF(F56&gt;25,$W$2,0),0))</f>
        <v>0</v>
      </c>
      <c r="Z52" s="163" t="b">
        <f>IF(I56="Service",IF(I56="Service",IF(AND(F56&gt;0,F56&lt;=40),$W$2,0),0))</f>
        <v>0</v>
      </c>
      <c r="AA52" s="163" t="b">
        <f>IF(I56="Service",IF(I56="Service",IF(F56&gt;40,$W$3,0),0))</f>
        <v>0</v>
      </c>
      <c r="AB52" s="175" t="b">
        <f>IF(I56="Service",IF(AND(E56=1,F56=0),0,IF(AND(E56=1,F56&lt;=40),$Z$1,IF(AND(E56=1,F56&gt;40),$Z$2,IF(AND(E56=2,F56&lt;=40),$Z$1,IF(AND(E56=2,F56&gt;40),$Z$2,IF(AND(E56=3,F56&lt;=40),$Z$1,IF(AND(E56=3,F56&gt;40),$Z$2,IF(AND(E56=4,F56&lt;=40),$Z$1,IF(AND(E56=4,F56&gt;40),$Z$2,0))))))))))</f>
        <v>0</v>
      </c>
      <c r="AC52" s="176" t="b">
        <f>IF(I56="Service",IF(AND(E56=1,F56=0),0,IF(AND(E56=1,F56&lt;=40),$X$1,IF(AND(E56=1,F56&gt;40),$Y$1,IF(AND(E56=2,F56&lt;=40),$X$2,IF(AND(E56=2,F56&gt;40),$Y$2,IF(AND(E56=3,F56&lt;=40),$X$3,IF(AND(E56=3,F56&gt;40),$Y$3,IF(AND(E56=4,F56&lt;=40),$X$4,IF(AND(E56=4,F56&gt;40),$Y$4,0))))))))))</f>
        <v>0</v>
      </c>
      <c r="AD52" s="165"/>
      <c r="AE52" s="165"/>
      <c r="AF52" s="165"/>
    </row>
    <row r="53" ht="16.5" customHeight="1">
      <c r="A53" s="80"/>
      <c r="B53" s="69"/>
      <c r="C53" s="69"/>
      <c r="D53" s="70">
        <v>0</v>
      </c>
      <c r="E53" s="70">
        <v>1</v>
      </c>
      <c r="F53" s="71">
        <f>IF(P49=12,V49,0)</f>
        <v>0</v>
      </c>
      <c r="G53" s="72" t="s">
        <v>5</v>
      </c>
      <c r="H53" s="72"/>
      <c r="I53" s="73"/>
      <c r="J53" s="74"/>
      <c r="K53" s="74"/>
      <c r="L53" s="74"/>
      <c r="M53" s="11"/>
      <c r="N53" s="11"/>
      <c r="O53" s="75" t="s">
        <v>2</v>
      </c>
      <c r="P53" s="13">
        <f>IF(A57="",0,COUNTA(B57:E57,G57:N57))</f>
        <v>0</v>
      </c>
      <c r="S53" s="161">
        <f>IF(OR(B57="",C57=""),0,IF(C57&gt;B57,C57-B57,IF(B57&gt;C57,24-(B57-C57))))</f>
        <v>0</v>
      </c>
      <c r="T53" s="162">
        <f>IF(OR(B57="",C57=""),0,(HOUR(S53)*60)+MINUTE(S53)-D57)</f>
        <v>0</v>
      </c>
      <c r="U53" s="161">
        <f>TIME(0,T53,0)</f>
        <v>0</v>
      </c>
      <c r="V53" s="162">
        <f>(HOUR(U53)*10)+IF(AND(MINUTE(U53)&gt;0,MINUTE(U53)&lt;=6),1,IF(AND(MINUTE(U53)&gt;6,MINUTE(U53)&lt;=12),2,IF(AND(MINUTE(U53)&gt;12,MINUTE(U53)&lt;=18),3,IF(AND(MINUTE(U53)&gt;18,MINUTE(U53)&lt;=24),4,IF(AND(MINUTE(U53)&gt;24,MINUTE(U53)&lt;=30),5,IF(AND(MINUTE(U53)&gt;30,MINUTE(U53)&lt;=36),6,IF(AND(MINUTE(U53)&gt;36,MINUTE(U53)&lt;=42),7,IF(AND(MINUTE(U53)&gt;42,MINUTE(U53)&lt;=48),8,IF(AND(MINUTE(U53)&gt;48,MINUTE(U53)&lt;=54),9,IF(AND(MINUTE(U53)&gt;54,MINUTE(U53)&lt;=60),10,0))))))))))</f>
        <v>0</v>
      </c>
      <c r="W53" s="163">
        <f>IF(OR(B57&gt;=$V$1,B57&lt;$V$2),F57*0.2,(IF(ISNUMBER(MATCH(A57,AF35:AF71,0)),F57*0.2,0)))</f>
        <v>0</v>
      </c>
      <c r="X53" s="163" t="b">
        <f>IF(I57="Service",IF(I57="Service",IF(AND(F57&gt;0,F57&lt;=25),$W$1,0),0))</f>
        <v>0</v>
      </c>
      <c r="Y53" s="163" t="b">
        <f>IF(I57="Service",IF(I57="Service",IF(F57&gt;25,$W$2,0),0))</f>
        <v>0</v>
      </c>
      <c r="Z53" s="163" t="b">
        <f>IF(I57="Service",IF(I57="Service",IF(AND(F57&gt;0,F57&lt;=40),$W$2,0),0))</f>
        <v>0</v>
      </c>
      <c r="AA53" s="163" t="b">
        <f>IF(I57="Service",IF(I57="Service",IF(F57&gt;40,$W$3,0),0))</f>
        <v>0</v>
      </c>
      <c r="AB53" s="175" t="b">
        <f>IF(I57="Service",IF(AND(E57=1,F57=0),0,IF(AND(E57=1,F57&lt;=40),$Z$1,IF(AND(E57=1,F57&gt;40),$Z$2,IF(AND(E57=2,F57&lt;=40),$Z$1,IF(AND(E57=2,F57&gt;40),$Z$2,IF(AND(E57=3,F57&lt;=40),$Z$1,IF(AND(E57=3,F57&gt;40),$Z$2,IF(AND(E57=4,F57&lt;=40),$Z$1,IF(AND(E57=4,F57&gt;40),$Z$2,0))))))))))</f>
        <v>0</v>
      </c>
      <c r="AC53" s="176" t="b">
        <f>IF(I57="Service",IF(AND(E57=1,F57=0),0,IF(AND(E57=1,F57&lt;=40),$X$1,IF(AND(E57=1,F57&gt;40),$Y$1,IF(AND(E57=2,F57&lt;=40),$X$2,IF(AND(E57=2,F57&gt;40),$Y$2,IF(AND(E57=3,F57&lt;=40),$X$3,IF(AND(E57=3,F57&gt;40),$Y$3,IF(AND(E57=4,F57&lt;=40),$X$4,IF(AND(E57=4,F57&gt;40),$Y$4,0))))))))))</f>
        <v>0</v>
      </c>
      <c r="AD53" s="165"/>
      <c r="AE53" s="165"/>
      <c r="AF53" s="165"/>
    </row>
    <row r="54" ht="16.5" customHeight="1">
      <c r="A54" s="80"/>
      <c r="B54" s="69"/>
      <c r="C54" s="69"/>
      <c r="D54" s="70">
        <v>0</v>
      </c>
      <c r="E54" s="70">
        <v>1</v>
      </c>
      <c r="F54" s="71">
        <f>IF(P50=12,V50,0)</f>
        <v>0</v>
      </c>
      <c r="G54" s="72" t="s">
        <v>5</v>
      </c>
      <c r="H54" s="72"/>
      <c r="I54" s="73"/>
      <c r="J54" s="74"/>
      <c r="K54" s="74"/>
      <c r="L54" s="74"/>
      <c r="M54" s="11"/>
      <c r="N54" s="11"/>
      <c r="O54" s="75" t="s">
        <v>2</v>
      </c>
      <c r="P54" s="13">
        <f>IF(A58="",0,COUNTA(B58:E58,G58:N58))</f>
        <v>0</v>
      </c>
      <c r="S54" s="161">
        <f>IF(OR(B58="",C58=""),0,IF(C58&gt;B58,C58-B58,IF(B58&gt;C58,24-(B58-C58))))</f>
        <v>0</v>
      </c>
      <c r="T54" s="162">
        <f>IF(OR(B58="",C58=""),0,(HOUR(S54)*60)+MINUTE(S54)-D58)</f>
        <v>0</v>
      </c>
      <c r="U54" s="161">
        <f>TIME(0,T54,0)</f>
        <v>0</v>
      </c>
      <c r="V54" s="162">
        <f>(HOUR(U54)*10)+IF(AND(MINUTE(U54)&gt;0,MINUTE(U54)&lt;=6),1,IF(AND(MINUTE(U54)&gt;6,MINUTE(U54)&lt;=12),2,IF(AND(MINUTE(U54)&gt;12,MINUTE(U54)&lt;=18),3,IF(AND(MINUTE(U54)&gt;18,MINUTE(U54)&lt;=24),4,IF(AND(MINUTE(U54)&gt;24,MINUTE(U54)&lt;=30),5,IF(AND(MINUTE(U54)&gt;30,MINUTE(U54)&lt;=36),6,IF(AND(MINUTE(U54)&gt;36,MINUTE(U54)&lt;=42),7,IF(AND(MINUTE(U54)&gt;42,MINUTE(U54)&lt;=48),8,IF(AND(MINUTE(U54)&gt;48,MINUTE(U54)&lt;=54),9,IF(AND(MINUTE(U54)&gt;54,MINUTE(U54)&lt;=60),10,0))))))))))</f>
        <v>0</v>
      </c>
      <c r="W54" s="163">
        <f>IF(OR(B58&gt;=$V$1,B58&lt;$V$2),F58*0.2,(IF(ISNUMBER(MATCH(A58,AF36:AF72,0)),F58*0.2,0)))</f>
        <v>0</v>
      </c>
      <c r="X54" s="163" t="b">
        <f>IF(I58="Service",IF(I58="Service",IF(AND(F58&gt;0,F58&lt;=25),$W$1,0),0))</f>
        <v>0</v>
      </c>
      <c r="Y54" s="163" t="b">
        <f>IF(I58="Service",IF(I58="Service",IF(F58&gt;25,$W$2,0),0))</f>
        <v>0</v>
      </c>
      <c r="Z54" s="163" t="b">
        <f>IF(I58="Service",IF(I58="Service",IF(AND(F58&gt;0,F58&lt;=40),$W$2,0),0))</f>
        <v>0</v>
      </c>
      <c r="AA54" s="163" t="b">
        <f>IF(I58="Service",IF(I58="Service",IF(F58&gt;40,$W$3,0),0))</f>
        <v>0</v>
      </c>
      <c r="AB54" s="175" t="b">
        <f>IF(I58="Service",IF(AND(E58=1,F58=0),0,IF(AND(E58=1,F58&lt;=40),$Z$1,IF(AND(E58=1,F58&gt;40),$Z$2,IF(AND(E58=2,F58&lt;=40),$Z$1,IF(AND(E58=2,F58&gt;40),$Z$2,IF(AND(E58=3,F58&lt;=40),$Z$1,IF(AND(E58=3,F58&gt;40),$Z$2,IF(AND(E58=4,F58&lt;=40),$Z$1,IF(AND(E58=4,F58&gt;40),$Z$2,0))))))))))</f>
        <v>0</v>
      </c>
      <c r="AC54" s="176" t="b">
        <f>IF(I58="Service",IF(AND(E58=1,F58=0),0,IF(AND(E58=1,F58&lt;=40),$X$1,IF(AND(E58=1,F58&gt;40),$Y$1,IF(AND(E58=2,F58&lt;=40),$X$2,IF(AND(E58=2,F58&gt;40),$Y$2,IF(AND(E58=3,F58&lt;=40),$X$3,IF(AND(E58=3,F58&gt;40),$Y$3,IF(AND(E58=4,F58&lt;=40),$X$4,IF(AND(E58=4,F58&gt;40),$Y$4,0))))))))))</f>
        <v>0</v>
      </c>
      <c r="AD54" s="165"/>
      <c r="AE54" s="165"/>
      <c r="AF54" s="165"/>
    </row>
    <row r="55" ht="16.5" customHeight="1">
      <c r="A55" s="80"/>
      <c r="B55" s="69"/>
      <c r="C55" s="69"/>
      <c r="D55" s="70">
        <v>0</v>
      </c>
      <c r="E55" s="70">
        <v>1</v>
      </c>
      <c r="F55" s="71">
        <f>IF(P51=12,V51,0)</f>
        <v>0</v>
      </c>
      <c r="G55" s="72" t="s">
        <v>5</v>
      </c>
      <c r="H55" s="72"/>
      <c r="I55" s="73"/>
      <c r="J55" s="74"/>
      <c r="K55" s="74"/>
      <c r="L55" s="74"/>
      <c r="M55" s="11"/>
      <c r="N55" s="11"/>
      <c r="O55" s="75" t="s">
        <v>2</v>
      </c>
      <c r="P55" s="13">
        <f>IF(A59="",0,COUNTA(B59:E59,G59:N59))</f>
        <v>0</v>
      </c>
      <c r="R55" s="174"/>
      <c r="S55" s="161">
        <f>IF(OR(B59="",C59=""),0,IF(C59&gt;B59,C59-B59,IF(B59&gt;C59,24-(B59-C59))))</f>
        <v>0</v>
      </c>
      <c r="T55" s="162">
        <f>IF(OR(B59="",C59=""),0,(HOUR(S55)*60)+MINUTE(S55)-D59)</f>
        <v>0</v>
      </c>
      <c r="U55" s="161">
        <f>TIME(0,T55,0)</f>
        <v>0</v>
      </c>
      <c r="V55" s="162">
        <f>(HOUR(U55)*10)+IF(AND(MINUTE(U55)&gt;0,MINUTE(U55)&lt;=6),1,IF(AND(MINUTE(U55)&gt;6,MINUTE(U55)&lt;=12),2,IF(AND(MINUTE(U55)&gt;12,MINUTE(U55)&lt;=18),3,IF(AND(MINUTE(U55)&gt;18,MINUTE(U55)&lt;=24),4,IF(AND(MINUTE(U55)&gt;24,MINUTE(U55)&lt;=30),5,IF(AND(MINUTE(U55)&gt;30,MINUTE(U55)&lt;=36),6,IF(AND(MINUTE(U55)&gt;36,MINUTE(U55)&lt;=42),7,IF(AND(MINUTE(U55)&gt;42,MINUTE(U55)&lt;=48),8,IF(AND(MINUTE(U55)&gt;48,MINUTE(U55)&lt;=54),9,IF(AND(MINUTE(U55)&gt;54,MINUTE(U55)&lt;=60),10,0))))))))))</f>
        <v>0</v>
      </c>
      <c r="W55" s="163">
        <f>IF(OR(B59&gt;=$V$1,B59&lt;$V$2),F59*0.2,(IF(ISNUMBER(MATCH(A59,AF37:AF73,0)),F59*0.2,0)))</f>
        <v>0</v>
      </c>
      <c r="X55" s="163" t="b">
        <f>IF(I59="Service",IF(I59="Service",IF(AND(F59&gt;0,F59&lt;=25),$W$1,0),0))</f>
        <v>0</v>
      </c>
      <c r="Y55" s="163" t="b">
        <f>IF(I59="Service",IF(I59="Service",IF(F59&gt;25,$W$2,0),0))</f>
        <v>0</v>
      </c>
      <c r="Z55" s="163" t="b">
        <f>IF(I59="Service",IF(I59="Service",IF(AND(F59&gt;0,F59&lt;=40),$W$2,0),0))</f>
        <v>0</v>
      </c>
      <c r="AA55" s="163" t="b">
        <f>IF(I59="Service",IF(I59="Service",IF(F59&gt;40,$W$3,0),0))</f>
        <v>0</v>
      </c>
      <c r="AB55" s="175" t="b">
        <f>IF(I59="Service",IF(AND(E59=1,F59=0),0,IF(AND(E59=1,F59&lt;=40),$Z$1,IF(AND(E59=1,F59&gt;40),$Z$2,IF(AND(E59=2,F59&lt;=40),$Z$1,IF(AND(E59=2,F59&gt;40),$Z$2,IF(AND(E59=3,F59&lt;=40),$Z$1,IF(AND(E59=3,F59&gt;40),$Z$2,IF(AND(E59=4,F59&lt;=40),$Z$1,IF(AND(E59=4,F59&gt;40),$Z$2,0))))))))))</f>
        <v>0</v>
      </c>
      <c r="AC55" s="176" t="b">
        <f>IF(I59="Service",IF(AND(E59=1,F59=0),0,IF(AND(E59=1,F59&lt;=40),$X$1,IF(AND(E59=1,F59&gt;40),$Y$1,IF(AND(E59=2,F59&lt;=40),$X$2,IF(AND(E59=2,F59&gt;40),$Y$2,IF(AND(E59=3,F59&lt;=40),$X$3,IF(AND(E59=3,F59&gt;40),$Y$3,IF(AND(E59=4,F59&lt;=40),$X$4,IF(AND(E59=4,F59&gt;40),$Y$4,0))))))))))</f>
        <v>0</v>
      </c>
    </row>
    <row r="56" ht="16.5" customHeight="1">
      <c r="A56" s="80"/>
      <c r="B56" s="69"/>
      <c r="C56" s="69"/>
      <c r="D56" s="70">
        <v>0</v>
      </c>
      <c r="E56" s="70">
        <v>1</v>
      </c>
      <c r="F56" s="71">
        <f>IF(P52=12,V52,0)</f>
        <v>0</v>
      </c>
      <c r="G56" s="72" t="s">
        <v>5</v>
      </c>
      <c r="H56" s="72"/>
      <c r="I56" s="73"/>
      <c r="J56" s="74"/>
      <c r="K56" s="74"/>
      <c r="L56" s="74"/>
      <c r="M56" s="11"/>
      <c r="N56" s="11"/>
      <c r="O56" s="75" t="s">
        <v>2</v>
      </c>
      <c r="P56" s="13">
        <f>IF(A60="",0,COUNTA(B60:E60,G60:N60))</f>
        <v>0</v>
      </c>
      <c r="S56" s="161">
        <f>IF(OR(B60="",C60=""),0,IF(C60&gt;B60,C60-B60,IF(B60&gt;C60,24-(B60-C60))))</f>
        <v>0</v>
      </c>
      <c r="T56" s="162">
        <f>IF(OR(B60="",C60=""),0,(HOUR(S56)*60)+MINUTE(S56)-D60)</f>
        <v>0</v>
      </c>
      <c r="U56" s="161">
        <f>TIME(0,T56,0)</f>
        <v>0</v>
      </c>
      <c r="V56" s="162">
        <f>(HOUR(U56)*10)+IF(AND(MINUTE(U56)&gt;0,MINUTE(U56)&lt;=6),1,IF(AND(MINUTE(U56)&gt;6,MINUTE(U56)&lt;=12),2,IF(AND(MINUTE(U56)&gt;12,MINUTE(U56)&lt;=18),3,IF(AND(MINUTE(U56)&gt;18,MINUTE(U56)&lt;=24),4,IF(AND(MINUTE(U56)&gt;24,MINUTE(U56)&lt;=30),5,IF(AND(MINUTE(U56)&gt;30,MINUTE(U56)&lt;=36),6,IF(AND(MINUTE(U56)&gt;36,MINUTE(U56)&lt;=42),7,IF(AND(MINUTE(U56)&gt;42,MINUTE(U56)&lt;=48),8,IF(AND(MINUTE(U56)&gt;48,MINUTE(U56)&lt;=54),9,IF(AND(MINUTE(U56)&gt;54,MINUTE(U56)&lt;=60),10,0))))))))))</f>
        <v>0</v>
      </c>
      <c r="W56" s="163">
        <f>IF(OR(B60&gt;=$V$1,B60&lt;$V$2),F60*0.2,(IF(ISNUMBER(MATCH(A60,AF38:AF74,0)),F60*0.2,0)))</f>
        <v>0</v>
      </c>
      <c r="X56" s="163" t="b">
        <f>IF(I60="Service",IF(I60="Service",IF(AND(F60&gt;0,F60&lt;=25),$W$1,0),0))</f>
        <v>0</v>
      </c>
      <c r="Y56" s="163" t="b">
        <f>IF(I60="Service",IF(I60="Service",IF(F60&gt;25,$W$2,0),0))</f>
        <v>0</v>
      </c>
      <c r="Z56" s="163" t="b">
        <f>IF(I60="Service",IF(I60="Service",IF(AND(F60&gt;0,F60&lt;=40),$W$2,0),0))</f>
        <v>0</v>
      </c>
      <c r="AA56" s="163" t="b">
        <f>IF(I60="Service",IF(I60="Service",IF(F60&gt;40,$W$3,0),0))</f>
        <v>0</v>
      </c>
      <c r="AB56" s="175" t="b">
        <f>IF(I60="Service",IF(AND(E60=1,F60=0),0,IF(AND(E60=1,F60&lt;=40),$Z$1,IF(AND(E60=1,F60&gt;40),$Z$2,IF(AND(E60=2,F60&lt;=40),$Z$1,IF(AND(E60=2,F60&gt;40),$Z$2,IF(AND(E60=3,F60&lt;=40),$Z$1,IF(AND(E60=3,F60&gt;40),$Z$2,IF(AND(E60=4,F60&lt;=40),$Z$1,IF(AND(E60=4,F60&gt;40),$Z$2,0))))))))))</f>
        <v>0</v>
      </c>
      <c r="AC56" s="176" t="b">
        <f>IF(I60="Service",IF(AND(E60=1,F60=0),0,IF(AND(E60=1,F60&lt;=40),$X$1,IF(AND(E60=1,F60&gt;40),$Y$1,IF(AND(E60=2,F60&lt;=40),$X$2,IF(AND(E60=2,F60&gt;40),$Y$2,IF(AND(E60=3,F60&lt;=40),$X$3,IF(AND(E60=3,F60&gt;40),$Y$3,IF(AND(E60=4,F60&lt;=40),$X$4,IF(AND(E60=4,F60&gt;40),$Y$4,0))))))))))</f>
        <v>0</v>
      </c>
    </row>
    <row r="57" ht="16.5" customHeight="1">
      <c r="A57" s="80"/>
      <c r="B57" s="69"/>
      <c r="C57" s="69"/>
      <c r="D57" s="70">
        <v>0</v>
      </c>
      <c r="E57" s="70">
        <v>1</v>
      </c>
      <c r="F57" s="71">
        <f>IF(P53=12,V53,0)</f>
        <v>0</v>
      </c>
      <c r="G57" s="72" t="s">
        <v>5</v>
      </c>
      <c r="H57" s="72"/>
      <c r="I57" s="73"/>
      <c r="J57" s="74"/>
      <c r="K57" s="74"/>
      <c r="L57" s="74"/>
      <c r="M57" s="11"/>
      <c r="N57" s="11"/>
      <c r="O57" s="75" t="s">
        <v>2</v>
      </c>
      <c r="P57" s="13">
        <f>IF(A61="",0,COUNTA(B61:E61,G61:N61))</f>
        <v>0</v>
      </c>
      <c r="S57" s="161">
        <f>IF(OR(B61="",C61=""),0,IF(C61&gt;B61,C61-B61,IF(B61&gt;C61,24-(B61-C61))))</f>
        <v>0</v>
      </c>
      <c r="T57" s="162">
        <f>IF(OR(B61="",C61=""),0,(HOUR(S57)*60)+MINUTE(S57)-D61)</f>
        <v>0</v>
      </c>
      <c r="U57" s="161">
        <f>TIME(0,T57,0)</f>
        <v>0</v>
      </c>
      <c r="V57" s="162">
        <f>(HOUR(U57)*10)+IF(AND(MINUTE(U57)&gt;0,MINUTE(U57)&lt;=6),1,IF(AND(MINUTE(U57)&gt;6,MINUTE(U57)&lt;=12),2,IF(AND(MINUTE(U57)&gt;12,MINUTE(U57)&lt;=18),3,IF(AND(MINUTE(U57)&gt;18,MINUTE(U57)&lt;=24),4,IF(AND(MINUTE(U57)&gt;24,MINUTE(U57)&lt;=30),5,IF(AND(MINUTE(U57)&gt;30,MINUTE(U57)&lt;=36),6,IF(AND(MINUTE(U57)&gt;36,MINUTE(U57)&lt;=42),7,IF(AND(MINUTE(U57)&gt;42,MINUTE(U57)&lt;=48),8,IF(AND(MINUTE(U57)&gt;48,MINUTE(U57)&lt;=54),9,IF(AND(MINUTE(U57)&gt;54,MINUTE(U57)&lt;=60),10,0))))))))))</f>
        <v>0</v>
      </c>
      <c r="W57" s="163">
        <f>IF(OR(B61&gt;=$V$1,B61&lt;$V$2),F61*0.2,(IF(ISNUMBER(MATCH(A61,AF39:AF75,0)),F61*0.2,0)))</f>
        <v>0</v>
      </c>
      <c r="X57" s="163" t="b">
        <f>IF(I61="Service",IF(I61="Service",IF(AND(F61&gt;0,F61&lt;=25),$W$1,0),0))</f>
        <v>0</v>
      </c>
      <c r="Y57" s="163" t="b">
        <f>IF(I61="Service",IF(I61="Service",IF(F61&gt;25,$W$2,0),0))</f>
        <v>0</v>
      </c>
      <c r="Z57" s="163" t="b">
        <f>IF(I61="Service",IF(I61="Service",IF(AND(F61&gt;0,F61&lt;=40),$W$2,0),0))</f>
        <v>0</v>
      </c>
      <c r="AA57" s="163" t="b">
        <f>IF(I61="Service",IF(I61="Service",IF(F61&gt;40,$W$3,0),0))</f>
        <v>0</v>
      </c>
      <c r="AB57" s="175" t="b">
        <f>IF(I61="Service",IF(AND(E61=1,F61=0),0,IF(AND(E61=1,F61&lt;=40),$Z$1,IF(AND(E61=1,F61&gt;40),$Z$2,IF(AND(E61=2,F61&lt;=40),$Z$1,IF(AND(E61=2,F61&gt;40),$Z$2,IF(AND(E61=3,F61&lt;=40),$Z$1,IF(AND(E61=3,F61&gt;40),$Z$2,IF(AND(E61=4,F61&lt;=40),$Z$1,IF(AND(E61=4,F61&gt;40),$Z$2,0))))))))))</f>
        <v>0</v>
      </c>
      <c r="AC57" s="176" t="b">
        <f>IF(I61="Service",IF(AND(E61=1,F61=0),0,IF(AND(E61=1,F61&lt;=40),$X$1,IF(AND(E61=1,F61&gt;40),$Y$1,IF(AND(E61=2,F61&lt;=40),$X$2,IF(AND(E61=2,F61&gt;40),$Y$2,IF(AND(E61=3,F61&lt;=40),$X$3,IF(AND(E61=3,F61&gt;40),$Y$3,IF(AND(E61=4,F61&lt;=40),$X$4,IF(AND(E61=4,F61&gt;40),$Y$4,0))))))))))</f>
        <v>0</v>
      </c>
    </row>
    <row r="58" ht="16.5" customHeight="1">
      <c r="A58" s="80"/>
      <c r="B58" s="69"/>
      <c r="C58" s="69"/>
      <c r="D58" s="70">
        <v>0</v>
      </c>
      <c r="E58" s="70">
        <v>1</v>
      </c>
      <c r="F58" s="71">
        <f>IF(P54=12,V54,0)</f>
        <v>0</v>
      </c>
      <c r="G58" s="72" t="s">
        <v>5</v>
      </c>
      <c r="H58" s="72"/>
      <c r="I58" s="73"/>
      <c r="J58" s="74"/>
      <c r="K58" s="74"/>
      <c r="L58" s="74"/>
      <c r="M58" s="11"/>
      <c r="N58" s="11"/>
      <c r="O58" s="75" t="s">
        <v>2</v>
      </c>
      <c r="P58" s="13">
        <f>IF(A62="",0,COUNTA(B62:E62,G62:N62))</f>
        <v>0</v>
      </c>
      <c r="S58" s="161">
        <f>IF(OR(B62="",C62=""),0,IF(C62&gt;B62,C62-B62,IF(B62&gt;C62,24-(B62-C62))))</f>
        <v>0</v>
      </c>
      <c r="T58" s="162">
        <f>IF(OR(B62="",C62=""),0,(HOUR(S58)*60)+MINUTE(S58)-D62)</f>
        <v>0</v>
      </c>
      <c r="U58" s="161">
        <f>TIME(0,T58,0)</f>
        <v>0</v>
      </c>
      <c r="V58" s="162">
        <f>(HOUR(U58)*10)+IF(AND(MINUTE(U58)&gt;0,MINUTE(U58)&lt;=6),1,IF(AND(MINUTE(U58)&gt;6,MINUTE(U58)&lt;=12),2,IF(AND(MINUTE(U58)&gt;12,MINUTE(U58)&lt;=18),3,IF(AND(MINUTE(U58)&gt;18,MINUTE(U58)&lt;=24),4,IF(AND(MINUTE(U58)&gt;24,MINUTE(U58)&lt;=30),5,IF(AND(MINUTE(U58)&gt;30,MINUTE(U58)&lt;=36),6,IF(AND(MINUTE(U58)&gt;36,MINUTE(U58)&lt;=42),7,IF(AND(MINUTE(U58)&gt;42,MINUTE(U58)&lt;=48),8,IF(AND(MINUTE(U58)&gt;48,MINUTE(U58)&lt;=54),9,IF(AND(MINUTE(U58)&gt;54,MINUTE(U58)&lt;=60),10,0))))))))))</f>
        <v>0</v>
      </c>
      <c r="W58" s="163">
        <f>IF(OR(B62&gt;=$V$1,B62&lt;$V$2),F62*0.2,(IF(ISNUMBER(MATCH(A62,AF40:AF76,0)),F62*0.2,0)))</f>
        <v>0</v>
      </c>
      <c r="X58" s="163" t="b">
        <f>IF(I62="Service",IF(I62="Service",IF(AND(F62&gt;0,F62&lt;=25),$W$1,0),0))</f>
        <v>0</v>
      </c>
      <c r="Y58" s="163" t="b">
        <f>IF(I62="Service",IF(I62="Service",IF(F62&gt;25,$W$2,0),0))</f>
        <v>0</v>
      </c>
      <c r="Z58" s="163" t="b">
        <f>IF(I62="Service",IF(I62="Service",IF(AND(F62&gt;0,F62&lt;=40),$W$2,0),0))</f>
        <v>0</v>
      </c>
      <c r="AA58" s="163" t="b">
        <f>IF(I62="Service",IF(I62="Service",IF(F62&gt;40,$W$3,0),0))</f>
        <v>0</v>
      </c>
      <c r="AB58" s="175" t="b">
        <f>IF(I62="Service",IF(AND(E62=1,F62=0),0,IF(AND(E62=1,F62&lt;=40),$Z$1,IF(AND(E62=1,F62&gt;40),$Z$2,IF(AND(E62=2,F62&lt;=40),$Z$1,IF(AND(E62=2,F62&gt;40),$Z$2,IF(AND(E62=3,F62&lt;=40),$Z$1,IF(AND(E62=3,F62&gt;40),$Z$2,IF(AND(E62=4,F62&lt;=40),$Z$1,IF(AND(E62=4,F62&gt;40),$Z$2,0))))))))))</f>
        <v>0</v>
      </c>
      <c r="AC58" s="176" t="b">
        <f>IF(I62="Service",IF(AND(E62=1,F62=0),0,IF(AND(E62=1,F62&lt;=40),$X$1,IF(AND(E62=1,F62&gt;40),$Y$1,IF(AND(E62=2,F62&lt;=40),$X$2,IF(AND(E62=2,F62&gt;40),$Y$2,IF(AND(E62=3,F62&lt;=40),$X$3,IF(AND(E62=3,F62&gt;40),$Y$3,IF(AND(E62=4,F62&lt;=40),$X$4,IF(AND(E62=4,F62&gt;40),$Y$4,0))))))))))</f>
        <v>0</v>
      </c>
      <c r="AD58" s="165"/>
      <c r="AE58" s="165"/>
      <c r="AF58" s="165"/>
    </row>
    <row r="59" ht="16.5" customHeight="1">
      <c r="A59" s="80"/>
      <c r="B59" s="69"/>
      <c r="C59" s="69"/>
      <c r="D59" s="70">
        <v>0</v>
      </c>
      <c r="E59" s="70">
        <v>1</v>
      </c>
      <c r="F59" s="71">
        <f>IF(P55=12,V55,0)</f>
        <v>0</v>
      </c>
      <c r="G59" s="72" t="s">
        <v>5</v>
      </c>
      <c r="H59" s="72"/>
      <c r="I59" s="73"/>
      <c r="J59" s="74"/>
      <c r="K59" s="74"/>
      <c r="L59" s="74"/>
      <c r="M59" s="11"/>
      <c r="N59" s="11"/>
      <c r="O59" s="75" t="s">
        <v>2</v>
      </c>
      <c r="P59" s="13">
        <f>IF(A63="",0,COUNTA(B63:E63,G63:N63))</f>
        <v>0</v>
      </c>
      <c r="S59" s="161">
        <f>IF(OR(B63="",C63=""),0,IF(C63&gt;B63,C63-B63,IF(B63&gt;C63,24-(B63-C63))))</f>
        <v>0</v>
      </c>
      <c r="T59" s="162">
        <f>IF(OR(B63="",C63=""),0,(HOUR(S59)*60)+MINUTE(S59)-D63)</f>
        <v>0</v>
      </c>
      <c r="U59" s="161">
        <f>TIME(0,T59,0)</f>
        <v>0</v>
      </c>
      <c r="V59" s="162">
        <f>(HOUR(U59)*10)+IF(AND(MINUTE(U59)&gt;0,MINUTE(U59)&lt;=6),1,IF(AND(MINUTE(U59)&gt;6,MINUTE(U59)&lt;=12),2,IF(AND(MINUTE(U59)&gt;12,MINUTE(U59)&lt;=18),3,IF(AND(MINUTE(U59)&gt;18,MINUTE(U59)&lt;=24),4,IF(AND(MINUTE(U59)&gt;24,MINUTE(U59)&lt;=30),5,IF(AND(MINUTE(U59)&gt;30,MINUTE(U59)&lt;=36),6,IF(AND(MINUTE(U59)&gt;36,MINUTE(U59)&lt;=42),7,IF(AND(MINUTE(U59)&gt;42,MINUTE(U59)&lt;=48),8,IF(AND(MINUTE(U59)&gt;48,MINUTE(U59)&lt;=54),9,IF(AND(MINUTE(U59)&gt;54,MINUTE(U59)&lt;=60),10,0))))))))))</f>
        <v>0</v>
      </c>
      <c r="W59" s="163">
        <f>IF(OR(B63&gt;=$V$1,B63&lt;$V$2),F63*0.2,(IF(ISNUMBER(MATCH(A63,AF41:AF77,0)),F63*0.2,0)))</f>
        <v>0</v>
      </c>
      <c r="X59" s="163" t="b">
        <f>IF(I63="Service",IF(I63="Service",IF(AND(F63&gt;0,F63&lt;=25),$W$1,0),0))</f>
        <v>0</v>
      </c>
      <c r="Y59" s="163" t="b">
        <f>IF(I63="Service",IF(I63="Service",IF(F63&gt;25,$W$2,0),0))</f>
        <v>0</v>
      </c>
      <c r="Z59" s="163" t="b">
        <f>IF(I63="Service",IF(I63="Service",IF(AND(F63&gt;0,F63&lt;=40),$W$2,0),0))</f>
        <v>0</v>
      </c>
      <c r="AA59" s="163" t="b">
        <f>IF(I63="Service",IF(I63="Service",IF(F63&gt;40,$W$3,0),0))</f>
        <v>0</v>
      </c>
      <c r="AB59" s="175" t="b">
        <f>IF(I63="Service",IF(AND(E63=1,F63=0),0,IF(AND(E63=1,F63&lt;=40),$Z$1,IF(AND(E63=1,F63&gt;40),$Z$2,IF(AND(E63=2,F63&lt;=40),$Z$1,IF(AND(E63=2,F63&gt;40),$Z$2,IF(AND(E63=3,F63&lt;=40),$Z$1,IF(AND(E63=3,F63&gt;40),$Z$2,IF(AND(E63=4,F63&lt;=40),$Z$1,IF(AND(E63=4,F63&gt;40),$Z$2,0))))))))))</f>
        <v>0</v>
      </c>
      <c r="AC59" s="176" t="b">
        <f>IF(I63="Service",IF(AND(E63=1,F63=0),0,IF(AND(E63=1,F63&lt;=40),$X$1,IF(AND(E63=1,F63&gt;40),$Y$1,IF(AND(E63=2,F63&lt;=40),$X$2,IF(AND(E63=2,F63&gt;40),$Y$2,IF(AND(E63=3,F63&lt;=40),$X$3,IF(AND(E63=3,F63&gt;40),$Y$3,IF(AND(E63=4,F63&lt;=40),$X$4,IF(AND(E63=4,F63&gt;40),$Y$4,0))))))))))</f>
        <v>0</v>
      </c>
      <c r="AD59" s="165"/>
      <c r="AE59" s="165"/>
      <c r="AF59" s="165"/>
    </row>
    <row r="60" ht="16.5" customHeight="1">
      <c r="A60" s="80"/>
      <c r="B60" s="69"/>
      <c r="C60" s="69"/>
      <c r="D60" s="70">
        <v>0</v>
      </c>
      <c r="E60" s="70">
        <v>1</v>
      </c>
      <c r="F60" s="71">
        <f>IF(P56=12,V56,0)</f>
        <v>0</v>
      </c>
      <c r="G60" s="72" t="s">
        <v>5</v>
      </c>
      <c r="H60" s="72"/>
      <c r="I60" s="73"/>
      <c r="J60" s="74"/>
      <c r="K60" s="74"/>
      <c r="L60" s="74"/>
      <c r="M60" s="11"/>
      <c r="N60" s="11"/>
      <c r="O60" s="75" t="s">
        <v>2</v>
      </c>
      <c r="P60" s="13">
        <f>IF(A64="",0,COUNTA(B64:E64,G64:N64))</f>
        <v>0</v>
      </c>
      <c r="R60" s="174"/>
      <c r="S60" s="161">
        <f>IF(OR(B64="",C64=""),0,IF(C64&gt;B64,C64-B64,IF(B64&gt;C64,24-(B64-C64))))</f>
        <v>0</v>
      </c>
      <c r="T60" s="162">
        <f>IF(OR(B64="",C64=""),0,(HOUR(S60)*60)+MINUTE(S60)-D64)</f>
        <v>0</v>
      </c>
      <c r="U60" s="161">
        <f>TIME(0,T60,0)</f>
        <v>0</v>
      </c>
      <c r="V60" s="162">
        <f>(HOUR(U60)*10)+IF(AND(MINUTE(U60)&gt;0,MINUTE(U60)&lt;=6),1,IF(AND(MINUTE(U60)&gt;6,MINUTE(U60)&lt;=12),2,IF(AND(MINUTE(U60)&gt;12,MINUTE(U60)&lt;=18),3,IF(AND(MINUTE(U60)&gt;18,MINUTE(U60)&lt;=24),4,IF(AND(MINUTE(U60)&gt;24,MINUTE(U60)&lt;=30),5,IF(AND(MINUTE(U60)&gt;30,MINUTE(U60)&lt;=36),6,IF(AND(MINUTE(U60)&gt;36,MINUTE(U60)&lt;=42),7,IF(AND(MINUTE(U60)&gt;42,MINUTE(U60)&lt;=48),8,IF(AND(MINUTE(U60)&gt;48,MINUTE(U60)&lt;=54),9,IF(AND(MINUTE(U60)&gt;54,MINUTE(U60)&lt;=60),10,0))))))))))</f>
        <v>0</v>
      </c>
      <c r="W60" s="163">
        <f>IF(OR(B64&gt;=$V$1,B64&lt;$V$2),F64*0.2,(IF(ISNUMBER(MATCH(A64,AF42:AF78,0)),F64*0.2,0)))</f>
        <v>0</v>
      </c>
      <c r="X60" s="163" t="b">
        <f>IF(I64="Service",IF(I64="Service",IF(AND(F64&gt;0,F64&lt;=25),$W$1,0),0))</f>
        <v>0</v>
      </c>
      <c r="Y60" s="163" t="b">
        <f>IF(I64="Service",IF(I64="Service",IF(F64&gt;25,$W$2,0),0))</f>
        <v>0</v>
      </c>
      <c r="Z60" s="163" t="b">
        <f>IF(I64="Service",IF(I64="Service",IF(AND(F64&gt;0,F64&lt;=40),$W$2,0),0))</f>
        <v>0</v>
      </c>
      <c r="AA60" s="163" t="b">
        <f>IF(I64="Service",IF(I64="Service",IF(F64&gt;40,$W$3,0),0))</f>
        <v>0</v>
      </c>
      <c r="AB60" s="175" t="b">
        <f>IF(I64="Service",IF(AND(E64=1,F64=0),0,IF(AND(E64=1,F64&lt;=40),$Z$1,IF(AND(E64=1,F64&gt;40),$Z$2,IF(AND(E64=2,F64&lt;=40),$Z$1,IF(AND(E64=2,F64&gt;40),$Z$2,IF(AND(E64=3,F64&lt;=40),$Z$1,IF(AND(E64=3,F64&gt;40),$Z$2,IF(AND(E64=4,F64&lt;=40),$Z$1,IF(AND(E64=4,F64&gt;40),$Z$2,0))))))))))</f>
        <v>0</v>
      </c>
      <c r="AC60" s="176" t="b">
        <f>IF(I64="Service",IF(AND(E64=1,F64=0),0,IF(AND(E64=1,F64&lt;=40),$X$1,IF(AND(E64=1,F64&gt;40),$Y$1,IF(AND(E64=2,F64&lt;=40),$X$2,IF(AND(E64=2,F64&gt;40),$Y$2,IF(AND(E64=3,F64&lt;=40),$X$3,IF(AND(E64=3,F64&gt;40),$Y$3,IF(AND(E64=4,F64&lt;=40),$X$4,IF(AND(E64=4,F64&gt;40),$Y$4,0))))))))))</f>
        <v>0</v>
      </c>
    </row>
    <row r="61" ht="16.5" customHeight="1">
      <c r="A61" s="80"/>
      <c r="B61" s="69"/>
      <c r="C61" s="69"/>
      <c r="D61" s="70">
        <v>0</v>
      </c>
      <c r="E61" s="70">
        <v>1</v>
      </c>
      <c r="F61" s="71">
        <f>IF(P57=12,V57,0)</f>
        <v>0</v>
      </c>
      <c r="G61" s="72" t="s">
        <v>5</v>
      </c>
      <c r="H61" s="72"/>
      <c r="I61" s="73"/>
      <c r="J61" s="74"/>
      <c r="K61" s="74"/>
      <c r="L61" s="74"/>
      <c r="M61" s="11"/>
      <c r="N61" s="11"/>
      <c r="O61" s="75" t="s">
        <v>2</v>
      </c>
      <c r="P61" s="13">
        <f>IF(A65="",0,COUNTA(B65:E65,G65:N65))</f>
        <v>0</v>
      </c>
      <c r="S61" s="161">
        <f>IF(OR(B65="",C65=""),0,IF(C65&gt;B65,C65-B65,IF(B65&gt;C65,24-(B65-C65))))</f>
        <v>0</v>
      </c>
      <c r="T61" s="162">
        <f>IF(OR(B65="",C65=""),0,(HOUR(S61)*60)+MINUTE(S61)-D65)</f>
        <v>0</v>
      </c>
      <c r="U61" s="161">
        <f>TIME(0,T61,0)</f>
        <v>0</v>
      </c>
      <c r="V61" s="162">
        <f>(HOUR(U61)*10)+IF(AND(MINUTE(U61)&gt;0,MINUTE(U61)&lt;=6),1,IF(AND(MINUTE(U61)&gt;6,MINUTE(U61)&lt;=12),2,IF(AND(MINUTE(U61)&gt;12,MINUTE(U61)&lt;=18),3,IF(AND(MINUTE(U61)&gt;18,MINUTE(U61)&lt;=24),4,IF(AND(MINUTE(U61)&gt;24,MINUTE(U61)&lt;=30),5,IF(AND(MINUTE(U61)&gt;30,MINUTE(U61)&lt;=36),6,IF(AND(MINUTE(U61)&gt;36,MINUTE(U61)&lt;=42),7,IF(AND(MINUTE(U61)&gt;42,MINUTE(U61)&lt;=48),8,IF(AND(MINUTE(U61)&gt;48,MINUTE(U61)&lt;=54),9,IF(AND(MINUTE(U61)&gt;54,MINUTE(U61)&lt;=60),10,0))))))))))</f>
        <v>0</v>
      </c>
      <c r="W61" s="163">
        <f>IF(OR(B65&gt;=$V$1,B65&lt;$V$2),F65*0.2,(IF(ISNUMBER(MATCH(A65,AF43:AF79,0)),F65*0.2,0)))</f>
        <v>0</v>
      </c>
      <c r="X61" s="163" t="b">
        <f>IF(I65="Service",IF(I65="Service",IF(AND(F65&gt;0,F65&lt;=25),$W$1,0),0))</f>
        <v>0</v>
      </c>
      <c r="Y61" s="163" t="b">
        <f>IF(I65="Service",IF(I65="Service",IF(F65&gt;25,$W$2,0),0))</f>
        <v>0</v>
      </c>
      <c r="Z61" s="163" t="b">
        <f>IF(I65="Service",IF(I65="Service",IF(AND(F65&gt;0,F65&lt;=40),$W$2,0),0))</f>
        <v>0</v>
      </c>
      <c r="AA61" s="163" t="b">
        <f>IF(I65="Service",IF(I65="Service",IF(F65&gt;40,$W$3,0),0))</f>
        <v>0</v>
      </c>
      <c r="AB61" s="175" t="b">
        <f>IF(I65="Service",IF(AND(E65=1,F65=0),0,IF(AND(E65=1,F65&lt;=40),$Z$1,IF(AND(E65=1,F65&gt;40),$Z$2,IF(AND(E65=2,F65&lt;=40),$Z$1,IF(AND(E65=2,F65&gt;40),$Z$2,IF(AND(E65=3,F65&lt;=40),$Z$1,IF(AND(E65=3,F65&gt;40),$Z$2,IF(AND(E65=4,F65&lt;=40),$Z$1,IF(AND(E65=4,F65&gt;40),$Z$2,0))))))))))</f>
        <v>0</v>
      </c>
      <c r="AC61" s="176" t="b">
        <f>IF(I65="Service",IF(AND(E65=1,F65=0),0,IF(AND(E65=1,F65&lt;=40),$X$1,IF(AND(E65=1,F65&gt;40),$Y$1,IF(AND(E65=2,F65&lt;=40),$X$2,IF(AND(E65=2,F65&gt;40),$Y$2,IF(AND(E65=3,F65&lt;=40),$X$3,IF(AND(E65=3,F65&gt;40),$Y$3,IF(AND(E65=4,F65&lt;=40),$X$4,IF(AND(E65=4,F65&gt;40),$Y$4,0))))))))))</f>
        <v>0</v>
      </c>
    </row>
    <row r="62" ht="16.5" customHeight="1">
      <c r="A62" s="80"/>
      <c r="B62" s="69"/>
      <c r="C62" s="69"/>
      <c r="D62" s="70">
        <v>0</v>
      </c>
      <c r="E62" s="70">
        <v>1</v>
      </c>
      <c r="F62" s="71">
        <f>IF(P58=12,V58,0)</f>
        <v>0</v>
      </c>
      <c r="G62" s="72" t="s">
        <v>5</v>
      </c>
      <c r="H62" s="72"/>
      <c r="I62" s="73"/>
      <c r="J62" s="74"/>
      <c r="K62" s="74"/>
      <c r="L62" s="74"/>
      <c r="M62" s="11"/>
      <c r="N62" s="11"/>
      <c r="O62" s="75" t="s">
        <v>2</v>
      </c>
      <c r="P62" s="13">
        <f>IF(A66="",0,COUNTA(B66:E66,G66:N66))</f>
        <v>0</v>
      </c>
      <c r="S62" s="161">
        <f>IF(OR(B66="",C66=""),0,IF(C66&gt;B66,C66-B66,IF(B66&gt;C66,24-(B66-C66))))</f>
        <v>0</v>
      </c>
      <c r="T62" s="162">
        <f>IF(OR(B66="",C66=""),0,(HOUR(S62)*60)+MINUTE(S62)-D66)</f>
        <v>0</v>
      </c>
      <c r="U62" s="161">
        <f>TIME(0,T62,0)</f>
        <v>0</v>
      </c>
      <c r="V62" s="162">
        <f>(HOUR(U62)*10)+IF(AND(MINUTE(U62)&gt;0,MINUTE(U62)&lt;=6),1,IF(AND(MINUTE(U62)&gt;6,MINUTE(U62)&lt;=12),2,IF(AND(MINUTE(U62)&gt;12,MINUTE(U62)&lt;=18),3,IF(AND(MINUTE(U62)&gt;18,MINUTE(U62)&lt;=24),4,IF(AND(MINUTE(U62)&gt;24,MINUTE(U62)&lt;=30),5,IF(AND(MINUTE(U62)&gt;30,MINUTE(U62)&lt;=36),6,IF(AND(MINUTE(U62)&gt;36,MINUTE(U62)&lt;=42),7,IF(AND(MINUTE(U62)&gt;42,MINUTE(U62)&lt;=48),8,IF(AND(MINUTE(U62)&gt;48,MINUTE(U62)&lt;=54),9,IF(AND(MINUTE(U62)&gt;54,MINUTE(U62)&lt;=60),10,0))))))))))</f>
        <v>0</v>
      </c>
      <c r="W62" s="163">
        <f>IF(OR(B66&gt;=$V$1,B66&lt;$V$2),F66*0.2,(IF(ISNUMBER(MATCH(A66,AF44:AF80,0)),F66*0.2,0)))</f>
        <v>0</v>
      </c>
      <c r="X62" s="163" t="b">
        <f>IF(I66="Service",IF(I66="Service",IF(AND(F66&gt;0,F66&lt;=25),$W$1,0),0))</f>
        <v>0</v>
      </c>
      <c r="Y62" s="163" t="b">
        <f>IF(I66="Service",IF(I66="Service",IF(F66&gt;25,$W$2,0),0))</f>
        <v>0</v>
      </c>
      <c r="Z62" s="163" t="b">
        <f>IF(I66="Service",IF(I66="Service",IF(AND(F66&gt;0,F66&lt;=40),$W$2,0),0))</f>
        <v>0</v>
      </c>
      <c r="AA62" s="163" t="b">
        <f>IF(I66="Service",IF(I66="Service",IF(F66&gt;40,$W$3,0),0))</f>
        <v>0</v>
      </c>
      <c r="AB62" s="175" t="b">
        <f>IF(I66="Service",IF(AND(E66=1,F66=0),0,IF(AND(E66=1,F66&lt;=40),$Z$1,IF(AND(E66=1,F66&gt;40),$Z$2,IF(AND(E66=2,F66&lt;=40),$Z$1,IF(AND(E66=2,F66&gt;40),$Z$2,IF(AND(E66=3,F66&lt;=40),$Z$1,IF(AND(E66=3,F66&gt;40),$Z$2,IF(AND(E66=4,F66&lt;=40),$Z$1,IF(AND(E66=4,F66&gt;40),$Z$2,0))))))))))</f>
        <v>0</v>
      </c>
      <c r="AC62" s="176" t="b">
        <f>IF(I66="Service",IF(AND(E66=1,F66=0),0,IF(AND(E66=1,F66&lt;=40),$X$1,IF(AND(E66=1,F66&gt;40),$Y$1,IF(AND(E66=2,F66&lt;=40),$X$2,IF(AND(E66=2,F66&gt;40),$Y$2,IF(AND(E66=3,F66&lt;=40),$X$3,IF(AND(E66=3,F66&gt;40),$Y$3,IF(AND(E66=4,F66&lt;=40),$X$4,IF(AND(E66=4,F66&gt;40),$Y$4,0))))))))))</f>
        <v>0</v>
      </c>
    </row>
    <row r="63" ht="16.5" customHeight="1">
      <c r="A63" s="80"/>
      <c r="B63" s="69"/>
      <c r="C63" s="69"/>
      <c r="D63" s="70">
        <v>0</v>
      </c>
      <c r="E63" s="70">
        <v>1</v>
      </c>
      <c r="F63" s="71">
        <f>IF(P59=12,V59,0)</f>
        <v>0</v>
      </c>
      <c r="G63" s="72" t="s">
        <v>5</v>
      </c>
      <c r="H63" s="72"/>
      <c r="I63" s="73"/>
      <c r="J63" s="74"/>
      <c r="K63" s="74"/>
      <c r="L63" s="74"/>
      <c r="M63" s="11"/>
      <c r="N63" s="11"/>
      <c r="O63" s="75" t="s">
        <v>2</v>
      </c>
      <c r="P63" s="13">
        <f>IF(A67="",0,COUNTA(B67:E67,G67:N67))</f>
        <v>0</v>
      </c>
      <c r="S63" s="161">
        <f>IF(OR(B67="",C67=""),0,IF(C67&gt;B67,C67-B67,IF(B67&gt;C67,24-(B67-C67))))</f>
        <v>0</v>
      </c>
      <c r="T63" s="162">
        <f>IF(OR(B67="",C67=""),0,(HOUR(S63)*60)+MINUTE(S63)-D67)</f>
        <v>0</v>
      </c>
      <c r="U63" s="161">
        <f>TIME(0,T63,0)</f>
        <v>0</v>
      </c>
      <c r="V63" s="162">
        <f>(HOUR(U63)*10)+IF(AND(MINUTE(U63)&gt;0,MINUTE(U63)&lt;=6),1,IF(AND(MINUTE(U63)&gt;6,MINUTE(U63)&lt;=12),2,IF(AND(MINUTE(U63)&gt;12,MINUTE(U63)&lt;=18),3,IF(AND(MINUTE(U63)&gt;18,MINUTE(U63)&lt;=24),4,IF(AND(MINUTE(U63)&gt;24,MINUTE(U63)&lt;=30),5,IF(AND(MINUTE(U63)&gt;30,MINUTE(U63)&lt;=36),6,IF(AND(MINUTE(U63)&gt;36,MINUTE(U63)&lt;=42),7,IF(AND(MINUTE(U63)&gt;42,MINUTE(U63)&lt;=48),8,IF(AND(MINUTE(U63)&gt;48,MINUTE(U63)&lt;=54),9,IF(AND(MINUTE(U63)&gt;54,MINUTE(U63)&lt;=60),10,0))))))))))</f>
        <v>0</v>
      </c>
      <c r="W63" s="163">
        <f>IF(OR(B67&gt;=$V$1,B67&lt;$V$2),F67*0.2,(IF(ISNUMBER(MATCH(A67,AF45:AF81,0)),F67*0.2,0)))</f>
        <v>0</v>
      </c>
      <c r="X63" s="163" t="b">
        <f>IF(I67="Service",IF(I67="Service",IF(AND(F67&gt;0,F67&lt;=25),$W$1,0),0))</f>
        <v>0</v>
      </c>
      <c r="Y63" s="163" t="b">
        <f>IF(I67="Service",IF(I67="Service",IF(F67&gt;25,$W$2,0),0))</f>
        <v>0</v>
      </c>
      <c r="Z63" s="163" t="b">
        <f>IF(I67="Service",IF(I67="Service",IF(AND(F67&gt;0,F67&lt;=40),$W$2,0),0))</f>
        <v>0</v>
      </c>
      <c r="AA63" s="163" t="b">
        <f>IF(I67="Service",IF(I67="Service",IF(F67&gt;40,$W$3,0),0))</f>
        <v>0</v>
      </c>
      <c r="AB63" s="175" t="b">
        <f>IF(I67="Service",IF(AND(E67=1,F67=0),0,IF(AND(E67=1,F67&lt;=40),$Z$1,IF(AND(E67=1,F67&gt;40),$Z$2,IF(AND(E67=2,F67&lt;=40),$Z$1,IF(AND(E67=2,F67&gt;40),$Z$2,IF(AND(E67=3,F67&lt;=40),$Z$1,IF(AND(E67=3,F67&gt;40),$Z$2,IF(AND(E67=4,F67&lt;=40),$Z$1,IF(AND(E67=4,F67&gt;40),$Z$2,0))))))))))</f>
        <v>0</v>
      </c>
      <c r="AC63" s="176" t="b">
        <f>IF(I67="Service",IF(AND(E67=1,F67=0),0,IF(AND(E67=1,F67&lt;=40),$X$1,IF(AND(E67=1,F67&gt;40),$Y$1,IF(AND(E67=2,F67&lt;=40),$X$2,IF(AND(E67=2,F67&gt;40),$Y$2,IF(AND(E67=3,F67&lt;=40),$X$3,IF(AND(E67=3,F67&gt;40),$Y$3,IF(AND(E67=4,F67&lt;=40),$X$4,IF(AND(E67=4,F67&gt;40),$Y$4,0))))))))))</f>
        <v>0</v>
      </c>
      <c r="AD63" s="165"/>
      <c r="AE63" s="165"/>
      <c r="AF63" s="165"/>
    </row>
    <row r="64" ht="16.5" customHeight="1">
      <c r="A64" s="80"/>
      <c r="B64" s="69"/>
      <c r="C64" s="69"/>
      <c r="D64" s="70">
        <v>0</v>
      </c>
      <c r="E64" s="70">
        <v>1</v>
      </c>
      <c r="F64" s="71">
        <f>IF(P60=12,V60,0)</f>
        <v>0</v>
      </c>
      <c r="G64" s="72" t="s">
        <v>5</v>
      </c>
      <c r="H64" s="72"/>
      <c r="I64" s="73"/>
      <c r="J64" s="74"/>
      <c r="K64" s="74"/>
      <c r="L64" s="74"/>
      <c r="M64" s="11"/>
      <c r="N64" s="11"/>
      <c r="O64" s="75" t="s">
        <v>2</v>
      </c>
      <c r="P64" s="13">
        <f>IF(A68="",0,COUNTA(B68:E68,G68:N68))</f>
        <v>0</v>
      </c>
      <c r="S64" s="161">
        <f>IF(OR(B68="",C68=""),0,IF(C68&gt;B68,C68-B68,IF(B68&gt;C68,24-(B68-C68))))</f>
        <v>0</v>
      </c>
      <c r="T64" s="162">
        <f>IF(OR(B68="",C68=""),0,(HOUR(S64)*60)+MINUTE(S64)-D68)</f>
        <v>0</v>
      </c>
      <c r="U64" s="161">
        <f>TIME(0,T64,0)</f>
        <v>0</v>
      </c>
      <c r="V64" s="162">
        <f>(HOUR(U64)*10)+IF(AND(MINUTE(U64)&gt;0,MINUTE(U64)&lt;=6),1,IF(AND(MINUTE(U64)&gt;6,MINUTE(U64)&lt;=12),2,IF(AND(MINUTE(U64)&gt;12,MINUTE(U64)&lt;=18),3,IF(AND(MINUTE(U64)&gt;18,MINUTE(U64)&lt;=24),4,IF(AND(MINUTE(U64)&gt;24,MINUTE(U64)&lt;=30),5,IF(AND(MINUTE(U64)&gt;30,MINUTE(U64)&lt;=36),6,IF(AND(MINUTE(U64)&gt;36,MINUTE(U64)&lt;=42),7,IF(AND(MINUTE(U64)&gt;42,MINUTE(U64)&lt;=48),8,IF(AND(MINUTE(U64)&gt;48,MINUTE(U64)&lt;=54),9,IF(AND(MINUTE(U64)&gt;54,MINUTE(U64)&lt;=60),10,0))))))))))</f>
        <v>0</v>
      </c>
      <c r="W64" s="163">
        <f>IF(OR(B68&gt;=$V$1,B68&lt;$V$2),F68*0.2,(IF(ISNUMBER(MATCH(A68,AF46:AF82,0)),F68*0.2,0)))</f>
        <v>0</v>
      </c>
      <c r="X64" s="163" t="b">
        <f>IF(I68="Service",IF(I68="Service",IF(AND(F68&gt;0,F68&lt;=25),$W$1,0),0))</f>
        <v>0</v>
      </c>
      <c r="Y64" s="163" t="b">
        <f>IF(I68="Service",IF(I68="Service",IF(F68&gt;25,$W$2,0),0))</f>
        <v>0</v>
      </c>
      <c r="Z64" s="163" t="b">
        <f>IF(I68="Service",IF(I68="Service",IF(AND(F68&gt;0,F68&lt;=40),$W$2,0),0))</f>
        <v>0</v>
      </c>
      <c r="AA64" s="163" t="b">
        <f>IF(I68="Service",IF(I68="Service",IF(F68&gt;40,$W$3,0),0))</f>
        <v>0</v>
      </c>
      <c r="AB64" s="175" t="b">
        <f>IF(I68="Service",IF(AND(E68=1,F68=0),0,IF(AND(E68=1,F68&lt;=40),$Z$1,IF(AND(E68=1,F68&gt;40),$Z$2,IF(AND(E68=2,F68&lt;=40),$Z$1,IF(AND(E68=2,F68&gt;40),$Z$2,IF(AND(E68=3,F68&lt;=40),$Z$1,IF(AND(E68=3,F68&gt;40),$Z$2,IF(AND(E68=4,F68&lt;=40),$Z$1,IF(AND(E68=4,F68&gt;40),$Z$2,0))))))))))</f>
        <v>0</v>
      </c>
      <c r="AC64" s="176" t="b">
        <f>IF(I68="Service",IF(AND(E68=1,F68=0),0,IF(AND(E68=1,F68&lt;=40),$X$1,IF(AND(E68=1,F68&gt;40),$Y$1,IF(AND(E68=2,F68&lt;=40),$X$2,IF(AND(E68=2,F68&gt;40),$Y$2,IF(AND(E68=3,F68&lt;=40),$X$3,IF(AND(E68=3,F68&gt;40),$Y$3,IF(AND(E68=4,F68&lt;=40),$X$4,IF(AND(E68=4,F68&gt;40),$Y$4,0))))))))))</f>
        <v>0</v>
      </c>
      <c r="AD64" s="165"/>
      <c r="AE64" s="165"/>
      <c r="AF64" s="165"/>
    </row>
    <row r="65" ht="16.5" customHeight="1">
      <c r="A65" s="80"/>
      <c r="B65" s="69"/>
      <c r="C65" s="69"/>
      <c r="D65" s="70">
        <v>0</v>
      </c>
      <c r="E65" s="70">
        <v>1</v>
      </c>
      <c r="F65" s="71">
        <f>IF(P61=12,V61,0)</f>
        <v>0</v>
      </c>
      <c r="G65" s="72" t="s">
        <v>5</v>
      </c>
      <c r="H65" s="72"/>
      <c r="I65" s="73"/>
      <c r="J65" s="74"/>
      <c r="K65" s="74"/>
      <c r="L65" s="74"/>
      <c r="M65" s="11"/>
      <c r="N65" s="11"/>
      <c r="O65" s="75" t="s">
        <v>2</v>
      </c>
      <c r="P65" s="13">
        <f>IF(A69="",0,COUNTA(B69:E69,G69:N69))</f>
        <v>0</v>
      </c>
      <c r="R65" s="174"/>
      <c r="S65" s="161">
        <f>IF(OR(B69="",C69=""),0,IF(C69&gt;B69,C69-B69,IF(B69&gt;C69,24-(B69-C69))))</f>
        <v>0</v>
      </c>
      <c r="T65" s="162">
        <f>IF(OR(B69="",C69=""),0,(HOUR(S65)*60)+MINUTE(S65)-D69)</f>
        <v>0</v>
      </c>
      <c r="U65" s="161">
        <f>TIME(0,T65,0)</f>
        <v>0</v>
      </c>
      <c r="V65" s="162">
        <f>(HOUR(U65)*10)+IF(AND(MINUTE(U65)&gt;0,MINUTE(U65)&lt;=6),1,IF(AND(MINUTE(U65)&gt;6,MINUTE(U65)&lt;=12),2,IF(AND(MINUTE(U65)&gt;12,MINUTE(U65)&lt;=18),3,IF(AND(MINUTE(U65)&gt;18,MINUTE(U65)&lt;=24),4,IF(AND(MINUTE(U65)&gt;24,MINUTE(U65)&lt;=30),5,IF(AND(MINUTE(U65)&gt;30,MINUTE(U65)&lt;=36),6,IF(AND(MINUTE(U65)&gt;36,MINUTE(U65)&lt;=42),7,IF(AND(MINUTE(U65)&gt;42,MINUTE(U65)&lt;=48),8,IF(AND(MINUTE(U65)&gt;48,MINUTE(U65)&lt;=54),9,IF(AND(MINUTE(U65)&gt;54,MINUTE(U65)&lt;=60),10,0))))))))))</f>
        <v>0</v>
      </c>
      <c r="W65" s="163">
        <f>IF(OR(B69&gt;=$V$1,B69&lt;$V$2),F69*0.2,(IF(ISNUMBER(MATCH(A69,AF47:AF83,0)),F69*0.2,0)))</f>
        <v>0</v>
      </c>
      <c r="X65" s="163" t="b">
        <f>IF(I69="Service",IF(I69="Service",IF(AND(F69&gt;0,F69&lt;=25),$W$1,0),0))</f>
        <v>0</v>
      </c>
      <c r="Y65" s="163" t="b">
        <f>IF(I69="Service",IF(I69="Service",IF(F69&gt;25,$W$2,0),0))</f>
        <v>0</v>
      </c>
      <c r="Z65" s="163" t="b">
        <f>IF(I69="Service",IF(I69="Service",IF(AND(F69&gt;0,F69&lt;=40),$W$2,0),0))</f>
        <v>0</v>
      </c>
      <c r="AA65" s="163" t="b">
        <f>IF(I69="Service",IF(I69="Service",IF(F69&gt;40,$W$3,0),0))</f>
        <v>0</v>
      </c>
      <c r="AB65" s="175" t="b">
        <f>IF(I69="Service",IF(AND(E69=1,F69=0),0,IF(AND(E69=1,F69&lt;=40),$Z$1,IF(AND(E69=1,F69&gt;40),$Z$2,IF(AND(E69=2,F69&lt;=40),$Z$1,IF(AND(E69=2,F69&gt;40),$Z$2,IF(AND(E69=3,F69&lt;=40),$Z$1,IF(AND(E69=3,F69&gt;40),$Z$2,IF(AND(E69=4,F69&lt;=40),$Z$1,IF(AND(E69=4,F69&gt;40),$Z$2,0))))))))))</f>
        <v>0</v>
      </c>
      <c r="AC65" s="176" t="b">
        <f>IF(I69="Service",IF(AND(E69=1,F69=0),0,IF(AND(E69=1,F69&lt;=40),$X$1,IF(AND(E69=1,F69&gt;40),$Y$1,IF(AND(E69=2,F69&lt;=40),$X$2,IF(AND(E69=2,F69&gt;40),$Y$2,IF(AND(E69=3,F69&lt;=40),$X$3,IF(AND(E69=3,F69&gt;40),$Y$3,IF(AND(E69=4,F69&lt;=40),$X$4,IF(AND(E69=4,F69&gt;40),$Y$4,0))))))))))</f>
        <v>0</v>
      </c>
    </row>
    <row r="66" ht="16.5" customHeight="1">
      <c r="A66" s="80"/>
      <c r="B66" s="69"/>
      <c r="C66" s="69"/>
      <c r="D66" s="70">
        <v>0</v>
      </c>
      <c r="E66" s="70">
        <v>1</v>
      </c>
      <c r="F66" s="71">
        <f>IF(P62=12,V62,0)</f>
        <v>0</v>
      </c>
      <c r="G66" s="72" t="s">
        <v>5</v>
      </c>
      <c r="H66" s="72"/>
      <c r="I66" s="73"/>
      <c r="J66" s="74"/>
      <c r="K66" s="74"/>
      <c r="L66" s="74"/>
      <c r="M66" s="11"/>
      <c r="N66" s="11"/>
      <c r="O66" s="75" t="s">
        <v>2</v>
      </c>
      <c r="P66" s="13">
        <f>IF(A70="",0,COUNTA(B70:E70,G70:N70))</f>
        <v>0</v>
      </c>
      <c r="S66" s="161">
        <f>IF(OR(B70="",C70=""),0,IF(C70&gt;B70,C70-B70,IF(B70&gt;C70,24-(B70-C70))))</f>
        <v>0</v>
      </c>
      <c r="T66" s="162">
        <f>IF(OR(B70="",C70=""),0,(HOUR(S66)*60)+MINUTE(S66)-D70)</f>
        <v>0</v>
      </c>
      <c r="U66" s="161">
        <f>TIME(0,T66,0)</f>
        <v>0</v>
      </c>
      <c r="V66" s="162">
        <f>(HOUR(U66)*10)+IF(AND(MINUTE(U66)&gt;0,MINUTE(U66)&lt;=6),1,IF(AND(MINUTE(U66)&gt;6,MINUTE(U66)&lt;=12),2,IF(AND(MINUTE(U66)&gt;12,MINUTE(U66)&lt;=18),3,IF(AND(MINUTE(U66)&gt;18,MINUTE(U66)&lt;=24),4,IF(AND(MINUTE(U66)&gt;24,MINUTE(U66)&lt;=30),5,IF(AND(MINUTE(U66)&gt;30,MINUTE(U66)&lt;=36),6,IF(AND(MINUTE(U66)&gt;36,MINUTE(U66)&lt;=42),7,IF(AND(MINUTE(U66)&gt;42,MINUTE(U66)&lt;=48),8,IF(AND(MINUTE(U66)&gt;48,MINUTE(U66)&lt;=54),9,IF(AND(MINUTE(U66)&gt;54,MINUTE(U66)&lt;=60),10,0))))))))))</f>
        <v>0</v>
      </c>
      <c r="W66" s="163">
        <f>IF(OR(B70&gt;=$V$1,B70&lt;$V$2),F70*0.2,(IF(ISNUMBER(MATCH(A70,AF48:AF84,0)),F70*0.2,0)))</f>
        <v>0</v>
      </c>
      <c r="X66" s="163" t="b">
        <f>IF(I70="Service",IF(I70="Service",IF(AND(F70&gt;0,F70&lt;=25),$W$1,0),0))</f>
        <v>0</v>
      </c>
      <c r="Y66" s="163" t="b">
        <f>IF(I70="Service",IF(I70="Service",IF(F70&gt;25,$W$2,0),0))</f>
        <v>0</v>
      </c>
      <c r="Z66" s="163" t="b">
        <f>IF(I70="Service",IF(I70="Service",IF(AND(F70&gt;0,F70&lt;=40),$W$2,0),0))</f>
        <v>0</v>
      </c>
      <c r="AA66" s="163" t="b">
        <f>IF(I70="Service",IF(I70="Service",IF(F70&gt;40,$W$3,0),0))</f>
        <v>0</v>
      </c>
      <c r="AB66" s="175" t="b">
        <f>IF(I70="Service",IF(AND(E70=1,F70=0),0,IF(AND(E70=1,F70&lt;=40),$Z$1,IF(AND(E70=1,F70&gt;40),$Z$2,IF(AND(E70=2,F70&lt;=40),$Z$1,IF(AND(E70=2,F70&gt;40),$Z$2,IF(AND(E70=3,F70&lt;=40),$Z$1,IF(AND(E70=3,F70&gt;40),$Z$2,IF(AND(E70=4,F70&lt;=40),$Z$1,IF(AND(E70=4,F70&gt;40),$Z$2,0))))))))))</f>
        <v>0</v>
      </c>
      <c r="AC66" s="176" t="b">
        <f>IF(I70="Service",IF(AND(E70=1,F70=0),0,IF(AND(E70=1,F70&lt;=40),$X$1,IF(AND(E70=1,F70&gt;40),$Y$1,IF(AND(E70=2,F70&lt;=40),$X$2,IF(AND(E70=2,F70&gt;40),$Y$2,IF(AND(E70=3,F70&lt;=40),$X$3,IF(AND(E70=3,F70&gt;40),$Y$3,IF(AND(E70=4,F70&lt;=40),$X$4,IF(AND(E70=4,F70&gt;40),$Y$4,0))))))))))</f>
        <v>0</v>
      </c>
    </row>
    <row r="67" ht="16.5" customHeight="1">
      <c r="A67" s="80"/>
      <c r="B67" s="69"/>
      <c r="C67" s="69"/>
      <c r="D67" s="70">
        <v>0</v>
      </c>
      <c r="E67" s="70">
        <v>1</v>
      </c>
      <c r="F67" s="71">
        <f>IF(P63=12,V63,0)</f>
        <v>0</v>
      </c>
      <c r="G67" s="72" t="s">
        <v>5</v>
      </c>
      <c r="H67" s="72"/>
      <c r="I67" s="73"/>
      <c r="J67" s="74"/>
      <c r="K67" s="74"/>
      <c r="L67" s="74"/>
      <c r="M67" s="11"/>
      <c r="N67" s="11"/>
      <c r="O67" s="75" t="s">
        <v>2</v>
      </c>
      <c r="P67" s="13">
        <f>IF(A71="",0,COUNTA(B71:E71,G71:N71))</f>
        <v>0</v>
      </c>
      <c r="S67" s="161">
        <f>IF(OR(B71="",C71=""),0,IF(C71&gt;B71,C71-B71,IF(B71&gt;C71,24-(B71-C71))))</f>
        <v>0</v>
      </c>
      <c r="T67" s="162">
        <f>IF(OR(B71="",C71=""),0,(HOUR(S67)*60)+MINUTE(S67)-D71)</f>
        <v>0</v>
      </c>
      <c r="U67" s="161">
        <f>TIME(0,T67,0)</f>
        <v>0</v>
      </c>
      <c r="V67" s="162">
        <f>(HOUR(U67)*10)+IF(AND(MINUTE(U67)&gt;0,MINUTE(U67)&lt;=6),1,IF(AND(MINUTE(U67)&gt;6,MINUTE(U67)&lt;=12),2,IF(AND(MINUTE(U67)&gt;12,MINUTE(U67)&lt;=18),3,IF(AND(MINUTE(U67)&gt;18,MINUTE(U67)&lt;=24),4,IF(AND(MINUTE(U67)&gt;24,MINUTE(U67)&lt;=30),5,IF(AND(MINUTE(U67)&gt;30,MINUTE(U67)&lt;=36),6,IF(AND(MINUTE(U67)&gt;36,MINUTE(U67)&lt;=42),7,IF(AND(MINUTE(U67)&gt;42,MINUTE(U67)&lt;=48),8,IF(AND(MINUTE(U67)&gt;48,MINUTE(U67)&lt;=54),9,IF(AND(MINUTE(U67)&gt;54,MINUTE(U67)&lt;=60),10,0))))))))))</f>
        <v>0</v>
      </c>
      <c r="W67" s="163">
        <f>IF(OR(B71&gt;=$V$1,B71&lt;$V$2),F71*0.2,(IF(ISNUMBER(MATCH(A71,AF49:AF85,0)),F71*0.2,0)))</f>
        <v>0</v>
      </c>
      <c r="X67" s="163" t="b">
        <f>IF(I71="Service",IF(I71="Service",IF(AND(F71&gt;0,F71&lt;=25),$W$1,0),0))</f>
        <v>0</v>
      </c>
      <c r="Y67" s="163" t="b">
        <f>IF(I71="Service",IF(I71="Service",IF(F71&gt;25,$W$2,0),0))</f>
        <v>0</v>
      </c>
      <c r="Z67" s="163" t="b">
        <f>IF(I71="Service",IF(I71="Service",IF(AND(F71&gt;0,F71&lt;=40),$W$2,0),0))</f>
        <v>0</v>
      </c>
      <c r="AA67" s="163" t="b">
        <f>IF(I71="Service",IF(I71="Service",IF(F71&gt;40,$W$3,0),0))</f>
        <v>0</v>
      </c>
      <c r="AB67" s="175" t="b">
        <f>IF(I71="Service",IF(AND(E71=1,F71=0),0,IF(AND(E71=1,F71&lt;=40),$Z$1,IF(AND(E71=1,F71&gt;40),$Z$2,IF(AND(E71=2,F71&lt;=40),$Z$1,IF(AND(E71=2,F71&gt;40),$Z$2,IF(AND(E71=3,F71&lt;=40),$Z$1,IF(AND(E71=3,F71&gt;40),$Z$2,IF(AND(E71=4,F71&lt;=40),$Z$1,IF(AND(E71=4,F71&gt;40),$Z$2,0))))))))))</f>
        <v>0</v>
      </c>
      <c r="AC67" s="176" t="b">
        <f>IF(I71="Service",IF(AND(E71=1,F71=0),0,IF(AND(E71=1,F71&lt;=40),$X$1,IF(AND(E71=1,F71&gt;40),$Y$1,IF(AND(E71=2,F71&lt;=40),$X$2,IF(AND(E71=2,F71&gt;40),$Y$2,IF(AND(E71=3,F71&lt;=40),$X$3,IF(AND(E71=3,F71&gt;40),$Y$3,IF(AND(E71=4,F71&lt;=40),$X$4,IF(AND(E71=4,F71&gt;40),$Y$4,0))))))))))</f>
        <v>0</v>
      </c>
    </row>
    <row r="68" ht="16.5" customHeight="1">
      <c r="A68" s="80"/>
      <c r="B68" s="69"/>
      <c r="C68" s="69"/>
      <c r="D68" s="70">
        <v>0</v>
      </c>
      <c r="E68" s="70">
        <v>1</v>
      </c>
      <c r="F68" s="71">
        <f>IF(P64=12,V64,0)</f>
        <v>0</v>
      </c>
      <c r="G68" s="72" t="s">
        <v>5</v>
      </c>
      <c r="H68" s="72"/>
      <c r="I68" s="73"/>
      <c r="J68" s="74"/>
      <c r="K68" s="74"/>
      <c r="L68" s="74"/>
      <c r="M68" s="11"/>
      <c r="N68" s="11"/>
      <c r="O68" s="75" t="s">
        <v>2</v>
      </c>
      <c r="P68" s="13">
        <f>IF(A72="",0,COUNTA(B72:E72,G72:N72))</f>
        <v>0</v>
      </c>
      <c r="S68" s="161">
        <f>IF(OR(B72="",C72=""),0,IF(C72&gt;B72,C72-B72,IF(B72&gt;C72,24-(B72-C72))))</f>
        <v>0</v>
      </c>
      <c r="T68" s="162">
        <f>IF(OR(B72="",C72=""),0,(HOUR(S68)*60)+MINUTE(S68)-D72)</f>
        <v>0</v>
      </c>
      <c r="U68" s="161">
        <f>TIME(0,T68,0)</f>
        <v>0</v>
      </c>
      <c r="V68" s="162">
        <f>(HOUR(U68)*10)+IF(AND(MINUTE(U68)&gt;0,MINUTE(U68)&lt;=6),1,IF(AND(MINUTE(U68)&gt;6,MINUTE(U68)&lt;=12),2,IF(AND(MINUTE(U68)&gt;12,MINUTE(U68)&lt;=18),3,IF(AND(MINUTE(U68)&gt;18,MINUTE(U68)&lt;=24),4,IF(AND(MINUTE(U68)&gt;24,MINUTE(U68)&lt;=30),5,IF(AND(MINUTE(U68)&gt;30,MINUTE(U68)&lt;=36),6,IF(AND(MINUTE(U68)&gt;36,MINUTE(U68)&lt;=42),7,IF(AND(MINUTE(U68)&gt;42,MINUTE(U68)&lt;=48),8,IF(AND(MINUTE(U68)&gt;48,MINUTE(U68)&lt;=54),9,IF(AND(MINUTE(U68)&gt;54,MINUTE(U68)&lt;=60),10,0))))))))))</f>
        <v>0</v>
      </c>
      <c r="W68" s="163">
        <f>IF(OR(B72&gt;=$V$1,B72&lt;$V$2),F72*0.2,(IF(ISNUMBER(MATCH(A72,AF50:AF86,0)),F72*0.2,0)))</f>
        <v>0</v>
      </c>
      <c r="X68" s="163" t="b">
        <f>IF(I72="Service",IF(I72="Service",IF(AND(F72&gt;0,F72&lt;=25),$W$1,0),0))</f>
        <v>0</v>
      </c>
      <c r="Y68" s="163" t="b">
        <f>IF(I72="Service",IF(I72="Service",IF(F72&gt;25,$W$2,0),0))</f>
        <v>0</v>
      </c>
      <c r="Z68" s="163" t="b">
        <f>IF(I72="Service",IF(I72="Service",IF(AND(F72&gt;0,F72&lt;=40),$W$2,0),0))</f>
        <v>0</v>
      </c>
      <c r="AA68" s="163" t="b">
        <f>IF(I72="Service",IF(I72="Service",IF(F72&gt;40,$W$3,0),0))</f>
        <v>0</v>
      </c>
      <c r="AB68" s="175" t="b">
        <f>IF(I72="Service",IF(AND(E72=1,F72=0),0,IF(AND(E72=1,F72&lt;=40),$Z$1,IF(AND(E72=1,F72&gt;40),$Z$2,IF(AND(E72=2,F72&lt;=40),$Z$1,IF(AND(E72=2,F72&gt;40),$Z$2,IF(AND(E72=3,F72&lt;=40),$Z$1,IF(AND(E72=3,F72&gt;40),$Z$2,IF(AND(E72=4,F72&lt;=40),$Z$1,IF(AND(E72=4,F72&gt;40),$Z$2,0))))))))))</f>
        <v>0</v>
      </c>
      <c r="AC68" s="176" t="b">
        <f>IF(I72="Service",IF(AND(E72=1,F72=0),0,IF(AND(E72=1,F72&lt;=40),$X$1,IF(AND(E72=1,F72&gt;40),$Y$1,IF(AND(E72=2,F72&lt;=40),$X$2,IF(AND(E72=2,F72&gt;40),$Y$2,IF(AND(E72=3,F72&lt;=40),$X$3,IF(AND(E72=3,F72&gt;40),$Y$3,IF(AND(E72=4,F72&lt;=40),$X$4,IF(AND(E72=4,F72&gt;40),$Y$4,0))))))))))</f>
        <v>0</v>
      </c>
      <c r="AD68" s="165"/>
      <c r="AE68" s="165"/>
      <c r="AF68" s="165"/>
    </row>
    <row r="69" ht="16.5" customHeight="1">
      <c r="A69" s="80"/>
      <c r="B69" s="69"/>
      <c r="C69" s="69"/>
      <c r="D69" s="70">
        <v>0</v>
      </c>
      <c r="E69" s="70">
        <v>1</v>
      </c>
      <c r="F69" s="71">
        <f>IF(P65=12,V65,0)</f>
        <v>0</v>
      </c>
      <c r="G69" s="72" t="s">
        <v>5</v>
      </c>
      <c r="H69" s="72"/>
      <c r="I69" s="73"/>
      <c r="J69" s="74"/>
      <c r="K69" s="74"/>
      <c r="L69" s="74"/>
      <c r="M69" s="11"/>
      <c r="N69" s="11"/>
      <c r="Q69" s="90"/>
      <c r="R69" s="179"/>
      <c r="S69" s="180"/>
      <c r="T69" s="167"/>
      <c r="U69" s="181" t="s">
        <v>88</v>
      </c>
      <c r="V69" s="182">
        <f>SUM(F23:F72)</f>
        <v>42</v>
      </c>
      <c r="W69" s="165">
        <f>IF(A12=R5,SUM(W19:W68),0)</f>
        <v>4</v>
      </c>
      <c r="X69" s="165">
        <f>SUMIF($P$19:$P$68,12,X19:X68)</f>
        <v>120.8</v>
      </c>
      <c r="Y69" s="165">
        <f>SUMIF($P$19:$P$68,12,Y19:Y68)</f>
        <v>0</v>
      </c>
      <c r="Z69" s="165">
        <f>SUMIF($P$19:$P$68,12,Z19:Z68)</f>
        <v>192.6</v>
      </c>
      <c r="AA69" s="165">
        <f>SUMIF($P$19:$P$68,12,AA19:AA68)</f>
        <v>0</v>
      </c>
      <c r="AB69" s="165">
        <f>SUMIF($P$19:$P$68,12,AB19:AB68)</f>
        <v>524.2</v>
      </c>
      <c r="AC69" s="165">
        <f>SUMIF($P$19:$P$68,12,AC19:AC68)</f>
        <v>501.8</v>
      </c>
      <c r="AD69" s="165"/>
      <c r="AE69" s="165"/>
      <c r="AF69" s="165"/>
    </row>
    <row r="70" ht="16.5" customHeight="1">
      <c r="A70" s="80"/>
      <c r="B70" s="69"/>
      <c r="C70" s="69"/>
      <c r="D70" s="70">
        <v>0</v>
      </c>
      <c r="E70" s="70">
        <v>1</v>
      </c>
      <c r="F70" s="71">
        <f>IF(P66=12,V66,0)</f>
        <v>0</v>
      </c>
      <c r="G70" s="72" t="s">
        <v>5</v>
      </c>
      <c r="H70" s="72"/>
      <c r="I70" s="73"/>
      <c r="J70" s="74"/>
      <c r="K70" s="74"/>
      <c r="L70" s="74"/>
      <c r="M70" s="11"/>
      <c r="N70" s="11"/>
      <c r="U70" s="161" t="s">
        <v>90</v>
      </c>
      <c r="V70" s="183">
        <f>IF(OR(A12=R2,A12=R3,A12=R6),SUMIF(I23:I72,"Service",F23:F72),0)</f>
        <v>0</v>
      </c>
      <c r="X70" s="165"/>
      <c r="Y70" s="165">
        <f>SUM(X69:Y69)</f>
        <v>120.8</v>
      </c>
      <c r="Z70" s="165"/>
      <c r="AA70" s="165">
        <f>SUM(Z69:AA69)</f>
        <v>192.6</v>
      </c>
      <c r="AB70" s="165"/>
      <c r="AC70" s="165"/>
      <c r="AD70" s="165"/>
      <c r="AE70" s="165"/>
      <c r="AF70" s="165"/>
    </row>
    <row r="71" ht="16.5" customHeight="1">
      <c r="A71" s="80"/>
      <c r="B71" s="69"/>
      <c r="C71" s="69"/>
      <c r="D71" s="70">
        <v>0</v>
      </c>
      <c r="E71" s="70">
        <v>1</v>
      </c>
      <c r="F71" s="71">
        <f>IF(P67=12,V67,0)</f>
        <v>0</v>
      </c>
      <c r="G71" s="72" t="s">
        <v>5</v>
      </c>
      <c r="H71" s="72"/>
      <c r="I71" s="73"/>
      <c r="J71" s="74"/>
      <c r="K71" s="74"/>
      <c r="L71" s="74"/>
      <c r="M71" s="11"/>
      <c r="N71" s="11"/>
      <c r="X71" s="165"/>
      <c r="Y71" s="165"/>
      <c r="Z71" s="165"/>
      <c r="AA71" s="165"/>
      <c r="AB71" s="165"/>
      <c r="AC71" s="165"/>
      <c r="AD71" s="165"/>
      <c r="AE71" s="165"/>
      <c r="AF71" s="165"/>
      <c r="AG71" s="19"/>
      <c r="AH71" s="184"/>
    </row>
    <row r="72" ht="26.25" customHeight="1">
      <c r="A72" s="80"/>
      <c r="B72" s="69"/>
      <c r="C72" s="69"/>
      <c r="D72" s="70">
        <v>0</v>
      </c>
      <c r="E72" s="70">
        <v>1</v>
      </c>
      <c r="F72" s="71">
        <f>IF(P68=12,V68,0)</f>
        <v>0</v>
      </c>
      <c r="G72" s="72" t="s">
        <v>5</v>
      </c>
      <c r="H72" s="72"/>
      <c r="I72" s="73"/>
      <c r="J72" s="74"/>
      <c r="K72" s="74"/>
      <c r="L72" s="74"/>
      <c r="M72" s="11"/>
      <c r="N72" s="11"/>
      <c r="U72" s="161" t="s">
        <v>93</v>
      </c>
      <c r="X72" s="165"/>
      <c r="Y72" s="165"/>
      <c r="Z72" s="165"/>
      <c r="AA72" s="165"/>
      <c r="AB72" s="165"/>
      <c r="AC72" s="165"/>
      <c r="AD72" s="165"/>
      <c r="AE72" s="165"/>
      <c r="AF72" s="165"/>
      <c r="AG72" s="19"/>
      <c r="AH72" s="184"/>
    </row>
    <row r="73" ht="44.25" customHeight="1">
      <c r="A73" s="82" t="s">
        <v>85</v>
      </c>
      <c r="B73" s="82"/>
      <c r="C73" s="82"/>
      <c r="D73" s="82"/>
      <c r="E73" s="82"/>
      <c r="F73" s="83">
        <f>IF(A12="On-The-Job Supports",SUM(F23:F72),0)</f>
        <v>42</v>
      </c>
      <c r="G73" s="84" t="s">
        <v>86</v>
      </c>
      <c r="H73" s="85" t="s">
        <v>87</v>
      </c>
      <c r="I73" s="85"/>
      <c r="J73" s="85"/>
      <c r="K73" s="86">
        <f>IF(M79="Yes",V70,0)</f>
        <v>0</v>
      </c>
      <c r="L73" s="87" t="s">
        <v>2</v>
      </c>
      <c r="M73" s="88"/>
      <c r="N73" s="185"/>
      <c r="X73" s="165"/>
      <c r="Y73" s="165"/>
      <c r="Z73" s="165"/>
      <c r="AA73" s="165"/>
      <c r="AB73" s="165"/>
      <c r="AC73" s="165"/>
      <c r="AD73" s="165"/>
      <c r="AE73" s="165"/>
      <c r="AF73" s="165"/>
      <c r="AG73" s="19"/>
      <c r="AH73" s="184"/>
    </row>
    <row r="74" ht="15.75" customHeight="1">
      <c r="A74" s="95" t="s">
        <v>89</v>
      </c>
      <c r="B74" s="96"/>
      <c r="C74" s="96"/>
      <c r="D74" s="96"/>
      <c r="E74" s="96"/>
      <c r="F74" s="96"/>
      <c r="G74" s="97"/>
      <c r="H74" s="96"/>
      <c r="I74" s="96"/>
      <c r="J74" s="96"/>
      <c r="K74" s="96"/>
      <c r="L74" s="97"/>
      <c r="M74" s="98"/>
      <c r="X74" s="165"/>
      <c r="Y74" s="165"/>
      <c r="Z74" s="165"/>
      <c r="AA74" s="165"/>
      <c r="AB74" s="165"/>
      <c r="AC74" s="165"/>
      <c r="AD74" s="165"/>
      <c r="AE74" s="165"/>
      <c r="AF74" s="165"/>
      <c r="AG74" s="19"/>
      <c r="AH74" s="184"/>
    </row>
    <row r="75" ht="51.75" customHeight="1">
      <c r="A75" s="99" t="s">
        <v>91</v>
      </c>
      <c r="B75" s="99"/>
      <c r="C75" s="99"/>
      <c r="D75" s="99"/>
      <c r="E75" s="99"/>
      <c r="F75" s="99"/>
      <c r="G75" s="99"/>
      <c r="H75" s="99"/>
      <c r="I75" s="99"/>
      <c r="J75" s="99"/>
      <c r="K75" s="99"/>
      <c r="L75" s="99"/>
      <c r="M75" s="11" t="s">
        <v>140</v>
      </c>
      <c r="N75" s="100" t="s">
        <v>2</v>
      </c>
      <c r="X75" s="165"/>
      <c r="Y75" s="165"/>
      <c r="Z75" s="165"/>
      <c r="AA75" s="165"/>
      <c r="AB75" s="165"/>
      <c r="AC75" s="165"/>
      <c r="AD75" s="165"/>
      <c r="AE75" s="165"/>
      <c r="AF75" s="165"/>
      <c r="AG75" s="19"/>
      <c r="AH75" s="186"/>
      <c r="AI75" s="187"/>
      <c r="AJ75" s="187"/>
      <c r="AK75" s="188"/>
      <c r="AL75" s="102"/>
      <c r="AM75" s="102"/>
      <c r="AN75" s="102"/>
      <c r="AO75" s="102"/>
      <c r="AP75" s="102"/>
      <c r="AQ75" s="102"/>
      <c r="AR75" s="102"/>
      <c r="AS75" s="53"/>
      <c r="AV75" s="101"/>
      <c r="AW75" s="101"/>
      <c r="AX75" s="101"/>
      <c r="AY75" s="101"/>
      <c r="AZ75" s="101"/>
      <c r="BA75" s="101"/>
    </row>
    <row r="76" ht="90" customHeight="1">
      <c r="A76" s="9" t="s">
        <v>92</v>
      </c>
      <c r="B76" s="9"/>
      <c r="C76" s="9"/>
      <c r="D76" s="9"/>
      <c r="E76" s="9"/>
      <c r="F76" s="9"/>
      <c r="G76" s="9"/>
      <c r="H76" s="9"/>
      <c r="I76" s="9"/>
      <c r="J76" s="9"/>
      <c r="K76" s="9"/>
      <c r="L76" s="9"/>
      <c r="M76" s="11" t="s">
        <v>141</v>
      </c>
      <c r="N76" s="100" t="s">
        <v>2</v>
      </c>
      <c r="X76" s="165"/>
      <c r="Y76" s="165"/>
      <c r="Z76" s="165"/>
      <c r="AA76" s="165"/>
      <c r="AB76" s="165"/>
      <c r="AC76" s="165"/>
      <c r="AD76" s="165"/>
      <c r="AE76" s="165"/>
      <c r="AF76" s="165"/>
      <c r="AG76" s="19"/>
      <c r="AH76" s="184"/>
      <c r="AS76" s="53"/>
      <c r="BB76" s="101"/>
      <c r="BC76" s="101"/>
      <c r="BD76" s="101"/>
      <c r="BE76" s="101"/>
      <c r="BF76" s="101"/>
      <c r="BG76" s="101"/>
      <c r="BH76" s="101"/>
      <c r="BI76" s="103"/>
      <c r="BJ76" s="103"/>
      <c r="BK76" s="103"/>
      <c r="BL76" s="103"/>
    </row>
    <row r="77" ht="31.5" customHeight="1">
      <c r="A77" s="9" t="s">
        <v>94</v>
      </c>
      <c r="B77" s="9"/>
      <c r="C77" s="9"/>
      <c r="D77" s="9"/>
      <c r="E77" s="9"/>
      <c r="F77" s="9"/>
      <c r="G77" s="9"/>
      <c r="H77" s="9"/>
      <c r="I77" s="9"/>
      <c r="J77" s="9"/>
      <c r="K77" s="9"/>
      <c r="L77" s="9"/>
      <c r="M77" s="11"/>
      <c r="N77" s="100" t="s">
        <v>2</v>
      </c>
      <c r="X77" s="165"/>
      <c r="Y77" s="165"/>
      <c r="Z77" s="165"/>
      <c r="AA77" s="165"/>
      <c r="AB77" s="165"/>
      <c r="AC77" s="165"/>
      <c r="AD77" s="165"/>
      <c r="AE77" s="165"/>
      <c r="AF77" s="165"/>
      <c r="AG77" s="19"/>
      <c r="AH77" s="184"/>
      <c r="AS77" s="53"/>
      <c r="BB77" s="101"/>
      <c r="BC77" s="101"/>
      <c r="BD77" s="101"/>
      <c r="BE77" s="101"/>
      <c r="BF77" s="101"/>
      <c r="BG77" s="101"/>
      <c r="BH77" s="101"/>
      <c r="BI77" s="103"/>
      <c r="BJ77" s="103"/>
      <c r="BK77" s="103"/>
      <c r="BL77" s="103"/>
    </row>
    <row r="78" s="101" customFormat="1">
      <c r="A78" s="104" t="s">
        <v>89</v>
      </c>
      <c r="B78" s="51"/>
      <c r="C78" s="51"/>
      <c r="D78" s="51"/>
      <c r="E78" s="51"/>
      <c r="F78" s="51"/>
      <c r="G78" s="51"/>
      <c r="H78" s="51"/>
      <c r="I78" s="51"/>
      <c r="J78" s="51"/>
      <c r="K78" s="51"/>
      <c r="L78" s="51"/>
      <c r="M78" s="51"/>
      <c r="N78" s="105"/>
      <c r="O78" s="13"/>
      <c r="P78" s="13"/>
      <c r="Q78" s="15"/>
      <c r="R78" s="158"/>
      <c r="S78" s="161"/>
      <c r="T78" s="158"/>
      <c r="U78" s="161"/>
      <c r="V78" s="162"/>
      <c r="W78" s="167"/>
      <c r="X78" s="167"/>
      <c r="Y78" s="167"/>
      <c r="Z78" s="167"/>
      <c r="AA78" s="167"/>
      <c r="AB78" s="167"/>
      <c r="AC78" s="167"/>
      <c r="AD78" s="167"/>
      <c r="AE78" s="167"/>
      <c r="AF78" s="167"/>
      <c r="AG78" s="19"/>
      <c r="AH78" s="184"/>
      <c r="AI78" s="168"/>
      <c r="AJ78" s="168"/>
      <c r="AK78" s="169"/>
      <c r="AL78" s="49"/>
      <c r="AM78" s="49"/>
      <c r="AN78" s="49"/>
      <c r="AO78" s="49"/>
      <c r="AP78" s="49"/>
      <c r="AQ78" s="49"/>
      <c r="AR78" s="49"/>
      <c r="AS78" s="102"/>
      <c r="AV78" s="1"/>
      <c r="AW78" s="1"/>
      <c r="AX78" s="1"/>
      <c r="AY78" s="1"/>
      <c r="AZ78" s="1"/>
      <c r="BA78" s="1"/>
      <c r="BB78" s="1"/>
      <c r="BC78" s="1"/>
      <c r="BD78" s="1"/>
      <c r="BE78" s="1"/>
      <c r="BF78" s="1"/>
      <c r="BG78" s="1"/>
      <c r="BH78" s="1"/>
      <c r="BI78" s="1"/>
      <c r="BJ78" s="1"/>
      <c r="BK78" s="1"/>
      <c r="BL78" s="1"/>
    </row>
    <row r="79" s="106" customFormat="1" ht="54" customHeight="1">
      <c r="A79" s="56" t="s">
        <v>95</v>
      </c>
      <c r="B79" s="33"/>
      <c r="C79" s="33"/>
      <c r="D79" s="33"/>
      <c r="E79" s="33"/>
      <c r="F79" s="33"/>
      <c r="G79" s="33"/>
      <c r="H79" s="33"/>
      <c r="I79" s="33"/>
      <c r="J79" s="33"/>
      <c r="K79" s="33"/>
      <c r="L79" s="33"/>
      <c r="M79" s="107" t="s">
        <v>30</v>
      </c>
      <c r="N79" s="108" t="s">
        <v>2</v>
      </c>
      <c r="O79" s="15"/>
      <c r="P79" s="15"/>
      <c r="Q79" s="15"/>
      <c r="R79" s="189"/>
      <c r="S79" s="190"/>
      <c r="T79" s="189"/>
      <c r="U79" s="191"/>
      <c r="V79" s="192"/>
      <c r="W79" s="192"/>
      <c r="X79" s="192"/>
      <c r="Y79" s="192"/>
      <c r="Z79" s="192"/>
      <c r="AA79" s="192"/>
      <c r="AB79" s="192"/>
      <c r="AC79" s="192"/>
      <c r="AD79" s="192"/>
      <c r="AE79" s="192"/>
      <c r="AF79" s="192"/>
      <c r="AG79" s="14"/>
      <c r="AH79" s="168"/>
      <c r="AI79" s="168"/>
      <c r="AJ79" s="168"/>
      <c r="AK79" s="169"/>
      <c r="AL79" s="49"/>
      <c r="AM79" s="49"/>
      <c r="AN79" s="49"/>
      <c r="AO79" s="49"/>
      <c r="AP79" s="49"/>
      <c r="AQ79" s="49"/>
      <c r="AR79" s="49"/>
      <c r="AS79" s="49"/>
      <c r="AT79" s="1"/>
      <c r="AU79" s="1"/>
      <c r="AV79" s="110"/>
      <c r="AW79" s="111"/>
      <c r="AX79" s="111"/>
      <c r="AY79" s="111"/>
      <c r="AZ79" s="111"/>
      <c r="BA79" s="111"/>
      <c r="BI79" s="114"/>
      <c r="BJ79" s="114"/>
      <c r="BK79" s="114"/>
      <c r="BL79" s="114"/>
    </row>
    <row r="80" ht="15.75" customHeight="1">
      <c r="A80" s="115" t="s">
        <v>89</v>
      </c>
      <c r="B80" s="116"/>
      <c r="C80" s="116"/>
      <c r="D80" s="116"/>
      <c r="E80" s="116"/>
      <c r="F80" s="116"/>
      <c r="G80" s="116"/>
      <c r="H80" s="116"/>
      <c r="I80" s="116"/>
      <c r="J80" s="116"/>
      <c r="K80" s="116"/>
      <c r="L80" s="116"/>
      <c r="M80" s="117"/>
      <c r="N80" s="118"/>
      <c r="O80" s="15"/>
      <c r="P80" s="15"/>
      <c r="R80" s="189"/>
      <c r="S80" s="190"/>
      <c r="T80" s="189"/>
      <c r="U80" s="191"/>
      <c r="V80" s="192"/>
      <c r="W80" s="192"/>
      <c r="X80" s="192"/>
      <c r="Y80" s="192"/>
      <c r="Z80" s="192"/>
      <c r="AA80" s="192"/>
      <c r="AB80" s="192"/>
      <c r="AC80" s="192"/>
      <c r="AD80" s="192"/>
      <c r="AE80" s="192"/>
      <c r="AF80" s="192"/>
      <c r="AG80" s="109"/>
      <c r="AH80" s="193"/>
      <c r="AI80" s="193"/>
      <c r="AJ80" s="193"/>
      <c r="AK80" s="194"/>
      <c r="AL80" s="121"/>
      <c r="AM80" s="121"/>
      <c r="AN80" s="121"/>
      <c r="AO80" s="121"/>
      <c r="AP80" s="121"/>
      <c r="AQ80" s="121"/>
      <c r="AR80" s="121"/>
      <c r="AS80" s="53"/>
      <c r="AV80" s="110"/>
      <c r="AW80" s="110"/>
      <c r="AX80" s="110"/>
      <c r="AY80" s="110"/>
      <c r="AZ80" s="110"/>
      <c r="BA80" s="110"/>
      <c r="BI80" s="54"/>
      <c r="BJ80" s="54"/>
      <c r="BK80" s="54"/>
      <c r="BL80" s="54"/>
    </row>
    <row r="81" ht="30.75" customHeight="1">
      <c r="A81" s="122" t="s">
        <v>96</v>
      </c>
      <c r="B81" s="123"/>
      <c r="C81" s="123"/>
      <c r="D81" s="123"/>
      <c r="E81" s="123"/>
      <c r="F81" s="123"/>
      <c r="G81" s="123"/>
      <c r="H81" s="123"/>
      <c r="I81" s="123"/>
      <c r="J81" s="123"/>
      <c r="K81" s="123"/>
      <c r="L81" s="123"/>
      <c r="M81" s="124"/>
      <c r="N81" s="100"/>
      <c r="AG81" s="109"/>
      <c r="AH81" s="193"/>
      <c r="AI81" s="193"/>
      <c r="AJ81" s="193"/>
      <c r="AK81" s="194"/>
      <c r="AL81" s="121"/>
      <c r="AM81" s="121"/>
      <c r="AN81" s="121"/>
      <c r="AO81" s="121"/>
      <c r="AP81" s="121"/>
      <c r="AQ81" s="121"/>
      <c r="AR81" s="121"/>
      <c r="AS81" s="53"/>
      <c r="AV81" s="110"/>
      <c r="AW81" s="110"/>
      <c r="AX81" s="110"/>
      <c r="AY81" s="110"/>
      <c r="AZ81" s="110"/>
      <c r="BA81" s="110"/>
      <c r="BI81" s="54"/>
      <c r="BJ81" s="54"/>
      <c r="BK81" s="54"/>
      <c r="BL81" s="54"/>
    </row>
    <row r="82" s="1" customFormat="1">
      <c r="A82" s="125" t="s">
        <v>89</v>
      </c>
      <c r="B82" s="51"/>
      <c r="C82" s="51"/>
      <c r="D82" s="51"/>
      <c r="E82" s="51"/>
      <c r="F82" s="51"/>
      <c r="G82" s="51"/>
      <c r="H82" s="51"/>
      <c r="I82" s="51"/>
      <c r="J82" s="51"/>
      <c r="K82" s="51"/>
      <c r="L82" s="51"/>
      <c r="M82" s="51"/>
      <c r="N82" s="118"/>
      <c r="O82" s="13"/>
      <c r="P82" s="13"/>
      <c r="Q82" s="15"/>
      <c r="R82" s="158"/>
      <c r="S82" s="161"/>
      <c r="T82" s="158"/>
      <c r="U82" s="161"/>
      <c r="V82" s="162"/>
      <c r="W82" s="167"/>
      <c r="X82" s="167"/>
      <c r="Y82" s="167"/>
      <c r="Z82" s="167"/>
      <c r="AA82" s="167"/>
      <c r="AB82" s="167"/>
      <c r="AC82" s="167"/>
      <c r="AD82" s="167"/>
      <c r="AE82" s="167"/>
      <c r="AF82" s="167"/>
      <c r="AG82" s="14"/>
      <c r="AH82" s="168"/>
      <c r="AI82" s="168"/>
      <c r="AJ82" s="168"/>
      <c r="AK82" s="169"/>
      <c r="AL82" s="49"/>
      <c r="AM82" s="49"/>
      <c r="AN82" s="49"/>
      <c r="AO82" s="49"/>
      <c r="AP82" s="49"/>
      <c r="AQ82" s="49"/>
      <c r="AR82" s="49"/>
      <c r="AS82" s="49"/>
      <c r="AV82" s="110"/>
      <c r="AW82" s="110"/>
      <c r="AX82" s="110"/>
      <c r="AY82" s="110"/>
      <c r="AZ82" s="110"/>
      <c r="BA82" s="110"/>
      <c r="BB82" s="110"/>
      <c r="BC82" s="110"/>
      <c r="BD82" s="110"/>
      <c r="BE82" s="110"/>
      <c r="BF82" s="110"/>
      <c r="BG82" s="110"/>
      <c r="BH82" s="110"/>
      <c r="BI82" s="110"/>
      <c r="BJ82" s="110"/>
      <c r="BK82" s="110"/>
      <c r="BL82" s="110"/>
    </row>
    <row r="83" s="126" customFormat="1" ht="99.6" customHeight="1">
      <c r="A83" s="127" t="s">
        <v>97</v>
      </c>
      <c r="B83" s="128"/>
      <c r="C83" s="128"/>
      <c r="D83" s="128"/>
      <c r="E83" s="128"/>
      <c r="F83" s="128"/>
      <c r="G83" s="128"/>
      <c r="H83" s="128"/>
      <c r="I83" s="128"/>
      <c r="J83" s="128"/>
      <c r="K83" s="128"/>
      <c r="L83" s="128"/>
      <c r="M83" s="129" t="s">
        <v>98</v>
      </c>
      <c r="N83" s="130" t="s">
        <v>2</v>
      </c>
      <c r="O83" s="13"/>
      <c r="P83" s="13"/>
      <c r="Q83" s="15"/>
      <c r="R83" s="158"/>
      <c r="S83" s="161"/>
      <c r="T83" s="158"/>
      <c r="U83" s="161"/>
      <c r="V83" s="162"/>
      <c r="W83" s="167"/>
      <c r="X83" s="167"/>
      <c r="Y83" s="167"/>
      <c r="Z83" s="167"/>
      <c r="AA83" s="167"/>
      <c r="AB83" s="167"/>
      <c r="AC83" s="167"/>
      <c r="AD83" s="167"/>
      <c r="AE83" s="167"/>
      <c r="AF83" s="167"/>
      <c r="AG83" s="14"/>
      <c r="AH83" s="168"/>
      <c r="AI83" s="168"/>
      <c r="AJ83" s="168"/>
      <c r="AK83" s="169"/>
      <c r="AL83" s="49"/>
      <c r="AM83" s="49"/>
      <c r="AN83" s="49"/>
      <c r="AO83" s="49"/>
      <c r="AP83" s="49"/>
      <c r="AQ83" s="49"/>
      <c r="AR83" s="49"/>
      <c r="AS83" s="121"/>
      <c r="AT83" s="110"/>
      <c r="AU83" s="110"/>
      <c r="AV83" s="1"/>
      <c r="AW83" s="88"/>
      <c r="AX83" s="88"/>
      <c r="AY83" s="88"/>
      <c r="AZ83" s="88"/>
      <c r="BA83" s="88"/>
    </row>
    <row r="84" s="110" customFormat="1" ht="123.6" customHeight="1">
      <c r="A84" s="135" t="s">
        <v>99</v>
      </c>
      <c r="B84" s="136"/>
      <c r="C84" s="136"/>
      <c r="D84" s="136"/>
      <c r="E84" s="136"/>
      <c r="F84" s="136"/>
      <c r="G84" s="136"/>
      <c r="H84" s="136"/>
      <c r="I84" s="136"/>
      <c r="J84" s="136"/>
      <c r="K84" s="136"/>
      <c r="L84" s="136"/>
      <c r="M84" s="137" t="s">
        <v>100</v>
      </c>
      <c r="N84" s="138" t="s">
        <v>2</v>
      </c>
      <c r="O84" s="13"/>
      <c r="P84" s="13"/>
      <c r="Q84" s="15"/>
      <c r="R84" s="158"/>
      <c r="S84" s="161"/>
      <c r="T84" s="158"/>
      <c r="U84" s="161"/>
      <c r="V84" s="162"/>
      <c r="W84" s="167"/>
      <c r="X84" s="167"/>
      <c r="Y84" s="167"/>
      <c r="Z84" s="167"/>
      <c r="AA84" s="167"/>
      <c r="AB84" s="167"/>
      <c r="AC84" s="167"/>
      <c r="AD84" s="167"/>
      <c r="AE84" s="167"/>
      <c r="AF84" s="167"/>
      <c r="AG84" s="14"/>
      <c r="AH84" s="168"/>
      <c r="AI84" s="168"/>
      <c r="AJ84" s="168"/>
      <c r="AK84" s="169"/>
      <c r="AL84" s="49"/>
      <c r="AM84" s="49"/>
      <c r="AN84" s="49"/>
      <c r="AO84" s="49"/>
      <c r="AP84" s="49"/>
      <c r="AQ84" s="49"/>
      <c r="AR84" s="49"/>
      <c r="AS84" s="121"/>
      <c r="AV84" s="1"/>
      <c r="AW84" s="1"/>
      <c r="AX84" s="1"/>
      <c r="AY84" s="1"/>
      <c r="AZ84" s="1"/>
      <c r="BA84" s="1"/>
      <c r="BB84" s="1"/>
      <c r="BC84" s="1"/>
      <c r="BD84" s="1"/>
      <c r="BE84" s="1"/>
      <c r="BF84" s="1"/>
      <c r="BG84" s="1"/>
      <c r="BH84" s="1"/>
      <c r="BI84" s="1"/>
      <c r="BJ84" s="1"/>
      <c r="BK84" s="1"/>
      <c r="BL84" s="1"/>
    </row>
    <row r="85">
      <c r="A85" s="88"/>
      <c r="B85" s="88"/>
      <c r="C85" s="88"/>
      <c r="D85" s="88"/>
      <c r="E85" s="88"/>
      <c r="F85" s="88"/>
      <c r="G85" s="88"/>
      <c r="H85" s="88"/>
      <c r="I85" s="88"/>
      <c r="J85" s="88"/>
      <c r="K85" s="139"/>
      <c r="L85" s="88"/>
      <c r="M85" s="88"/>
    </row>
    <row r="86">
      <c r="K86" s="140"/>
    </row>
    <row r="87">
      <c r="K87" s="140"/>
    </row>
  </sheetData>
  <sheetProtection algorithmName="SHA-512" hashValue="qLRAvJV1LS848B8I2ytfVi19z73GazXJEQu9j0Pj2V5e6XF+8qldShgcKatzQLGQQXWaP5ptLX1h+gFdBJpfEA==" saltValue="+/yLPfmyk3SsMQ6oxpCKQQ==" spinCount="100000" sheet="1" objects="1" scenarios="1"/>
  <protectedRanges>
    <protectedRange sqref="A1:N84" algorithmName="SHA-512" hashValue="kHFvi5Q8+OK8Nys7i1rQIuVOauwLIwh9Zi09PcDvcDvlXiIv9jbUJPjrGT3fFsObs0R2fIO6sdvtMNY55dGa6g==" name="Sample" saltValue="CyVwGxhFIyqaneckTZdg1Q==" spinCount="100000"/>
    <protectedRange sqref="M19" name="Initial_1"/>
    <protectedRange sqref="M1:M11 A12 L15:L16" name="Invoice"/>
    <protectedRange sqref="M20:M21" name="Initial"/>
    <protectedRange sqref="A23:E72 G23:N72" name="Report"/>
    <protectedRange sqref="M75:M77" name="Summary"/>
    <protectedRange sqref="M79" name="VTS"/>
  </protectedRanges>
  <mergeCells count="34">
    <mergeCell ref="A81:M81"/>
    <mergeCell ref="A82:M82"/>
    <mergeCell ref="A83:L83"/>
    <mergeCell ref="A84:L84"/>
    <mergeCell ref="A75:L75"/>
    <mergeCell ref="A76:L76"/>
    <mergeCell ref="A77:L77"/>
    <mergeCell ref="A78:M78"/>
    <mergeCell ref="A79:L79"/>
    <mergeCell ref="A80:M80"/>
    <mergeCell ref="A74:M74"/>
    <mergeCell ref="A13:L13"/>
    <mergeCell ref="A14:L14"/>
    <mergeCell ref="A15:K15"/>
    <mergeCell ref="A16:K16"/>
    <mergeCell ref="A17:L17"/>
    <mergeCell ref="A18:M18"/>
    <mergeCell ref="A19:L19"/>
    <mergeCell ref="A20:L20"/>
    <mergeCell ref="A21:L21"/>
    <mergeCell ref="A73:E73"/>
    <mergeCell ref="H73:J73"/>
    <mergeCell ref="A12:L12"/>
    <mergeCell ref="A1:L1"/>
    <mergeCell ref="A2:L2"/>
    <mergeCell ref="A3:L3"/>
    <mergeCell ref="A4:L4"/>
    <mergeCell ref="A5:L5"/>
    <mergeCell ref="A6:L6"/>
    <mergeCell ref="A7:L7"/>
    <mergeCell ref="A8:L8"/>
    <mergeCell ref="A9:L9"/>
    <mergeCell ref="A10:L10"/>
    <mergeCell ref="A11:L11"/>
  </mergeCells>
  <dataValidations count="719" xWindow="725" yWindow="787">
    <dataValidation allowBlank="1" showInputMessage="1" showErrorMessage="1" prompt="Enter the name of the person(s) whole completed the report in this field." sqref="N6:N11 N19:N21"/>
    <dataValidation allowBlank="1" showInputMessage="1" showErrorMessage="1" prompt="Green: Enter the Provider Invoice Number (optional)" sqref="M3"/>
    <dataValidation allowBlank="1" showInputMessage="1" showErrorMessage="1" prompt="Green: Enter the Service End Date." sqref="M10"/>
    <dataValidation allowBlank="1" showInputMessage="1" showErrorMessage="1" prompt="Green: Enter the Service Start Date." sqref="M9"/>
    <dataValidation allowBlank="1" showInputMessage="1" showErrorMessage="1" prompt="Green: Enter the Invoice Date." sqref="M8"/>
    <dataValidation type="list" allowBlank="1" showInputMessage="1" showErrorMessage="1" error="You must select an option from the drop-down list." promptTitle="Entry 50: Behavioral Indicators" prompt="Green: Does the Individual meet the Employer's Expectations for Inter-Personal Skills, Communication, Timeliness, Hygiene, etc.?  Enter the percentage of time that Individual meets the Employer’s standards." sqref="J72">
      <formula1>$Q$1:$Q$13</formula1>
    </dataValidation>
    <dataValidation type="list" allowBlank="1" showInputMessage="1" showErrorMessage="1" error="You must select an option from the drop-down list." promptTitle="Entry 50: Job Task Quality" prompt="Green: Does the Individual meet the Employer's Expectations for job task quality?  What percentage of time does the Individual meet the quality standards of their co-workers in the same/similar position?" sqref="K72">
      <formula1>$Q$1:$Q$13</formula1>
    </dataValidation>
    <dataValidation type="list" allowBlank="1" showInputMessage="1" showErrorMessage="1" error="You must select an option from the drop-down list." promptTitle="Entry 50: Job Task Quantity" prompt="Green: Does the Individual meet the Employer's Expectations for job task quantity?  What percentage of time does the Individual meet the production standards of their co-workers in the same/similar position?" sqref="L72">
      <formula1>$Q$1:$Q$13</formula1>
    </dataValidation>
    <dataValidation type="list" allowBlank="1" showInputMessage="1" showErrorMessage="1" error="You must select an option from the drop-down list." promptTitle="Entry 49: Job Task Quantity" prompt="Green: Does the Individual meet the Employer's Expectations for job task quantity?  What percentage of time does the Individual meet the production standards of their co-workers in the same/similar position?" sqref="L71">
      <formula1>$Q$1:$Q$13</formula1>
    </dataValidation>
    <dataValidation type="list" allowBlank="1" showInputMessage="1" showErrorMessage="1" error="You must select an option from the drop-down list." promptTitle="Entry 49: Job Task Quality" prompt="Green: Does the Individual meet the Employer's Expectations for job task quality?  What percentage of time does the Individual meet the quality standards of their co-workers in the same/similar position?" sqref="K71">
      <formula1>$Q$1:$Q$13</formula1>
    </dataValidation>
    <dataValidation type="list" allowBlank="1" showInputMessage="1" showErrorMessage="1" error="You must select an option from the drop-down list." promptTitle="Entry 49: Behavioral Indicators" prompt="Green: Does the Individual meet the Employer's Expectations for Inter-Personal Skills, Communication, Timeliness, Hygiene, etc.?  Enter the percentage of time that Individual meets the Employer’s standards." sqref="J71">
      <formula1>$Q$1:$Q$13</formula1>
    </dataValidation>
    <dataValidation type="list" allowBlank="1" showInputMessage="1" showErrorMessage="1" error="You must select an option from the drop-down list." promptTitle="Entry 48: Behavioral Indicators" prompt="Green: Does the Individual meet the Employer's Expectations for Inter-Personal Skills, Communication, Timeliness, Hygiene, etc.?  Enter the percentage of time that Individual meets the Employer’s standards." sqref="J70">
      <formula1>$Q$1:$Q$13</formula1>
    </dataValidation>
    <dataValidation type="list" allowBlank="1" showInputMessage="1" showErrorMessage="1" error="You must select an option from the drop-down list." promptTitle="Entry 48: Job Task Quality" prompt="Green: Does the Individual meet the Employer's Expectations for job task quality?  What percentage of time does the Individual meet the quality standards of their co-workers in the same/similar position?" sqref="K70">
      <formula1>$Q$1:$Q$13</formula1>
    </dataValidation>
    <dataValidation type="list" allowBlank="1" showInputMessage="1" showErrorMessage="1" error="You must select an option from the drop-down list." promptTitle="Entry 48: Job Task Quantity" prompt="Green: Does the Individual meet the Employer's Expectations for job task quantity?  What percentage of time does the Individual meet the production standards of their co-workers in the same/similar position?" sqref="L70">
      <formula1>$Q$1:$Q$13</formula1>
    </dataValidation>
    <dataValidation type="list" allowBlank="1" showInputMessage="1" showErrorMessage="1" error="You must select an option from the drop-down list." promptTitle="Entry 47: Job Task Quantity" prompt="Green: Does the Individual meet the Employer's Expectations for job task quantity?  What percentage of time does the Individual meet the production standards of their co-workers in the same/similar position?" sqref="L69">
      <formula1>$Q$1:$Q$13</formula1>
    </dataValidation>
    <dataValidation type="list" allowBlank="1" showInputMessage="1" showErrorMessage="1" error="You must select an option from the drop-down list." promptTitle="Entry 47: Job Task Quality" prompt="Green: Does the Individual meet the Employer's Expectations for job task quality?  What percentage of time does the Individual meet the quality standards of their co-workers in the same/similar position?" sqref="K69">
      <formula1>$Q$1:$Q$13</formula1>
    </dataValidation>
    <dataValidation type="list" allowBlank="1" showInputMessage="1" showErrorMessage="1" error="You must select an option from the drop-down list." promptTitle="Entry 47: Behavioral Indicators" prompt="Green: Does the Individual meet the Employer's Expectations for Inter-Personal Skills, Communication, Timeliness, Hygiene, etc.?  Enter the percentage of time that Individual meets the Employer’s standards." sqref="J69">
      <formula1>$Q$1:$Q$13</formula1>
    </dataValidation>
    <dataValidation type="list" allowBlank="1" showInputMessage="1" showErrorMessage="1" error="You must select an option from the drop-down list." promptTitle="Entry 46: Behavioral Indicators" prompt="Green: Does the Individual meet the Employer's Expectations for Inter-Personal Skills, Communication, Timeliness, Hygiene, etc.?  Enter the percentage of time that Individual meets the Employer’s standards." sqref="J68">
      <formula1>$Q$1:$Q$13</formula1>
    </dataValidation>
    <dataValidation type="list" allowBlank="1" showInputMessage="1" showErrorMessage="1" error="You must select an option from the drop-down list." promptTitle="Entry 46: Job Task Quality" prompt="Green: Does the Individual meet the Employer's Expectations for job task quality?  What percentage of time does the Individual meet the quality standards of their co-workers in the same/similar position?" sqref="K68">
      <formula1>$Q$1:$Q$13</formula1>
    </dataValidation>
    <dataValidation type="list" allowBlank="1" showInputMessage="1" showErrorMessage="1" error="You must select an option from the drop-down list." promptTitle="Entry 46: Job Task Quantity" prompt="Green: Does the Individual meet the Employer's Expectations for job task quantity?  What percentage of time does the Individual meet the production standards of their co-workers in the same/similar position?" sqref="L68">
      <formula1>$Q$1:$Q$13</formula1>
    </dataValidation>
    <dataValidation type="list" allowBlank="1" showInputMessage="1" showErrorMessage="1" error="You must select an option from the drop-down list." promptTitle="Entry 45: Job Task Quantity" prompt="Green: Does the Individual meet the Employer's Expectations for job task quantity?  What percentage of time does the Individual meet the production standards of their co-workers in the same/similar position?" sqref="L67">
      <formula1>$Q$1:$Q$13</formula1>
    </dataValidation>
    <dataValidation type="list" allowBlank="1" showInputMessage="1" showErrorMessage="1" error="You must select an option from the drop-down list." promptTitle="Entry 45: Job Task Quality" prompt="Green: Does the Individual meet the Employer's Expectations for job task quality?  What percentage of time does the Individual meet the quality standards of their co-workers in the same/similar position?" sqref="K67">
      <formula1>$Q$1:$Q$13</formula1>
    </dataValidation>
    <dataValidation type="list" allowBlank="1" showInputMessage="1" showErrorMessage="1" error="You must select an option from the drop-down list." promptTitle="Entry 45: Behavioral Indicators" prompt="Green: Does the Individual meet the Employer's Expectations for Inter-Personal Skills, Communication, Timeliness, Hygiene, etc.?  Enter the percentage of time that Individual meets the Employer’s standards." sqref="J67">
      <formula1>$Q$1:$Q$13</formula1>
    </dataValidation>
    <dataValidation type="list" allowBlank="1" showInputMessage="1" showErrorMessage="1" error="You must select an option from the drop-down list." promptTitle="Entry 44: Behavioral Indicators" prompt="Green: Does the Individual meet the Employer's Expectations for Inter-Personal Skills, Communication, Timeliness, Hygiene, etc.?  Enter the percentage of time that Individual meets the Employer’s standards." sqref="J66">
      <formula1>$Q$1:$Q$13</formula1>
    </dataValidation>
    <dataValidation type="list" allowBlank="1" showInputMessage="1" showErrorMessage="1" error="You must select an option from the drop-down list." promptTitle="Entry 44: Job Task Quality" prompt="Green: Does the Individual meet the Employer's Expectations for job task quality?  What percentage of time does the Individual meet the quality standards of their co-workers in the same/similar position?" sqref="K66">
      <formula1>$Q$1:$Q$13</formula1>
    </dataValidation>
    <dataValidation type="list" allowBlank="1" showInputMessage="1" showErrorMessage="1" error="You must select an option from the drop-down list." promptTitle="Entry 44: Job Task Quantity" prompt="Green: Does the Individual meet the Employer's Expectations for job task quantity?  What percentage of time does the Individual meet the production standards of their co-workers in the same/similar position?" sqref="L66">
      <formula1>$Q$1:$Q$13</formula1>
    </dataValidation>
    <dataValidation type="list" allowBlank="1" showInputMessage="1" showErrorMessage="1" error="You must select an option from the drop-down list." promptTitle="Entry 43: Job Task Quantity" prompt="Green: Does the Individual meet the Employer's Expectations for job task quantity?  What percentage of time does the Individual meet the production standards of their co-workers in the same/similar position?" sqref="L65">
      <formula1>$Q$1:$Q$13</formula1>
    </dataValidation>
    <dataValidation type="list" allowBlank="1" showInputMessage="1" showErrorMessage="1" error="You must select an option from the drop-down list." promptTitle="Entry 43: Job Task Quality" prompt="Green: Does the Individual meet the Employer's Expectations for job task quality?  What percentage of time does the Individual meet the quality standards of their co-workers in the same/similar position?" sqref="K65">
      <formula1>$Q$1:$Q$13</formula1>
    </dataValidation>
    <dataValidation type="list" allowBlank="1" showInputMessage="1" showErrorMessage="1" error="You must select an option from the drop-down list." promptTitle="Entry 43: Behavioral Indicators" prompt="Green: Does the Individual meet the Employer's Expectations for Inter-Personal Skills, Communication, Timeliness, Hygiene, etc.?  Enter the percentage of time that Individual meets the Employer’s standards." sqref="J65">
      <formula1>$Q$1:$Q$13</formula1>
    </dataValidation>
    <dataValidation type="list" allowBlank="1" showInputMessage="1" showErrorMessage="1" error="You must select an option from the drop-down list." promptTitle="Entry 42: Behavioral Indicators" prompt="Green: Does the Individual meet the Employer's Expectations for Inter-Personal Skills, Communication, Timeliness, Hygiene, etc.?  Enter the percentage of time that Individual meets the Employer’s standards." sqref="J64">
      <formula1>$Q$1:$Q$13</formula1>
    </dataValidation>
    <dataValidation type="list" allowBlank="1" showInputMessage="1" showErrorMessage="1" error="You must select an option from the drop-down list." promptTitle="Entry 42: Job Task Quality" prompt="Green: Does the Individual meet the Employer's Expectations for job task quality?  What percentage of time does the Individual meet the quality standards of their co-workers in the same/similar position?" sqref="K64">
      <formula1>$Q$1:$Q$13</formula1>
    </dataValidation>
    <dataValidation type="list" allowBlank="1" showInputMessage="1" showErrorMessage="1" error="You must select an option from the drop-down list." promptTitle="Entry 42: Job Task Quantity" prompt="Green: Does the Individual meet the Employer's Expectations for job task quantity?  What percentage of time does the Individual meet the production standards of their co-workers in the same/similar position?" sqref="L64">
      <formula1>$Q$1:$Q$13</formula1>
    </dataValidation>
    <dataValidation type="list" allowBlank="1" showInputMessage="1" showErrorMessage="1" error="You must select an option from the drop-down list." promptTitle="Entry 41: Job Task Quantity" prompt="Green: Does the Individual meet the Employer's Expectations for job task quantity?  What percentage of time does the Individual meet the production standards of their co-workers in the same/similar position?" sqref="L63">
      <formula1>$Q$1:$Q$13</formula1>
    </dataValidation>
    <dataValidation type="list" allowBlank="1" showInputMessage="1" showErrorMessage="1" error="You must select an option from the drop-down list." promptTitle="Entry 41: Job Task Quality" prompt="Green: Does the Individual meet the Employer's Expectations for job task quality?  What percentage of time does the Individual meet the quality standards of their co-workers in the same/similar position?" sqref="K63">
      <formula1>$Q$1:$Q$13</formula1>
    </dataValidation>
    <dataValidation type="list" allowBlank="1" showInputMessage="1" showErrorMessage="1" error="You must select an option from the drop-down list." promptTitle="Entry 41: Behavioral Indicators" prompt="Green: Does the Individual meet the Employer's Expectations for Inter-Personal Skills, Communication, Timeliness, Hygiene, etc.?  Enter the percentage of time that Individual meets the Employer’s standards." sqref="J63">
      <formula1>$Q$1:$Q$13</formula1>
    </dataValidation>
    <dataValidation type="list" allowBlank="1" showInputMessage="1" showErrorMessage="1" error="You must select an option from the drop-down list." promptTitle="Entry 40: Job Task Quantity" prompt="Green: Does the Individual meet the Employer's Expectations for job task quantity?  What percentage of time does the Individual meet the production standards of their co-workers in the same/similar position?" sqref="L62">
      <formula1>$Q$1:$Q$13</formula1>
    </dataValidation>
    <dataValidation type="list" allowBlank="1" showInputMessage="1" showErrorMessage="1" error="You must select an option from the drop-down list." promptTitle="Entry 40: Job Task Quality" prompt="Green: Does the Individual meet the Employer's Expectations for job task quality?  What percentage of time does the Individual meet the quality standards of their co-workers in the same/similar position?" sqref="K62">
      <formula1>$Q$1:$Q$13</formula1>
    </dataValidation>
    <dataValidation type="list" allowBlank="1" showInputMessage="1" showErrorMessage="1" error="You must select an option from the drop-down list." promptTitle="Entry 40: Behavioral Indicators" prompt="Green: Does the Individual meet the Employer's Expectations for Inter-Personal Skills, Communication, Timeliness, Hygiene, etc.?  Enter the percentage of time that Individual meets the Employer’s standards." sqref="J62">
      <formula1>$Q$1:$Q$13</formula1>
    </dataValidation>
    <dataValidation type="list" allowBlank="1" showInputMessage="1" showErrorMessage="1" error="You must select an option from the drop-down list." promptTitle="Entry 39: Behavioral Indicators" prompt="Green: Does the Individual meet the Employer's Expectations for Inter-Personal Skills, Communication, Timeliness, Hygiene, etc.?  Enter the percentage of time that Individual meets the Employer’s standards." sqref="J61">
      <formula1>$Q$1:$Q$13</formula1>
    </dataValidation>
    <dataValidation type="list" allowBlank="1" showInputMessage="1" showErrorMessage="1" error="You must select an option from the drop-down list." promptTitle="Entry 39: Job Task Quality" prompt="Green: Does the Individual meet the Employer's Expectations for job task quality?  What percentage of time does the Individual meet the quality standards of their co-workers in the same/similar position?" sqref="K61">
      <formula1>$Q$1:$Q$13</formula1>
    </dataValidation>
    <dataValidation type="list" allowBlank="1" showInputMessage="1" showErrorMessage="1" error="You must select an option from the drop-down list." promptTitle="Entry 39: Job Task Quantity" prompt="Green: Does the Individual meet the Employer's Expectations for job task quantity?  What percentage of time does the Individual meet the production standards of their co-workers in the same/similar position?" sqref="L61">
      <formula1>$Q$1:$Q$13</formula1>
    </dataValidation>
    <dataValidation type="list" allowBlank="1" showInputMessage="1" showErrorMessage="1" error="You must select an option from the drop-down list." promptTitle="Entry 38: Job Task Quantity" prompt="Green: Does the Individual meet the Employer's Expectations for job task quantity?  What percentage of time does the Individual meet the production standards of their co-workers in the same/similar position?" sqref="L60">
      <formula1>$Q$1:$Q$13</formula1>
    </dataValidation>
    <dataValidation type="list" allowBlank="1" showInputMessage="1" showErrorMessage="1" error="You must select an option from the drop-down list." promptTitle="Entry 38: Job Task Quality" prompt="Green: Does the Individual meet the Employer's Expectations for job task quality?  What percentage of time does the Individual meet the quality standards of their co-workers in the same/similar position?" sqref="K60">
      <formula1>$Q$1:$Q$13</formula1>
    </dataValidation>
    <dataValidation type="list" allowBlank="1" showInputMessage="1" showErrorMessage="1" error="You must select an option from the drop-down list." promptTitle="Entry 38: Behavioral Indicators" prompt="Green: Does the Individual meet the Employer's Expectations for Inter-Personal Skills, Communication, Timeliness, Hygiene, etc.?  Enter the percentage of time that Individual meets the Employer’s standards." sqref="J60">
      <formula1>$Q$1:$Q$13</formula1>
    </dataValidation>
    <dataValidation type="list" allowBlank="1" showInputMessage="1" showErrorMessage="1" error="You must select an option from the drop-down list." promptTitle="Entry 37: Behavioral Indicators" prompt="Green: Does the Individual meet the Employer's Expectations for Inter-Personal Skills, Communication, Timeliness, Hygiene, etc.?  Enter the percentage of time that Individual meets the Employer’s standards." sqref="J59">
      <formula1>$Q$1:$Q$13</formula1>
    </dataValidation>
    <dataValidation type="list" allowBlank="1" showInputMessage="1" showErrorMessage="1" error="You must select an option from the drop-down list." promptTitle="Entry 37: Job Task Quality" prompt="Green: Does the Individual meet the Employer's Expectations for job task quality?  What percentage of time does the Individual meet the quality standards of their co-workers in the same/similar position?" sqref="K59">
      <formula1>$Q$1:$Q$13</formula1>
    </dataValidation>
    <dataValidation type="list" allowBlank="1" showInputMessage="1" showErrorMessage="1" error="You must select an option from the drop-down list." promptTitle="Entry 37: Job Task Quantity" prompt="Green: Does the Individual meet the Employer's Expectations for job task quantity?  What percentage of time does the Individual meet the production standards of their co-workers in the same/similar position?" sqref="L59">
      <formula1>$Q$1:$Q$13</formula1>
    </dataValidation>
    <dataValidation type="list" allowBlank="1" showInputMessage="1" showErrorMessage="1" error="You must select an option from the drop-down list." promptTitle="Entry 36: Job Task Quantity" prompt="Green: Does the Individual meet the Employer's Expectations for job task quantity?  What percentage of time does the Individual meet the production standards of their co-workers in the same/similar position?" sqref="L58">
      <formula1>$Q$1:$Q$13</formula1>
    </dataValidation>
    <dataValidation type="list" allowBlank="1" showInputMessage="1" showErrorMessage="1" error="You must select an option from the drop-down list." promptTitle="Entry 36: Job Task Quality" prompt="Green: Does the Individual meet the Employer's Expectations for job task quality?  What percentage of time does the Individual meet the quality standards of their co-workers in the same/similar position?" sqref="K58">
      <formula1>$Q$1:$Q$13</formula1>
    </dataValidation>
    <dataValidation type="list" allowBlank="1" showInputMessage="1" showErrorMessage="1" error="You must select an option from the drop-down list." promptTitle="Entry 36: Behavioral Indicators" prompt="Green: Does the Individual meet the Employer's Expectations for Inter-Personal Skills, Communication, Timeliness, Hygiene, etc.?  Enter the percentage of time that Individual meets the Employer’s standards." sqref="J58">
      <formula1>$Q$1:$Q$13</formula1>
    </dataValidation>
    <dataValidation type="list" allowBlank="1" showInputMessage="1" showErrorMessage="1" error="You must select an option from the drop-down list." promptTitle="Entry 35: Behavioral Indicators" prompt="Green: Does the Individual meet the Employer's Expectations for Inter-Personal Skills, Communication, Timeliness, Hygiene, etc.?  Enter the percentage of time that Individual meets the Employer’s standards." sqref="J57">
      <formula1>$Q$1:$Q$13</formula1>
    </dataValidation>
    <dataValidation type="list" allowBlank="1" showInputMessage="1" showErrorMessage="1" error="You must select an option from the drop-down list." promptTitle="Entry 35: Job Task Quality" prompt="Green: Does the Individual meet the Employer's Expectations for job task quality?  What percentage of time does the Individual meet the quality standards of their co-workers in the same/similar position?" sqref="K57">
      <formula1>$Q$1:$Q$13</formula1>
    </dataValidation>
    <dataValidation type="list" allowBlank="1" showInputMessage="1" showErrorMessage="1" error="You must select an option from the drop-down list." promptTitle="Entry 35: Job Task Quantity" prompt="Green: Does the Individual meet the Employer's Expectations for job task quantity?  What percentage of time does the Individual meet the production standards of their co-workers in the same/similar position?" sqref="L57">
      <formula1>$Q$1:$Q$13</formula1>
    </dataValidation>
    <dataValidation type="list" allowBlank="1" showInputMessage="1" showErrorMessage="1" error="You must select an option from the drop-down list." promptTitle="Entry 34: Job Task Quantity" prompt="Green: Does the Individual meet the Employer's Expectations for job task quantity?  What percentage of time does the Individual meet the production standards of their co-workers in the same/similar position?" sqref="L56">
      <formula1>$Q$1:$Q$13</formula1>
    </dataValidation>
    <dataValidation type="list" allowBlank="1" showInputMessage="1" showErrorMessage="1" error="You must select an option from the drop-down list." promptTitle="Entry 34: Job Task Quality" prompt="Green: Does the Individual meet the Employer's Expectations for job task quality?  What percentage of time does the Individual meet the quality standards of their co-workers in the same/similar position?" sqref="K56">
      <formula1>$Q$1:$Q$13</formula1>
    </dataValidation>
    <dataValidation type="list" allowBlank="1" showInputMessage="1" showErrorMessage="1" error="You must select an option from the drop-down list." promptTitle="Entry 34: Behavioral Indicators" prompt="Green: Does the Individual meet the Employer's Expectations for Inter-Personal Skills, Communication, Timeliness, Hygiene, etc.?  Enter the percentage of time that Individual meets the Employer’s standards." sqref="J56">
      <formula1>$Q$1:$Q$13</formula1>
    </dataValidation>
    <dataValidation type="list" allowBlank="1" showInputMessage="1" showErrorMessage="1" error="You must select an option from the drop-down list." promptTitle="Entry 33: Behavioral Indicators" prompt="Green: Does the Individual meet the Employer's Expectations for Inter-Personal Skills, Communication, Timeliness, Hygiene, etc.?  Enter the percentage of time that Individual meets the Employer’s standards." sqref="J55">
      <formula1>$Q$1:$Q$13</formula1>
    </dataValidation>
    <dataValidation type="list" allowBlank="1" showInputMessage="1" showErrorMessage="1" error="You must select an option from the drop-down list." promptTitle="Entry 33: Job Task Quality" prompt="Green: Does the Individual meet the Employer's Expectations for job task quality?  What percentage of time does the Individual meet the quality standards of their co-workers in the same/similar position?" sqref="K55">
      <formula1>$Q$1:$Q$13</formula1>
    </dataValidation>
    <dataValidation type="list" allowBlank="1" showInputMessage="1" showErrorMessage="1" error="You must select an option from the drop-down list." promptTitle="Entry 33: Job Task Quantity" prompt="Green: Does the Individual meet the Employer's Expectations for job task quantity?  What percentage of time does the Individual meet the production standards of their co-workers in the same/similar position?" sqref="L55">
      <formula1>$Q$1:$Q$13</formula1>
    </dataValidation>
    <dataValidation type="list" allowBlank="1" showInputMessage="1" showErrorMessage="1" error="You must select an option from the drop-down list." promptTitle="Entry 32: Job Task Quantity" prompt="Green: Does the Individual meet the Employer's Expectations for job task quantity?  What percentage of time does the Individual meet the production standards of their co-workers in the same/similar position?" sqref="L54">
      <formula1>$Q$1:$Q$13</formula1>
    </dataValidation>
    <dataValidation type="list" allowBlank="1" showInputMessage="1" showErrorMessage="1" error="You must select an option from the drop-down list." promptTitle="Entry 32: Job Task Quality" prompt="Green: Does the Individual meet the Employer's Expectations for job task quality?  What percentage of time does the Individual meet the quality standards of their co-workers in the same/similar position?" sqref="K54">
      <formula1>$Q$1:$Q$13</formula1>
    </dataValidation>
    <dataValidation type="list" allowBlank="1" showInputMessage="1" showErrorMessage="1" error="You must select an option from the drop-down list." promptTitle="Entry 32: Behavioral Indicators" prompt="Green: Does the Individual meet the Employer's Expectations for Inter-Personal Skills, Communication, Timeliness, Hygiene, etc.?  Enter the percentage of time that Individual meets the Employer’s standards." sqref="J54">
      <formula1>$Q$1:$Q$13</formula1>
    </dataValidation>
    <dataValidation type="list" allowBlank="1" showInputMessage="1" showErrorMessage="1" error="You must select an option from the drop-down list." promptTitle="Entry 31: Behavioral Indicators" prompt="Green: Does the Individual meet the Employer's Expectations for Inter-Personal Skills, Communication, Timeliness, Hygiene, etc.?  Enter the percentage of time that Individual meets the Employer’s standards." sqref="J53">
      <formula1>$Q$1:$Q$13</formula1>
    </dataValidation>
    <dataValidation type="list" allowBlank="1" showInputMessage="1" showErrorMessage="1" error="You must select an option from the drop-down list." promptTitle="Entry 31: Job Task Quality" prompt="Green: Does the Individual meet the Employer's Expectations for job task quality?  What percentage of time does the Individual meet the quality standards of their co-workers in the same/similar position?" sqref="K53">
      <formula1>$Q$1:$Q$13</formula1>
    </dataValidation>
    <dataValidation type="list" allowBlank="1" showInputMessage="1" showErrorMessage="1" error="You must select an option from the drop-down list." promptTitle="Entry 31: Job Task Quantity" prompt="Green: Does the Individual meet the Employer's Expectations for job task quantity?  What percentage of time does the Individual meet the production standards of their co-workers in the same/similar position?" sqref="L53">
      <formula1>$Q$1:$Q$13</formula1>
    </dataValidation>
    <dataValidation type="list" allowBlank="1" showInputMessage="1" showErrorMessage="1" error="You must select an option from the drop-down list." promptTitle="Entry 30: Job Task Quantity" prompt="Green: Does the Individual meet the Employer's Expectations for job task quantity?  What percentage of time does the Individual meet the production standards of their co-workers in the same/similar position?" sqref="L52">
      <formula1>$Q$1:$Q$13</formula1>
    </dataValidation>
    <dataValidation type="list" allowBlank="1" showInputMessage="1" showErrorMessage="1" error="You must select an option from the drop-down list." promptTitle="Entry 30: Job Task Quality" prompt="Green: Does the Individual meet the Employer's Expectations for job task quality?  What percentage of time does the Individual meet the quality standards of their co-workers in the same/similar position?" sqref="K52">
      <formula1>$Q$1:$Q$13</formula1>
    </dataValidation>
    <dataValidation type="list" allowBlank="1" showInputMessage="1" showErrorMessage="1" error="You must select an option from the drop-down list." promptTitle="Entry 30: Behavioral Indicators" prompt="Green: Does the Individual meet the Employer's Expectations for Inter-Personal Skills, Communication, Timeliness, Hygiene, etc.?  Enter the percentage of time that Individual meets the Employer’s standards." sqref="J52">
      <formula1>$Q$1:$Q$13</formula1>
    </dataValidation>
    <dataValidation type="list" allowBlank="1" showInputMessage="1" showErrorMessage="1" error="You must select an option from the drop-down list." promptTitle="Entry 29: Behavioral Indicators" prompt="Green: Does the Individual meet the Employer's Expectations for Inter-Personal Skills, Communication, Timeliness, Hygiene, etc.?  Enter the percentage of time that Individual meets the Employer’s standards." sqref="J51">
      <formula1>$Q$1:$Q$13</formula1>
    </dataValidation>
    <dataValidation type="list" allowBlank="1" showInputMessage="1" showErrorMessage="1" error="You must select an option from the drop-down list." promptTitle="Entry 29: Job Task Quality" prompt="Green: Does the Individual meet the Employer's Expectations for job task quality?  What percentage of time does the Individual meet the quality standards of their co-workers in the same/similar position?" sqref="K51">
      <formula1>$Q$1:$Q$13</formula1>
    </dataValidation>
    <dataValidation type="list" allowBlank="1" showInputMessage="1" showErrorMessage="1" error="You must select an option from the drop-down list." promptTitle="Entry 29: Job Task Quantity" prompt="Green: Does the Individual meet the Employer's Expectations for job task quantity?  What percentage of time does the Individual meet the production standards of their co-workers in the same/similar position?" sqref="L51">
      <formula1>$Q$1:$Q$13</formula1>
    </dataValidation>
    <dataValidation type="list" allowBlank="1" showInputMessage="1" showErrorMessage="1" error="You must select an option from the drop-down list." promptTitle="Entry 28: Job Task Quantity" prompt="Green: Does the Individual meet the Employer's Expectations for job task quantity?  What percentage of time does the Individual meet the production standards of their co-workers in the same/similar position?" sqref="L50">
      <formula1>$Q$1:$Q$13</formula1>
    </dataValidation>
    <dataValidation type="list" allowBlank="1" showInputMessage="1" showErrorMessage="1" error="You must select an option from the drop-down list." promptTitle="Entry 28: Job Task Quality" prompt="Green: Does the Individual meet the Employer's Expectations for job task quality?  What percentage of time does the Individual meet the quality standards of their co-workers in the same/similar position?" sqref="K50">
      <formula1>$Q$1:$Q$13</formula1>
    </dataValidation>
    <dataValidation type="list" allowBlank="1" showInputMessage="1" showErrorMessage="1" error="You must select an option from the drop-down list." promptTitle="Entry 28: Behavioral Indicators" prompt="Green: Does the Individual meet the Employer's Expectations for Inter-Personal Skills, Communication, Timeliness, Hygiene, etc.?  Enter the percentage of time that Individual meets the Employer’s standards." sqref="J50">
      <formula1>$Q$1:$Q$13</formula1>
    </dataValidation>
    <dataValidation type="list" allowBlank="1" showInputMessage="1" showErrorMessage="1" error="You must select an option from the drop-down list." promptTitle="Entry 27: Behavioral Indicators" prompt="Green: Does the Individual meet the Employer's Expectations for Inter-Personal Skills, Communication, Timeliness, Hygiene, etc.?  Enter the percentage of time that Individual meets the Employer’s standards." sqref="J49">
      <formula1>$Q$1:$Q$13</formula1>
    </dataValidation>
    <dataValidation type="list" allowBlank="1" showInputMessage="1" showErrorMessage="1" error="You must select an option from the drop-down list." promptTitle="Entry 27: Job Task Quantity" prompt="Green: Does the Individual meet the Employer's Expectations for job task quantity?  What percentage of time does the Individual meet the production standards of their co-workers in the same/similar position?" sqref="L49">
      <formula1>$Q$1:$Q$13</formula1>
    </dataValidation>
    <dataValidation type="list" allowBlank="1" showInputMessage="1" showErrorMessage="1" error="You must select an option from the drop-down list." promptTitle="Entry 27: Job Task Quality" prompt="Green: Does the Individual meet the Employer's Expectations for job task quality?  What percentage of time does the Individual meet the quality standards of their co-workers in the same/similar position?" sqref="K49">
      <formula1>$Q$1:$Q$13</formula1>
    </dataValidation>
    <dataValidation type="list" allowBlank="1" showInputMessage="1" showErrorMessage="1" error="You must select an option from the drop-down list." promptTitle="Entry 26:  Behavioral Indicators" prompt="Green: Does the Individual meet the Employer's Expectations for Inter-Personal Skills, Communication, Timeliness, Hygiene, etc.?  Enter the percentage of time that Individual meets the Employer’s standards." sqref="J48">
      <formula1>$Q$1:$Q$13</formula1>
    </dataValidation>
    <dataValidation type="list" allowBlank="1" showInputMessage="1" showErrorMessage="1" error="You must select an option from the drop-down list." promptTitle="Entry 26: Job Task Quality" prompt="Green: Does the Individual meet the Employer's Expectations for job task quality?  What percentage of time does the Individual meet the quality standards of their co-workers in the same/similar position?" sqref="K48">
      <formula1>$Q$1:$Q$13</formula1>
    </dataValidation>
    <dataValidation type="list" allowBlank="1" showInputMessage="1" showErrorMessage="1" error="You must select an option from the drop-down list." promptTitle="Entry 26: Job Task Quantity" prompt="Green: Does the Individual meet the Employer's Expectations for job task quantity?  What percentage of time does the Individual meet the production standards of their co-workers in the same/similar position?" sqref="L48">
      <formula1>$Q$1:$Q$13</formula1>
    </dataValidation>
    <dataValidation type="list" allowBlank="1" showInputMessage="1" showErrorMessage="1" error="You must select an option from the drop-down list." promptTitle="Entry 24: Job Task Quantity" prompt="Green: Does the Individual meet the Employer's Expectations for job task quantity?  What percentage of time does the Individual meet the production standards of their co-workers in the same/similar position?" sqref="L46">
      <formula1>$Q$1:$Q$13</formula1>
    </dataValidation>
    <dataValidation type="list" allowBlank="1" showInputMessage="1" showErrorMessage="1" error="You must select an option from the drop-down list." promptTitle="Entry 24: Job Task Quality" prompt="Green: Does the Individual meet the Employer's Expectations for job task quality?  What percentage of time does the Individual meet the quality standards of their co-workers in the same/similar position?" sqref="K46">
      <formula1>$Q$1:$Q$13</formula1>
    </dataValidation>
    <dataValidation type="list" allowBlank="1" showInputMessage="1" showErrorMessage="1" error="You must select an option from the drop-down list." promptTitle="Entry 24: Behavioral Indicators" prompt="Green: Does the Individual meet the Employer's Expectations for Inter-Personal Skills, Communication, Timeliness, Hygiene, etc.?  Enter the percentage of time that Individual meets the Employer’s standards." sqref="J46">
      <formula1>$Q$1:$Q$13</formula1>
    </dataValidation>
    <dataValidation type="list" allowBlank="1" showInputMessage="1" showErrorMessage="1" error="You must select an option from the drop-down list." promptTitle="Entry 23: Behavioral Indicators" prompt="Green: Does the Individual meet the Employer's Expectations for Inter-Personal Skills, Communication, Timeliness, Hygiene, etc.?  Enter the percentage of time that Individual meets the Employer’s standards." sqref="J45">
      <formula1>$Q$1:$Q$13</formula1>
    </dataValidation>
    <dataValidation type="list" allowBlank="1" showInputMessage="1" showErrorMessage="1" error="You must select an option from the drop-down list." promptTitle="Entry 23: Job Task Quality" prompt="Green: Does the Individual meet the Employer's Expectations for job task quality?  What percentage of time does the Individual meet the quality standards of their co-workers in the same/similar position?" sqref="K45">
      <formula1>$Q$1:$Q$13</formula1>
    </dataValidation>
    <dataValidation type="list" allowBlank="1" showInputMessage="1" showErrorMessage="1" error="You must select an option from the drop-down list." promptTitle="Entry 23:  Job Task Quantity" prompt="Green: Does the Individual meet the Employer's Expectations for job task quantity?  What percentage of time does the Individual meet the production standards of their co-workers in the same/similar position?" sqref="L45">
      <formula1>$Q$1:$Q$13</formula1>
    </dataValidation>
    <dataValidation type="list" allowBlank="1" showInputMessage="1" showErrorMessage="1" error="You must select an option from the drop-down list." promptTitle="Entry 22: Job Task Quantity" prompt="Green: Does the Individual meet the Employer's Expectations for job task quantity?  What percentage of time does the Individual meet the production standards of their co-workers in the same/similar position?" sqref="L44">
      <formula1>$Q$1:$Q$13</formula1>
    </dataValidation>
    <dataValidation type="list" allowBlank="1" showInputMessage="1" showErrorMessage="1" error="You must select an option from the drop-down list." promptTitle="Entry 22: Job Task Quality" prompt="Green: Does the Individual meet the Employer's Expectations for job task quality?  What percentage of time does the Individual meet the quality standards of their co-workers in the same/similar position?" sqref="K44">
      <formula1>$Q$1:$Q$13</formula1>
    </dataValidation>
    <dataValidation type="list" allowBlank="1" showInputMessage="1" showErrorMessage="1" error="You must select an option from the drop-down list." promptTitle="Entry 22: Behavioral Indicators" prompt="Green: Does the Individual meet the Employer's Expectations for Inter-Personal Skills, Communication, Timeliness, Hygiene, etc.?  Enter the percentage of time that Individual meets the Employer’s standards." sqref="J44">
      <formula1>$Q$1:$Q$13</formula1>
    </dataValidation>
    <dataValidation type="list" allowBlank="1" showInputMessage="1" showErrorMessage="1" error="You must select an option from the drop-down list." promptTitle="Entry 21: Behavioral Indicators" prompt="Green: Does the Individual meet the Employer's Expectations for Inter-Personal Skills, Communication, Timeliness, Hygiene, etc.?  Enter the percentage of time that Individual meets the Employer’s standards." sqref="J43">
      <formula1>$Q$1:$Q$13</formula1>
    </dataValidation>
    <dataValidation type="list" allowBlank="1" showInputMessage="1" showErrorMessage="1" error="You must select an option from the drop-down list." promptTitle="Entry 21: Job Task Quality" prompt="Green: Does the Individual meet the Employer's Expectations for job task quality?  What percentage of time does the Individual meet the quality standards of their co-workers in the same/similar position?" sqref="K43">
      <formula1>$Q$1:$Q$13</formula1>
    </dataValidation>
    <dataValidation type="list" allowBlank="1" showInputMessage="1" showErrorMessage="1" error="You must select an option from the drop-down list." promptTitle="Entry 21: Job Task Quantity" prompt="Green: Does the Individual meet the Employer's Expectations for job task quantity?  What percentage of time does the Individual meet the production standards of their co-workers in the same/similar position?" sqref="L43">
      <formula1>$Q$1:$Q$13</formula1>
    </dataValidation>
    <dataValidation type="list" allowBlank="1" showInputMessage="1" showErrorMessage="1" error="You must select an option from the drop-down list." promptTitle="Entry 20: Job Task Quantity" prompt="Green: Does the Individual meet the Employer's Expectations for job task quantity?  What percentage of time does the Individual meet the production standards of their co-workers in the same/similar position?" sqref="L42">
      <formula1>$Q$1:$Q$13</formula1>
    </dataValidation>
    <dataValidation type="list" allowBlank="1" showInputMessage="1" showErrorMessage="1" error="You must select an option from the drop-down list." promptTitle="Entry 20: Job Task Quality" prompt="Green: Does the Individual meet the Employer's Expectations for job task quality?  What percentage of time does the Individual meet the quality standards of their co-workers in the same/similar position?" sqref="K42">
      <formula1>$Q$1:$Q$13</formula1>
    </dataValidation>
    <dataValidation type="list" allowBlank="1" showInputMessage="1" showErrorMessage="1" error="You must select an option from the drop-down list." promptTitle="Entry 20: Behavioral Indicators" prompt="Green: Does the Individual meet the Employer's Expectations for Inter-Personal Skills, Communication, Timeliness, Hygiene, etc.?  Enter the percentage of time that Individual meets the Employer’s standards." sqref="J42">
      <formula1>$Q$1:$Q$13</formula1>
    </dataValidation>
    <dataValidation type="list" allowBlank="1" showInputMessage="1" showErrorMessage="1" error="You must select an option from the drop-down list." promptTitle="Entry 19: Behavioral Indicators" prompt="Green: Does the Individual meet the Employer's Expectations for Inter-Personal Skills, Communication, Timeliness, Hygiene, etc.?  Enter the percentage of time that Individual meets the Employer’s standards." sqref="J41">
      <formula1>$Q$1:$Q$13</formula1>
    </dataValidation>
    <dataValidation type="list" allowBlank="1" showInputMessage="1" showErrorMessage="1" error="You must select an option from the drop-down list." promptTitle="Entry 19: Job Task Quality" prompt="Green: Does the Individual meet the Employer's Expectations for job task quality?  What percentage of time does the Individual meet the quality standards of their co-workers in the same/similar position?" sqref="K41">
      <formula1>$Q$1:$Q$13</formula1>
    </dataValidation>
    <dataValidation type="list" allowBlank="1" showInputMessage="1" showErrorMessage="1" error="You must select an option from the drop-down list." promptTitle="Entry 19: Job Task Quantity" prompt="Green: Does the Individual meet the Employer's Expectations for job task quantity?  What percentage of time does the Individual meet the production standards of their co-workers in the same/similar position?" sqref="L41">
      <formula1>$Q$1:$Q$13</formula1>
    </dataValidation>
    <dataValidation type="list" allowBlank="1" showInputMessage="1" showErrorMessage="1" error="You must select an option from the drop-down list." promptTitle="Entry 18: Job Task Quantity" prompt="Green: Does the Individual meet the Employer's Expectations for job task quantity?  What percentage of time does the Individual meet the production standards of their co-workers in the same/similar position?" sqref="L40">
      <formula1>$Q$1:$Q$13</formula1>
    </dataValidation>
    <dataValidation type="list" allowBlank="1" showInputMessage="1" showErrorMessage="1" error="You must select an option from the drop-down list." promptTitle="Entry 18: Job Task Quality" prompt="Green: Does the Individual meet the Employer's Expectations for job task quality?  What percentage of time does the Individual meet the quality standards of their co-workers in the same/similar position?" sqref="K40">
      <formula1>$Q$1:$Q$13</formula1>
    </dataValidation>
    <dataValidation type="list" allowBlank="1" showInputMessage="1" showErrorMessage="1" error="You must select an option from the drop-down list." promptTitle="Entry 18: Behavioral Indicators" prompt="Green: Does the Individual meet the Employer's Expectations for Inter-Personal Skills, Communication, Timeliness, Hygiene, etc.?  Enter the percentage of time that Individual meets the Employer’s standards." sqref="J40">
      <formula1>$Q$1:$Q$13</formula1>
    </dataValidation>
    <dataValidation type="list" allowBlank="1" showInputMessage="1" showErrorMessage="1" error="You must select an option from the drop-down list." promptTitle="Entry 17: Behavioral Indicators" prompt="Green: Does the Individual meet the Employer's Expectations for Inter-Personal Skills, Communication, Timeliness, Hygiene, etc.?  Enter the percentage of time that Individual meets the Employer’s standards." sqref="J39">
      <formula1>$Q$1:$Q$13</formula1>
    </dataValidation>
    <dataValidation type="list" allowBlank="1" showInputMessage="1" showErrorMessage="1" error="You must select an option from the drop-down list." promptTitle="Entry 17: Job Task Quality" prompt="Green: Does the Individual meet the Employer's Expectations for job task quality?  What percentage of time does the Individual meet the quality standards of their co-workers in the same/similar position?" sqref="K39">
      <formula1>$Q$1:$Q$13</formula1>
    </dataValidation>
    <dataValidation type="list" allowBlank="1" showInputMessage="1" showErrorMessage="1" error="You must select an option from the drop-down list." promptTitle="Entry 17: Job Task Quantity" prompt="Green: Does the Individual meet the Employer's Expectations for job task quantity?  What percentage of time does the Individual meet the production standards of their co-workers in the same/similar position?" sqref="L39">
      <formula1>$Q$1:$Q$13</formula1>
    </dataValidation>
    <dataValidation type="list" allowBlank="1" showInputMessage="1" showErrorMessage="1" error="You must select an option from the drop-down list." promptTitle="Entry 16: Job Task Quantity" prompt="Green: Does the Individual meet the Employer's Expectations for job task quantity?  What percentage of time does the Individual meet the production standards of their co-workers in the same/similar position?" sqref="L38">
      <formula1>$Q$1:$Q$13</formula1>
    </dataValidation>
    <dataValidation type="list" allowBlank="1" showInputMessage="1" showErrorMessage="1" error="You must select an option from the drop-down list." promptTitle="Entry 16: Job Task Quality" prompt="Green: Does the Individual meet the Employer's Expectations for job task quality?  What percentage of time does the Individual meet the quality standards of their co-workers in the same/similar position?" sqref="K38">
      <formula1>$Q$1:$Q$13</formula1>
    </dataValidation>
    <dataValidation type="list" allowBlank="1" showInputMessage="1" showErrorMessage="1" error="You must select an option from the drop-down list." promptTitle="Entry 16: Behavioral Indicators" prompt="Green: Does the Individual meet the Employer's Expectations for Inter-Personal Skills, Communication, Timeliness, Hygiene, etc.?  Enter the percentage of time that Individual meets the Employer’s standards." sqref="J38">
      <formula1>$Q$1:$Q$13</formula1>
    </dataValidation>
    <dataValidation type="list" allowBlank="1" showInputMessage="1" showErrorMessage="1" error="You must select an option from the drop-down list." promptTitle="Entry 15: Behavioral Indicators" prompt="Green: Does the Individual meet the Employer's Expectations for Inter-Personal Skills, Communication, Timeliness, Hygiene, etc.?  Enter the percentage of time that Individual meets the Employer’s standards." sqref="J37">
      <formula1>$Q$1:$Q$13</formula1>
    </dataValidation>
    <dataValidation type="list" allowBlank="1" showInputMessage="1" showErrorMessage="1" error="You must select an option from the drop-down list." promptTitle="Entry 15: Job Task Quality" prompt="Green: Does the Individual meet the Employer's Expectations for job task quality?  What percentage of time does the Individual meet the quality standards of their co-workers in the same/similar position?" sqref="K37">
      <formula1>$Q$1:$Q$13</formula1>
    </dataValidation>
    <dataValidation type="list" allowBlank="1" showInputMessage="1" showErrorMessage="1" error="You must select an option from the drop-down list." promptTitle="Entry 15: Job Task Quantity" prompt="Green: Does the Individual meet the Employer's Expectations for job task quantity?  What percentage of time does the Individual meet the production standards of their co-workers in the same/similar position?" sqref="L37">
      <formula1>$Q$1:$Q$13</formula1>
    </dataValidation>
    <dataValidation type="list" allowBlank="1" showInputMessage="1" showErrorMessage="1" error="You must select an option from the drop-down list." promptTitle="Entry 14: Job Task Quantity" prompt="Green: Does the Individual meet the Employer's Expectations for job task quantity?  What percentage of time does the Individual meet the production standards of their co-workers in the same/similar position?" sqref="L36">
      <formula1>$Q$1:$Q$13</formula1>
    </dataValidation>
    <dataValidation type="list" allowBlank="1" showInputMessage="1" showErrorMessage="1" error="You must select an option from the drop-down list." promptTitle="Entry 14: Job Task Quality" prompt="Green: Does the Individual meet the Employer's Expectations for job task quality?  What percentage of time does the Individual meet the quality standards of their co-workers in the same/similar position?" sqref="K36">
      <formula1>$Q$1:$Q$13</formula1>
    </dataValidation>
    <dataValidation type="list" allowBlank="1" showInputMessage="1" showErrorMessage="1" error="You must select an option from the drop-down list." promptTitle="Entry 14: Behavioral Indicators" prompt="Green: Does the Individual meet the Employer's Expectations for Inter-Personal Skills, Communication, Timeliness, Hygiene, etc.?  Enter the percentage of time that Individual meets the Employer’s standards." sqref="J36">
      <formula1>$Q$1:$Q$13</formula1>
    </dataValidation>
    <dataValidation type="list" allowBlank="1" showInputMessage="1" showErrorMessage="1" error="You must select an option from the drop-down list." promptTitle="Entry 13: Job Task Quantity" prompt="Green: Does the Individual meet the Employer's Expectations for job task quantity?  What percentage of time does the Individual meet the production standards of their co-workers in the same/similar position?" sqref="L35">
      <formula1>$Q$1:$Q$13</formula1>
    </dataValidation>
    <dataValidation type="list" allowBlank="1" showInputMessage="1" showErrorMessage="1" error="You must select an option from the drop-down list." promptTitle="Entry 13: Job Task Quality" prompt="Green: Does the Individual meet the Employer's Expectations for job task quality?  What percentage of time does the Individual meet the quality standards of their co-workers in the same/similar position?" sqref="K35">
      <formula1>$Q$1:$Q$13</formula1>
    </dataValidation>
    <dataValidation type="list" allowBlank="1" showInputMessage="1" showErrorMessage="1" error="You must select an option from the drop-down list." promptTitle="Entry 13: Behavioral Indicators" prompt="Green: Does the Individual meet the Employer's Expectations for Inter-Personal Skills, Communication, Timeliness, Hygiene, etc.?  Enter the percentage of time that Individual meets the Employer’s standards." sqref="J35">
      <formula1>$Q$1:$Q$13</formula1>
    </dataValidation>
    <dataValidation type="list" allowBlank="1" showInputMessage="1" showErrorMessage="1" error="You must select an option from the drop-down list." promptTitle="Entry 12: Behavioral Indicators" prompt="Green: Does the Individual meet the Employer's Expectations for Inter-Personal Skills, Communication, Timeliness, Hygiene, etc.?  Enter the percentage of time that Individual meets the Employer’s standards." sqref="J34">
      <formula1>$Q$1:$Q$13</formula1>
    </dataValidation>
    <dataValidation type="list" allowBlank="1" showInputMessage="1" showErrorMessage="1" error="You must select an option from the drop-down list." promptTitle="Entry 12: Job Task Quality" prompt="Green: Does the Individual meet the Employer's Expectations for job task quality?  What percentage of time does the Individual meet the quality standards of their co-workers in the same/similar position?" sqref="K34">
      <formula1>$Q$1:$Q$13</formula1>
    </dataValidation>
    <dataValidation type="list" allowBlank="1" showInputMessage="1" showErrorMessage="1" error="You must select an option from the drop-down list." promptTitle="Entry 12: Job Task Quantity" prompt="Green: Does the Individual meet the Employer's Expectations for job task quantity?  What percentage of time does the Individual meet the production standards of their co-workers in the same/similar position?" sqref="L34">
      <formula1>$Q$1:$Q$13</formula1>
    </dataValidation>
    <dataValidation type="list" allowBlank="1" showInputMessage="1" showErrorMessage="1" error="You must select an option from the drop-down list." promptTitle="Entry 11: Job Task Quantity" prompt="Green: Does the Individual meet the Employer's Expectations for job task quantity?  What percentage of time does the Individual meet the production standards of their co-workers in the same/similar position?" sqref="L33">
      <formula1>$Q$1:$Q$13</formula1>
    </dataValidation>
    <dataValidation type="list" allowBlank="1" showInputMessage="1" showErrorMessage="1" error="You must select an option from the drop-down list." promptTitle="Entry 11: Job Task Quality" prompt="Green: Does the Individual meet the Employer's Expectations for job task quality?  What percentage of time does the Individual meet the quality standards of their co-workers in the same/similar position?" sqref="K33">
      <formula1>$Q$1:$Q$13</formula1>
    </dataValidation>
    <dataValidation type="list" allowBlank="1" showInputMessage="1" showErrorMessage="1" error="You must select an option from the drop-down list." promptTitle="Entry 11: Behavioral Indicators" prompt="Green: Does the Individual meet the Employer's Expectations for Inter-Personal Skills, Communication, Timeliness, Hygiene, etc.?  Enter the percentage of time that Individual meets the Employer’s standards." sqref="J33">
      <formula1>$Q$1:$Q$13</formula1>
    </dataValidation>
    <dataValidation type="list" allowBlank="1" showInputMessage="1" showErrorMessage="1" error="You must select an option from the drop-down list." promptTitle="Entry 10: Behavioral Indicators" prompt="Green: Does the Individual meet the Employer's Expectations for Inter-Personal Skills, Communication, Timeliness, Hygiene, etc.?  Enter the percentage of time that Individual meets the Employer’s standards." sqref="J32">
      <formula1>$Q$1:$Q$13</formula1>
    </dataValidation>
    <dataValidation type="list" allowBlank="1" showInputMessage="1" showErrorMessage="1" error="You must select an option from the drop-down list." promptTitle="Entry 10: Job Task Quality" prompt="Green: Does the Individual meet the Employer's Expectations for job task quality?  What percentage of time does the Individual meet the quality standards of their co-workers in the same/similar position?" sqref="K32">
      <formula1>$Q$1:$Q$13</formula1>
    </dataValidation>
    <dataValidation type="list" allowBlank="1" showInputMessage="1" showErrorMessage="1" error="You must select an option from the drop-down list." promptTitle="Entry 10: Job Task Quantity" prompt="Green: Does the Individual meet the Employer's Expectations for job task quantity?  What percentage of time does the Individual meet the production standards of their co-workers in the same/similar position?" sqref="L32">
      <formula1>$Q$1:$Q$13</formula1>
    </dataValidation>
    <dataValidation type="list" allowBlank="1" showInputMessage="1" showErrorMessage="1" error="You must select an option from the drop-down list." promptTitle="Entry 9: Job Task Quantity" prompt="Green: Does the Individual meet the Employer's Expectations for job task quantity?  What percentage of time does the Individual meet the production standards of their co-workers in the same/similar position?" sqref="L31">
      <formula1>$Q$1:$Q$13</formula1>
    </dataValidation>
    <dataValidation type="list" allowBlank="1" showInputMessage="1" showErrorMessage="1" error="You must select an option from the drop-down list." promptTitle="Entry 9: Job Task Quality" prompt="Green: Does the Individual meet the Employer's Expectations for job task quality?  What percentage of time does the Individual meet the quality standards of their co-workers in the same/similar position?" sqref="K31">
      <formula1>$Q$1:$Q$13</formula1>
    </dataValidation>
    <dataValidation type="list" allowBlank="1" showInputMessage="1" showErrorMessage="1" error="You must select an option from the drop-down list." promptTitle="Entry 9: Behavioral Indicators" prompt="Green: Does the Individual meet the Employer's Expectations for Inter-Personal Skills, Communication, Timeliness, Hygiene, etc.?  Enter the percentage of time that Individual meets the Employer’s standards." sqref="J31">
      <formula1>$Q$1:$Q$13</formula1>
    </dataValidation>
    <dataValidation type="list" allowBlank="1" showInputMessage="1" showErrorMessage="1" error="You must select an option from the drop-down list." promptTitle="Entry 8: Job Task Quantity" prompt="Green: Does the Individual meet the Employer's Expectations for job task quantity?  What percentage of time does the Individual meet the production standards of their co-workers in the same/similar position?" sqref="L30">
      <formula1>$Q$1:$Q$13</formula1>
    </dataValidation>
    <dataValidation type="list" allowBlank="1" showInputMessage="1" showErrorMessage="1" error="You must select an option from the drop-down list." promptTitle="Entry 8: Job Task Quality" prompt="Green: Does the Individual meet the Employer's Expectations for job task quality?  What percentage of time does the Individual meet the quality standards of their co-workers in the same/similar position?" sqref="K30">
      <formula1>$Q$1:$Q$13</formula1>
    </dataValidation>
    <dataValidation type="list" allowBlank="1" showInputMessage="1" showErrorMessage="1" error="You must select an option from the drop-down list." promptTitle="Entry 8: Behavioral Indicators" prompt="Green: Does the Individual meet the Employer's Expectations for Inter-Personal Skills, Communication, Timeliness, Hygiene, etc.?  Enter the percentage of time that Individual meets the Employer’s standards." sqref="J30">
      <formula1>$Q$1:$Q$13</formula1>
    </dataValidation>
    <dataValidation type="list" allowBlank="1" showInputMessage="1" showErrorMessage="1" error="You must select an option from the drop-down list." promptTitle="Entry 7: Job Task Quantity" prompt="Green: Does the Individual meet the Employer's Expectations for job task quantity?  What percentage of time does the Individual meet the production standards of their co-workers in the same/similar position?" sqref="L29">
      <formula1>$Q$1:$Q$13</formula1>
    </dataValidation>
    <dataValidation type="list" allowBlank="1" showInputMessage="1" showErrorMessage="1" error="You must select an option from the drop-down list." promptTitle="Entry 7: Job Task Quality" prompt="Green: Does the Individual meet the Employer's Expectations for job task quality?  What percentage of time does the Individual meet the quality standards of their co-workers in the same/similar position?" sqref="K29">
      <formula1>$Q$1:$Q$13</formula1>
    </dataValidation>
    <dataValidation type="list" allowBlank="1" showInputMessage="1" showErrorMessage="1" error="You must select an option from the drop-down list." promptTitle="Entry 7: Behavioral Indicators" prompt="Green: Does the Individual meet the Employer's Expectations for Inter-Personal Skills, Communication, Timeliness, Hygiene, etc.?  Enter the percentage of time that Individual meets the Employer’s standards." sqref="J29">
      <formula1>$Q$1:$Q$13</formula1>
    </dataValidation>
    <dataValidation type="list" allowBlank="1" showInputMessage="1" showErrorMessage="1" error="You must select an option from the drop-down list." promptTitle="Entry 6: Job Task Quantity" prompt="Green: Does the Individual meet the Employer's Expectations for job task quantity?  What percentage of time does the Individual meet the production standards of their co-workers in the same/similar position?" sqref="L28">
      <formula1>$Q$1:$Q$13</formula1>
    </dataValidation>
    <dataValidation type="list" allowBlank="1" showInputMessage="1" showErrorMessage="1" error="You must select an option from the drop-down list." promptTitle="Entry 6: Job Task Quality" prompt="Green: Does the Individual meet the Employer's Expectations for job task quality?  What percentage of time does the Individual meet the quality standards of their co-workers in the same/similar position?" sqref="K28">
      <formula1>$Q$1:$Q$13</formula1>
    </dataValidation>
    <dataValidation type="list" allowBlank="1" showInputMessage="1" showErrorMessage="1" error="You must select an option from the drop-down list." promptTitle="Entry 6: Behavioral Indicators" prompt="Green: Does the Individual meet the Employer's Expectations for Inter-Personal Skills, Communication, Timeliness, Hygiene, etc.?  Enter the percentage of time that Individual meets the Employer’s standards." sqref="J28">
      <formula1>$Q$1:$Q$13</formula1>
    </dataValidation>
    <dataValidation type="list" allowBlank="1" showInputMessage="1" showErrorMessage="1" error="You must select an option from the drop-down list." promptTitle="Entry 5: Job Task Quantity" prompt="Green: Does the Individual meet the Employer's Expectations for job task quantity?  What percentage of time does the Individual meet the production standards of their co-workers in the same/similar position?" sqref="L27">
      <formula1>$Q$1:$Q$13</formula1>
    </dataValidation>
    <dataValidation type="list" allowBlank="1" showInputMessage="1" showErrorMessage="1" error="You must select an option from the drop-down list." promptTitle="Entry 5: Job Task Quality" prompt="Green: Does the Individual meet the Employer's Expectations for job task quality?  What percentage of time does the Individual meet the quality standards of their co-workers in the same/similar position?" sqref="K27">
      <formula1>$Q$1:$Q$13</formula1>
    </dataValidation>
    <dataValidation type="list" allowBlank="1" showInputMessage="1" showErrorMessage="1" error="You must select an option from the drop-down list." promptTitle="Entry 5: Behavioral Indicators" prompt="Green: Does the Individual meet the Employer's Expectations for Inter-Personal Skills, Communication, Timeliness, Hygiene, etc.?  Enter the percentage of time that Individual meets the Employer’s standards." sqref="J27">
      <formula1>$Q$1:$Q$13</formula1>
    </dataValidation>
    <dataValidation type="list" allowBlank="1" showInputMessage="1" showErrorMessage="1" error="You must select an option from the drop-down list." promptTitle="Entry 4: Job Task Quantity" prompt="Green: Does the Individual meet the Employer's Expectations for job task quantity?  What percentage of time does the Individual meet the production standards of their co-workers in the same/similar position?" sqref="L26">
      <formula1>$Q$1:$Q$13</formula1>
    </dataValidation>
    <dataValidation type="list" allowBlank="1" showInputMessage="1" showErrorMessage="1" error="You must select an option from the drop-down list." promptTitle="Entry 4: Job Task Quality" prompt="Green: Does the Individual meet the Employer's Expectations for job task quality?  What percentage of time does the Individual meet the quality standards of their co-workers in the same/similar position?" sqref="K26">
      <formula1>$Q$1:$Q$13</formula1>
    </dataValidation>
    <dataValidation type="list" allowBlank="1" showInputMessage="1" showErrorMessage="1" error="You must select an option from the drop-down list." promptTitle="Entry 4: Behavioral Indicators" prompt="Green: Does the Individual meet the Employer's Expectations for Inter-Personal Skills, Communication, Timeliness, Hygiene, etc.?  Enter the percentage of time that Individual meets the Employer’s standards." sqref="J26">
      <formula1>$Q$1:$Q$13</formula1>
    </dataValidation>
    <dataValidation type="list" allowBlank="1" showInputMessage="1" showErrorMessage="1" error="You must select an option from the drop-down list." promptTitle="Entry 3: Job Task Quantity" prompt="Green: Does the Individual meet the Employer's Expectations for job task quantity?  What percentage of time does the Individual meet the production standards of their co-workers in the same/similar position?" sqref="L25">
      <formula1>$Q$1:$Q$13</formula1>
    </dataValidation>
    <dataValidation type="list" allowBlank="1" showInputMessage="1" showErrorMessage="1" error="You must select an option from the drop-down list." promptTitle="Entry 3: Job Task Quality" prompt="Green: Does the Individual meet the Employer's Expectations for job task quality?  What percentage of time does the Individual meet the quality standards of their co-workers in the same/similar position?" sqref="K25">
      <formula1>$Q$1:$Q$13</formula1>
    </dataValidation>
    <dataValidation type="list" allowBlank="1" showInputMessage="1" showErrorMessage="1" error="You must select an option from the drop-down list." promptTitle="Entry 3: Behavioral Indicators" prompt="Green: Does the Individual meet the Employer's Expectations for Inter-Personal Skills, Communication, Timeliness, Hygiene, etc.?  Enter the percentage of time that Individual meets the Employer’s standards." sqref="J25">
      <formula1>$Q$1:$Q$13</formula1>
    </dataValidation>
    <dataValidation type="list" allowBlank="1" showInputMessage="1" showErrorMessage="1" error="You must select an option from the drop-down list." promptTitle="Entry 2: Job Task Quantity" prompt="Green: Does the Individual meet the Employer's Expectations for job task quantity?  What percentage of time does the Individual meet the production standards of their co-workers in the same/similar position?" sqref="L24">
      <formula1>$Q$1:$Q$13</formula1>
    </dataValidation>
    <dataValidation type="list" allowBlank="1" showInputMessage="1" showErrorMessage="1" error="You must select an option from the drop-down list." promptTitle="Entry 2: Job Task Quality" prompt="Green: Does the Individual meet the Employer's Expectations for job task quality?  What percentage of time does the Individual meet the quality standards of their co-workers in the same/similar position?" sqref="K24">
      <formula1>$Q$1:$Q$13</formula1>
    </dataValidation>
    <dataValidation type="list" allowBlank="1" showInputMessage="1" showErrorMessage="1" error="You must select an option from the drop-down list." promptTitle="Entry 2: Behavioral Indicators" prompt="Green: Does the Individual meet the Employer's Expectations for Inter-Personal Skills, Communication, Timeliness, Hygiene, etc.?  Enter the percentage of time that Individual meets the Employer’s standards." sqref="J24">
      <formula1>$Q$1:$Q$13</formula1>
    </dataValidation>
    <dataValidation type="list" allowBlank="1" showInputMessage="1" showErrorMessage="1" error="You must select an option from the drop-down list." promptTitle="Entry 1: Contact Method" prompt="Green: Indicate the method of contact in this field, choices are: Email, In Person, Letter, Other, Remote, Service, Telephone, or Text." sqref="I23">
      <formula1>$U$1:$U$9</formula1>
    </dataValidation>
    <dataValidation type="list" allowBlank="1" showInputMessage="1" showErrorMessage="1" error="You must select an option from the drop-down list." promptTitle="Entry 2: Contact Method" prompt="Green: Indicate the method of contact in this field, choices are: Email, In Person, Letter, Other, Remote, Service, Telephone, or Text." sqref="I24">
      <formula1>$U$1:$U$9</formula1>
    </dataValidation>
    <dataValidation type="list" allowBlank="1" showInputMessage="1" showErrorMessage="1" error="You must select an option from the drop-down list." promptTitle="Entry 3: Contact Method" prompt="Green: Indicate the method of contact in this field, choices are: Email, In Person, Letter, Other, Remote, Service, Telephone, or Text." sqref="I25">
      <formula1>$U$1:$U$9</formula1>
    </dataValidation>
    <dataValidation type="list" allowBlank="1" showInputMessage="1" showErrorMessage="1" error="You must select an option from the drop-down list." promptTitle="Entry 4: Contact Method" prompt="Green: Indicate the method of contact in this field, choices are: Email, In Person, Letter, Other, Remote, Service, Telephone, or Text." sqref="I26">
      <formula1>$U$1:$U$9</formula1>
    </dataValidation>
    <dataValidation type="list" allowBlank="1" showInputMessage="1" showErrorMessage="1" error="You must select an option from the drop-down list." promptTitle="Entry 5: Contact Method" prompt="Green: Indicate the method of contact in this field, choices are: Email, In Person, Letter, Other, Remote, Service, Telephone, or Text." sqref="I27">
      <formula1>$U$1:$U$9</formula1>
    </dataValidation>
    <dataValidation type="list" allowBlank="1" showInputMessage="1" showErrorMessage="1" error="You must select an option from the drop-down list." promptTitle="Entry 6: Contact Method" prompt="Green: Indicate the method of contact in this field, choices are: Email, In Person, Letter, Other, Remote, Service, Telephone, or Text." sqref="I28">
      <formula1>$U$1:$U$9</formula1>
    </dataValidation>
    <dataValidation type="list" allowBlank="1" showInputMessage="1" showErrorMessage="1" error="You must select an option from the drop-down list." promptTitle="Entry 7: Contact Method" prompt="Green: Indicate the method of contact in this field, choices are: Email, In Person, Letter, Other, Remote, Service, Telephone, or Text." sqref="I29">
      <formula1>$U$1:$U$9</formula1>
    </dataValidation>
    <dataValidation type="list" allowBlank="1" showInputMessage="1" showErrorMessage="1" error="You must select an option from the drop-down list." promptTitle="Entry 8: Contact Method" prompt="Green: Indicate the method of contact in this field, choices are: Email, In Person, Letter, Other, Remote, Service, Telephone, or Text." sqref="I30">
      <formula1>$U$1:$U$9</formula1>
    </dataValidation>
    <dataValidation type="list" allowBlank="1" showInputMessage="1" showErrorMessage="1" error="You must select an option from the drop-down list." promptTitle="Entry 9: Contact Method" prompt="Green: Indicate the method of contact in this field, choices are: Email, In Person, Letter, Other, Remote, Service, Telephone, or Text." sqref="I31">
      <formula1>$U$1:$U$9</formula1>
    </dataValidation>
    <dataValidation type="list" allowBlank="1" showInputMessage="1" showErrorMessage="1" error="You must select an option from the drop-down list." promptTitle="Entry 10: Contact Method" prompt="Green: Indicate the method of contact in this field, choices are: Email, In Person, Letter, Other, Remote, Service, Telephone, or Text." sqref="I32">
      <formula1>$U$1:$U$9</formula1>
    </dataValidation>
    <dataValidation type="list" allowBlank="1" showInputMessage="1" showErrorMessage="1" error="You must select an option from the drop-down list." promptTitle="Entry 11: Contact Method" prompt="Green: Indicate the method of contact in this field, choices are: Email, In Person, Letter, Other, Remote, Service, Telephone, or Text." sqref="I33">
      <formula1>$U$1:$U$9</formula1>
    </dataValidation>
    <dataValidation type="list" allowBlank="1" showInputMessage="1" showErrorMessage="1" error="You must select an option from the drop-down list." promptTitle="Entry 12: Contact Method" prompt="Green: Indicate the method of contact in this field, choices are: Email, In Person, Letter, Other, Remote, Service, Telephone, or Text." sqref="I34">
      <formula1>$U$1:$U$9</formula1>
    </dataValidation>
    <dataValidation type="list" allowBlank="1" showInputMessage="1" showErrorMessage="1" error="You must select an option from the drop-down list." promptTitle="Entry 13: Contact Method" prompt="Green: Indicate the method of contact in this field, choices are: Email, In Person, Letter, Other, Remote, Service, Telephone, or Text." sqref="I35">
      <formula1>$U$1:$U$9</formula1>
    </dataValidation>
    <dataValidation type="list" allowBlank="1" showInputMessage="1" showErrorMessage="1" error="You must select an option from the drop-down list." promptTitle="Entry 14: Contact Method" prompt="Green: Indicate the method of contact in this field, choices are: Email, In Person, Letter, Other, Remote, Service, Telephone, or Text." sqref="I36">
      <formula1>$U$1:$U$9</formula1>
    </dataValidation>
    <dataValidation type="list" allowBlank="1" showInputMessage="1" showErrorMessage="1" error="You must select an option from the drop-down list." promptTitle="Entry 15: Contact Method" prompt="Green: Indicate the method of contact in this field, choices are: Email, In Person, Letter, Other, Remote, Service, Telephone, or Text." sqref="I37">
      <formula1>$U$1:$U$9</formula1>
    </dataValidation>
    <dataValidation type="list" allowBlank="1" showInputMessage="1" showErrorMessage="1" error="You must select an option from the drop-down list." promptTitle="Entry16: Contact Method" prompt="Green: Indicate the method of contact in this field, choices are: Email, In Person, Letter, Other, Remote, Service, Telephone, or Text." sqref="I38">
      <formula1>$U$1:$U$9</formula1>
    </dataValidation>
    <dataValidation type="list" allowBlank="1" showInputMessage="1" showErrorMessage="1" error="You must select an option from the drop-down list." promptTitle="Entry 17: Contact Method" prompt="Green: Indicate the method of contact in this field, choices are: Email, In Person, Letter, Other, Remote, Service, Telephone, or Text." sqref="I39">
      <formula1>$U$1:$U$9</formula1>
    </dataValidation>
    <dataValidation type="list" allowBlank="1" showInputMessage="1" showErrorMessage="1" error="You must select an option from the drop-down list." promptTitle="Entry 18: Contact Method" prompt="Green: Indicate the method of contact in this field, choices are: Email, In Person, Letter, Other, Remote, Service, Telephone, or Text." sqref="I40">
      <formula1>$U$1:$U$9</formula1>
    </dataValidation>
    <dataValidation type="list" allowBlank="1" showInputMessage="1" showErrorMessage="1" error="You must select an option from the drop-down list." promptTitle="Entry 19: Contact Method" prompt="Green: Indicate the method of contact in this field, choices are: Email, In Person, Letter, Other, Remote, Service, Telephone, or Text." sqref="I41">
      <formula1>$U$1:$U$9</formula1>
    </dataValidation>
    <dataValidation type="list" allowBlank="1" showInputMessage="1" showErrorMessage="1" error="You must select an option from the drop-down list." promptTitle="Entry 20: Contact Method" prompt="Green: Indicate the method of contact in this field, choices are: Email, In Person, Letter, Other, Remote, Service, Telephone, or Text." sqref="I42">
      <formula1>$U$1:$U$9</formula1>
    </dataValidation>
    <dataValidation type="list" allowBlank="1" showInputMessage="1" showErrorMessage="1" error="You must select an option from the drop-down list." promptTitle="Entry 21: Contact Method" prompt="Green: Indicate the method of contact in this field, choices are: Email, In Person, Letter, Other, Remote, Service, Telephone, or Text." sqref="I43">
      <formula1>$U$1:$U$9</formula1>
    </dataValidation>
    <dataValidation type="list" allowBlank="1" showInputMessage="1" showErrorMessage="1" error="You must select an option from the drop-down list." promptTitle="Entry 22: Contact Method" prompt="Green: Indicate the method of contact in this field, choices are: Email, In Person, Letter, Other, Remote, Service, Telephone, or Text." sqref="I44">
      <formula1>$U$1:$U$9</formula1>
    </dataValidation>
    <dataValidation type="list" allowBlank="1" showInputMessage="1" showErrorMessage="1" error="You must select an option from the drop-down list." promptTitle="Entry 23: Contact Method" prompt="Green: Indicate the method of contact in this field, choices are: Email, In Person, Letter, Other, Remote, Service, Telephone, or Text." sqref="I45">
      <formula1>$U$1:$U$9</formula1>
    </dataValidation>
    <dataValidation type="list" allowBlank="1" showInputMessage="1" showErrorMessage="1" error="You must select an option from the drop-down list." promptTitle="Entry 24: Contact Method" prompt="Green: Indicate the method of contact in this field, choices are: Email, In Person, Letter, Other, Remote, Service, Telephone, or Text." sqref="I46">
      <formula1>$U$1:$U$9</formula1>
    </dataValidation>
    <dataValidation type="list" allowBlank="1" showInputMessage="1" showErrorMessage="1" error="You must select an option from the drop-down list." promptTitle="Entry 25: Contact Method" prompt="Green: Indicate the method of contact in this field, choices are: Email, In Person, Letter, Other, Remote, Service, Telephone, or Text." sqref="I47">
      <formula1>$U$1:$U$9</formula1>
    </dataValidation>
    <dataValidation type="list" allowBlank="1" showInputMessage="1" showErrorMessage="1" error="You must select an option from the drop-down list." promptTitle="Entry 26: Contact Method" prompt="Green: Indicate the method of contact in this field, choices are: Email, In Person, Letter, Other, Remote, Service, Telephone, or Text." sqref="I48">
      <formula1>$U$1:$U$9</formula1>
    </dataValidation>
    <dataValidation type="list" allowBlank="1" showInputMessage="1" showErrorMessage="1" error="You must select an option from the drop-down list." promptTitle="Entry 27: Contact Method" prompt="Green: Indicate the method of contact in this field, choices are: Email, In Person, Letter, Other, Remote, Service, Telephone, or Text." sqref="I49">
      <formula1>$U$1:$U$9</formula1>
    </dataValidation>
    <dataValidation type="list" allowBlank="1" showInputMessage="1" showErrorMessage="1" error="You must select an option from the drop-down list." promptTitle="Entry 28: Contact Method" prompt="Green: Indicate the method of contact in this field, choices are: Email, In Person, Letter, Other, Remote, Service, Telephone, or Text." sqref="I50">
      <formula1>$U$1:$U$9</formula1>
    </dataValidation>
    <dataValidation type="list" allowBlank="1" showInputMessage="1" showErrorMessage="1" error="You must select an option from the drop-down list." promptTitle="Entry 29: Contact Method" prompt="Green: Indicate the method of contact in this field, choices are: Email, In Person, Letter, Other, Remote, Service, Telephone, or Text." sqref="I51">
      <formula1>$U$1:$U$9</formula1>
    </dataValidation>
    <dataValidation type="list" allowBlank="1" showInputMessage="1" showErrorMessage="1" error="You must select an option from the drop-down list." promptTitle="Entry 30: Contact Method" prompt="Green: Indicate the method of contact in this field, choices are: Email, In Person, Letter, Other, Remote, Service, Telephone, or Text." sqref="I52">
      <formula1>$U$1:$U$9</formula1>
    </dataValidation>
    <dataValidation type="list" allowBlank="1" showInputMessage="1" showErrorMessage="1" error="You must select an option from the drop-down list." promptTitle="Entry 31: Contact Method" prompt="Green: Indicate the method of contact in this field, choices are: Email, In Person, Letter, Other, Remote, Service, Telephone, or Text." sqref="I53">
      <formula1>$U$1:$U$9</formula1>
    </dataValidation>
    <dataValidation type="list" allowBlank="1" showInputMessage="1" showErrorMessage="1" error="You must select an option from the drop-down list." promptTitle="Entry 32: Contact Method" prompt="Green: Indicate the method of contact in this field, choices are: Email, In Person, Letter, Other, Remote, Service, Telephone, or Text." sqref="I54">
      <formula1>$U$1:$U$9</formula1>
    </dataValidation>
    <dataValidation type="list" allowBlank="1" showInputMessage="1" showErrorMessage="1" error="You must select an option from the drop-down list." promptTitle="Entry 33: Contact Method" prompt="Green: Indicate the method of contact in this field, choices are: Email, In Person, Letter, Other, Remote, Service, Telephone, or Text." sqref="I55">
      <formula1>$U$1:$U$9</formula1>
    </dataValidation>
    <dataValidation type="list" allowBlank="1" showInputMessage="1" showErrorMessage="1" error="You must select an option from the drop-down list." promptTitle="Entry 34: Contact Method" prompt="Green: Indicate the method of contact in this field, choices are: Email, In Person, Letter, Other, Remote, Service, Telephone, or Text." sqref="I56">
      <formula1>$U$1:$U$9</formula1>
    </dataValidation>
    <dataValidation type="list" allowBlank="1" showInputMessage="1" showErrorMessage="1" error="You must select an option from the drop-down list." promptTitle="Entry 35: Contact Method" prompt="Green: Indicate the method of contact in this field, choices are: Email, In Person, Letter, Other, Remote, Service, Telephone, or Text." sqref="I57">
      <formula1>$U$1:$U$9</formula1>
    </dataValidation>
    <dataValidation type="list" allowBlank="1" showInputMessage="1" showErrorMessage="1" error="You must select an option from the drop-down list." promptTitle="Entry 36: Contact Method" prompt="Green: Indicate the method of contact in this field, choices are: Email, In Person, Letter, Other, Remote, Service, Telephone, or Text." sqref="I58">
      <formula1>$U$1:$U$9</formula1>
    </dataValidation>
    <dataValidation type="list" allowBlank="1" showInputMessage="1" showErrorMessage="1" error="You must select an option from the drop-down list." promptTitle="Entry 37: Contact Method" prompt="Green: Indicate the method of contact in this field, choices are: Email, In Person, Letter, Other, Remote, Service, Telephone, or Text." sqref="I59">
      <formula1>$U$1:$U$9</formula1>
    </dataValidation>
    <dataValidation type="list" allowBlank="1" showInputMessage="1" showErrorMessage="1" error="You must select an option from the drop-down list." promptTitle="Entry 38: Contact Method" prompt="Green: Indicate the method of contact in this field, choices are: Email, In Person, Letter, Other, Remote, Service, Telephone, or Text." sqref="I60">
      <formula1>$U$1:$U$9</formula1>
    </dataValidation>
    <dataValidation type="list" allowBlank="1" showInputMessage="1" showErrorMessage="1" error="You must select an option from the drop-down list." promptTitle="Entry 39: Contact Method" prompt="Green: Indicate the method of contact in this field, choices are: Email, In Person, Letter, Other, Remote, Service, Telephone, or Text." sqref="I61">
      <formula1>$U$1:$U$9</formula1>
    </dataValidation>
    <dataValidation type="list" allowBlank="1" showInputMessage="1" showErrorMessage="1" error="You must select an option from the drop-down list." promptTitle="Entry 40: Contact Method" prompt="Green: Indicate the method of contact in this field, choices are: Email, In Person, Letter, Other, Remote, Service, Telephone, or Text." sqref="I62">
      <formula1>$U$1:$U$9</formula1>
    </dataValidation>
    <dataValidation type="list" allowBlank="1" showInputMessage="1" showErrorMessage="1" error="You must select an option from the drop-down list." promptTitle="Entry 41: Contact Method" prompt="Green: Indicate the method of contact in this field, choices are: Email, In Person, Letter, Other, Remote, Service, Telephone, or Text." sqref="I63">
      <formula1>$U$1:$U$9</formula1>
    </dataValidation>
    <dataValidation type="list" allowBlank="1" showInputMessage="1" showErrorMessage="1" error="You must select an option from the drop-down list." promptTitle="Entry 42: Contact Method" prompt="Green: Indicate the method of contact in this field, choices are: Email, In Person, Letter, Other, Remote, Service, Telephone, or Text." sqref="I64">
      <formula1>$U$1:$U$9</formula1>
    </dataValidation>
    <dataValidation type="list" allowBlank="1" showInputMessage="1" showErrorMessage="1" error="You must select an option from the drop-down list." promptTitle="Entry 43: Contact Method" prompt="Green: Indicate the method of contact in this field, choices are: Email, In Person, Letter, Other, Remote, Service, Telephone, or Text." sqref="I65">
      <formula1>$U$1:$U$9</formula1>
    </dataValidation>
    <dataValidation type="list" allowBlank="1" showInputMessage="1" showErrorMessage="1" error="You must select an option from the drop-down list." promptTitle="Entry 44: Contact Method" prompt="Green: Indicate the method of contact in this field, choices are: Email, In Person, Letter, Other, Remote, Service, Telephone, or Text." sqref="I66">
      <formula1>$U$1:$U$9</formula1>
    </dataValidation>
    <dataValidation type="list" allowBlank="1" showInputMessage="1" showErrorMessage="1" error="You must select an option from the drop-down list." promptTitle="Entry 45: Contact Method" prompt="Green: Indicate the method of contact in this field, choices are: Email, In Person, Letter, Other, Remote, Service, Telephone, or Text." sqref="I67">
      <formula1>$U$1:$U$9</formula1>
    </dataValidation>
    <dataValidation type="list" allowBlank="1" showInputMessage="1" showErrorMessage="1" error="You must select an option from the drop-down list." promptTitle="Entry 46: Contact Method" prompt="Green: Indicate the method of contact in this field, choices are: Email, In Person, Letter, Other, Remote, Service, Telephone, or Text." sqref="I68">
      <formula1>$U$1:$U$9</formula1>
    </dataValidation>
    <dataValidation type="list" allowBlank="1" showInputMessage="1" showErrorMessage="1" error="You must select an option from the drop-down list." promptTitle="Entry 47: Contact Method" prompt="Green: Indicate the method of contact in this field, choices are: Email, In Person, Letter, Other, Remote, Service, Telephone, or Text." sqref="I69">
      <formula1>$U$1:$U$9</formula1>
    </dataValidation>
    <dataValidation type="list" allowBlank="1" showInputMessage="1" showErrorMessage="1" error="You must select an option from the drop-down list." promptTitle="Entry 48: Contact Method" prompt="Green: Indicate the method of contact in this field, choices are: Email, In Person, Letter, Other, Remote, Service, Telephone, or Text." sqref="I70">
      <formula1>$U$1:$U$9</formula1>
    </dataValidation>
    <dataValidation type="list" allowBlank="1" showInputMessage="1" showErrorMessage="1" error="You must select an option from the drop-down list." promptTitle="Entry 49: Contact Method" prompt="Green: Indicate the method of contact in this field, choices are: Email, In Person, Letter, Other, Remote, Service, Telephone, or Text." sqref="I71">
      <formula1>$U$1:$U$9</formula1>
    </dataValidation>
    <dataValidation type="list" allowBlank="1" showInputMessage="1" showErrorMessage="1" error="You must select an option from the drop-down list." promptTitle="Entry 50: Contact Method" prompt="Green: Indicate the method of contact in this field, choices are: Email, In Person, Letter, Other, Remote, Service, Telephone, or Text." sqref="I72">
      <formula1>$U$1:$U$9</formula1>
    </dataValidation>
    <dataValidation type="list" allowBlank="1" showInputMessage="1" showErrorMessage="1" error="You must select an option from the drop-down list." promptTitle="Entry 1: Job Task Quantity" prompt="Green: Does the Individual meet the Employer's Expectations for job task quantity?  What percentage of time does the Individual meet the production standards of their co-workers in the same/similar position?" sqref="L47 L23">
      <formula1>$Q$1:$Q$13</formula1>
    </dataValidation>
    <dataValidation type="list" allowBlank="1" showInputMessage="1" showErrorMessage="1" error="You must select an option from the drop-down list." promptTitle="Entry 1: Job Task Quality" prompt="Green: Does the Individual meet the Employer's Expectations for job task quality?  What percentage of time does the Individual meet the quality standards of their co-workers in the same/similar position?" sqref="K47 K23">
      <formula1>$Q$1:$Q$13</formula1>
    </dataValidation>
    <dataValidation type="list" allowBlank="1" showInputMessage="1" showErrorMessage="1" error="You must select an option from the drop-down list." promptTitle="Entry 1: Behavioral Indicators" prompt="Green: Does the Individual meet the Employer's Expectations for Inter-Personal Skills, Communication, Timeliness, Hygiene, etc.?  Enter the percentage of time that Individual meets the Employer’s standards." sqref="J47 J23">
      <formula1>$Q$1:$Q$13</formula1>
    </dataValidation>
    <dataValidation type="list" allowBlank="1" showInputMessage="1" showErrorMessage="1" error="You must select an option from the drop-down list." promptTitle="Entry 1: Service Area Modifier" prompt="Green: Select 1, 2, or 3 if the case qualifies for the Service Area Modifier (SAM), other leave the field NA." sqref="G23">
      <formula1>$S$1:$S$4</formula1>
    </dataValidation>
    <dataValidation type="list" allowBlank="1" showInputMessage="1" showErrorMessage="1" error="You must select an option from the drop-down list." promptTitle="Entry 2: Service Area Modifier" prompt="Green: Select 1, 2, or 3 if the case qualifies for the Service Area Modifier (SAM), other leave the field NA." sqref="G24">
      <formula1>$S$1:$S$4</formula1>
    </dataValidation>
    <dataValidation type="list" allowBlank="1" showInputMessage="1" showErrorMessage="1" error="You must select an option from the drop-down list." promptTitle="Entry 3: Service Area Modifier" prompt="Green: Select 1, 2, or 3 if the case qualifies for the Service Area Modifier (SAM), other leave the field NA." sqref="G25">
      <formula1>$S$1:$S$4</formula1>
    </dataValidation>
    <dataValidation type="list" allowBlank="1" showInputMessage="1" showErrorMessage="1" error="You must select an option from the drop-down list." promptTitle="Entry 4: Service Area Modifier" prompt="Green: Select 1, 2, or 3 if the case qualifies for the Service Area Modifier (SAM), other leave the field NA." sqref="G26">
      <formula1>$S$1:$S$4</formula1>
    </dataValidation>
    <dataValidation type="list" allowBlank="1" showInputMessage="1" showErrorMessage="1" error="You must select an option from the drop-down list." promptTitle="Entry 5: Service Area Modifier" prompt="Green: Select 1, 2, or 3 if the case qualifies for the Service Area Modifier (SAM), other leave the field NA." sqref="G27">
      <formula1>$S$1:$S$4</formula1>
    </dataValidation>
    <dataValidation type="list" allowBlank="1" showInputMessage="1" showErrorMessage="1" error="You must select an option from the drop-down list." promptTitle="Entry 6: Service Area Modifier" prompt="Green: Select 1, 2, or 3 if the case qualifies for the Service Area Modifier (SAM), other leave the field NA." sqref="G28">
      <formula1>$S$1:$S$4</formula1>
    </dataValidation>
    <dataValidation type="list" allowBlank="1" showInputMessage="1" showErrorMessage="1" error="You must select an option from the drop-down list." promptTitle="Entry 7: Service Area Modifier" prompt="Green: Select 1, 2, or 3 if the case qualifies for the Service Area Modifier (SAM), other leave the field NA." sqref="G29">
      <formula1>$S$1:$S$4</formula1>
    </dataValidation>
    <dataValidation type="list" allowBlank="1" showInputMessage="1" showErrorMessage="1" error="You must select an option from the drop-down list." promptTitle="Entry 8: Service Area Modifier" prompt="Green: Select 1, 2, or 3 if the case qualifies for the Service Area Modifier (SAM), other leave the field NA." sqref="G30">
      <formula1>$S$1:$S$4</formula1>
    </dataValidation>
    <dataValidation type="list" allowBlank="1" showInputMessage="1" showErrorMessage="1" error="You must select an option from the drop-down list." promptTitle="Entry 9: Service Area Modifier" prompt="Green: Select 1, 2, or 3 if the case qualifies for the Service Area Modifier (SAM), other leave the field NA." sqref="G31">
      <formula1>$S$1:$S$4</formula1>
    </dataValidation>
    <dataValidation type="list" allowBlank="1" showInputMessage="1" showErrorMessage="1" error="You must select an option from the drop-down list." promptTitle="Entry 10: Service Area Modifier" prompt="Green: Select 1, 2, or 3 if the case qualifies for the Service Area Modifier (SAM), other leave the field NA." sqref="G32">
      <formula1>$S$1:$S$4</formula1>
    </dataValidation>
    <dataValidation type="list" allowBlank="1" showInputMessage="1" showErrorMessage="1" error="You must select an option from the drop-down list." promptTitle="Entry 11: Service Area Modifier" prompt="Green: Select 1, 2, or 3 if the case qualifies for the Service Area Modifier (SAM), other leave the field NA." sqref="G33">
      <formula1>$S$1:$S$4</formula1>
    </dataValidation>
    <dataValidation type="list" allowBlank="1" showInputMessage="1" showErrorMessage="1" error="You must select an option from the drop-down list." promptTitle="Entry 12: Service Area Modifier" prompt="Green: Select 1, 2, or 3 if the case qualifies for the Service Area Modifier (SAM), other leave the field NA." sqref="G34">
      <formula1>$S$1:$S$4</formula1>
    </dataValidation>
    <dataValidation type="list" allowBlank="1" showInputMessage="1" showErrorMessage="1" error="You must select an option from the drop-down list." promptTitle="Entry 13: Service Area Modifier" prompt="Green: Select 1, 2, or 3 if the case qualifies for the Service Area Modifier (SAM), other leave the field NA." sqref="G35">
      <formula1>$S$1:$S$4</formula1>
    </dataValidation>
    <dataValidation type="list" allowBlank="1" showInputMessage="1" showErrorMessage="1" error="Must be formatted as whole number, between 1 and 4." promptTitle="Entry 1: # Participants" prompt="Green: Enter the number of participants that received the service between the start and end times." sqref="E23 E72">
      <formula1>$S$2:$S$5</formula1>
    </dataValidation>
    <dataValidation type="list" allowBlank="1" showInputMessage="1" showErrorMessage="1" error="You must select an option from the drop-down list." promptTitle="Entry 14: Service Area Modifier" prompt="Green: Select 1, 2, or 3 if the case qualifies for the Service Area Modifier (SAM), other leave the field NA." sqref="G36">
      <formula1>$S$1:$S$4</formula1>
    </dataValidation>
    <dataValidation type="list" allowBlank="1" showInputMessage="1" showErrorMessage="1" error="You must select an option from the drop-down list." promptTitle="Entry 15: Service Area Modifier" prompt="Green: Select 1, 2, or 3 if the case qualifies for the Service Area Modifier (SAM), other leave the field NA." sqref="G37">
      <formula1>$S$1:$S$4</formula1>
    </dataValidation>
    <dataValidation type="list" allowBlank="1" showInputMessage="1" showErrorMessage="1" error="You must select an option from the drop-down list." promptTitle="Entry 16: Service Area Modifier" prompt="Green: Select 1, 2, or 3 if the case qualifies for the Service Area Modifier (SAM), other leave the field NA." sqref="G38">
      <formula1>$S$1:$S$4</formula1>
    </dataValidation>
    <dataValidation type="list" allowBlank="1" showInputMessage="1" showErrorMessage="1" error="You must select an option from the drop-down list." promptTitle="Entry 17: Service Area Modifier" prompt="Green: Select 1, 2, or 3 if the case qualifies for the Service Area Modifier (SAM), other leave the field NA." sqref="G39">
      <formula1>$S$1:$S$4</formula1>
    </dataValidation>
    <dataValidation type="list" allowBlank="1" showInputMessage="1" showErrorMessage="1" error="You must select an option from the drop-down list." promptTitle="Entry 18: Service Area Modifier" prompt="Green: Select 1, 2, or 3 if the case qualifies for the Service Area Modifier (SAM), other leave the field NA." sqref="G40">
      <formula1>$S$1:$S$4</formula1>
    </dataValidation>
    <dataValidation type="list" allowBlank="1" showInputMessage="1" showErrorMessage="1" error="You must select an option from the drop-down list." promptTitle="Entry 19: Service Area Modifier" prompt="Green: Select 1, 2, or 3 if the case qualifies for the Service Area Modifier (SAM), other leave the field NA." sqref="G41">
      <formula1>$S$1:$S$4</formula1>
    </dataValidation>
    <dataValidation type="list" allowBlank="1" showInputMessage="1" showErrorMessage="1" error="You must select an option from the drop-down list." promptTitle="Entry 20: Service Area Modifier" prompt="Green: Select 1, 2, or 3 if the case qualifies for the Service Area Modifier (SAM), other leave the field NA." sqref="G42">
      <formula1>$S$1:$S$4</formula1>
    </dataValidation>
    <dataValidation type="list" allowBlank="1" showInputMessage="1" showErrorMessage="1" error="You must select an option from the drop-down list." promptTitle="Entry 21: Service Area Modifier" prompt="Green: Select 1, 2, or 3 if the case qualifies for the Service Area Modifier (SAM), other leave the field NA." sqref="G43">
      <formula1>$S$1:$S$4</formula1>
    </dataValidation>
    <dataValidation type="list" allowBlank="1" showInputMessage="1" showErrorMessage="1" error="You must select an option from the drop-down list." promptTitle="Entry 22: Service Area Modifier" prompt="Green: Select 1, 2, or 3 if the case qualifies for the Service Area Modifier (SAM), other leave the field NA." sqref="G44">
      <formula1>$S$1:$S$4</formula1>
    </dataValidation>
    <dataValidation type="list" allowBlank="1" showInputMessage="1" showErrorMessage="1" error="You must select an option from the drop-down list." promptTitle="Entry 23: Service Area Modifier" prompt="Green: Select 1, 2, or 3 if the case qualifies for the Service Area Modifier (SAM), other leave the field NA." sqref="G45">
      <formula1>$S$1:$S$4</formula1>
    </dataValidation>
    <dataValidation type="list" allowBlank="1" showInputMessage="1" showErrorMessage="1" error="You must select an option from the drop-down list." promptTitle="Entry 24: Service Area Modifier" prompt="Green: Select 1, 2, or 3 if the case qualifies for the Service Area Modifier (SAM), other leave the field NA." sqref="G46">
      <formula1>$S$1:$S$4</formula1>
    </dataValidation>
    <dataValidation type="list" allowBlank="1" showInputMessage="1" showErrorMessage="1" error="You must select an option from the drop-down list." promptTitle="Entry 25: Service Area Modifier" prompt="Green: Select 1, 2, or 3 if the case qualifies for the Service Area Modifier (SAM), other leave the field NA." sqref="G47">
      <formula1>$S$1:$S$4</formula1>
    </dataValidation>
    <dataValidation type="list" allowBlank="1" showInputMessage="1" showErrorMessage="1" error="You must select an option from the drop-down list." promptTitle="Entry 26: Service Area Modifier" prompt="Green: Select 1, 2, or 3 if the case qualifies for the Service Area Modifier (SAM), other leave the field NA." sqref="G48">
      <formula1>$S$1:$S$4</formula1>
    </dataValidation>
    <dataValidation type="list" allowBlank="1" showInputMessage="1" showErrorMessage="1" error="You must select an option from the drop-down list." promptTitle="Entry 27: Service Area Modifier" prompt="Green: Select 1, 2, or 3 if the case qualifies for the Service Area Modifier (SAM), other leave the field NA." sqref="G49">
      <formula1>$S$1:$S$4</formula1>
    </dataValidation>
    <dataValidation type="list" allowBlank="1" showInputMessage="1" showErrorMessage="1" error="You must select an option from the drop-down list." promptTitle="Entry 28: Service Area Modifier" prompt="Green: Select 1, 2, or 3 if the case qualifies for the Service Area Modifier (SAM), other leave the field NA." sqref="G50">
      <formula1>$S$1:$S$4</formula1>
    </dataValidation>
    <dataValidation type="list" allowBlank="1" showInputMessage="1" showErrorMessage="1" error="You must select an option from the drop-down list." promptTitle="Entry 29: Service Area Modifier" prompt="Green: Select 1, 2, or 3 if the case qualifies for the Service Area Modifier (SAM), other leave the field NA." sqref="G51">
      <formula1>$S$1:$S$4</formula1>
    </dataValidation>
    <dataValidation type="list" allowBlank="1" showInputMessage="1" showErrorMessage="1" error="You must select an option from the drop-down list." promptTitle="Entry 30: Service Area Modifier" prompt="Green: Select 1, 2, or 3 if the case qualifies for the Service Area Modifier (SAM), other leave the field NA." sqref="G52">
      <formula1>$S$1:$S$4</formula1>
    </dataValidation>
    <dataValidation type="list" allowBlank="1" showInputMessage="1" showErrorMessage="1" error="You must select an option from the drop-down list." promptTitle="Entry 31: Service Area Modifier" prompt="Green: Select 1, 2, or 3 if the case qualifies for the Service Area Modifier (SAM), other leave the field NA." sqref="G53">
      <formula1>$S$1:$S$4</formula1>
    </dataValidation>
    <dataValidation type="list" allowBlank="1" showInputMessage="1" showErrorMessage="1" error="You must select an option from the drop-down list." promptTitle="Entry 32: Service Area Modifier" prompt="Green: Select 1, 2, or 3 if the case qualifies for the Service Area Modifier (SAM), other leave the field NA." sqref="G54">
      <formula1>$S$1:$S$4</formula1>
    </dataValidation>
    <dataValidation type="list" allowBlank="1" showInputMessage="1" showErrorMessage="1" error="You must select an option from the drop-down list." promptTitle="Entry 33: Service Area Modifier" prompt="Green: Select 1, 2, or 3 if the case qualifies for the Service Area Modifier (SAM), other leave the field NA." sqref="G55">
      <formula1>$S$1:$S$4</formula1>
    </dataValidation>
    <dataValidation type="list" allowBlank="1" showInputMessage="1" showErrorMessage="1" error="You must select an option from the drop-down list." promptTitle="Entry 34: Service Area Modifier" prompt="Green: Select 1, 2, or 3 if the case qualifies for the Service Area Modifier (SAM), other leave the field NA." sqref="G56">
      <formula1>$S$1:$S$4</formula1>
    </dataValidation>
    <dataValidation type="list" allowBlank="1" showInputMessage="1" showErrorMessage="1" error="You must select an option from the drop-down list." promptTitle="Entry 35 Service Area Modifier" prompt="Green: Select 1, 2, or 3 if the case qualifies for the Service Area Modifier (SAM), other leave the field NA." sqref="G57">
      <formula1>$S$1:$S$4</formula1>
    </dataValidation>
    <dataValidation type="list" allowBlank="1" showInputMessage="1" showErrorMessage="1" error="You must select an option from the drop-down list." promptTitle="Entry 36: Service Area Modifier" prompt="Green: Select 1, 2, or 3 if the case qualifies for the Service Area Modifier (SAM), other leave the field NA." sqref="G58">
      <formula1>$S$1:$S$4</formula1>
    </dataValidation>
    <dataValidation type="list" allowBlank="1" showInputMessage="1" showErrorMessage="1" error="You must select an option from the drop-down list." promptTitle="Entry 37: Service Area Modifier" prompt="Green: Select 1, 2, or 3 if the case qualifies for the Service Area Modifier (SAM), other leave the field NA." sqref="G59">
      <formula1>$S$1:$S$4</formula1>
    </dataValidation>
    <dataValidation type="list" allowBlank="1" showInputMessage="1" showErrorMessage="1" error="You must select an option from the drop-down list." promptTitle="Entry 38: Service Area Modifier" prompt="Green: Select 1, 2, or 3 if the case qualifies for the Service Area Modifier (SAM), other leave the field NA." sqref="G60">
      <formula1>$S$1:$S$4</formula1>
    </dataValidation>
    <dataValidation type="list" allowBlank="1" showInputMessage="1" showErrorMessage="1" error="You must select an option from the drop-down list." promptTitle="Entry 39: Service Area Modifier" prompt="Green: Select 1, 2, or 3 if the case qualifies for the Service Area Modifier (SAM), other leave the field NA." sqref="G61">
      <formula1>$S$1:$S$4</formula1>
    </dataValidation>
    <dataValidation type="list" allowBlank="1" showInputMessage="1" showErrorMessage="1" error="You must select an option from the drop-down list." promptTitle="Entry 40: Service Area Modifier" prompt="Green: Select 1, 2, or 3 if the case qualifies for the Service Area Modifier (SAM), other leave the field NA." sqref="G62">
      <formula1>$S$1:$S$4</formula1>
    </dataValidation>
    <dataValidation type="list" allowBlank="1" showInputMessage="1" showErrorMessage="1" error="You must select an option from the drop-down list." promptTitle="Entry 41: Service Area Modifier" prompt="Green: Select 1, 2, or 3 if the case qualifies for the Service Area Modifier (SAM), other leave the field NA." sqref="G63">
      <formula1>$S$1:$S$4</formula1>
    </dataValidation>
    <dataValidation type="list" allowBlank="1" showInputMessage="1" showErrorMessage="1" error="You must select an option from the drop-down list." promptTitle="Entry 42: Service Area Modifier" prompt="Green: Select 1, 2, or 3 if the case qualifies for the Service Area Modifier (SAM), other leave the field NA." sqref="G64">
      <formula1>$S$1:$S$4</formula1>
    </dataValidation>
    <dataValidation type="list" allowBlank="1" showInputMessage="1" showErrorMessage="1" error="You must select an option from the drop-down list." promptTitle="Entry 43: Service Area Modifier" prompt="Green: Select 1, 2, or 3 if the case qualifies for the Service Area Modifier (SAM), other leave the field NA." sqref="G65">
      <formula1>$S$1:$S$4</formula1>
    </dataValidation>
    <dataValidation type="list" allowBlank="1" showInputMessage="1" showErrorMessage="1" error="You must select an option from the drop-down list." promptTitle="Entry 44: Service Area Modifier" prompt="Green: Select 1, 2, or 3 if the case qualifies for the Service Area Modifier (SAM), other leave the field NA." sqref="G66">
      <formula1>$S$1:$S$4</formula1>
    </dataValidation>
    <dataValidation type="list" allowBlank="1" showInputMessage="1" showErrorMessage="1" error="You must select an option from the drop-down list." promptTitle="Entry 45: Service Area Modifier" prompt="Green: Select 1, 2, or 3 if the case qualifies for the Service Area Modifier (SAM), other leave the field NA." sqref="G67">
      <formula1>$S$1:$S$4</formula1>
    </dataValidation>
    <dataValidation type="list" allowBlank="1" showInputMessage="1" showErrorMessage="1" error="You must select an option from the drop-down list." promptTitle="Entry 46: Service Area Modifier" prompt="Green: Select 1, 2, or 3 if the case qualifies for the Service Area Modifier (SAM), other leave the field NA." sqref="G68">
      <formula1>$S$1:$S$4</formula1>
    </dataValidation>
    <dataValidation type="list" allowBlank="1" showInputMessage="1" showErrorMessage="1" error="You must select an option from the drop-down list." promptTitle="Entry 47: Service Area Modifier" prompt="Green: Select 1, 2, or 3 if the case qualifies for the Service Area Modifier (SAM), other leave the field NA." sqref="G69">
      <formula1>$S$1:$S$4</formula1>
    </dataValidation>
    <dataValidation type="list" allowBlank="1" showInputMessage="1" showErrorMessage="1" error="You must select an option from the drop-down list." promptTitle="Entry 48: Service Area Modifier" prompt="Green: Select 1, 2, or 3 if the case qualifies for the Service Area Modifier (SAM), other leave the field NA." sqref="G70">
      <formula1>$S$1:$S$4</formula1>
    </dataValidation>
    <dataValidation type="list" allowBlank="1" showInputMessage="1" showErrorMessage="1" error="You must select an option from the drop-down list." promptTitle="Entry 49: Service Area Modifier" prompt="Green: Select 1, 2, or 3 if the case qualifies for the Service Area Modifier (SAM), other leave the field NA." sqref="G71">
      <formula1>$S$1:$S$4</formula1>
    </dataValidation>
    <dataValidation type="list" allowBlank="1" showInputMessage="1" showErrorMessage="1" error="You must select an option from the drop-down list." promptTitle="Entry 50: Service Area Modifier" prompt="Green: Select 1, 2, or 3 if the case qualifies for the Service Area Modifier (SAM), other leave the field NA." sqref="G72">
      <formula1>$S$1:$S$4</formula1>
    </dataValidation>
    <dataValidation type="list" allowBlank="1" showInputMessage="1" showErrorMessage="1" error="Must be formatted as whole number, between 1 and 4." promptTitle="Entry 2: # Participants" prompt="Green: Enter the number of participants that received the service between the start and end times." sqref="E24">
      <formula1>$S$2:$S$5</formula1>
    </dataValidation>
    <dataValidation type="list" allowBlank="1" showInputMessage="1" showErrorMessage="1" error="Must be formatted as whole number, between 1 and 4." promptTitle="Entry 3: # Participants" prompt="Green: Enter the number of participants that received the service between the start and end times." sqref="E25">
      <formula1>$S$2:$S$5</formula1>
    </dataValidation>
    <dataValidation type="list" allowBlank="1" showInputMessage="1" showErrorMessage="1" error="Must be formatted as whole number, between 1 and 4." promptTitle="Entry 4: # Participants" prompt="Enter the number of participants that received the service between the start and end times." sqref="E26">
      <formula1>$S$2:$S$5</formula1>
    </dataValidation>
    <dataValidation type="list" allowBlank="1" showInputMessage="1" showErrorMessage="1" error="Must be formatted as whole number, between 1 and 4." promptTitle="Entry 5: # Participants" prompt="Green: Enter the number of participants that received the service between the start and end times." sqref="E27">
      <formula1>$S$2:$S$5</formula1>
    </dataValidation>
    <dataValidation type="list" allowBlank="1" showInputMessage="1" showErrorMessage="1" error="Must be formatted as whole number, between 1 and 4." promptTitle="Entry 6: # Participants" prompt="Green: Enter the number of participants that received the service between the start and end times." sqref="E28">
      <formula1>$S$2:$S$5</formula1>
    </dataValidation>
    <dataValidation type="list" allowBlank="1" showInputMessage="1" showErrorMessage="1" error="Must be formatted as whole number, between 1 and 4." promptTitle="Entry 7: # Participants" prompt="Green: Enter the number of participants that received the service between the start and end times." sqref="E29">
      <formula1>$S$2:$S$5</formula1>
    </dataValidation>
    <dataValidation type="list" allowBlank="1" showInputMessage="1" showErrorMessage="1" error="Must be formatted as whole number, between 1 and 4." promptTitle="Entry 8: # Participants" prompt="Green: Enter the number of participants that received the service between the start and end times." sqref="E30">
      <formula1>$S$2:$S$5</formula1>
    </dataValidation>
    <dataValidation type="list" allowBlank="1" showInputMessage="1" showErrorMessage="1" error="Must be formatted as whole number, between 1 and 4." promptTitle="Entry 9: # Participants" prompt="Green: Enter the number of participants that received the service between the start and end times." sqref="E31">
      <formula1>$S$2:$S$5</formula1>
    </dataValidation>
    <dataValidation type="list" allowBlank="1" showInputMessage="1" showErrorMessage="1" error="Must be formatted as whole number, between 1 and 4." promptTitle="Entry 10: # Participants" prompt="Green: Enter the number of participants that received the service between the start and end times." sqref="E32">
      <formula1>$S$2:$S$5</formula1>
    </dataValidation>
    <dataValidation type="list" allowBlank="1" showInputMessage="1" showErrorMessage="1" error="Must be formatted as whole number, between 1 and 4." promptTitle="Entry 11: # Participants" prompt="Green: Enter the number of participants that received the service between the start and end times." sqref="E33">
      <formula1>$S$2:$S$5</formula1>
    </dataValidation>
    <dataValidation type="list" allowBlank="1" showInputMessage="1" showErrorMessage="1" error="Must be formatted as whole number, between 1 and 4." promptTitle="Entry 12: # Participants" prompt="Green: Enter the number of participants that received the service between the start and end times." sqref="E34">
      <formula1>$S$2:$S$5</formula1>
    </dataValidation>
    <dataValidation type="list" allowBlank="1" showInputMessage="1" showErrorMessage="1" error="Must be formatted as whole number, between 1 and 4." promptTitle="Entry 13: # Participants" prompt="Green: Enter the number of participants that received the service between the start and end times." sqref="E35">
      <formula1>$S$2:$S$5</formula1>
    </dataValidation>
    <dataValidation type="list" allowBlank="1" showInputMessage="1" showErrorMessage="1" error="Must be formatted as whole number, between 1 and 4." promptTitle="Entry 14: # Participants" prompt="Green: Enter the number of participants that received the service between the start and end times." sqref="E36">
      <formula1>$S$2:$S$5</formula1>
    </dataValidation>
    <dataValidation type="list" allowBlank="1" showInputMessage="1" showErrorMessage="1" error="Must be formatted as whole number, between 1 and 4." promptTitle="Entry 15: # Participants" prompt="Green: Enter the number of participants that received the service between the start and end times." sqref="E37">
      <formula1>$S$2:$S$5</formula1>
    </dataValidation>
    <dataValidation type="list" allowBlank="1" showInputMessage="1" showErrorMessage="1" error="Must be formatted as whole number, between 1 and 4." promptTitle="Entry 16: # Participants" prompt="Green: Enter the number of participants that received the service between the start and end times." sqref="E38">
      <formula1>$S$2:$S$5</formula1>
    </dataValidation>
    <dataValidation type="list" allowBlank="1" showInputMessage="1" showErrorMessage="1" error="Must be formatted as whole number, between 1 and 4." promptTitle="Entry 17: # Participants" prompt="Green: Enter the number of participants that received the service between the start and end times." sqref="E39">
      <formula1>$S$2:$S$5</formula1>
    </dataValidation>
    <dataValidation type="list" allowBlank="1" showInputMessage="1" showErrorMessage="1" error="Must be formatted as whole number, between 1 and 4." promptTitle="Entry 18: # Participants" prompt="Green: Enter the number of participants that received the service between the start and end times." sqref="E40">
      <formula1>$S$2:$S$5</formula1>
    </dataValidation>
    <dataValidation type="list" allowBlank="1" showInputMessage="1" showErrorMessage="1" error="Must be formatted as whole number, between 1 and 4." promptTitle="Entry 19: # Participants" prompt="Green: Enter the number of participants that received the service between the start and end times." sqref="E41">
      <formula1>$S$2:$S$5</formula1>
    </dataValidation>
    <dataValidation type="list" allowBlank="1" showInputMessage="1" showErrorMessage="1" error="Must be formatted as whole number, between 1 and 4." promptTitle="Entry 20: # Participants" prompt="Green: Enter the number of participants that received the service between the start and end times." sqref="E42">
      <formula1>$S$2:$S$5</formula1>
    </dataValidation>
    <dataValidation type="list" allowBlank="1" showInputMessage="1" showErrorMessage="1" error="Must be formatted as whole number, between 1 and 4." promptTitle="Entry 21: # Participants" prompt="Green: Enter the number of participants that received the service between the start and end times." sqref="E43">
      <formula1>$S$2:$S$5</formula1>
    </dataValidation>
    <dataValidation type="list" allowBlank="1" showInputMessage="1" showErrorMessage="1" error="Must be formatted as whole number, between 1 and 4." promptTitle="Entry 22: # Participants" prompt="Green: Enter the number of participants that received the service between the start and end times." sqref="E44">
      <formula1>$S$2:$S$5</formula1>
    </dataValidation>
    <dataValidation type="list" allowBlank="1" showInputMessage="1" showErrorMessage="1" error="Must be formatted as whole number, between 1 and 4." promptTitle="Entry 23: # Participants" prompt="Green: Enter the number of participants that received the service between the start and end times." sqref="E45">
      <formula1>$S$2:$S$5</formula1>
    </dataValidation>
    <dataValidation type="list" allowBlank="1" showInputMessage="1" showErrorMessage="1" error="Must be formatted as whole number, between 1 and 4." promptTitle="Entry 24: # Participants" prompt="Green: Enter the number of participants that received the service between the start and end times." sqref="E46">
      <formula1>$S$2:$S$5</formula1>
    </dataValidation>
    <dataValidation type="list" allowBlank="1" showInputMessage="1" showErrorMessage="1" error="Must be formatted as whole number, between 1 and 4." promptTitle="Entry 25: # Participants" prompt="Green: Enter the number of participants that received the service between the start and end times." sqref="E47">
      <formula1>$S$2:$S$5</formula1>
    </dataValidation>
    <dataValidation type="list" allowBlank="1" showInputMessage="1" showErrorMessage="1" error="Must be formatted as whole number, between 1 and 4." promptTitle="Entry 26: # Participants" prompt="Green: Enter the number of participants that received the service between the start and end times." sqref="E48">
      <formula1>$S$2:$S$5</formula1>
    </dataValidation>
    <dataValidation type="list" allowBlank="1" showInputMessage="1" showErrorMessage="1" error="Must be formatted as whole number, between 1 and 4." promptTitle="Entry 27: # Participants" prompt="Green: Enter the number of participants that received the service between the start and end times." sqref="E49">
      <formula1>$S$2:$S$5</formula1>
    </dataValidation>
    <dataValidation type="list" allowBlank="1" showInputMessage="1" showErrorMessage="1" error="Must be formatted as whole number, between 1 and 4." promptTitle="Entry 28: # Participants" prompt="Green: Enter the number of participants that received the service between the start and end times." sqref="E50">
      <formula1>$S$2:$S$5</formula1>
    </dataValidation>
    <dataValidation type="list" allowBlank="1" showInputMessage="1" showErrorMessage="1" error="Must be formatted as whole number, between 1 and 4." promptTitle="Entry 29: # Participants" prompt="Green: Enter the number of participants that received the service between the start and end times." sqref="E51">
      <formula1>$S$2:$S$5</formula1>
    </dataValidation>
    <dataValidation type="list" allowBlank="1" showInputMessage="1" showErrorMessage="1" error="Must be formatted as whole number, between 1 and 4." promptTitle="Entry 30: # Participants" prompt="Green: Enter the number of participants that received the service between the start and end times." sqref="E52">
      <formula1>$S$2:$S$5</formula1>
    </dataValidation>
    <dataValidation type="list" allowBlank="1" showInputMessage="1" showErrorMessage="1" error="Must be formatted as whole number, between 1 and 4." promptTitle="Entry 31: # Participants" prompt="Green: Enter the number of participants that received the service between the start and end times." sqref="E53">
      <formula1>$S$2:$S$5</formula1>
    </dataValidation>
    <dataValidation type="list" allowBlank="1" showInputMessage="1" showErrorMessage="1" error="Must be formatted as whole number, between 1 and 4." promptTitle="Entry 32: # Participants" prompt="Green: Enter the number of participants that received the service between the start and end times." sqref="E54">
      <formula1>$S$2:$S$5</formula1>
    </dataValidation>
    <dataValidation type="list" allowBlank="1" showInputMessage="1" showErrorMessage="1" error="Must be formatted as whole number, between 1 and 4." promptTitle="Entry 33: # Participants" prompt="Green: Enter the number of participants that received the service between the start and end times." sqref="E55">
      <formula1>$S$2:$S$5</formula1>
    </dataValidation>
    <dataValidation type="list" allowBlank="1" showInputMessage="1" showErrorMessage="1" error="Must be formatted as whole number, between 1 and 4." promptTitle="Entry 34: # Participants" prompt="Green: Enter the number of participants that received the service between the start and end times." sqref="E56">
      <formula1>$S$2:$S$5</formula1>
    </dataValidation>
    <dataValidation type="list" allowBlank="1" showInputMessage="1" showErrorMessage="1" error="Must be formatted as whole number, between 1 and 4." promptTitle="Entry 35: # Participants" prompt="Green: Enter the number of participants that received the service between the start and end times." sqref="E57">
      <formula1>$S$2:$S$5</formula1>
    </dataValidation>
    <dataValidation type="list" allowBlank="1" showInputMessage="1" showErrorMessage="1" error="Must be formatted as whole number, between 1 and 4." promptTitle="Entry 36: # Participants" prompt="Green: Enter the number of participants that received the service between the start and end times." sqref="E58">
      <formula1>$S$2:$S$5</formula1>
    </dataValidation>
    <dataValidation type="list" allowBlank="1" showInputMessage="1" showErrorMessage="1" error="Must be formatted as whole number, between 1 and 4." promptTitle="Entry 37: # Participants" prompt="Green: Enter the number of participants that received the service between the start and end times." sqref="E59">
      <formula1>$S$2:$S$5</formula1>
    </dataValidation>
    <dataValidation type="list" allowBlank="1" showInputMessage="1" showErrorMessage="1" error="Must be formatted as whole number, between 1 and 4." promptTitle="Entry 38: # Participants" prompt="Green: Enter the number of participants that received the service between the start and end times." sqref="E60">
      <formula1>$S$2:$S$5</formula1>
    </dataValidation>
    <dataValidation type="list" allowBlank="1" showInputMessage="1" showErrorMessage="1" error="Must be formatted as whole number, between 1 and 4." promptTitle="Entry 39: # Participants" prompt="Green: Enter the number of participants that received the service between the start and end times." sqref="E61">
      <formula1>$S$2:$S$5</formula1>
    </dataValidation>
    <dataValidation type="list" allowBlank="1" showInputMessage="1" showErrorMessage="1" error="Must be formatted as whole number, between 1 and 4." promptTitle="Entry 40: # Participants" prompt="Green: Enter the number of participants that received the service between the start and end times." sqref="E62">
      <formula1>$S$2:$S$5</formula1>
    </dataValidation>
    <dataValidation type="list" allowBlank="1" showInputMessage="1" showErrorMessage="1" error="Must be formatted as whole number, between 1 and 4." promptTitle="Entry 41: # Participants" prompt="Green: Enter the number of participants that received the service between the start and end times." sqref="E63">
      <formula1>$S$2:$S$5</formula1>
    </dataValidation>
    <dataValidation type="list" allowBlank="1" showInputMessage="1" showErrorMessage="1" error="Must be formatted as whole number, between 1 and 4." promptTitle="Entry 42: # Participants" prompt="Green: Enter the number of participants that received the service between the start and end times." sqref="E64">
      <formula1>$S$2:$S$5</formula1>
    </dataValidation>
    <dataValidation type="list" allowBlank="1" showInputMessage="1" showErrorMessage="1" error="Must be formatted as whole number, between 1 and 4." promptTitle="Entry 43: # Participants" prompt="Green: Enter the number of participants that received the service between the start and end times." sqref="E65">
      <formula1>$S$2:$S$5</formula1>
    </dataValidation>
    <dataValidation type="list" allowBlank="1" showInputMessage="1" showErrorMessage="1" error="Must be formatted as whole number, between 1 and 4." promptTitle="Entry 44: # Participants" prompt="Green: Enter the number of participants that received the service between the start and end times." sqref="E66">
      <formula1>$S$2:$S$5</formula1>
    </dataValidation>
    <dataValidation type="list" allowBlank="1" showInputMessage="1" showErrorMessage="1" error="Must be formatted as whole number, between 1 and 4." promptTitle="Entry 45: # Participants" prompt="Green: Enter the number of participants that received the service between the start and end times." sqref="E67">
      <formula1>$S$2:$S$5</formula1>
    </dataValidation>
    <dataValidation type="list" allowBlank="1" showInputMessage="1" showErrorMessage="1" error="Must be formatted as whole number, between 1 and 4." promptTitle="Entry 46: # Participants" prompt="Green: Enter the number of participants that received the service between the start and end times." sqref="E68">
      <formula1>$S$2:$S$5</formula1>
    </dataValidation>
    <dataValidation type="list" allowBlank="1" showInputMessage="1" showErrorMessage="1" error="Must be formatted as whole number, between 1 and 4." promptTitle="Entry 47: # Participants" prompt="Green: Enter the number of participants that received the service between the start and end times." sqref="E69">
      <formula1>$S$2:$S$5</formula1>
    </dataValidation>
    <dataValidation type="list" allowBlank="1" showInputMessage="1" showErrorMessage="1" error="Must be formatted as whole number, between 1 and 4." promptTitle="Entry 48: # Participants" prompt="Green: Enter the number of participants that received the service between the start and end times." sqref="E70">
      <formula1>$S$2:$S$5</formula1>
    </dataValidation>
    <dataValidation type="list" allowBlank="1" showInputMessage="1" showErrorMessage="1" error="Must be formatted as whole number, between 1 and 4." promptTitle="Entry 49: # Participants" prompt="Green: Enter the number of participants that received the service between the start and end times." sqref="E71">
      <formula1>$S$2:$S$5</formula1>
    </dataValidation>
    <dataValidation type="list" allowBlank="1" showInputMessage="1" showErrorMessage="1" error="You must select an option from the drop-down list." promptTitle="Service Description 1" prompt="Green: Select the service from the drop-down list." sqref="A12:L12">
      <formula1>$R$1:$R$6</formula1>
    </dataValidation>
    <dataValidation allowBlank="1" showInputMessage="1" showErrorMessage="1" prompt="Non-Editable" sqref="M13"/>
    <dataValidation type="whole" allowBlank="1" showInputMessage="1" showErrorMessage="1" error="Non-Editable: Calculation" promptTitle="Entry 50: UOS" prompt="Non-Editable: Calculation" sqref="F72">
      <formula1>0</formula1>
      <formula2>100000</formula2>
    </dataValidation>
    <dataValidation type="whole" allowBlank="1" showInputMessage="1" showErrorMessage="1" error="Non-Editable: Calculation" promptTitle="Entry 49: UOS" prompt="Non-Editable: Calculation" sqref="F71">
      <formula1>0</formula1>
      <formula2>100000</formula2>
    </dataValidation>
    <dataValidation type="whole" allowBlank="1" showInputMessage="1" showErrorMessage="1" error="Non-Editable: Calculation" promptTitle="Entry 48: UOS" prompt="Non-Editable: Calculation" sqref="F70">
      <formula1>0</formula1>
      <formula2>100000</formula2>
    </dataValidation>
    <dataValidation type="whole" allowBlank="1" showInputMessage="1" showErrorMessage="1" error="Non-Editable: Calculation" promptTitle="Entry 47: UOS" prompt="Non-Editable: Calculation" sqref="F69">
      <formula1>0</formula1>
      <formula2>100000</formula2>
    </dataValidation>
    <dataValidation type="whole" allowBlank="1" showInputMessage="1" showErrorMessage="1" error="Non-Editable: Calculation" promptTitle="Entry 46: UOS" prompt="Non-Editable: Calculation" sqref="F68">
      <formula1>0</formula1>
      <formula2>100000</formula2>
    </dataValidation>
    <dataValidation type="whole" allowBlank="1" showInputMessage="1" showErrorMessage="1" error="Non-Editable: Calculation" promptTitle="Entry 45: UOS" prompt="Non-Editable: Calculation" sqref="F67">
      <formula1>0</formula1>
      <formula2>100000</formula2>
    </dataValidation>
    <dataValidation type="whole" allowBlank="1" showInputMessage="1" showErrorMessage="1" error="Non-Editable: Calculation" promptTitle="Entry 44: UOS" prompt="Non-Editable: Calculation" sqref="F66">
      <formula1>0</formula1>
      <formula2>100000</formula2>
    </dataValidation>
    <dataValidation type="whole" allowBlank="1" showInputMessage="1" showErrorMessage="1" error="Non-Editable: Calculation" promptTitle="Entry 43: UOS" prompt="Non-Editable: Calculation" sqref="F65">
      <formula1>0</formula1>
      <formula2>100000</formula2>
    </dataValidation>
    <dataValidation type="whole" allowBlank="1" showInputMessage="1" showErrorMessage="1" error="Non-Editable: Calculation" promptTitle="Entry 42: UOS" prompt="Non-Editable: Calculation" sqref="F64">
      <formula1>0</formula1>
      <formula2>100000</formula2>
    </dataValidation>
    <dataValidation type="whole" allowBlank="1" showInputMessage="1" showErrorMessage="1" error="Non-Editable: Calculation" promptTitle="Entry 41: UOS" prompt="Non-Editable: Calculation" sqref="F63">
      <formula1>0</formula1>
      <formula2>100000</formula2>
    </dataValidation>
    <dataValidation type="whole" allowBlank="1" showInputMessage="1" showErrorMessage="1" error="Non-Editable: Calculation" promptTitle="Entry 40: UOS" prompt="Non-Editable: Calculation" sqref="F62">
      <formula1>0</formula1>
      <formula2>100000</formula2>
    </dataValidation>
    <dataValidation type="whole" allowBlank="1" showInputMessage="1" showErrorMessage="1" error="Non-Editable: Calculation" promptTitle="Entry 39: UOS" prompt="Non-Editable: Calculation" sqref="F61">
      <formula1>0</formula1>
      <formula2>100000</formula2>
    </dataValidation>
    <dataValidation type="whole" allowBlank="1" showInputMessage="1" showErrorMessage="1" error="Non-Editable: Calculation" promptTitle="Entry 38: UOS" prompt="Non-Editable: Calculation" sqref="F60">
      <formula1>0</formula1>
      <formula2>100000</formula2>
    </dataValidation>
    <dataValidation type="whole" allowBlank="1" showInputMessage="1" showErrorMessage="1" error="Non-Editable: Calculation" promptTitle="Entry 37: UOS" prompt="Non-Editable: Calculation" sqref="F59">
      <formula1>0</formula1>
      <formula2>100000</formula2>
    </dataValidation>
    <dataValidation type="whole" allowBlank="1" showInputMessage="1" showErrorMessage="1" error="Non-Editable: Calculation" promptTitle="Entry 36: UOS" prompt="Non-Editable: Calculation" sqref="F58">
      <formula1>0</formula1>
      <formula2>100000</formula2>
    </dataValidation>
    <dataValidation type="whole" allowBlank="1" showInputMessage="1" showErrorMessage="1" error="Non-Editable: Calculation" promptTitle="Entry 35: UOS" prompt="Non-Editable: Calculation" sqref="F57">
      <formula1>0</formula1>
      <formula2>100000</formula2>
    </dataValidation>
    <dataValidation type="whole" allowBlank="1" showInputMessage="1" showErrorMessage="1" error="Non-Editable: Calculation" promptTitle="Entry 34: UOS" prompt="Non-Editable: Calculation" sqref="F56">
      <formula1>0</formula1>
      <formula2>100000</formula2>
    </dataValidation>
    <dataValidation type="whole" allowBlank="1" showInputMessage="1" showErrorMessage="1" error="Non-Editable: Calculation" promptTitle="Entry 33: UOS" prompt="Non-Editable: Calculation" sqref="F55">
      <formula1>0</formula1>
      <formula2>100000</formula2>
    </dataValidation>
    <dataValidation type="whole" allowBlank="1" showInputMessage="1" showErrorMessage="1" error="Non-Editable: Calculation" promptTitle="Entry 32: UOS" prompt="Non-Editable: Calculation" sqref="F54">
      <formula1>0</formula1>
      <formula2>100000</formula2>
    </dataValidation>
    <dataValidation type="whole" allowBlank="1" showInputMessage="1" showErrorMessage="1" error="Non-Editable: Calculation" promptTitle="Entry 31: UOS" prompt="Non-Editable: Calculation" sqref="F53">
      <formula1>0</formula1>
      <formula2>100000</formula2>
    </dataValidation>
    <dataValidation type="whole" allowBlank="1" showInputMessage="1" showErrorMessage="1" error="Non-Editable: Calculation" promptTitle="Entry 30: UOS" prompt="Non-Editable: Calculation" sqref="F52">
      <formula1>0</formula1>
      <formula2>100000</formula2>
    </dataValidation>
    <dataValidation type="whole" allowBlank="1" showInputMessage="1" showErrorMessage="1" error="Non-Editable: Calculation" promptTitle="Entry 29: UOS" prompt="Non-Editable: Calculation" sqref="F51">
      <formula1>0</formula1>
      <formula2>100000</formula2>
    </dataValidation>
    <dataValidation type="whole" allowBlank="1" showInputMessage="1" showErrorMessage="1" error="Non-Editable: Calculation" promptTitle="Entry 28: UOS" prompt="Non-Editable: Calculation" sqref="F50">
      <formula1>0</formula1>
      <formula2>100000</formula2>
    </dataValidation>
    <dataValidation type="whole" allowBlank="1" showInputMessage="1" showErrorMessage="1" error="Non-Editable: Calculation" promptTitle="Entry 27: UOS" prompt="Non-Editable: Calculation" sqref="F49">
      <formula1>0</formula1>
      <formula2>100000</formula2>
    </dataValidation>
    <dataValidation type="whole" allowBlank="1" showInputMessage="1" showErrorMessage="1" error="Non-Editable: Calculation" promptTitle="Entry 26: UOS" prompt="Non-Editable: Calculation" sqref="F48">
      <formula1>0</formula1>
      <formula2>100000</formula2>
    </dataValidation>
    <dataValidation type="whole" allowBlank="1" showInputMessage="1" showErrorMessage="1" error="Non-Editable: Calculation" promptTitle="Entry 25: UOS" prompt="Non-Editable: Calculation" sqref="F47">
      <formula1>0</formula1>
      <formula2>100000</formula2>
    </dataValidation>
    <dataValidation type="whole" allowBlank="1" showInputMessage="1" showErrorMessage="1" error="Non-Editable: Calculation" promptTitle="Entry 24: UOS" prompt="Non-Editable: Calculation" sqref="F46">
      <formula1>0</formula1>
      <formula2>100000</formula2>
    </dataValidation>
    <dataValidation type="whole" allowBlank="1" showInputMessage="1" showErrorMessage="1" error="Non-Editable: Calculation" promptTitle="Entry 23: UOS" prompt="Non-Editable: Calculation" sqref="F45">
      <formula1>0</formula1>
      <formula2>100000</formula2>
    </dataValidation>
    <dataValidation type="whole" allowBlank="1" showInputMessage="1" showErrorMessage="1" error="Non-Editable: Calculation" promptTitle="Entry 22: UOS" prompt="Non-Editable: Calculation" sqref="F44">
      <formula1>0</formula1>
      <formula2>100000</formula2>
    </dataValidation>
    <dataValidation type="whole" allowBlank="1" showInputMessage="1" showErrorMessage="1" error="Non-Editable: Calculation" promptTitle="Entry 21: UOS" prompt="Non-Editable: Calculation" sqref="F43">
      <formula1>0</formula1>
      <formula2>100000</formula2>
    </dataValidation>
    <dataValidation type="whole" allowBlank="1" showInputMessage="1" showErrorMessage="1" error="Non-Editable: Calculation" promptTitle="Entry 20: UOS" prompt="Non-Editable: Calculation" sqref="F42">
      <formula1>0</formula1>
      <formula2>100000</formula2>
    </dataValidation>
    <dataValidation type="whole" allowBlank="1" showInputMessage="1" showErrorMessage="1" error="Non-Editable: Calculation" promptTitle="Entry 19: UOS" prompt="Non-Editable: Calculation" sqref="F41">
      <formula1>0</formula1>
      <formula2>100000</formula2>
    </dataValidation>
    <dataValidation type="whole" allowBlank="1" showInputMessage="1" showErrorMessage="1" error="Non-Editable: Calculation" promptTitle="Entry 18: UOS" prompt="Non-Editable: Calculation" sqref="F40">
      <formula1>0</formula1>
      <formula2>100000</formula2>
    </dataValidation>
    <dataValidation type="whole" allowBlank="1" showInputMessage="1" showErrorMessage="1" error="Non-Editable: Calculation" promptTitle="Entry 17: UOS" prompt="Non-Editable: Calculation" sqref="F39">
      <formula1>0</formula1>
      <formula2>100000</formula2>
    </dataValidation>
    <dataValidation type="whole" allowBlank="1" showInputMessage="1" showErrorMessage="1" error="Non-Editable: Calculation" promptTitle="Entry 16: UOS" prompt="Non-Editable: Calculation" sqref="F38">
      <formula1>0</formula1>
      <formula2>100000</formula2>
    </dataValidation>
    <dataValidation type="whole" allowBlank="1" showInputMessage="1" showErrorMessage="1" error="Non-Editable: Calculation" promptTitle="Entry 15: UOS" prompt="Non-Editable: Calculation" sqref="F37">
      <formula1>0</formula1>
      <formula2>100000</formula2>
    </dataValidation>
    <dataValidation type="whole" allowBlank="1" showInputMessage="1" showErrorMessage="1" error="Non-Editable: Calculation" promptTitle="Entry 14: UOS" prompt="Non-Editable: Calculation" sqref="F36">
      <formula1>0</formula1>
      <formula2>100000</formula2>
    </dataValidation>
    <dataValidation type="whole" allowBlank="1" showInputMessage="1" showErrorMessage="1" error="Non-Editable: Calculation" promptTitle="Entry 13: UOS" prompt="Non-Editable: Calculation" sqref="F35">
      <formula1>0</formula1>
      <formula2>100000</formula2>
    </dataValidation>
    <dataValidation type="whole" allowBlank="1" showInputMessage="1" showErrorMessage="1" error="Non-Editable: Calculation" promptTitle="Entry 12: UOS" prompt="Non-Editable: Calculation" sqref="F34">
      <formula1>0</formula1>
      <formula2>100000</formula2>
    </dataValidation>
    <dataValidation type="whole" allowBlank="1" showInputMessage="1" showErrorMessage="1" error="Non-Editable: Calculation" promptTitle="Entry 11: UOS" prompt="Non-Editable: Calculation" sqref="F33">
      <formula1>0</formula1>
      <formula2>100000</formula2>
    </dataValidation>
    <dataValidation type="whole" allowBlank="1" showInputMessage="1" showErrorMessage="1" error="Non-Editable: Calculation" promptTitle="Entry 10: UOS" prompt="Non-Editable: Calculation" sqref="F32">
      <formula1>0</formula1>
      <formula2>100000</formula2>
    </dataValidation>
    <dataValidation type="whole" allowBlank="1" showInputMessage="1" showErrorMessage="1" error="Non-Editable: Calculation" promptTitle="Entry 9: UOS" prompt="Non-Editable: Calculation" sqref="F31">
      <formula1>0</formula1>
      <formula2>100000</formula2>
    </dataValidation>
    <dataValidation type="whole" allowBlank="1" showInputMessage="1" showErrorMessage="1" error="Non-Editable: Calculation" promptTitle="Entry 8: UOS" prompt="Non-Editable: Calculation" sqref="F30">
      <formula1>0</formula1>
      <formula2>100000</formula2>
    </dataValidation>
    <dataValidation type="whole" allowBlank="1" showInputMessage="1" showErrorMessage="1" error="Non-Editable: Calculation" promptTitle="Entry 7: UOS" prompt="Non-Editable: Calculation" sqref="F29">
      <formula1>0</formula1>
      <formula2>100000</formula2>
    </dataValidation>
    <dataValidation type="whole" allowBlank="1" showInputMessage="1" showErrorMessage="1" error="Non-Editable: Calculation" promptTitle="Entry 6: UOS" prompt="Non-Editable: Calculation" sqref="F28">
      <formula1>0</formula1>
      <formula2>100000</formula2>
    </dataValidation>
    <dataValidation type="whole" allowBlank="1" showInputMessage="1" showErrorMessage="1" error="Non-Editable: Calculation" promptTitle="Entry 5: UOS" prompt="Non-Editable: Calculation" sqref="F27">
      <formula1>0</formula1>
      <formula2>100000</formula2>
    </dataValidation>
    <dataValidation allowBlank="1" showInputMessage="1" showErrorMessage="1" promptTitle="Entry 50: Narrative" prompt="Green: Enter a summary of the contact or description of any areas that Individual had difficulties or did very well (behavior, job task quantity, or job task quality)." sqref="M72"/>
    <dataValidation allowBlank="1" showInputMessage="1" showErrorMessage="1" promptTitle="Entry 50:  Interventions" prompt="Green: Provide a detailed description of intervention(s) that the Job Coach used to address the barrier and summarize the effectiveness of the intervention(s)." sqref="N72"/>
    <dataValidation allowBlank="1" showInputMessage="1" showErrorMessage="1" promptTitle="Entry 49: Interventions" prompt="Green: Provide a detailed description of intervention(s) that the Job Coach used to address the barrier and summarize the effectiveness of the intervention(s)." sqref="N71"/>
    <dataValidation allowBlank="1" showInputMessage="1" showErrorMessage="1" promptTitle="Entry 49: Narrative" prompt="Green: Enter a summary of the contact or description of any areas that Individual had difficulties or did very well (behavior, job task quantity, or job task quality)." sqref="M71"/>
    <dataValidation allowBlank="1" showInputMessage="1" showErrorMessage="1" promptTitle="Entry 48: Narrative" prompt="Green: Enter a summary of the contact or description of any areas that Individual had difficulties or did very well (behavior, job task quantity, or job task quality)." sqref="M70"/>
    <dataValidation allowBlank="1" showInputMessage="1" showErrorMessage="1" promptTitle="Entry 48: Interventions" prompt="Green: Provide a detailed description of intervention(s) that the Job Coach used to address the barrier and summarize the effectiveness of the intervention(s)." sqref="N70"/>
    <dataValidation allowBlank="1" showInputMessage="1" showErrorMessage="1" promptTitle="Entry 47: Interventions" prompt="Green: Provide a detailed description of intervention(s) that the Job Coach used to address the barrier and summarize the effectiveness of the intervention(s)." sqref="N69"/>
    <dataValidation allowBlank="1" showInputMessage="1" showErrorMessage="1" promptTitle="Entry 47:  Narrative" prompt="Green: Enter a summary of the contact or description of any areas that Individual had difficulties or did very well (behavior, job task quantity, or job task quality)." sqref="M69"/>
    <dataValidation allowBlank="1" showInputMessage="1" showErrorMessage="1" promptTitle="Entry 46: Narrative" prompt="Green: Enter a summary of the contact or description of any areas that Individual had difficulties or did very well (behavior, job task quantity, or job task quality)." sqref="M68"/>
    <dataValidation allowBlank="1" showInputMessage="1" showErrorMessage="1" promptTitle="Entry 46: Interventions" prompt="Green: Provide a detailed description of intervention(s) that the Job Coach used to address the barrier and summarize the effectiveness of the intervention(s)." sqref="N68"/>
    <dataValidation allowBlank="1" showInputMessage="1" showErrorMessage="1" promptTitle="Entry 45: Interventions" prompt="Green: Provide a detailed description of intervention(s) that the Job Coach used to address the barrier and summarize the effectiveness of the intervention(s)." sqref="N67"/>
    <dataValidation allowBlank="1" showInputMessage="1" showErrorMessage="1" promptTitle="Entry 45: Narrative" prompt="Green: Enter a summary of the contact or description of any areas that Individual had difficulties or did very well (behavior, job task quantity, or job task quality)." sqref="M67"/>
    <dataValidation allowBlank="1" showInputMessage="1" showErrorMessage="1" promptTitle="Entry 44: Narrative" prompt="Green: Enter a summary of the contact or description of any areas that Individual had difficulties or did very well (behavior, job task quantity, or job task quality)." sqref="M66"/>
    <dataValidation allowBlank="1" showInputMessage="1" showErrorMessage="1" promptTitle="Entry 44: Interventions" prompt="Green: Provide a detailed description of intervention(s) that the Job Coach used to address the barrier and summarize the effectiveness of the intervention(s)." sqref="N66"/>
    <dataValidation allowBlank="1" showInputMessage="1" showErrorMessage="1" promptTitle="Entry 43: Interventions" prompt="Green: Provide a detailed description of intervention(s) that the Job Coach used to address the barrier and summarize the effectiveness of the intervention(s)." sqref="N65"/>
    <dataValidation allowBlank="1" showInputMessage="1" showErrorMessage="1" promptTitle="Entry 43: Narrative" prompt="Green: Enter a summary of the contact or description of any areas that Individual had difficulties or did very well (behavior, job task quantity, or job task quality)." sqref="M65"/>
    <dataValidation allowBlank="1" showInputMessage="1" showErrorMessage="1" promptTitle="Entry 42: Narrative" prompt="Green: Enter a summary of the contact or description of any areas that Individual had difficulties or did very well (behavior, job task quantity, or job task quality)." sqref="M64"/>
    <dataValidation allowBlank="1" showInputMessage="1" showErrorMessage="1" promptTitle="Entry 42: Interventions" prompt="Green: Provide a detailed description of intervention(s) that the Job Coach used to address the barrier and summarize the effectiveness of the intervention(s)." sqref="N64"/>
    <dataValidation allowBlank="1" showInputMessage="1" showErrorMessage="1" promptTitle="Entry 41: Interventions" prompt="Green: Provide a detailed description of intervention(s) that the Job Coach used to address the barrier and summarize the effectiveness of the intervention(s)." sqref="N63"/>
    <dataValidation allowBlank="1" showInputMessage="1" showErrorMessage="1" promptTitle="Entry 41: Narrative" prompt="Green: Enter a summary of the contact or description of any areas that Individual had difficulties or did very well (behavior, job task quantity, or job task quality)." sqref="M63"/>
    <dataValidation allowBlank="1" showInputMessage="1" showErrorMessage="1" promptTitle="Entry 40: Interventions" prompt="Green: Provide a detailed description of intervention(s) that the Job Coach used to address the barrier and summarize the effectiveness of the intervention(s)." sqref="N62"/>
    <dataValidation allowBlank="1" showInputMessage="1" showErrorMessage="1" promptTitle="Entry 40: Narrative" prompt="Green: Enter a summary of the contact or description of any areas that Individual had difficulties or did very well (behavior, job task quantity, or job task quality)." sqref="M62"/>
    <dataValidation allowBlank="1" showInputMessage="1" showErrorMessage="1" promptTitle="Entry 39: Narrative" prompt="Green: Enter a summary of the contact or description of any areas that Individual had difficulties or did very well (behavior, job task quantity, or job task quality)." sqref="M61"/>
    <dataValidation allowBlank="1" showInputMessage="1" showErrorMessage="1" promptTitle="Entry 39: Interventions" prompt="Green: Provide a detailed description of intervention(s) that the Job Coach used to address the barrier and summarize the effectiveness of the intervention(s)." sqref="N61"/>
    <dataValidation allowBlank="1" showInputMessage="1" showErrorMessage="1" promptTitle="Entry 38: Interventions" prompt="Green: Provide a detailed description of intervention(s) that the Job Coach used to address the barrier and summarize the effectiveness of the intervention(s)." sqref="N60"/>
    <dataValidation allowBlank="1" showInputMessage="1" showErrorMessage="1" promptTitle="Entry 38: Narrative" prompt="Green: Enter a summary of the contact or description of any areas that Individual had difficulties or did very well (behavior, job task quantity, or job task quality)." sqref="M60"/>
    <dataValidation allowBlank="1" showInputMessage="1" showErrorMessage="1" promptTitle="Entry 37: Narrative" prompt="Green: Enter a summary of the contact or description of any areas that Individual had difficulties or did very well (behavior, job task quantity, or job task quality)." sqref="M59"/>
    <dataValidation allowBlank="1" showInputMessage="1" showErrorMessage="1" promptTitle="Entry 37: Interventions" prompt="Green: Provide a detailed description of intervention(s) that the Job Coach used to address the barrier and summarize the effectiveness of the intervention(s)." sqref="N59"/>
    <dataValidation allowBlank="1" showInputMessage="1" showErrorMessage="1" promptTitle="Entry 36: Interventions" prompt="Green: Provide a detailed description of intervention(s) that the Job Coach used to address the barrier and summarize the effectiveness of the intervention(s)." sqref="N58"/>
    <dataValidation allowBlank="1" showInputMessage="1" showErrorMessage="1" promptTitle="Entry 36: Narrative" prompt="Green: Enter a summary of the contact or description of any areas that Individual had difficulties or did very well (behavior, job task quantity, or job task quality)." sqref="M58"/>
    <dataValidation allowBlank="1" showInputMessage="1" showErrorMessage="1" promptTitle="Entry 35: Narrative" prompt="Green: Enter a summary of the contact or description of any areas that Individual had difficulties or did very well (behavior, job task quantity, or job task quality)." sqref="M57"/>
    <dataValidation allowBlank="1" showInputMessage="1" showErrorMessage="1" promptTitle="Entry 35: Interventions" prompt="Green: Provide a detailed description of intervention(s) that the Job Coach used to address the barrier and summarize the effectiveness of the intervention(s)." sqref="N57"/>
    <dataValidation allowBlank="1" showInputMessage="1" showErrorMessage="1" promptTitle="Entry 34: Interventions" prompt="Green: Provide a detailed description of intervention(s) that the Job Coach used to address the barrier and summarize the effectiveness of the intervention(s)." sqref="N56"/>
    <dataValidation allowBlank="1" showInputMessage="1" showErrorMessage="1" promptTitle="Entry 34: Narrative" prompt="Green: Enter a summary of the contact or description of any areas that Individual had difficulties or did very well (behavior, job task quantity, or job task quality)." sqref="M56"/>
    <dataValidation allowBlank="1" showInputMessage="1" showErrorMessage="1" promptTitle="Entry 33: Narrative" prompt="Green: Enter a summary of the contact or description of any areas that Individual had difficulties or did very well (behavior, job task quantity, or job task quality)." sqref="M55"/>
    <dataValidation allowBlank="1" showInputMessage="1" showErrorMessage="1" promptTitle="Entry 33: Interventions" prompt="Green: Provide a detailed description of intervention(s) that the Job Coach used to address the barrier and summarize the effectiveness of the intervention(s)." sqref="N55"/>
    <dataValidation allowBlank="1" showInputMessage="1" showErrorMessage="1" promptTitle="Entry 32: Interventions" prompt="Green: Provide a detailed description of intervention(s) that the Job Coach used to address the barrier and summarize the effectiveness of the intervention(s)." sqref="N54"/>
    <dataValidation allowBlank="1" showInputMessage="1" showErrorMessage="1" promptTitle="Entry 32: Narrative" prompt="Green: Enter a summary of the contact or description of any areas that Individual had difficulties or did very well (behavior, job task quantity, or job task quality)." sqref="M54"/>
    <dataValidation allowBlank="1" showInputMessage="1" showErrorMessage="1" promptTitle="Entry 31: Narrative" prompt="Green: Enter a summary of the contact or description of any areas that Individual had difficulties or did very well (behavior, job task quantity, or job task quality)." sqref="M53"/>
    <dataValidation allowBlank="1" showInputMessage="1" showErrorMessage="1" promptTitle="Entry 31: Interventions" prompt="Green: Provide a detailed description of intervention(s) that the Job Coach used to address the barrier and summarize the effectiveness of the intervention(s)." sqref="N53"/>
    <dataValidation allowBlank="1" showInputMessage="1" showErrorMessage="1" promptTitle="Entry 30: Interventions" prompt="Green: Provide a detailed description of intervention(s) that the Job Coach used to address the barrier and summarize the effectiveness of the intervention(s)." sqref="N52"/>
    <dataValidation allowBlank="1" showInputMessage="1" showErrorMessage="1" promptTitle="Entry 30: Narrative" prompt="Green: Enter a summary of the contact or description of any areas that Individual had difficulties or did very well (behavior, job task quantity, or job task quality)." sqref="M52"/>
    <dataValidation allowBlank="1" showInputMessage="1" showErrorMessage="1" promptTitle="Entry 29: Narrative" prompt="Green: Enter a summary of the contact or description of any areas that Individual had difficulties or did very well (behavior, job task quantity, or job task quality)." sqref="M51"/>
    <dataValidation allowBlank="1" showInputMessage="1" showErrorMessage="1" promptTitle="Entry 29: Interventions" prompt="Green: Provide a detailed description of intervention(s) that the Job Coach used to address the barrier and summarize the effectiveness of the intervention(s)." sqref="N51"/>
    <dataValidation allowBlank="1" showInputMessage="1" showErrorMessage="1" promptTitle="Entry 28: Interventions" prompt="Green: Provide a detailed description of intervention(s) that the Job Coach used to address the barrier and summarize the effectiveness of the intervention(s)." sqref="N50"/>
    <dataValidation allowBlank="1" showInputMessage="1" showErrorMessage="1" promptTitle="Entry 28: Narrative" prompt="Green: Enter a summary of the contact or description of any areas that Individual had difficulties or did very well (behavior, job task quantity, or job task quality)." sqref="M50"/>
    <dataValidation allowBlank="1" showInputMessage="1" showErrorMessage="1" promptTitle="Entry 27: Interventions" prompt="Green: Provide a detailed description of intervention(s) that the Job Coach used to address the barrier and summarize the effectiveness of the intervention(s)." sqref="N49"/>
    <dataValidation allowBlank="1" showInputMessage="1" showErrorMessage="1" promptTitle="Entry 27: Narrative" prompt="Green: Enter a summary of the contact or description of any areas that Individual had difficulties or did very well (behavior, job task quantity, or job task quality)." sqref="M49"/>
    <dataValidation allowBlank="1" showInputMessage="1" showErrorMessage="1" promptTitle="Entry 26: Narrative" prompt="Green: Enter a summary of the contact or description of any areas that Individual had difficulties or did very well (behavior, job task quantity, or job task quality)." sqref="M48"/>
    <dataValidation allowBlank="1" showInputMessage="1" showErrorMessage="1" promptTitle="Entry 26: Interventions" prompt="Green: Provide a detailed description of intervention(s) that the Job Coach used to address the barrier and summarize the effectiveness of the intervention(s)." sqref="N48"/>
    <dataValidation allowBlank="1" showInputMessage="1" showErrorMessage="1" promptTitle="Entry 25: Interventions" prompt="Green: Provide a detailed description of intervention(s) that the Job Coach used to address the barrier and summarize the effectiveness of the intervention(s)." sqref="N47"/>
    <dataValidation allowBlank="1" showInputMessage="1" showErrorMessage="1" promptTitle="Entry 24: Interventions" prompt="Green: Provide a detailed description of intervention(s) that the Job Coach used to address the barrier and summarize the effectiveness of the intervention(s)." sqref="N46"/>
    <dataValidation allowBlank="1" showInputMessage="1" showErrorMessage="1" promptTitle="Entry 24: Narrative" prompt="Green: Enter a summary of the contact or description of any areas that Individual had difficulties or did very well (behavior, job task quantity, or job task quality)." sqref="M46"/>
    <dataValidation allowBlank="1" showInputMessage="1" showErrorMessage="1" promptTitle="Entry 23: Narrative" prompt="Green: Enter a summary of the contact or description of any areas that Individual had difficulties or did very well (behavior, job task quantity, or job task quality)." sqref="M45"/>
    <dataValidation allowBlank="1" showInputMessage="1" showErrorMessage="1" promptTitle="Entry 23: Interventions" prompt="Green: Provide a detailed description of intervention(s) that the Job Coach used to address the barrier and summarize the effectiveness of the intervention(s)." sqref="N45"/>
    <dataValidation allowBlank="1" showInputMessage="1" showErrorMessage="1" promptTitle="Entry 22: Interventions" prompt="Green: Provide a detailed description of intervention(s) that the Job Coach used to address the barrier and summarize the effectiveness of the intervention(s)." sqref="N44"/>
    <dataValidation allowBlank="1" showInputMessage="1" showErrorMessage="1" promptTitle="Entry 22: Narrative" prompt="Green: Enter a summary of the contact or description of any areas that Individual had difficulties or did very well (behavior, job task quantity, or job task quality)." sqref="M44"/>
    <dataValidation allowBlank="1" showInputMessage="1" showErrorMessage="1" promptTitle="Entry 21: Narrative" prompt="Green: Enter a summary of the contact or description of any areas that Individual had difficulties or did very well (behavior, job task quantity, or job task quality)." sqref="M43"/>
    <dataValidation allowBlank="1" showInputMessage="1" showErrorMessage="1" promptTitle="Entry 21: Interventions" prompt="Green: Provide a detailed description of intervention(s) that the Job Coach used to address the barrier and summarize the effectiveness of the intervention(s)." sqref="N43"/>
    <dataValidation allowBlank="1" showInputMessage="1" showErrorMessage="1" promptTitle="Entry 20: Interventions" prompt="Green: Provide a detailed description of intervention(s) that the Job Coach used to address the barrier and summarize the effectiveness of the intervention(s)." sqref="N42"/>
    <dataValidation allowBlank="1" showInputMessage="1" showErrorMessage="1" promptTitle="Entry 20: Narrative" prompt="Green: Enter a summary of the contact or description of any areas that Individual had difficulties or did very well (behavior, job task quantity, or job task quality)." sqref="M42"/>
    <dataValidation allowBlank="1" showInputMessage="1" showErrorMessage="1" promptTitle="Entry 19: Narrative" prompt="Green: Enter a summary of the contact or description of any areas that Individual had difficulties or did very well (behavior, job task quantity, or job task quality)." sqref="M41"/>
    <dataValidation allowBlank="1" showInputMessage="1" showErrorMessage="1" promptTitle="Entry 19: Interventions" prompt="Green: Provide a detailed description of intervention(s) that the Job Coach used to address the barrier and summarize the effectiveness of the intervention(s)." sqref="N41"/>
    <dataValidation allowBlank="1" showInputMessage="1" showErrorMessage="1" promptTitle="Entry 18: Interventions" prompt="Green: Provide a detailed description of intervention(s) that the Job Coach used to address the barrier and summarize the effectiveness of the intervention(s)." sqref="N40"/>
    <dataValidation allowBlank="1" showInputMessage="1" showErrorMessage="1" promptTitle="Entry 18: Narrative" prompt="Green: Enter a summary of the contact or description of any areas that Individual had difficulties or did very well (behavior, job task quantity, or job task quality)." sqref="M40"/>
    <dataValidation allowBlank="1" showInputMessage="1" showErrorMessage="1" promptTitle="Entry 17: Narrative" prompt="Green: Enter a summary of the contact or description of any areas that Individual had difficulties or did very well (behavior, job task quantity, or job task quality)." sqref="M39"/>
    <dataValidation allowBlank="1" showInputMessage="1" showErrorMessage="1" promptTitle="Entry 17: Interventions" prompt="Green: Provide a detailed description of intervention(s) that the Job Coach used to address the barrier and summarize the effectiveness of the intervention(s)." sqref="N39"/>
    <dataValidation allowBlank="1" showInputMessage="1" showErrorMessage="1" promptTitle="Entry 16: Interventions" prompt="Green: Provide a detailed description of intervention(s) that the Job Coach used to address the barrier and summarize the effectiveness of the intervention(s)." sqref="N38"/>
    <dataValidation allowBlank="1" showInputMessage="1" showErrorMessage="1" promptTitle="Entry 16: Narrative" prompt="Green: Enter a summary of the contact or description of any areas that Individual had difficulties or did very well (behavior, job task quantity, or job task quality)." sqref="M38"/>
    <dataValidation allowBlank="1" showInputMessage="1" showErrorMessage="1" promptTitle="Entry 15: Narrative" prompt="Green: Enter a summary of the contact or description of any areas that Individual had difficulties or did very well (behavior, job task quantity, or job task quality)." sqref="M37"/>
    <dataValidation allowBlank="1" showInputMessage="1" showErrorMessage="1" promptTitle="Entry 15: Interventions" prompt="Green: Provide a detailed description of intervention(s) that the Job Coach used to address the barrier and summarize the effectiveness of the intervention(s)." sqref="N37"/>
    <dataValidation allowBlank="1" showInputMessage="1" showErrorMessage="1" promptTitle="Entry 14: Interventions" prompt="Green: Provide a detailed description of intervention(s) that the Job Coach used to address the barrier and summarize the effectiveness of the intervention(s)." sqref="N36"/>
    <dataValidation allowBlank="1" showInputMessage="1" showErrorMessage="1" promptTitle="Entry 14: Narrative" prompt="Green: Enter a summary of the contact or description of any areas that Individual had difficulties or did very well (behavior, job task quantity, or job task quality)." sqref="M36"/>
    <dataValidation allowBlank="1" showInputMessage="1" showErrorMessage="1" promptTitle="Entry 13: Interventions" prompt="Green: Provide a detailed description of intervention(s) that the Job Coach used to address the barrier and summarize the effectiveness of the intervention(s)." sqref="N35"/>
    <dataValidation allowBlank="1" showInputMessage="1" showErrorMessage="1" promptTitle="Entry 13: Narrative" prompt="Green: Enter a summary of the contact or description of any areas that Individual had difficulties or did very well (behavior, job task quantity, or job task quality)." sqref="M35"/>
    <dataValidation allowBlank="1" showInputMessage="1" showErrorMessage="1" promptTitle="Entry 12: Narrative" prompt="Green: Enter a summary of the contact or description of any areas that Individual had difficulties or did very well (behavior, job task quantity, or job task quality)." sqref="M34"/>
    <dataValidation allowBlank="1" showInputMessage="1" showErrorMessage="1" promptTitle="Entry 12: Interventions" prompt="Green: Provide a detailed description of intervention(s) that the Job Coach used to address the barrier and summarize the effectiveness of the intervention(s)." sqref="N34"/>
    <dataValidation allowBlank="1" showInputMessage="1" showErrorMessage="1" promptTitle="Entry 11: Interventions" prompt="Green: Provide a detailed description of intervention(s) that the Job Coach used to address the barrier and summarize the effectiveness of the intervention(s)." sqref="N33"/>
    <dataValidation allowBlank="1" showInputMessage="1" showErrorMessage="1" promptTitle="Entry 11: Narrative" prompt="Green: Enter a summary of the contact or description of any areas that Individual had difficulties or did very well (behavior, job task quantity, or job task quality)." sqref="M33"/>
    <dataValidation allowBlank="1" showInputMessage="1" showErrorMessage="1" promptTitle="Entry 10: Narrative" prompt="Green: Enter a summary of the contact or description of any areas that Individual had difficulties or did very well (behavior, job task quantity, or job task quality)." sqref="M32"/>
    <dataValidation allowBlank="1" showInputMessage="1" showErrorMessage="1" promptTitle="Entry 10: Interventions" prompt="Green: Provide a detailed description of intervention(s) that the Job Coach used to address the barrier and summarize the effectiveness of the intervention(s)." sqref="N32"/>
    <dataValidation allowBlank="1" showInputMessage="1" showErrorMessage="1" promptTitle="Entry 9: Interventions" prompt="Green: Provide a detailed description of intervention(s) that the Job Coach used to address the barrier and summarize the effectiveness of the intervention(s)." sqref="N31"/>
    <dataValidation allowBlank="1" showInputMessage="1" showErrorMessage="1" promptTitle="Entry 9: Narrative" prompt="Green: Enter a summary of the contact or description of any areas that Individual had difficulties or did very well (behavior, job task quantity, or job task quality)." sqref="M31"/>
    <dataValidation allowBlank="1" showInputMessage="1" showErrorMessage="1" promptTitle="Entry 8: Interventions" prompt="Green: Provide a detailed description of intervention(s) that the Job Coach used to address the barrier and summarize the effectiveness of the intervention(s)." sqref="N30"/>
    <dataValidation allowBlank="1" showInputMessage="1" showErrorMessage="1" promptTitle="Entry 8: Narrative" prompt="Green: Enter a summary of the contact or description of any areas that Individual had difficulties or did very well (behavior, job task quantity, or job task quality)." sqref="M30"/>
    <dataValidation allowBlank="1" showInputMessage="1" showErrorMessage="1" promptTitle="Entry 7: Interventions" prompt="Green: Provide a detailed description of intervention(s) that the Job Coach used to address the barrier and summarize the effectiveness of the intervention(s)." sqref="N29"/>
    <dataValidation allowBlank="1" showInputMessage="1" showErrorMessage="1" promptTitle="Entry 7: Narrative" prompt="Green: Enter a summary of the contact or description of any areas that Individual had difficulties or did very well (behavior, job task quantity, or job task quality)." sqref="M29"/>
    <dataValidation allowBlank="1" showInputMessage="1" showErrorMessage="1" promptTitle="Entry 6: Interventions" prompt="Green: Provide a detailed description of intervention(s) that the Job Coach used to address the barrier and summarize the effectiveness of the intervention(s)." sqref="N28"/>
    <dataValidation allowBlank="1" showInputMessage="1" showErrorMessage="1" promptTitle="Entry 6: Narrative" prompt="Green: Enter a summary of the contact or description of any areas that Individual had difficulties or did very well (behavior, job task quantity, or job task quality)." sqref="M28"/>
    <dataValidation allowBlank="1" showInputMessage="1" showErrorMessage="1" promptTitle="Entry 5: nterventions" prompt="Green: Provide a detailed description of intervention(s) that the Job Coach used to address the barrier and summarize the effectiveness of the intervention(s)." sqref="N27"/>
    <dataValidation allowBlank="1" showInputMessage="1" showErrorMessage="1" promptTitle="Entry 5: Narrative" prompt="Green: Enter a summary of the contact or description of any areas that Individual had difficulties or did very well (behavior, job task quantity, or job task quality)." sqref="M27"/>
    <dataValidation allowBlank="1" showInputMessage="1" showErrorMessage="1" promptTitle="Entry 4: Interventions" prompt="Green: Provide a detailed description of intervention(s) that the Job Coach used to address the barrier and summarize the effectiveness of the intervention(s)." sqref="N26"/>
    <dataValidation allowBlank="1" showInputMessage="1" showErrorMessage="1" promptTitle="Entry 4: Narrative" prompt="Green: Enter a summary of the contact or description of any areas that Individual had difficulties or did very well (behavior, job task quantity, or job task quality)." sqref="M26"/>
    <dataValidation allowBlank="1" showInputMessage="1" showErrorMessage="1" promptTitle="Entry 3: Interventions" prompt="Green: Provide a detailed description of intervention(s) that the Job Coach used to address the barrier and summarize the effectiveness of the intervention(s)." sqref="N25"/>
    <dataValidation allowBlank="1" showInputMessage="1" showErrorMessage="1" promptTitle="Entry 3:Narrative" prompt="Green: Enter a summary of the contact or description of any areas that Individual had difficulties or did very well (behavior, job task quantity, or job task quality)." sqref="M25"/>
    <dataValidation allowBlank="1" showInputMessage="1" showErrorMessage="1" promptTitle="Entry 2: Interventions" prompt="Green: Provide a detailed description of intervention(s) that the Job Coach used to address the barrier and summarize the effectiveness of the intervention(s)." sqref="N24"/>
    <dataValidation allowBlank="1" showInputMessage="1" showErrorMessage="1" promptTitle="Entry 2: Narrative" prompt="Green: Enter a summary of the contact or description of any areas that Individual had difficulties or did very well (behavior, job task quantity, or job task quality)." sqref="M24"/>
    <dataValidation allowBlank="1" showInputMessage="1" showErrorMessage="1" promptTitle="Total VTS UOS" prompt="Non-Editable: Calculation" sqref="K73"/>
    <dataValidation type="whole" allowBlank="1" showInputMessage="1" showErrorMessage="1" error="Calculation: Non-Editable" promptTitle="Total OTJS UOS" prompt="Non-Editable: Calculation" sqref="F73">
      <formula1>0</formula1>
      <formula2>100000</formula2>
    </dataValidation>
    <dataValidation allowBlank="1" showInputMessage="1" showErrorMessage="1" promptTitle="Provider's Assessment Continued" prompt="Green: Enter a summary of the Provider's assessment of the Individual and recommendation for next steps , including any concerns or potential barriers to employment." sqref="M77"/>
    <dataValidation allowBlank="1" showInputMessage="1" showErrorMessage="1" promptTitle="Entry 2: Staff Initials" prompt="Green: Enter the initials of the person(s) who provided the service in this field." sqref="H24"/>
    <dataValidation allowBlank="1" showInputMessage="1" showErrorMessage="1" promptTitle="Entry 3: Staff Initials" prompt="Green: Enter the initials of the person(s) who provided the service in this field." sqref="H25"/>
    <dataValidation allowBlank="1" showInputMessage="1" showErrorMessage="1" promptTitle="Entry 4: Staff Initials" prompt="Green: Enter the initials of the person(s) who provided the service in this field." sqref="H26"/>
    <dataValidation allowBlank="1" showInputMessage="1" showErrorMessage="1" promptTitle="Entry 5: Staff Initials" prompt="Green: Enter the initials of the person(s) who provided the service in this field." sqref="H27"/>
    <dataValidation allowBlank="1" showInputMessage="1" showErrorMessage="1" promptTitle="Entry 6: Staff Initials" prompt="Green: Enter the initials of the person(s) who provided the service in this field." sqref="H28"/>
    <dataValidation allowBlank="1" showInputMessage="1" showErrorMessage="1" promptTitle="Entry 7: Staff Initials" prompt="Green: Enter the initials of the person(s) who provided the service in this field." sqref="H29"/>
    <dataValidation allowBlank="1" showInputMessage="1" showErrorMessage="1" promptTitle="Entry 8: Staff Initials" prompt="Green: Enter the initials of the person(s) who provided the service in this field." sqref="H30"/>
    <dataValidation allowBlank="1" showInputMessage="1" showErrorMessage="1" promptTitle="Entry 9: Staff Initials" prompt="Green: Enter the initials of the person(s) who provided the service in this field." sqref="H31"/>
    <dataValidation allowBlank="1" showInputMessage="1" showErrorMessage="1" promptTitle="Entry 10: Staff Initials" prompt="Green: Enter the initials of the person(s) who provided the service in this field." sqref="H32"/>
    <dataValidation allowBlank="1" showInputMessage="1" showErrorMessage="1" promptTitle="Entry 11: Staff Initials" prompt="Green: Enter the initials of the person(s) who provided the service in this field." sqref="H33"/>
    <dataValidation allowBlank="1" showInputMessage="1" showErrorMessage="1" promptTitle="Entry 12: Staff Initials" prompt="Green: Enter the initials of the person(s) who provided the service in this field." sqref="H34"/>
    <dataValidation allowBlank="1" showInputMessage="1" showErrorMessage="1" promptTitle="Entry 13: Staff Initials" prompt="Green: Enter the initials of the person(s) who provided the service in this field." sqref="H35"/>
    <dataValidation allowBlank="1" showInputMessage="1" showErrorMessage="1" promptTitle="Entry 14: Staff Initials" prompt="Green: Enter the initials of the person(s) who provided the service in this field." sqref="H36"/>
    <dataValidation allowBlank="1" showInputMessage="1" showErrorMessage="1" promptTitle="Entry 15: Staff Initials" prompt="Green: Enter the initials of the person(s) who provided the service in this field." sqref="H37"/>
    <dataValidation allowBlank="1" showInputMessage="1" showErrorMessage="1" promptTitle="Entry 16: Staff Initials" prompt="Green: Enter the initials of the person(s) who provided the service in this field." sqref="H38"/>
    <dataValidation allowBlank="1" showInputMessage="1" showErrorMessage="1" promptTitle="Entry 17: Staff Initials" prompt="Green: Enter the initials of the person(s) who provided the service in this field." sqref="H39"/>
    <dataValidation allowBlank="1" showInputMessage="1" showErrorMessage="1" promptTitle="Entry 18: Staff Initials" prompt="Green: Enter the initials of the person(s) who provided the service in this field." sqref="H40"/>
    <dataValidation allowBlank="1" showInputMessage="1" showErrorMessage="1" promptTitle="Entry 19: Staff Initials" prompt="Green: Enter the initials of the person(s) who provided the service in this field." sqref="H41"/>
    <dataValidation allowBlank="1" showInputMessage="1" showErrorMessage="1" promptTitle="Entry 20: Staff Initials" prompt="Green: Enter the initials of the person(s) who provided the service in this field." sqref="H42"/>
    <dataValidation allowBlank="1" showInputMessage="1" showErrorMessage="1" promptTitle="Entry 21: Staff Initials" prompt="Green: Enter the initials of the person(s) who provided the service in this field." sqref="H43"/>
    <dataValidation allowBlank="1" showInputMessage="1" showErrorMessage="1" promptTitle="Entry 22: Staff Initials" prompt="Green: Enter the initials of the person(s) who provided the service in this field." sqref="H44"/>
    <dataValidation allowBlank="1" showInputMessage="1" showErrorMessage="1" promptTitle="Entry 23: Staff Initials" prompt="Green: Enter the initials of the person(s) who provided the service in this field." sqref="H45"/>
    <dataValidation allowBlank="1" showInputMessage="1" showErrorMessage="1" promptTitle="Entry 24: Staff Initials" prompt="Green: Enter the initials of the person(s) who provided the service in this field." sqref="H46"/>
    <dataValidation allowBlank="1" showInputMessage="1" showErrorMessage="1" promptTitle="Entry 25: Staff Initials" prompt="Green: Enter the initials of the person(s) who provided the service in this field." sqref="H47"/>
    <dataValidation allowBlank="1" showInputMessage="1" showErrorMessage="1" promptTitle="Entry 26: Staff Initials" prompt="Green: Enter the initials of the person(s) who provided the service in this field." sqref="H48"/>
    <dataValidation allowBlank="1" showInputMessage="1" showErrorMessage="1" promptTitle="Entry 27: Staff Initials" prompt="Green: Enter the initials of the person(s) who provided the service in this field." sqref="H49"/>
    <dataValidation allowBlank="1" showInputMessage="1" showErrorMessage="1" promptTitle="Entry 28: Staff Initials" prompt="Green: Enter the initials of the person(s) who provided the service in this field." sqref="H50"/>
    <dataValidation allowBlank="1" showInputMessage="1" showErrorMessage="1" promptTitle="Entry 29: Staff Initials" prompt="Green: Enter the initials of the person(s) who provided the service in this field." sqref="H51"/>
    <dataValidation allowBlank="1" showInputMessage="1" showErrorMessage="1" promptTitle="Entry 30: Staff Initials" prompt="Green: Enter the initials of the person(s) who provided the service in this field." sqref="H52"/>
    <dataValidation allowBlank="1" showInputMessage="1" showErrorMessage="1" promptTitle="Entry 31: Staff Initials" prompt="Green: Enter the initials of the person(s) who provided the service in this field." sqref="H53"/>
    <dataValidation allowBlank="1" showInputMessage="1" showErrorMessage="1" promptTitle="Entry 32: Staff Initials" prompt="Green: Enter the initials of the person(s) who provided the service in this field." sqref="H54"/>
    <dataValidation allowBlank="1" showInputMessage="1" showErrorMessage="1" promptTitle="Entry 33: Staff Initials" prompt="Green: Enter the initials of the person(s) who provided the service in this field." sqref="H55"/>
    <dataValidation allowBlank="1" showInputMessage="1" showErrorMessage="1" promptTitle="Entry 34: Staff Initials" prompt="Green: Enter the initials of the person(s) who provided the service in this field." sqref="H56"/>
    <dataValidation allowBlank="1" showInputMessage="1" showErrorMessage="1" promptTitle="Entry 35: Staff Initials" prompt="Green: Enter the initials of the person(s) who provided the service in this field." sqref="H57"/>
    <dataValidation allowBlank="1" showInputMessage="1" showErrorMessage="1" promptTitle="Entry 36: Staff Initials" prompt="Green: Enter the initials of the person(s) who provided the service in this field." sqref="H58"/>
    <dataValidation allowBlank="1" showInputMessage="1" showErrorMessage="1" promptTitle="Entry 37: Staff Initials" prompt="Green: Enter the initials of the person(s) who provided the service in this field." sqref="H59"/>
    <dataValidation allowBlank="1" showInputMessage="1" showErrorMessage="1" promptTitle="Entry 38: Staff Initials" prompt="Green: Enter the initials of the person(s) who provided the service in this field." sqref="H60"/>
    <dataValidation allowBlank="1" showInputMessage="1" showErrorMessage="1" promptTitle="Entry 39: Staff Initials" prompt="Green: Enter the initials of the person(s) who provided the service in this field." sqref="H61"/>
    <dataValidation allowBlank="1" showInputMessage="1" showErrorMessage="1" promptTitle="Entry 40: Staff Initials" prompt="Green: Enter the initials of the person(s) who provided the service in this field." sqref="H62"/>
    <dataValidation allowBlank="1" showInputMessage="1" showErrorMessage="1" promptTitle="Entry 41: Staff Initials" prompt="Green: Enter the initials of the person(s) who provided the service in this field." sqref="H63"/>
    <dataValidation allowBlank="1" showInputMessage="1" showErrorMessage="1" promptTitle="Entry 42: Staff Initials" prompt="Green: Enter the initials of the person(s) who provided the service in this field." sqref="H64"/>
    <dataValidation allowBlank="1" showInputMessage="1" showErrorMessage="1" promptTitle="Entry 43: Staff Initials" prompt="Green: Enter the initials of the person(s) who provided the service in this field." sqref="H65"/>
    <dataValidation allowBlank="1" showInputMessage="1" showErrorMessage="1" promptTitle="Entry 44: Staff Initials" prompt="Green: Enter the initials of the person(s) who provided the service in this field." sqref="H66"/>
    <dataValidation allowBlank="1" showInputMessage="1" showErrorMessage="1" promptTitle="Entry 45: Staff Initials" prompt="Green: Enter the initials of the person(s) who provided the service in this field." sqref="H67"/>
    <dataValidation allowBlank="1" showInputMessage="1" showErrorMessage="1" promptTitle="Entry 46: Staff Initials" prompt="Green: Enter the initials of the person(s) who provided the service in this field." sqref="H68"/>
    <dataValidation allowBlank="1" showInputMessage="1" showErrorMessage="1" promptTitle="Entry 47: Staff Initials" prompt="Green: Enter the initials of the person(s) who provided the service in this field." sqref="H69"/>
    <dataValidation allowBlank="1" showInputMessage="1" showErrorMessage="1" promptTitle="Entry 48: Staff Initials" prompt="Green: Enter the initials of the person(s) who provided the service in this field." sqref="H70"/>
    <dataValidation allowBlank="1" showInputMessage="1" showErrorMessage="1" promptTitle="Entry 49: Staff Initials" prompt="Green: Enter the initials of the person(s) who provided the service in this field." sqref="H71"/>
    <dataValidation allowBlank="1" showInputMessage="1" showErrorMessage="1" promptTitle="Entry 50: Staff Initials" prompt="Green: Enter the initials of the person(s) who provided the service in this field." sqref="H72"/>
    <dataValidation type="time" allowBlank="1" showInputMessage="1" showErrorMessage="1" error="Must be formatted as time, either 1:30 PM or 13:30." promptTitle="Entry 1: End Time" prompt="Green: Enter the end time of the service." sqref="C23 C72">
      <formula1>0</formula1>
      <formula2>0.999988425925926</formula2>
    </dataValidation>
    <dataValidation type="time" allowBlank="1" showInputMessage="1" showErrorMessage="1" error="Must be formatted as time, either 1:30 PM or 13:30." promptTitle="Entry 1: Start Time" prompt="Green: Enter the start time of the service." sqref="B23 B72">
      <formula1>0</formula1>
      <formula2>0.999988425925926</formula2>
    </dataValidation>
    <dataValidation type="whole" allowBlank="1" showInputMessage="1" showErrorMessage="1" error="Non-Editable: Calculation" promptTitle="Entry 1: UOS" prompt="Non-Editable: Calculation" sqref="F23">
      <formula1>0</formula1>
      <formula2>100000</formula2>
    </dataValidation>
    <dataValidation type="date" allowBlank="1" showInputMessage="1" showErrorMessage="1" error="Must be in MM/DD/YY format." promptTitle="Entry 2: Date" prompt="Green: Date of Service (MM/DD/YY)." sqref="A24">
      <formula1>44470</formula1>
      <formula2>48121</formula2>
    </dataValidation>
    <dataValidation type="time" allowBlank="1" showInputMessage="1" showErrorMessage="1" error="Must be formatted as time, either 1:30 PM or 13:30." promptTitle="Entry 2: Start Time" prompt="Green: Enter the start time of the service." sqref="B24">
      <formula1>0</formula1>
      <formula2>0.999988425925926</formula2>
    </dataValidation>
    <dataValidation type="time" allowBlank="1" showInputMessage="1" showErrorMessage="1" error="Must be formatted as time, either 1:30 PM or 13:30." promptTitle="Entry 2: End Time" prompt="Green: Enter the end time of the service." sqref="C24">
      <formula1>0</formula1>
      <formula2>0.999988425925926</formula2>
    </dataValidation>
    <dataValidation type="whole" allowBlank="1" showInputMessage="1" showErrorMessage="1" error="Non-Editable: Calculation" promptTitle="Entry 2: UOS" prompt="Non-Editable: Calculation" sqref="F24">
      <formula1>0</formula1>
      <formula2>100000</formula2>
    </dataValidation>
    <dataValidation type="date" allowBlank="1" showInputMessage="1" showErrorMessage="1" error="Must be in MM/DD/YY format." promptTitle="Entry 3: Date" prompt="Green: Date of Service (MM/DD/YY)." sqref="A25">
      <formula1>44470</formula1>
      <formula2>48121</formula2>
    </dataValidation>
    <dataValidation type="time" allowBlank="1" showInputMessage="1" showErrorMessage="1" error="Must be formatted as time, either 1:30 PM or 13:30." promptTitle="Entry 3: Start Time" prompt="Green: Enter the start time of the service." sqref="B25">
      <formula1>0</formula1>
      <formula2>0.999988425925926</formula2>
    </dataValidation>
    <dataValidation type="time" allowBlank="1" showInputMessage="1" showErrorMessage="1" error="Must be formatted as time, either 1:30 PM or 13:30." promptTitle="Entry 3: End Time" prompt="Green: Enter the end time of the service." sqref="C25">
      <formula1>0</formula1>
      <formula2>0.999988425925926</formula2>
    </dataValidation>
    <dataValidation type="whole" allowBlank="1" showInputMessage="1" showErrorMessage="1" error="Non-Editable: Calculation" promptTitle="Entry 3: UOS" prompt="Non-Editable: Calculation" sqref="F25">
      <formula1>0</formula1>
      <formula2>100000</formula2>
    </dataValidation>
    <dataValidation type="whole" allowBlank="1" showInputMessage="1" showErrorMessage="1" error="Non-Editable: Calculation" promptTitle="Entry 4: UOS" prompt="Non-Editable: Calculation" sqref="F26">
      <formula1>0</formula1>
      <formula2>100000</formula2>
    </dataValidation>
    <dataValidation type="time" allowBlank="1" showInputMessage="1" showErrorMessage="1" error="Must be formatted as time, either 1:30 PM or 13:30." promptTitle="Entry 4: End Time" prompt="Green: Enter the end time of the service." sqref="C26">
      <formula1>0</formula1>
      <formula2>0.999988425925926</formula2>
    </dataValidation>
    <dataValidation type="time" allowBlank="1" showInputMessage="1" showErrorMessage="1" error="Must be formatted as time, either 1:30 PM or 13:30." promptTitle="Entry 4: Start Time" prompt="Green: Enter the start time of the service." sqref="B26">
      <formula1>0</formula1>
      <formula2>0.999988425925926</formula2>
    </dataValidation>
    <dataValidation type="date" allowBlank="1" showInputMessage="1" showErrorMessage="1" error="Must be in MM/DD/YY format." promptTitle="Entry 4: Date" prompt="Green: Date of Service (MM/DD/YY)." sqref="A26">
      <formula1>44470</formula1>
      <formula2>48121</formula2>
    </dataValidation>
    <dataValidation type="date" allowBlank="1" showInputMessage="1" showErrorMessage="1" error="Must be in MM/DD/YY format." promptTitle="Entry 5: Date" prompt="Green: Date of Service (MM/DD/YY)." sqref="A27">
      <formula1>44470</formula1>
      <formula2>48121</formula2>
    </dataValidation>
    <dataValidation type="time" allowBlank="1" showInputMessage="1" showErrorMessage="1" error="Must be formatted as time, either 1:30 PM or 13:30." promptTitle="Entry 5: Start Time" prompt="Green: Enter the start time of the service." sqref="B27">
      <formula1>0</formula1>
      <formula2>0.999988425925926</formula2>
    </dataValidation>
    <dataValidation type="time" allowBlank="1" showInputMessage="1" showErrorMessage="1" error="Must be formatted as time, either 1:30 PM or 13:30." promptTitle="Entry 5: End Time" prompt="Green: Enter the end time of the service." sqref="C27">
      <formula1>0</formula1>
      <formula2>0.999988425925926</formula2>
    </dataValidation>
    <dataValidation type="date" allowBlank="1" showInputMessage="1" showErrorMessage="1" error="Must be in MM/DD/YY format." promptTitle="Entry 6: Date" prompt="Green: Date of Service (MM/DD/YY)." sqref="A28">
      <formula1>44470</formula1>
      <formula2>48121</formula2>
    </dataValidation>
    <dataValidation type="time" allowBlank="1" showInputMessage="1" showErrorMessage="1" error="Must be formatted as time, either 1:30 PM or 13:30." promptTitle="Entry 6: Start Time" prompt="Green: Enter the start time of the service." sqref="B28">
      <formula1>0</formula1>
      <formula2>0.999988425925926</formula2>
    </dataValidation>
    <dataValidation type="time" allowBlank="1" showInputMessage="1" showErrorMessage="1" error="Must be formatted as time, either 1:30 PM or 13:30." promptTitle="Entry 6: End Time" prompt="Green: Enter the end time of the service." sqref="C28">
      <formula1>0</formula1>
      <formula2>0.999988425925926</formula2>
    </dataValidation>
    <dataValidation type="date" allowBlank="1" showInputMessage="1" showErrorMessage="1" error="Must be in MM/DD/YY format." promptTitle="Entry 7: Date" prompt="Green: Date of Service (MM/DD/YY)." sqref="A29">
      <formula1>44470</formula1>
      <formula2>48121</formula2>
    </dataValidation>
    <dataValidation type="time" allowBlank="1" showInputMessage="1" showErrorMessage="1" error="Must be formatted as time, either 1:30 PM or 13:30." promptTitle="Entry 7: Start Time" prompt="Green: Enter the start time of the service." sqref="B29">
      <formula1>0</formula1>
      <formula2>0.999988425925926</formula2>
    </dataValidation>
    <dataValidation type="time" allowBlank="1" showInputMessage="1" showErrorMessage="1" error="Must be formatted as time, either 1:30 PM or 13:30." promptTitle="Entry 7: End Time" prompt="Green: Enter the end time of the service." sqref="C29">
      <formula1>0</formula1>
      <formula2>0.999988425925926</formula2>
    </dataValidation>
    <dataValidation type="time" allowBlank="1" showInputMessage="1" showErrorMessage="1" error="Must be formatted as time, either 1:30 PM or 13:30." promptTitle="Entry 8: Start Time" prompt="Green: Enter the start time of the service." sqref="B30">
      <formula1>0</formula1>
      <formula2>0.999988425925926</formula2>
    </dataValidation>
    <dataValidation type="time" allowBlank="1" showInputMessage="1" showErrorMessage="1" error="Must be formatted as time, either 1:30 PM or 13:30." promptTitle="Entry 8: End Time" prompt="Green: Enter the end time of the service." sqref="C30">
      <formula1>0</formula1>
      <formula2>0.999988425925926</formula2>
    </dataValidation>
    <dataValidation type="time" allowBlank="1" showInputMessage="1" showErrorMessage="1" error="Must be formatted as time, either 1:30 PM or 13:30." promptTitle="Entry 9: End Time" prompt="Green: Enter the end time of the service." sqref="C31">
      <formula1>0</formula1>
      <formula2>0.999988425925926</formula2>
    </dataValidation>
    <dataValidation type="time" allowBlank="1" showInputMessage="1" showErrorMessage="1" error="Must be formatted as time, either 1:30 PM or 13:30." promptTitle="Entry 9: Start Time" prompt="Green: Enter the start time of the service." sqref="B31">
      <formula1>0</formula1>
      <formula2>0.999988425925926</formula2>
    </dataValidation>
    <dataValidation type="date" allowBlank="1" showInputMessage="1" showErrorMessage="1" error="Must be in MM/DD/YY format." promptTitle="Entry 9: Date" prompt="Green: Date of Service (MM/DD/YY)." sqref="A31">
      <formula1>44470</formula1>
      <formula2>48121</formula2>
    </dataValidation>
    <dataValidation type="date" allowBlank="1" showInputMessage="1" showErrorMessage="1" error="Must be in MM/DD/YY format." promptTitle="Entry 10: Date" prompt="Green: Date of Service (MM/DD/YY)." sqref="A32">
      <formula1>44470</formula1>
      <formula2>48121</formula2>
    </dataValidation>
    <dataValidation type="time" allowBlank="1" showInputMessage="1" showErrorMessage="1" error="Must be formatted as time, either 1:30 PM or 13:30." promptTitle="Entry 10: Start Time" prompt="Green: Enter the start time of the service." sqref="B32">
      <formula1>0</formula1>
      <formula2>0.999988425925926</formula2>
    </dataValidation>
    <dataValidation type="time" allowBlank="1" showInputMessage="1" showErrorMessage="1" error="Must be formatted as time, either 1:30 PM or 13:30." promptTitle="Entry 10: End Time" prompt="Green: Enter the end time of the service." sqref="C32">
      <formula1>0</formula1>
      <formula2>0.999988425925926</formula2>
    </dataValidation>
    <dataValidation type="time" allowBlank="1" showInputMessage="1" showErrorMessage="1" error="Must be formatted as time, either 1:30 PM or 13:30." promptTitle="Entry 11: End Time" prompt="Green: Enter the end time of the service." sqref="C33">
      <formula1>0</formula1>
      <formula2>0.999988425925926</formula2>
    </dataValidation>
    <dataValidation type="time" allowBlank="1" showInputMessage="1" showErrorMessage="1" error="Must be formatted as time, either 1:30 PM or 13:30." promptTitle="Entry 11: Start Time" prompt="Green: Enter the start time of the service." sqref="B33">
      <formula1>0</formula1>
      <formula2>0.999988425925926</formula2>
    </dataValidation>
    <dataValidation type="date" allowBlank="1" showInputMessage="1" showErrorMessage="1" error="Must be in MM/DD/YY format." promptTitle="Entry 11: Date" prompt="Green: Date of Service (MM/DD/YY)." sqref="A33">
      <formula1>44470</formula1>
      <formula2>48121</formula2>
    </dataValidation>
    <dataValidation type="date" allowBlank="1" showInputMessage="1" showErrorMessage="1" error="Must be in MM/DD/YY format." promptTitle="Entry 12: Date" prompt="Green: Date of Service (MM/DD/YY)." sqref="A34">
      <formula1>44470</formula1>
      <formula2>48121</formula2>
    </dataValidation>
    <dataValidation type="time" allowBlank="1" showInputMessage="1" showErrorMessage="1" error="Must be formatted as time, either 1:30 PM or 13:30." promptTitle="Entry 12: Start Time" prompt="Green: Enter the start time of the service." sqref="B34">
      <formula1>0</formula1>
      <formula2>0.999988425925926</formula2>
    </dataValidation>
    <dataValidation type="time" allowBlank="1" showInputMessage="1" showErrorMessage="1" error="Must be formatted as time, either 1:30 PM or 13:30." promptTitle="Entry 12: End Time" prompt="Green: Enter the end time of the service." sqref="C34">
      <formula1>0</formula1>
      <formula2>0.999988425925926</formula2>
    </dataValidation>
    <dataValidation type="time" allowBlank="1" showInputMessage="1" showErrorMessage="1" error="Must be formatted as time, either 1:30 PM or 13:30." promptTitle="Entry 13: End Time" prompt="Green: Enter the end time of the service." sqref="C35">
      <formula1>0</formula1>
      <formula2>0.999988425925926</formula2>
    </dataValidation>
    <dataValidation type="time" allowBlank="1" showInputMessage="1" showErrorMessage="1" error="Must be formatted as time, either 1:30 PM or 13:30." promptTitle="Entry 13: Start Time" prompt="Green: Enter the start time of the service." sqref="B35">
      <formula1>0</formula1>
      <formula2>0.999988425925926</formula2>
    </dataValidation>
    <dataValidation type="date" allowBlank="1" showInputMessage="1" showErrorMessage="1" error="Must be in MM/DD/YY format." promptTitle="Entry 13: Date" prompt="Green: Date of Service (MM/DD/YY)." sqref="A35">
      <formula1>44470</formula1>
      <formula2>48121</formula2>
    </dataValidation>
    <dataValidation type="date" allowBlank="1" showInputMessage="1" showErrorMessage="1" error="Must be in MM/DD/YY format." promptTitle="Entry 14: Date" prompt="Green: Date of Service (MM/DD/YY)." sqref="A36">
      <formula1>44470</formula1>
      <formula2>48121</formula2>
    </dataValidation>
    <dataValidation type="date" allowBlank="1" showInputMessage="1" showErrorMessage="1" error="Must be in MM/DD/YY format." promptTitle="Entry 15: Date" prompt="Green: Date of Service (MM/DD/YY)." sqref="A37">
      <formula1>44470</formula1>
      <formula2>48121</formula2>
    </dataValidation>
    <dataValidation type="date" allowBlank="1" showInputMessage="1" showErrorMessage="1" error="Must be in MM/DD/YY format." promptTitle="Entry 16: Date" prompt="Green: Date of Service (MM/DD/YY)." sqref="A38">
      <formula1>44470</formula1>
      <formula2>48121</formula2>
    </dataValidation>
    <dataValidation type="date" allowBlank="1" showInputMessage="1" showErrorMessage="1" error="Must be in MM/DD/YY format." promptTitle="Entry 17: Date" prompt="Green: Date of Service (MM/DD/YY)." sqref="A39">
      <formula1>44470</formula1>
      <formula2>48121</formula2>
    </dataValidation>
    <dataValidation type="date" allowBlank="1" showInputMessage="1" showErrorMessage="1" error="Must be in MM/DD/YY format." promptTitle="Entry 18: Date" prompt="Green: Date of Service (MM/DD/YY)." sqref="A40">
      <formula1>44470</formula1>
      <formula2>48121</formula2>
    </dataValidation>
    <dataValidation type="date" allowBlank="1" showInputMessage="1" showErrorMessage="1" error="Must be in MM/DD/YY format." promptTitle="Entry 19: Date" prompt="Green: Date of Service (MM/DD/YY)." sqref="A41">
      <formula1>44470</formula1>
      <formula2>48121</formula2>
    </dataValidation>
    <dataValidation type="date" allowBlank="1" showInputMessage="1" showErrorMessage="1" error="Must be in MM/DD/YY format." promptTitle="Entry 20: Date" prompt="Green: Date of Service (MM/DD/YY)." sqref="A42">
      <formula1>44470</formula1>
      <formula2>48121</formula2>
    </dataValidation>
    <dataValidation type="date" allowBlank="1" showInputMessage="1" showErrorMessage="1" error="Must be in MM/DD/YY format." promptTitle="Entry 21: Date" prompt="Green: Date of Service (MM/DD/YY)." sqref="A43">
      <formula1>44470</formula1>
      <formula2>48121</formula2>
    </dataValidation>
    <dataValidation type="date" allowBlank="1" showInputMessage="1" showErrorMessage="1" error="Must be in MM/DD/YY format." promptTitle="Entry 22: Date" prompt="Green: Date of Service (MM/DD/YY)." sqref="A44">
      <formula1>44470</formula1>
      <formula2>48121</formula2>
    </dataValidation>
    <dataValidation type="date" allowBlank="1" showInputMessage="1" showErrorMessage="1" error="Must be in MM/DD/YY format." promptTitle="Entry 23: Date" prompt="Green: Date of Service (MM/DD/YY)." sqref="A45">
      <formula1>44470</formula1>
      <formula2>48121</formula2>
    </dataValidation>
    <dataValidation type="date" allowBlank="1" showInputMessage="1" showErrorMessage="1" error="Must be in MM/DD/YY format." promptTitle="Entry 24: Date" prompt="Green: Date of Service (MM/DD/YY)." sqref="A46">
      <formula1>44470</formula1>
      <formula2>48121</formula2>
    </dataValidation>
    <dataValidation type="date" allowBlank="1" showInputMessage="1" showErrorMessage="1" error="Must be in MM/DD/YY format." promptTitle="Entry 25: Date" prompt="Green: Date of Service (MM/DD/YY)." sqref="A47">
      <formula1>44470</formula1>
      <formula2>48121</formula2>
    </dataValidation>
    <dataValidation type="date" allowBlank="1" showInputMessage="1" showErrorMessage="1" error="Must be in MM/DD/YY format." promptTitle="Entry 26: Date" prompt="Green: Date of Service (MM/DD/YY)." sqref="A48">
      <formula1>44470</formula1>
      <formula2>48121</formula2>
    </dataValidation>
    <dataValidation type="date" allowBlank="1" showInputMessage="1" showErrorMessage="1" error="Must be in MM/DD/YY format." promptTitle="Entry 27: Date" prompt="Green: Date of Service (MM/DD/YY)." sqref="A49">
      <formula1>44470</formula1>
      <formula2>48121</formula2>
    </dataValidation>
    <dataValidation type="date" allowBlank="1" showInputMessage="1" showErrorMessage="1" error="Must be in MM/DD/YY format." promptTitle="Entry 28: Date" prompt="Green: Date of Service (MM/DD/YY)." sqref="A50">
      <formula1>44470</formula1>
      <formula2>48121</formula2>
    </dataValidation>
    <dataValidation type="date" allowBlank="1" showInputMessage="1" showErrorMessage="1" error="Must be in MM/DD/YY format." promptTitle="Entry 29: Date" prompt="Green: Date of Service (MM/DD/YY)." sqref="A51">
      <formula1>44470</formula1>
      <formula2>48121</formula2>
    </dataValidation>
    <dataValidation type="date" allowBlank="1" showInputMessage="1" showErrorMessage="1" error="Must be in MM/DD/YY format." promptTitle="Entry 30: Date" prompt="Green: Date of Service (MM/DD/YY)." sqref="A52">
      <formula1>44470</formula1>
      <formula2>48121</formula2>
    </dataValidation>
    <dataValidation type="date" allowBlank="1" showInputMessage="1" showErrorMessage="1" error="Must be in MM/DD/YY format." promptTitle="Entry 31: Date" prompt="Green: Date of Service (MM/DD/YY)." sqref="A53">
      <formula1>44470</formula1>
      <formula2>48121</formula2>
    </dataValidation>
    <dataValidation type="date" allowBlank="1" showInputMessage="1" showErrorMessage="1" error="Must be in MM/DD/YY format." promptTitle="Entry 32: Date" prompt="Green: Date of Service (MM/DD/YY)." sqref="A54">
      <formula1>44470</formula1>
      <formula2>48121</formula2>
    </dataValidation>
    <dataValidation type="date" allowBlank="1" showInputMessage="1" showErrorMessage="1" error="Must be in MM/DD/YY format." promptTitle="Entry 33: Date" prompt="Green: Date of Service (MM/DD/YY)." sqref="A55">
      <formula1>44470</formula1>
      <formula2>48121</formula2>
    </dataValidation>
    <dataValidation type="date" allowBlank="1" showInputMessage="1" showErrorMessage="1" error="Must be in MM/DD/YY format." promptTitle="Entry 34: Date" prompt="Green: Date of Service (MM/DD/YY)." sqref="A56">
      <formula1>44470</formula1>
      <formula2>48121</formula2>
    </dataValidation>
    <dataValidation type="date" allowBlank="1" showInputMessage="1" showErrorMessage="1" error="Must be in MM/DD/YY format." promptTitle="Entry 35: Date" prompt="Green: Date of Service (MM/DD/YY)." sqref="A57">
      <formula1>44470</formula1>
      <formula2>48121</formula2>
    </dataValidation>
    <dataValidation type="date" allowBlank="1" showInputMessage="1" showErrorMessage="1" error="Must be in MM/DD/YY format." promptTitle="Entry 36: Date" prompt="Green: Date of Service (MM/DD/YY)." sqref="A58">
      <formula1>44470</formula1>
      <formula2>48121</formula2>
    </dataValidation>
    <dataValidation type="date" allowBlank="1" showInputMessage="1" showErrorMessage="1" error="Must be in MM/DD/YY format." promptTitle="Entry 37: Date" prompt="Green: Date of Service (MM/DD/YY)." sqref="A59">
      <formula1>44470</formula1>
      <formula2>48121</formula2>
    </dataValidation>
    <dataValidation type="date" allowBlank="1" showInputMessage="1" showErrorMessage="1" error="Must be in MM/DD/YY format." promptTitle="Entry 38: Date" prompt="Green: Date of Service (MM/DD/YY)." sqref="A60">
      <formula1>44470</formula1>
      <formula2>48121</formula2>
    </dataValidation>
    <dataValidation type="date" allowBlank="1" showInputMessage="1" showErrorMessage="1" error="Must be in MM/DD/YY format." promptTitle="Entry 39: Date" prompt="Green: Date of Service (MM/DD/YY)." sqref="A61">
      <formula1>44470</formula1>
      <formula2>48121</formula2>
    </dataValidation>
    <dataValidation type="date" allowBlank="1" showInputMessage="1" showErrorMessage="1" error="Must be in MM/DD/YY format." promptTitle="Entry 40: Date" prompt="Green: Date of Service (MM/DD/YY)." sqref="A62">
      <formula1>44470</formula1>
      <formula2>48121</formula2>
    </dataValidation>
    <dataValidation type="date" allowBlank="1" showInputMessage="1" showErrorMessage="1" error="Must be in MM/DD/YY format." promptTitle="Entry 41: Date" prompt="Green: Date of Service (MM/DD/YY)." sqref="A63">
      <formula1>44470</formula1>
      <formula2>48121</formula2>
    </dataValidation>
    <dataValidation type="date" allowBlank="1" showInputMessage="1" showErrorMessage="1" error="Must be in MM/DD/YY format." promptTitle="Entry 42: Date" prompt="Green: Date of Service (MM/DD/YY)." sqref="A64">
      <formula1>44470</formula1>
      <formula2>48121</formula2>
    </dataValidation>
    <dataValidation type="date" allowBlank="1" showInputMessage="1" showErrorMessage="1" error="Must be in MM/DD/YY format." promptTitle="Entry 43: Date" prompt="Green: Date of Service (MM/DD/YY)." sqref="A65">
      <formula1>44470</formula1>
      <formula2>48121</formula2>
    </dataValidation>
    <dataValidation type="date" allowBlank="1" showInputMessage="1" showErrorMessage="1" error="Must be in MM/DD/YY format." promptTitle="Entry 44: Date" prompt="Green: Date of Service (MM/DD/YY)." sqref="A66">
      <formula1>44470</formula1>
      <formula2>48121</formula2>
    </dataValidation>
    <dataValidation type="date" allowBlank="1" showInputMessage="1" showErrorMessage="1" error="Must be in MM/DD/YY format." promptTitle="Entry 45: Date" prompt="Green: Date of Service (MM/DD/YY)." sqref="A67">
      <formula1>44470</formula1>
      <formula2>48121</formula2>
    </dataValidation>
    <dataValidation type="date" allowBlank="1" showInputMessage="1" showErrorMessage="1" error="Must be in MM/DD/YY format." promptTitle="Entry 46: Date" prompt="Green: Date of Service (MM/DD/YY)." sqref="A68">
      <formula1>44470</formula1>
      <formula2>48121</formula2>
    </dataValidation>
    <dataValidation type="date" allowBlank="1" showInputMessage="1" showErrorMessage="1" error="Must be in MM/DD/YY format." promptTitle="Entry 47: Date" prompt="Green: Date of Service (MM/DD/YY)." sqref="A69">
      <formula1>44470</formula1>
      <formula2>48121</formula2>
    </dataValidation>
    <dataValidation type="date" allowBlank="1" showInputMessage="1" showErrorMessage="1" error="Must be in MM/DD/YY format." promptTitle="Entry 48: Date" prompt="Green: Date of Service (MM/DD/YY)." sqref="A70">
      <formula1>44470</formula1>
      <formula2>48121</formula2>
    </dataValidation>
    <dataValidation type="date" allowBlank="1" showInputMessage="1" showErrorMessage="1" error="Must be in MM/DD/YY format." promptTitle="Entry 49: Date" prompt="Green: Date of Service (MM/DD/YY)." sqref="A71">
      <formula1>44470</formula1>
      <formula2>48121</formula2>
    </dataValidation>
    <dataValidation type="time" allowBlank="1" showInputMessage="1" showErrorMessage="1" error="Must be formatted as time, either 1:30 PM or 13:30." promptTitle="Entry 14: Start Time" prompt="Green: Enter the start time of the service." sqref="B36">
      <formula1>0</formula1>
      <formula2>0.999988425925926</formula2>
    </dataValidation>
    <dataValidation type="time" allowBlank="1" showInputMessage="1" showErrorMessage="1" error="Must be formatted as time, either 1:30 PM or 13:30." promptTitle="Entry 14: End Time" prompt="Green: Enter the end time of the service." sqref="C36">
      <formula1>0</formula1>
      <formula2>0.999988425925926</formula2>
    </dataValidation>
    <dataValidation type="time" allowBlank="1" showInputMessage="1" showErrorMessage="1" error="Must be formatted as time, either 1:30 PM or 13:30." promptTitle="Entry 15: Start Time" prompt="Green: Enter the start time of the service." sqref="B37">
      <formula1>0</formula1>
      <formula2>0.999988425925926</formula2>
    </dataValidation>
    <dataValidation type="time" allowBlank="1" showInputMessage="1" showErrorMessage="1" error="Must be formatted as time, either 1:30 PM or 13:30." promptTitle="Entry 15: End Time" prompt="Green: Enter the end time of the service." sqref="C37">
      <formula1>0</formula1>
      <formula2>0.999988425925926</formula2>
    </dataValidation>
    <dataValidation type="time" allowBlank="1" showInputMessage="1" showErrorMessage="1" error="Must be formatted as time, either 1:30 PM or 13:30." promptTitle="Entry 16: Start Time" prompt="Green: Enter the start time of the service." sqref="B38">
      <formula1>0</formula1>
      <formula2>0.999988425925926</formula2>
    </dataValidation>
    <dataValidation type="time" allowBlank="1" showInputMessage="1" showErrorMessage="1" error="Must be formatted as time, either 1:30 PM or 13:30." promptTitle="Entry 16: End Time" prompt="Green: Enter the end time of the service." sqref="C38">
      <formula1>0</formula1>
      <formula2>0.999988425925926</formula2>
    </dataValidation>
    <dataValidation type="time" allowBlank="1" showInputMessage="1" showErrorMessage="1" error="Must be formatted as time, either 1:30 PM or 13:30." promptTitle="Entry 17: Start Time" prompt="Green: Enter the start time of the service." sqref="B39">
      <formula1>0</formula1>
      <formula2>0.999988425925926</formula2>
    </dataValidation>
    <dataValidation type="time" allowBlank="1" showInputMessage="1" showErrorMessage="1" error="Must be formatted as time, either 1:30 PM or 13:30." promptTitle="Entry 17: End Time" prompt="Green: Enter the end time of the service." sqref="C39">
      <formula1>0</formula1>
      <formula2>0.999988425925926</formula2>
    </dataValidation>
    <dataValidation type="time" allowBlank="1" showInputMessage="1" showErrorMessage="1" error="Must be formatted as time, either 1:30 PM or 13:30." promptTitle="Entry 18: Start Time" prompt="Green: Enter the start time of the service." sqref="B40">
      <formula1>0</formula1>
      <formula2>0.999988425925926</formula2>
    </dataValidation>
    <dataValidation type="time" allowBlank="1" showInputMessage="1" showErrorMessage="1" error="Must be formatted as time, either 1:30 PM or 13:30." promptTitle="Entry 18: End Time" prompt="Green: Enter the end time of the service." sqref="C40">
      <formula1>0</formula1>
      <formula2>0.999988425925926</formula2>
    </dataValidation>
    <dataValidation type="time" allowBlank="1" showInputMessage="1" showErrorMessage="1" error="Must be formatted as time, either 1:30 PM or 13:30." promptTitle="Entry 19: Start Time" prompt="Green: Enter the start time of the service." sqref="B41">
      <formula1>0</formula1>
      <formula2>0.999988425925926</formula2>
    </dataValidation>
    <dataValidation type="time" allowBlank="1" showInputMessage="1" showErrorMessage="1" error="Must be formatted as time, either 1:30 PM or 13:30." promptTitle="Entry 19: End Time" prompt="Green: Enter the end time of the service." sqref="C41">
      <formula1>0</formula1>
      <formula2>0.999988425925926</formula2>
    </dataValidation>
    <dataValidation type="time" allowBlank="1" showInputMessage="1" showErrorMessage="1" error="Must be formatted as time, either 1:30 PM or 13:30." promptTitle="Entry 20: Start Time" prompt="Green: Enter the start time of the service." sqref="B42">
      <formula1>0</formula1>
      <formula2>0.999988425925926</formula2>
    </dataValidation>
    <dataValidation type="time" allowBlank="1" showInputMessage="1" showErrorMessage="1" error="Must be formatted as time, either 1:30 PM or 13:30." promptTitle="Entry 20: End Time" prompt="Green: Enter the end time of the service." sqref="C42">
      <formula1>0</formula1>
      <formula2>0.999988425925926</formula2>
    </dataValidation>
    <dataValidation type="time" allowBlank="1" showInputMessage="1" showErrorMessage="1" error="Must be formatted as time, either 1:30 PM or 13:30." promptTitle="Entry 21: Start Time" prompt="Green: Enter the start time of the service." sqref="B43">
      <formula1>0</formula1>
      <formula2>0.999988425925926</formula2>
    </dataValidation>
    <dataValidation type="time" allowBlank="1" showInputMessage="1" showErrorMessage="1" error="Must be formatted as time, either 1:30 PM or 13:30." promptTitle="Entry 21: End Time" prompt="Green: Enter the end time of the service." sqref="C43">
      <formula1>0</formula1>
      <formula2>0.999988425925926</formula2>
    </dataValidation>
    <dataValidation type="time" allowBlank="1" showInputMessage="1" showErrorMessage="1" error="Must be formatted as time, either 1:30 PM or 13:30." promptTitle="Entry 22: Start Time" prompt="Green: Enter the start time of the service." sqref="B44">
      <formula1>0</formula1>
      <formula2>0.999988425925926</formula2>
    </dataValidation>
    <dataValidation type="time" allowBlank="1" showInputMessage="1" showErrorMessage="1" error="Must be formatted as time, either 1:30 PM or 13:30." promptTitle="Entry 22: End Time" prompt="Green: Enter the end time of the service." sqref="C44">
      <formula1>0</formula1>
      <formula2>0.999988425925926</formula2>
    </dataValidation>
    <dataValidation type="time" allowBlank="1" showInputMessage="1" showErrorMessage="1" error="Must be formatted as time, either 1:30 PM or 13:30." promptTitle="Entry 23: Start Time" prompt="Green: Enter the start time of the service." sqref="B45">
      <formula1>0</formula1>
      <formula2>0.999988425925926</formula2>
    </dataValidation>
    <dataValidation type="time" allowBlank="1" showInputMessage="1" showErrorMessage="1" error="Must be formatted as time, either 1:30 PM or 13:30." promptTitle="Entry 23: End Time" prompt="Green: Enter the end time of the service." sqref="C45">
      <formula1>0</formula1>
      <formula2>0.999988425925926</formula2>
    </dataValidation>
    <dataValidation type="time" allowBlank="1" showInputMessage="1" showErrorMessage="1" error="Must be formatted as time, either 1:30 PM or 13:30." promptTitle="Entry 24: Start Time" prompt="Green: Enter the start time of the service." sqref="B46">
      <formula1>0</formula1>
      <formula2>0.999988425925926</formula2>
    </dataValidation>
    <dataValidation type="time" allowBlank="1" showInputMessage="1" showErrorMessage="1" error="Must be formatted as time, either 1:30 PM or 13:30." promptTitle="Entry 24: End Time" prompt="Green: Enter the end time of the service." sqref="C46">
      <formula1>0</formula1>
      <formula2>0.999988425925926</formula2>
    </dataValidation>
    <dataValidation type="time" allowBlank="1" showInputMessage="1" showErrorMessage="1" error="Must be formatted as time, either 1:30 PM or 13:30." promptTitle="Entry 25: Start Time" prompt="Green: Enter the start time of the service." sqref="B47">
      <formula1>0</formula1>
      <formula2>0.999988425925926</formula2>
    </dataValidation>
    <dataValidation type="time" allowBlank="1" showInputMessage="1" showErrorMessage="1" error="Must be formatted as time, either 1:30 PM or 13:30." promptTitle="Entry 25: End Time" prompt="Green: Enter the end time of the service." sqref="C47">
      <formula1>0</formula1>
      <formula2>0.999988425925926</formula2>
    </dataValidation>
    <dataValidation type="time" allowBlank="1" showInputMessage="1" showErrorMessage="1" error="Must be formatted as time, either 1:30 PM or 13:30." promptTitle="Entry 26: Start Time" prompt="Green: Enter the start time of the service." sqref="B48">
      <formula1>0</formula1>
      <formula2>0.999988425925926</formula2>
    </dataValidation>
    <dataValidation type="time" allowBlank="1" showInputMessage="1" showErrorMessage="1" error="Must be formatted as time, either 1:30 PM or 13:30." promptTitle="Entry 26: End Time" prompt="Green: Enter the end time of the service." sqref="C48">
      <formula1>0</formula1>
      <formula2>0.999988425925926</formula2>
    </dataValidation>
    <dataValidation type="time" allowBlank="1" showInputMessage="1" showErrorMessage="1" error="Must be formatted as time, either 1:30 PM or 13:30." promptTitle="Entry 27: Start Time" prompt="Green: Enter the start time of the service." sqref="B49">
      <formula1>0</formula1>
      <formula2>0.999988425925926</formula2>
    </dataValidation>
    <dataValidation type="time" allowBlank="1" showInputMessage="1" showErrorMessage="1" error="Must be formatted as time, either 1:30 PM or 13:30." promptTitle="Entry 27: End Time" prompt="Green: Enter the end time of the service." sqref="C49">
      <formula1>0</formula1>
      <formula2>0.999988425925926</formula2>
    </dataValidation>
    <dataValidation type="time" allowBlank="1" showInputMessage="1" showErrorMessage="1" error="Must be formatted as time, either 1:30 PM or 13:30." promptTitle="Entry 28: Start Time" prompt="Green: Enter the start time of the service." sqref="B50">
      <formula1>0</formula1>
      <formula2>0.999988425925926</formula2>
    </dataValidation>
    <dataValidation type="time" allowBlank="1" showInputMessage="1" showErrorMessage="1" error="Must be formatted as time, either 1:30 PM or 13:30." promptTitle="Entry 28: End Time" prompt="Green: Enter the end time of the service." sqref="C50">
      <formula1>0</formula1>
      <formula2>0.999988425925926</formula2>
    </dataValidation>
    <dataValidation type="time" allowBlank="1" showInputMessage="1" showErrorMessage="1" error="Must be formatted as time, either 1:30 PM or 13:30." promptTitle="Entry 29: Start Time" prompt="Green: Enter the start time of the service." sqref="B51">
      <formula1>0</formula1>
      <formula2>0.999988425925926</formula2>
    </dataValidation>
    <dataValidation type="time" allowBlank="1" showInputMessage="1" showErrorMessage="1" error="Must be formatted as time, either 1:30 PM or 13:30." promptTitle="Entry 29: End Time" prompt="Green: Enter the end time of the service." sqref="C51">
      <formula1>0</formula1>
      <formula2>0.999988425925926</formula2>
    </dataValidation>
    <dataValidation type="time" allowBlank="1" showInputMessage="1" showErrorMessage="1" error="Must be formatted as time, either 1:30 PM or 13:30." promptTitle="Entry 30: Start Time" prompt="Green: Enter the start time of the service." sqref="B52">
      <formula1>0</formula1>
      <formula2>0.999988425925926</formula2>
    </dataValidation>
    <dataValidation type="time" allowBlank="1" showInputMessage="1" showErrorMessage="1" error="Must be formatted as time, either 1:30 PM or 13:30." promptTitle="Entry 30: End Time" prompt="Green: Enter the end time of the service." sqref="C52">
      <formula1>0</formula1>
      <formula2>0.999988425925926</formula2>
    </dataValidation>
    <dataValidation type="time" allowBlank="1" showInputMessage="1" showErrorMessage="1" error="Must be formatted as time, either 1:30 PM or 13:30." promptTitle="Entry 31: Start Time" prompt="Green: Enter the start time of the service." sqref="B53">
      <formula1>0</formula1>
      <formula2>0.999988425925926</formula2>
    </dataValidation>
    <dataValidation type="time" allowBlank="1" showInputMessage="1" showErrorMessage="1" error="Must be formatted as time, either 1:30 PM or 13:30." promptTitle="Entry 31: End Time" prompt="Green: Enter the end time of the service." sqref="C53">
      <formula1>0</formula1>
      <formula2>0.999988425925926</formula2>
    </dataValidation>
    <dataValidation type="time" allowBlank="1" showInputMessage="1" showErrorMessage="1" error="Must be formatted as time, either 1:30 PM or 13:30." promptTitle="Entry 32: Start Time" prompt="Green: Enter the start time of the service." sqref="B54">
      <formula1>0</formula1>
      <formula2>0.999988425925926</formula2>
    </dataValidation>
    <dataValidation type="time" allowBlank="1" showInputMessage="1" showErrorMessage="1" error="Must be formatted as time, either 1:30 PM or 13:30." promptTitle="Entry 32: End Time" prompt="Green: Enter the end time of the service." sqref="C54">
      <formula1>0</formula1>
      <formula2>0.999988425925926</formula2>
    </dataValidation>
    <dataValidation type="time" allowBlank="1" showInputMessage="1" showErrorMessage="1" error="Must be formatted as time, either 1:30 PM or 13:30." promptTitle="Entry 33: Start Time" prompt="Green: Enter the start time of the service." sqref="B55">
      <formula1>0</formula1>
      <formula2>0.999988425925926</formula2>
    </dataValidation>
    <dataValidation type="time" allowBlank="1" showInputMessage="1" showErrorMessage="1" error="Must be formatted as time, either 1:30 PM or 13:30." promptTitle="Entry 33: End Time" prompt="Green: Enter the end time of the service." sqref="C55">
      <formula1>0</formula1>
      <formula2>0.999988425925926</formula2>
    </dataValidation>
    <dataValidation type="time" allowBlank="1" showInputMessage="1" showErrorMessage="1" error="Must be formatted as time, either 1:30 PM or 13:30." promptTitle="Entry 34: Start Time" prompt="Green: Enter the start time of the service." sqref="B56">
      <formula1>0</formula1>
      <formula2>0.999988425925926</formula2>
    </dataValidation>
    <dataValidation type="time" allowBlank="1" showInputMessage="1" showErrorMessage="1" error="Must be formatted as time, either 1:30 PM or 13:30." promptTitle="Entry 34: End Time" prompt="Green: Enter the end time of the service." sqref="C56">
      <formula1>0</formula1>
      <formula2>0.999988425925926</formula2>
    </dataValidation>
    <dataValidation type="time" allowBlank="1" showInputMessage="1" showErrorMessage="1" error="Must be formatted as time, either 1:30 PM or 13:30." promptTitle="Entry 35: Start Time" prompt="Green: Enter the start time of the service." sqref="B57">
      <formula1>0</formula1>
      <formula2>0.999988425925926</formula2>
    </dataValidation>
    <dataValidation type="time" allowBlank="1" showInputMessage="1" showErrorMessage="1" error="Must be formatted as time, either 1:30 PM or 13:30." promptTitle="Entry 35: End Time" prompt="Green: Enter the end time of the service." sqref="C57">
      <formula1>0</formula1>
      <formula2>0.999988425925926</formula2>
    </dataValidation>
    <dataValidation type="time" allowBlank="1" showInputMessage="1" showErrorMessage="1" error="Must be formatted as time, either 1:30 PM or 13:30." promptTitle="Entry 36: Start Time" prompt="Green: Enter the start time of the service." sqref="B58">
      <formula1>0</formula1>
      <formula2>0.999988425925926</formula2>
    </dataValidation>
    <dataValidation type="time" allowBlank="1" showInputMessage="1" showErrorMessage="1" error="Must be formatted as time, either 1:30 PM or 13:30." promptTitle="Entry 36: End Time" prompt="Green: Enter the end time of the service." sqref="C58">
      <formula1>0</formula1>
      <formula2>0.999988425925926</formula2>
    </dataValidation>
    <dataValidation type="time" allowBlank="1" showInputMessage="1" showErrorMessage="1" error="Must be formatted as time, either 1:30 PM or 13:30." promptTitle="Entry 37: End Time" prompt="Green: Enter the end time of the service." sqref="C59">
      <formula1>0</formula1>
      <formula2>0.999988425925926</formula2>
    </dataValidation>
    <dataValidation type="time" allowBlank="1" showInputMessage="1" showErrorMessage="1" error="Must be formatted as time, either 1:30 PM or 13:30." promptTitle="Entry 37: Start Time" prompt="Green: Enter the start time of the service." sqref="B59">
      <formula1>0</formula1>
      <formula2>0.999988425925926</formula2>
    </dataValidation>
    <dataValidation type="time" allowBlank="1" showInputMessage="1" showErrorMessage="1" error="Must be formatted as time, either 1:30 PM or 13:30." promptTitle="Entry 38: Start Time" prompt="Green: Enter the start time of the service." sqref="B60">
      <formula1>0</formula1>
      <formula2>0.999988425925926</formula2>
    </dataValidation>
    <dataValidation type="time" allowBlank="1" showInputMessage="1" showErrorMessage="1" error="Must be formatted as time, either 1:30 PM or 13:30." promptTitle="Entry 38: End Time" prompt="Green: Enter the end time of the service." sqref="C60">
      <formula1>0</formula1>
      <formula2>0.999988425925926</formula2>
    </dataValidation>
    <dataValidation type="time" allowBlank="1" showInputMessage="1" showErrorMessage="1" error="Must be formatted as time, either 1:30 PM or 13:30." promptTitle="Entry 39: End Time" prompt="Green: Enter the end time of the service." sqref="C61">
      <formula1>0</formula1>
      <formula2>0.999988425925926</formula2>
    </dataValidation>
    <dataValidation type="time" allowBlank="1" showInputMessage="1" showErrorMessage="1" error="Must be formatted as time, either 1:30 PM or 13:30." promptTitle="Entry 39: Start Time" prompt="Green: Enter the start time of the service." sqref="B61">
      <formula1>0</formula1>
      <formula2>0.999988425925926</formula2>
    </dataValidation>
    <dataValidation type="time" allowBlank="1" showInputMessage="1" showErrorMessage="1" error="Must be formatted as time, either 1:30 PM or 13:30." promptTitle="Entry 40: Start Time" prompt="Green: Enter the start time of the service." sqref="B62">
      <formula1>0</formula1>
      <formula2>0.999988425925926</formula2>
    </dataValidation>
    <dataValidation type="time" allowBlank="1" showInputMessage="1" showErrorMessage="1" error="Must be formatted as time, either 1:30 PM or 13:30." promptTitle="Entry 40: End Time" prompt="Green: Enter the end time of the service." sqref="C62">
      <formula1>0</formula1>
      <formula2>0.999988425925926</formula2>
    </dataValidation>
    <dataValidation type="time" allowBlank="1" showInputMessage="1" showErrorMessage="1" error="Must be formatted as time, either 1:30 PM or 13:30." promptTitle="Entry 41: Start Time" prompt="Green: Enter the start time of the service." sqref="B63">
      <formula1>0</formula1>
      <formula2>0.999988425925926</formula2>
    </dataValidation>
    <dataValidation type="time" allowBlank="1" showInputMessage="1" showErrorMessage="1" error="Must be formatted as time, either 1:30 PM or 13:30." promptTitle="Entry 41: End Time" prompt="Green: Enter the end time of the service." sqref="C63">
      <formula1>0</formula1>
      <formula2>0.999988425925926</formula2>
    </dataValidation>
    <dataValidation type="time" allowBlank="1" showInputMessage="1" showErrorMessage="1" error="Must be formatted as time, either 1:30 PM or 13:30." promptTitle="Entry 42: End Time" prompt="Green: Enter the end time of the service." sqref="C64">
      <formula1>0</formula1>
      <formula2>0.999988425925926</formula2>
    </dataValidation>
    <dataValidation type="time" allowBlank="1" showInputMessage="1" showErrorMessage="1" error="Must be formatted as time, either 1:30 PM or 13:30." promptTitle="Entry 42: Start Time" prompt="Green: Enter the start time of the service." sqref="B64">
      <formula1>0</formula1>
      <formula2>0.999988425925926</formula2>
    </dataValidation>
    <dataValidation type="time" allowBlank="1" showInputMessage="1" showErrorMessage="1" error="Must be formatted as time, either 1:30 PM or 13:30." promptTitle="Entry 43: Start Time" prompt="Green: Enter the start time of the service." sqref="B65">
      <formula1>0</formula1>
      <formula2>0.999988425925926</formula2>
    </dataValidation>
    <dataValidation type="time" allowBlank="1" showInputMessage="1" showErrorMessage="1" error="Must be formatted as time, either 1:30 PM or 13:30." promptTitle="Entry 43: End Time" prompt="Green: Enter the end time of the service." sqref="C65">
      <formula1>0</formula1>
      <formula2>0.999988425925926</formula2>
    </dataValidation>
    <dataValidation type="time" allowBlank="1" showInputMessage="1" showErrorMessage="1" error="Must be formatted as time, either 1:30 PM or 13:30." promptTitle="Entry 44: End Time" prompt="Green: Enter the end time of the service." sqref="C66">
      <formula1>0</formula1>
      <formula2>0.999988425925926</formula2>
    </dataValidation>
    <dataValidation type="time" allowBlank="1" showInputMessage="1" showErrorMessage="1" error="Must be formatted as time, either 1:30 PM or 13:30." promptTitle="Entry 45: Start Time" prompt="Green: Enter the start time of the service." sqref="B67">
      <formula1>0</formula1>
      <formula2>0.999988425925926</formula2>
    </dataValidation>
    <dataValidation type="time" allowBlank="1" showInputMessage="1" showErrorMessage="1" error="Must be formatted as time, either 1:30 PM or 13:30." promptTitle="Entry 45: End Time" prompt="Green: Enter the end time of the service." sqref="C67">
      <formula1>0</formula1>
      <formula2>0.999988425925926</formula2>
    </dataValidation>
    <dataValidation type="time" allowBlank="1" showInputMessage="1" showErrorMessage="1" error="Must be formatted as time, either 1:30 PM or 13:30." promptTitle="Entry 46: Start Time" prompt="Green: Enter the start time of the service." sqref="B68">
      <formula1>0</formula1>
      <formula2>0.999988425925926</formula2>
    </dataValidation>
    <dataValidation type="time" allowBlank="1" showInputMessage="1" showErrorMessage="1" error="Must be formatted as time, either 1:30 PM or 13:30." promptTitle="Entry 46: End Time" prompt="Green: Enter the end time of the service." sqref="C68">
      <formula1>0</formula1>
      <formula2>0.999988425925926</formula2>
    </dataValidation>
    <dataValidation type="time" allowBlank="1" showInputMessage="1" showErrorMessage="1" error="Must be formatted as time, either 1:30 PM or 13:30." promptTitle="Entry 47: End Time" prompt="Green: Enter the end time of the service." sqref="C69">
      <formula1>0</formula1>
      <formula2>0.999988425925926</formula2>
    </dataValidation>
    <dataValidation type="time" allowBlank="1" showInputMessage="1" showErrorMessage="1" error="Must be formatted as time, either 1:30 PM or 13:30." promptTitle="Entry 47: Start Time" prompt="Green: Enter the start time of the service." sqref="B69">
      <formula1>0</formula1>
      <formula2>0.999988425925926</formula2>
    </dataValidation>
    <dataValidation type="time" allowBlank="1" showInputMessage="1" showErrorMessage="1" error="Must be formatted as time, either 1:30 PM or 13:30." promptTitle="Entry 48: Start Time" prompt="Green: Enter the start time of the service." sqref="B70">
      <formula1>0</formula1>
      <formula2>0.999988425925926</formula2>
    </dataValidation>
    <dataValidation type="time" allowBlank="1" showInputMessage="1" showErrorMessage="1" error="Must be formatted as time, either 1:30 PM or 13:30." promptTitle="Entry 48: End Time" prompt="Green: Enter the end time of the service." sqref="C70">
      <formula1>0</formula1>
      <formula2>0.999988425925926</formula2>
    </dataValidation>
    <dataValidation type="time" allowBlank="1" showInputMessage="1" showErrorMessage="1" error="Must be formatted as time, either 1:30 PM or 13:30." promptTitle="Entry 49: End Time" prompt="Green: Enter the end time of the service." sqref="C71">
      <formula1>0</formula1>
      <formula2>0.999988425925926</formula2>
    </dataValidation>
    <dataValidation type="time" allowBlank="1" showInputMessage="1" showErrorMessage="1" error="Must be formatted as time, either 1:30 PM or 13:30." promptTitle="Entry 49: Start Time" prompt="Green: Enter the start time of the service." sqref="B71">
      <formula1>0</formula1>
      <formula2>0.999988425925926</formula2>
    </dataValidation>
    <dataValidation type="date" allowBlank="1" showInputMessage="1" showErrorMessage="1" error="Must be in MM/DD/YY format." promptTitle="Entry 8: Date" prompt="Green: Date of Service (MM/DD/YY)." sqref="A30">
      <formula1>44470</formula1>
      <formula2>48121</formula2>
    </dataValidation>
    <dataValidation type="time" allowBlank="1" showInputMessage="1" showErrorMessage="1" error="Must be formatted as time, either 1:30 PM or 13:30." promptTitle="Entry 44: Start Time" prompt="Green: Enter the start time of the service." sqref="B66">
      <formula1>0</formula1>
      <formula2>0.999988425925926</formula2>
    </dataValidation>
    <dataValidation type="whole" operator="greaterThanOrEqual" allowBlank="1" showInputMessage="1" showErrorMessage="1" error="Must be formatted as whole number, greaqter or equal to 0." promptTitle="Entry 49: Less Billable Time" prompt="Green: Enter the number of minutes for meal periods and/or other unbillable time." sqref="D71">
      <formula1>0</formula1>
    </dataValidation>
    <dataValidation type="whole" operator="greaterThanOrEqual" allowBlank="1" showInputMessage="1" showErrorMessage="1" error="Must be formatted as whole number, greaqter or equal to 0." promptTitle="Entry 48: Less Billable Time" prompt="Green: Enter the number of minutes for meal periods and/or other unbillable time." sqref="D70">
      <formula1>0</formula1>
    </dataValidation>
    <dataValidation type="whole" operator="greaterThanOrEqual" allowBlank="1" showInputMessage="1" showErrorMessage="1" error="Must be formatted as whole number, greaqter or equal to 0." promptTitle="Entry 47: Less Billable Time" prompt="Green: Enter the number of minutes for meal periods and/or other unbillable time." sqref="D69">
      <formula1>0</formula1>
    </dataValidation>
    <dataValidation type="whole" operator="greaterThanOrEqual" allowBlank="1" showInputMessage="1" showErrorMessage="1" error="Must be formatted as whole number, greaqter or equal to 0." promptTitle="Entry 46: Less Billable Time" prompt="Green: Enter the number of minutes for meal periods and/or other unbillable time." sqref="D68">
      <formula1>0</formula1>
    </dataValidation>
    <dataValidation type="whole" operator="greaterThanOrEqual" allowBlank="1" showInputMessage="1" showErrorMessage="1" error="Must be formatted as whole number, greaqter or equal to 0." promptTitle="Entry 45: Less Billable Time" prompt="Green: Enter the number of minutes for meal periods and/or other unbillable time." sqref="D67">
      <formula1>0</formula1>
    </dataValidation>
    <dataValidation type="whole" operator="greaterThanOrEqual" allowBlank="1" showInputMessage="1" showErrorMessage="1" error="Must be formatted as whole number, greaqter or equal to 0." promptTitle="Entry 44: Less Billable Time" prompt="Green: Enter the number of minutes for meal periods and/or other unbillable time." sqref="D66">
      <formula1>0</formula1>
    </dataValidation>
    <dataValidation type="whole" operator="greaterThanOrEqual" allowBlank="1" showInputMessage="1" showErrorMessage="1" error="Must be formatted as whole number, greaqter or equal to 0." promptTitle="Entry 43: Less Billable Time" prompt="Green: Enter the number of minutes for meal periods and/or other unbillable time." sqref="D65">
      <formula1>0</formula1>
    </dataValidation>
    <dataValidation type="whole" operator="greaterThanOrEqual" allowBlank="1" showInputMessage="1" showErrorMessage="1" error="Must be formatted as whole number, greaqter or equal to 0." promptTitle="Entry 42: Less Billable Time" prompt="Green: Enter the number of minutes for meal periods and/or other unbillable time." sqref="D64">
      <formula1>0</formula1>
    </dataValidation>
    <dataValidation type="whole" operator="greaterThanOrEqual" allowBlank="1" showInputMessage="1" showErrorMessage="1" error="Must be formatted as whole number, greaqter or equal to 0." promptTitle="Entry 41: Less Billable Time" prompt="Green: Enter the number of minutes for meal periods and/or other unbillable time." sqref="D63">
      <formula1>0</formula1>
    </dataValidation>
    <dataValidation type="whole" operator="greaterThanOrEqual" allowBlank="1" showInputMessage="1" showErrorMessage="1" error="Must be formatted as whole number, greaqter or equal to 0." promptTitle="Entry 40: Less Billable Time" prompt="Green: Enter the number of minutes for meal periods and/or other unbillable time." sqref="D62">
      <formula1>0</formula1>
    </dataValidation>
    <dataValidation type="whole" operator="greaterThanOrEqual" allowBlank="1" showInputMessage="1" showErrorMessage="1" error="Must be formatted as whole number, greaqter or equal to 0." promptTitle="Entry 39: Less Billable Time" prompt="Green: Enter the number of minutes for meal periods and/or other unbillable time." sqref="D61">
      <formula1>0</formula1>
    </dataValidation>
    <dataValidation type="whole" operator="greaterThanOrEqual" allowBlank="1" showInputMessage="1" showErrorMessage="1" error="Must be formatted as whole number, greaqter or equal to 0." promptTitle="Entry 38: Less Billable Time" prompt="Green: Enter the number of minutes for meal periods and/or other unbillable time." sqref="D60">
      <formula1>0</formula1>
    </dataValidation>
    <dataValidation type="whole" operator="greaterThanOrEqual" allowBlank="1" showInputMessage="1" showErrorMessage="1" error="Must be formatted as whole number, greaqter or equal to 0." promptTitle="Entry 37: Less Billable Time" prompt="Green: Enter the number of minutes for meal periods and/or other unbillable time." sqref="D59">
      <formula1>0</formula1>
    </dataValidation>
    <dataValidation type="whole" operator="greaterThanOrEqual" allowBlank="1" showInputMessage="1" showErrorMessage="1" error="Must be formatted as whole number, greaqter or equal to 0." promptTitle="Entry 36: Less Billable Time" prompt="Green: Enter the number of minutes for meal periods and/or other unbillable time." sqref="D58">
      <formula1>0</formula1>
    </dataValidation>
    <dataValidation type="whole" operator="greaterThanOrEqual" allowBlank="1" showInputMessage="1" showErrorMessage="1" error="Must be formatted as whole number, greaqter or equal to 0." promptTitle="Entry 35: Less Billable Time" prompt="Green: Enter the number of minutes for meal periods and/or other unbillable time." sqref="D57">
      <formula1>0</formula1>
    </dataValidation>
    <dataValidation type="whole" operator="greaterThanOrEqual" allowBlank="1" showInputMessage="1" showErrorMessage="1" error="Must be formatted as whole number, greaqter or equal to 0." promptTitle="Entry 34: Less Billable Time" prompt="Green: Enter the number of minutes for meal periods and/or other unbillable time." sqref="D56">
      <formula1>0</formula1>
    </dataValidation>
    <dataValidation type="whole" operator="greaterThanOrEqual" allowBlank="1" showInputMessage="1" showErrorMessage="1" error="Must be formatted as whole number, greaqter or equal to 0." promptTitle="Entry 33: Less Billable Time" prompt="Green: Enter the number of minutes for meal periods and/or other unbillable time." sqref="D55">
      <formula1>0</formula1>
    </dataValidation>
    <dataValidation type="whole" operator="greaterThanOrEqual" allowBlank="1" showInputMessage="1" showErrorMessage="1" error="Must be formatted as whole number, greaqter or equal to 0." promptTitle="Entry 32: Less Billable Time" prompt="Green: Enter the number of minutes for meal periods and/or other unbillable time." sqref="D54">
      <formula1>0</formula1>
    </dataValidation>
    <dataValidation type="whole" operator="greaterThanOrEqual" allowBlank="1" showInputMessage="1" showErrorMessage="1" error="Must be formatted as whole number, greaqter or equal to 0." promptTitle="Entry 31: Less Billable Time" prompt="Green: Enter the number of minutes for meal periods and/or other unbillable time." sqref="D53">
      <formula1>0</formula1>
    </dataValidation>
    <dataValidation type="whole" operator="greaterThanOrEqual" allowBlank="1" showInputMessage="1" showErrorMessage="1" error="Must be formatted as whole number, greaqter or equal to 0." promptTitle="Entry 30: Less Billable Time" prompt="Green: Enter the number of minutes for meal periods and/or other unbillable time." sqref="D52">
      <formula1>0</formula1>
    </dataValidation>
    <dataValidation type="whole" operator="greaterThanOrEqual" allowBlank="1" showInputMessage="1" showErrorMessage="1" error="Must be formatted as whole number, greaqter or equal to 0." promptTitle="Entry 29: Less Billable Time" prompt="Green: Enter the number of minutes for meal periods and/or other unbillable time." sqref="D51">
      <formula1>0</formula1>
    </dataValidation>
    <dataValidation type="whole" operator="greaterThanOrEqual" allowBlank="1" showInputMessage="1" showErrorMessage="1" error="Must be formatted as whole number, greaqter or equal to 0." promptTitle="Entry 28: Less Billable Time" prompt="Green: Enter the number of minutes for meal periods and/or other unbillable time." sqref="D50">
      <formula1>0</formula1>
    </dataValidation>
    <dataValidation type="whole" operator="greaterThanOrEqual" allowBlank="1" showInputMessage="1" showErrorMessage="1" error="Must be formatted as whole number, greaqter or equal to 0." promptTitle="Entry 27: Less Billable Time" prompt="Green: Enter the number of minutes for meal periods and/or other unbillable time." sqref="D49">
      <formula1>0</formula1>
    </dataValidation>
    <dataValidation type="whole" operator="greaterThanOrEqual" allowBlank="1" showInputMessage="1" showErrorMessage="1" error="Must be formatted as whole number, greaqter or equal to 0." promptTitle="Entry 26: Less Billable Time" prompt="Green: Enter the number of minutes for meal periods and/or other unbillable time." sqref="D48">
      <formula1>0</formula1>
    </dataValidation>
    <dataValidation type="whole" operator="greaterThanOrEqual" allowBlank="1" showInputMessage="1" showErrorMessage="1" error="Must be formatted as whole number, greaqter or equal to 0." promptTitle="Entry 25: Less Billable Time" prompt="Green: Enter the number of minutes for meal periods and/or other unbillable time." sqref="D47">
      <formula1>0</formula1>
    </dataValidation>
    <dataValidation type="whole" operator="greaterThanOrEqual" allowBlank="1" showInputMessage="1" showErrorMessage="1" error="Must be formatted as whole number, greaqter or equal to 0." promptTitle="Entry 24: Less Billable Time" prompt="Green: Enter the number of minutes for meal periods and/or other unbillable time." sqref="D46">
      <formula1>0</formula1>
    </dataValidation>
    <dataValidation type="whole" operator="greaterThanOrEqual" allowBlank="1" showInputMessage="1" showErrorMessage="1" error="Must be formatted as whole number, greaqter or equal to 0." promptTitle="Entry 23: Less Billable Time" prompt="Green: Enter the number of minutes for meal periods and/or other unbillable time." sqref="D45">
      <formula1>0</formula1>
    </dataValidation>
    <dataValidation type="whole" operator="greaterThanOrEqual" allowBlank="1" showInputMessage="1" showErrorMessage="1" error="Must be formatted as whole number, greaqter or equal to 0." promptTitle="Entry 22: Less Billable Time" prompt="Green: Enter the number of minutes for meal periods and/or other unbillable time." sqref="D44">
      <formula1>0</formula1>
    </dataValidation>
    <dataValidation type="whole" operator="greaterThanOrEqual" allowBlank="1" showInputMessage="1" showErrorMessage="1" error="Must be formatted as whole number, greaqter or equal to 0." promptTitle="Entry 21: Less Billable Time" prompt="Green: Enter the number of minutes for meal periods and/or other unbillable time." sqref="D43">
      <formula1>0</formula1>
    </dataValidation>
    <dataValidation type="whole" operator="greaterThanOrEqual" allowBlank="1" showInputMessage="1" showErrorMessage="1" error="Must be formatted as whole number, greaqter or equal to 0." promptTitle="Entry 20: Less Billable Time" prompt="Green: Enter the number of minutes for meal periods and/or other unbillable time." sqref="D42">
      <formula1>0</formula1>
    </dataValidation>
    <dataValidation type="whole" operator="greaterThanOrEqual" allowBlank="1" showInputMessage="1" showErrorMessage="1" error="Must be formatted as whole number, greaqter or equal to 0." promptTitle="Entry 19: Less Billable Time" prompt="Green: Enter the number of minutes for meal periods and/or other unbillable time." sqref="D41">
      <formula1>0</formula1>
    </dataValidation>
    <dataValidation type="whole" operator="greaterThanOrEqual" allowBlank="1" showInputMessage="1" showErrorMessage="1" error="Must be formatted as whole number, greaqter or equal to 0." promptTitle="Entry 18: Less Billable Time" prompt="Green: Enter the number of minutes for meal periods and/or other unbillable time." sqref="D40">
      <formula1>0</formula1>
    </dataValidation>
    <dataValidation type="whole" operator="greaterThanOrEqual" allowBlank="1" showInputMessage="1" showErrorMessage="1" error="Must be formatted as whole number, greaqter or equal to 0." promptTitle="Entry 17: Less Billable Time" prompt="Green: Enter the number of minutes for meal periods and/or other unbillable time." sqref="D39">
      <formula1>0</formula1>
    </dataValidation>
    <dataValidation type="whole" operator="greaterThanOrEqual" allowBlank="1" showInputMessage="1" showErrorMessage="1" error="Must be formatted as whole number, greaqter or equal to 0." promptTitle="Entry 16: Less Billable Time" prompt="Green: Enter the number of minutes for meal periods and/or other unbillable time." sqref="D38">
      <formula1>0</formula1>
    </dataValidation>
    <dataValidation type="whole" operator="greaterThanOrEqual" allowBlank="1" showInputMessage="1" showErrorMessage="1" error="Must be formatted as whole number, greaqter or equal to 0." promptTitle="Entry 15: Less Billable Time" prompt="Green: Enter the number of minutes for meal periods and/or other unbillable time." sqref="D37">
      <formula1>0</formula1>
    </dataValidation>
    <dataValidation type="whole" operator="greaterThanOrEqual" allowBlank="1" showInputMessage="1" showErrorMessage="1" error="Must be formatted as whole number, greaqter or equal to 0." promptTitle="Entry 14: Less Billable Time" prompt="Green: Enter the number of minutes for meal periods and/or other unbillable time." sqref="D36">
      <formula1>0</formula1>
    </dataValidation>
    <dataValidation type="whole" operator="greaterThanOrEqual" allowBlank="1" showInputMessage="1" showErrorMessage="1" error="Must be formatted as whole number, greaqter or equal to 0." promptTitle="Entry 13: Less Billable Time" prompt="Green: Enter the number of minutes for meal periods and/or other unbillable time." sqref="D35">
      <formula1>0</formula1>
    </dataValidation>
    <dataValidation type="whole" operator="greaterThanOrEqual" allowBlank="1" showInputMessage="1" showErrorMessage="1" error="Must be formatted as whole number, greaqter or equal to 0." promptTitle="Entry 12: Less Billable Time" prompt="Green: Enter the number of minutes for meal periods and/or other unbillable time." sqref="D34">
      <formula1>0</formula1>
    </dataValidation>
    <dataValidation type="whole" operator="greaterThanOrEqual" allowBlank="1" showInputMessage="1" showErrorMessage="1" error="Must be formatted as whole number, greaqter or equal to 0." promptTitle="Entry 11: Less Billable Time" prompt="Green: Enter the number of minutes for meal periods and/or other unbillable time." sqref="D33">
      <formula1>0</formula1>
    </dataValidation>
    <dataValidation type="whole" operator="greaterThanOrEqual" allowBlank="1" showInputMessage="1" showErrorMessage="1" error="Must be formatted as whole number, greaqter or equal to 0." promptTitle="Entry 10: Less Billable Time" prompt="Green: Enter the number of minutes for meal periods and/or other unbillable time." sqref="D32">
      <formula1>0</formula1>
    </dataValidation>
    <dataValidation type="whole" operator="greaterThanOrEqual" allowBlank="1" showInputMessage="1" showErrorMessage="1" error="Must be formatted as whole number, greaqter or equal to 0." promptTitle="Entry 9: Less Billable Time" prompt="Green: Enter the number of minutes for meal periods and/or other unbillable time." sqref="D31">
      <formula1>0</formula1>
    </dataValidation>
    <dataValidation type="whole" operator="greaterThanOrEqual" allowBlank="1" showInputMessage="1" showErrorMessage="1" error="Must be formatted as whole number, greaqter or equal to 0." promptTitle="Entry 8: Less Billable Time" prompt="Green: Enter the number of minutes for meal periods and/or other unbillable time." sqref="D30">
      <formula1>0</formula1>
    </dataValidation>
    <dataValidation type="whole" operator="greaterThanOrEqual" allowBlank="1" showInputMessage="1" showErrorMessage="1" error="Must be formatted as whole number, greaqter or equal to 0." promptTitle="Entry 7: Less Billable Time" prompt="Green: Enter the number of minutes for meal periods and/or other unbillable time." sqref="D29">
      <formula1>0</formula1>
    </dataValidation>
    <dataValidation type="whole" operator="greaterThanOrEqual" allowBlank="1" showInputMessage="1" showErrorMessage="1" error="Must be formatted as whole number, greaqter or equal to 0." promptTitle="Entry 6: Less Billable Time" prompt="Green: Enter the number of minutes for meal periods and/or other unbillable time." sqref="D28">
      <formula1>0</formula1>
    </dataValidation>
    <dataValidation type="whole" operator="greaterThanOrEqual" allowBlank="1" showInputMessage="1" showErrorMessage="1" error="Must be formatted as whole number, greaqter or equal to 0." promptTitle="Entry 5: Less Billable Time" prompt="Green: Enter the number of minutes for meal periods and/or other unbillable time." sqref="D27">
      <formula1>0</formula1>
    </dataValidation>
    <dataValidation type="whole" operator="greaterThanOrEqual" allowBlank="1" showInputMessage="1" showErrorMessage="1" error="Must be formatted as whole number, greaqter or equal to 0." promptTitle="Entry 4: Less Billable Time" prompt="Green: Enter the number of minutes for meal periods and/or other unbillable time." sqref="D26">
      <formula1>0</formula1>
    </dataValidation>
    <dataValidation type="whole" operator="greaterThanOrEqual" allowBlank="1" showInputMessage="1" showErrorMessage="1" error="Must be formatted as whole number, greaqter or equal to 0." promptTitle="Entry 3: Less Billable Time" prompt="Green: Enter the number of minutes for meal periods and/or other unbillable time." sqref="D25">
      <formula1>0</formula1>
    </dataValidation>
    <dataValidation type="whole" operator="greaterThanOrEqual" allowBlank="1" showInputMessage="1" showErrorMessage="1" error="Must be formatted as whole number, greaqter or equal to 0." promptTitle="Entry 2: Less Billable Time" prompt="Green: Enter the number of minutes for meal periods and/or other unbillable time." sqref="D24">
      <formula1>0</formula1>
    </dataValidation>
    <dataValidation allowBlank="1" showInputMessage="1" showErrorMessage="1" prompt="Non-Editable: Calculation" sqref="M12 M14:M17"/>
    <dataValidation allowBlank="1" showInputMessage="1" showErrorMessage="1" prompt="Green: Enter the name(s) and initials of Provider’s Direct Staff, e.g. Noah Blake (NB)) in this field." sqref="M5"/>
    <dataValidation type="list" allowBlank="1" showInputMessage="1" showErrorMessage="1" prompt="Green: Select or type Yes or No, to attest to the fact that the Individual worked and was paid equivalent to the Ohio minimum wage for work activities." sqref="M79">
      <formula1>$V$5:$V$6</formula1>
    </dataValidation>
    <dataValidation allowBlank="1" showInputMessage="1" showErrorMessage="1" prompt="Green: Enter the name(s) of the OOD Staff or OOD Contractor assigned to manage the case in this field." sqref="M7"/>
    <dataValidation type="list" allowBlank="1" showInputMessage="1" showErrorMessage="1" error="Must either be Mid-Point or Final." prompt="Green: Enter the status of the invoice.  Default setting is Final." sqref="M11">
      <formula1>$O$11:$O$13</formula1>
    </dataValidation>
    <dataValidation allowBlank="1" showInputMessage="1" showErrorMessage="1" prompt="Green: Enter the name(s) of the Provider’s Staff who completed the report, if not the same as the Staff providing the direct service." sqref="M6"/>
    <dataValidation allowBlank="1" showInputMessage="1" showErrorMessage="1" prompt="Green: Enter the name of the Individual receiving the service in this field." sqref="M4"/>
    <dataValidation allowBlank="1" showInputMessage="1" showErrorMessage="1" prompt="Green: Enter the authorization number from the OOD-0020 VR Original Authorization &amp; Billing Form in this field." sqref="M2"/>
    <dataValidation allowBlank="1" showInputMessage="1" showErrorMessage="1" prompt="Green: Enter the Provider's name in this field." sqref="M1"/>
    <dataValidation allowBlank="1" showInputMessage="1" showErrorMessage="1" promptTitle="Entry 1: Interventions" prompt="Green: Provide a detailed description of intervention(s) that the Job Coach used to address the barrier and summarize the effectiveness of the intervention(s)." sqref="N23"/>
    <dataValidation allowBlank="1" showInputMessage="1" showErrorMessage="1" promptTitle="Entry 1: Narrative" prompt="Green: Enter a summary of the contact or description of any areas that Individual had difficulties or did very well (behavior, job task quantity, or job task quality)." sqref="M47 M23"/>
    <dataValidation allowBlank="1" showInputMessage="1" showErrorMessage="1" promptTitle="Entry 1: Staff Initials" prompt="Green: Enter the initials of the person(s) who provided the service in this field." sqref="H23"/>
    <dataValidation type="whole" operator="greaterThanOrEqual" allowBlank="1" showInputMessage="1" showErrorMessage="1" error="Must be formatted as whole number, greaqter or equal to 0." promptTitle="Entry 1: Less Billable Time" prompt="Green: Enter the number of minutes for meal periods and/or other unbillable time." sqref="D23 D72">
      <formula1>0</formula1>
    </dataValidation>
    <dataValidation type="date" allowBlank="1" showInputMessage="1" showErrorMessage="1" error="Must be in MM/DD/YY format." promptTitle="Entry 1: Date" prompt="Green: Date of Service (MM/DD/YY)." sqref="A23 A72">
      <formula1>44470</formula1>
      <formula2>48121</formula2>
    </dataValidation>
    <dataValidation allowBlank="1" showInputMessage="1" showErrorMessage="1" promptTitle="Business/Employer Name" prompt="Green: Enter the name of the business name &amp; location where service was provided in this field." sqref="M19"/>
    <dataValidation allowBlank="1" showInputMessage="1" showErrorMessage="1" promptTitle="Support &amp; Transition Plan)" prompt="Green: Outline any potential barriers to employment and an estimated timeline to implement potential interventions to address the barrier(s). Update the estimated  timeline on when service will be completed and the Individual will be independent." sqref="M21"/>
    <dataValidation allowBlank="1" showInputMessage="1" showErrorMessage="1" promptTitle="Provider's Assessment" prompt="Green: Enter a summary of the Provider's assessment of the Individual and recommendation for next steps , including any concerns or potential barriers to employment." sqref="M76"/>
    <dataValidation allowBlank="1" showInputMessage="1" showErrorMessage="1" promptTitle="Individual's Self-Assessment" prompt="Green: Enter a summary of how the Individual feel they performed during the service, including any concerns or potential barriers to employment." sqref="M75"/>
    <dataValidation allowBlank="1" showInputMessage="1" showErrorMessage="1" promptTitle="Job Task List" prompt="Green: Enter a list of the primary job tasks to be performed by the Individual in this field." sqref="M20"/>
    <dataValidation type="decimal" allowBlank="1" showInputMessage="1" showErrorMessage="1" error="Must be in $0.00 format." prompt="Green: Enter the current VTS rate." sqref="L15">
      <formula1>0</formula1>
      <formula2>5</formula2>
    </dataValidation>
    <dataValidation allowBlank="1" showInputMessage="1" showErrorMessage="1" prompt="Enter the name(s) and initials of Provider’s Direct Staff, e.g. Noah Blake (NB)) in this field." sqref="N5"/>
    <dataValidation allowBlank="1" showInputMessage="1" showErrorMessage="1" prompt="Enter the Provider's name in this field." sqref="N1"/>
    <dataValidation type="list" allowBlank="1" showInputMessage="1" showErrorMessage="1" error="Enter Yes or No, or you may leave the field blank." prompt="Green: Select or type Yes or No, if the case qualifies for the Bilingual Supplement." sqref="L16">
      <formula1>$V$5:$V$6</formula1>
    </dataValidation>
  </dataValidations>
  <pageMargins left="0.25" right="0.25" top="0.75" bottom="0.75" header="0.3" footer="0.3"/>
  <pageSetup orientation="landscape" paperSize="9" scale="56" horizontalDpi="360" verticalDpi="360" r:id="rId1"/>
  <headerFooter alignWithMargins="0">
    <oddHeader>&amp;C&amp;"Arial,Bold"&amp;16Assessment &amp; Work Activities</oddHeader>
  </headerFooter>
</worksheet>
</file>

<file path=xl/worksheets/sheet4.xml><?xml version="1.0" encoding="utf-8"?>
<worksheet xmlns:r="http://schemas.openxmlformats.org/officeDocument/2006/relationships" xmlns="http://schemas.openxmlformats.org/spreadsheetml/2006/main">
  <sheetPr>
    <pageSetUpPr fitToPage="1"/>
  </sheetPr>
  <sheetViews>
    <sheetView zoomScale="93" zoomScaleNormal="93" workbookViewId="0">
      <selection activeCell="M23" sqref="M23"/>
    </sheetView>
  </sheetViews>
  <sheetFormatPr defaultColWidth="5.7109375" defaultRowHeight="13.5"/>
  <cols>
    <col min="1" max="1" width="13.29" style="1" customWidth="1"/>
    <col min="2" max="2" width="13.29" style="1" customWidth="1"/>
    <col min="3" max="3" width="13.29" style="1" customWidth="1"/>
    <col min="4" max="4" width="8.29" style="1" customWidth="1"/>
    <col min="5" max="5" width="3.43" style="1" customWidth="1"/>
    <col min="6" max="6" width="5.71" style="1" customWidth="1"/>
    <col min="7" max="7" width="6.29" style="1" customWidth="1"/>
    <col min="8" max="8" width="8.71" style="1" customWidth="1"/>
    <col min="9" max="9" width="14.57" style="1" customWidth="1"/>
    <col min="10" max="10" width="15.29" style="1" customWidth="1"/>
    <col min="11" max="11" width="13.71" style="1" customWidth="1"/>
    <col min="12" max="12" width="15.29" style="1" customWidth="1"/>
    <col min="13" max="13" width="55.71" style="1" customWidth="1"/>
    <col min="14" max="14" width="49.71" style="2" customWidth="1"/>
    <col min="15" max="15" width="19.29" style="3" customWidth="1"/>
    <col min="16" max="16" width="3" style="3" customWidth="1"/>
    <col min="17" max="17" width="12.57" style="4" customWidth="1"/>
    <col min="18" max="18" width="28.57" style="154" customWidth="1"/>
    <col min="19" max="19" width="7.57" style="155" customWidth="1"/>
    <col min="20" max="20" width="8.29" style="154" customWidth="1"/>
    <col min="21" max="21" width="34.71" style="155" customWidth="1"/>
    <col min="22" max="22" width="13.57" style="156" customWidth="1"/>
    <col min="23" max="23" width="16.43" style="157" customWidth="1"/>
    <col min="24" max="24" width="10.57" style="157" customWidth="1"/>
    <col min="25" max="25" width="10.43" style="157" customWidth="1"/>
    <col min="26" max="26" width="12.71" style="157" customWidth="1"/>
    <col min="27" max="27" width="11.57" style="157" customWidth="1"/>
    <col min="28" max="28" width="7.57" style="157" customWidth="1"/>
    <col min="29" max="29" width="8.29" style="157" customWidth="1"/>
    <col min="30" max="30" width="1" style="157" customWidth="1"/>
    <col min="31" max="31" width="11.57" style="157" customWidth="1"/>
    <col min="32" max="32" width="11.57" style="157" customWidth="1"/>
    <col min="33" max="33" width="5.71" style="7" customWidth="1"/>
    <col min="34" max="34" width="5.71" style="7" customWidth="1"/>
    <col min="35" max="35" width="5.71" style="7" customWidth="1"/>
    <col min="36" max="36" width="5.71" style="7" customWidth="1"/>
    <col min="37" max="37" width="5.71" style="8" customWidth="1"/>
    <col min="38" max="38" width="5.71" style="1" customWidth="1"/>
    <col min="39" max="39" width="5.71" style="1" customWidth="1"/>
    <col min="40" max="40" width="5.71" style="1" customWidth="1"/>
    <col min="41" max="41" width="5.71" style="1" customWidth="1"/>
    <col min="42" max="42" width="5.71" style="1" customWidth="1"/>
    <col min="43" max="43" width="5.71" style="1" customWidth="1"/>
    <col min="44" max="44" width="5.71" style="1" customWidth="1"/>
    <col min="45" max="45" width="5.71" style="1" customWidth="1"/>
    <col min="46" max="16384" width="5.7109375" style="1"/>
  </cols>
  <sheetData>
    <row r="1" ht="15.75" customHeight="1">
      <c r="A1" s="9" t="s">
        <v>0</v>
      </c>
      <c r="B1" s="9"/>
      <c r="C1" s="9"/>
      <c r="D1" s="9"/>
      <c r="E1" s="9"/>
      <c r="F1" s="9"/>
      <c r="G1" s="9"/>
      <c r="H1" s="9"/>
      <c r="I1" s="10"/>
      <c r="J1" s="10"/>
      <c r="K1" s="10"/>
      <c r="L1" s="10"/>
      <c r="M1" s="11" t="s">
        <v>120</v>
      </c>
      <c r="N1" s="12" t="s">
        <v>2</v>
      </c>
      <c r="O1" s="13" t="s">
        <v>3</v>
      </c>
      <c r="P1" s="14"/>
      <c r="R1" s="158" t="s">
        <v>4</v>
      </c>
      <c r="S1" s="159" t="s">
        <v>5</v>
      </c>
      <c r="V1" s="160">
        <v>0.875</v>
      </c>
      <c r="W1" s="19">
        <v>60.4</v>
      </c>
      <c r="X1" s="19">
        <v>250.9</v>
      </c>
      <c r="Y1" s="19">
        <v>439.2</v>
      </c>
      <c r="Z1" s="19">
        <v>262.1</v>
      </c>
      <c r="AA1" s="19">
        <v>40</v>
      </c>
      <c r="AF1" s="20">
        <v>44844</v>
      </c>
    </row>
    <row r="2" ht="15.75" customHeight="1">
      <c r="A2" s="21" t="s">
        <v>6</v>
      </c>
      <c r="B2" s="22"/>
      <c r="C2" s="22"/>
      <c r="D2" s="22"/>
      <c r="E2" s="22"/>
      <c r="F2" s="22"/>
      <c r="G2" s="22"/>
      <c r="H2" s="22"/>
      <c r="I2" s="23"/>
      <c r="J2" s="23"/>
      <c r="K2" s="23"/>
      <c r="L2" s="24"/>
      <c r="M2" s="11">
        <v>1234567</v>
      </c>
      <c r="N2" s="12" t="s">
        <v>2</v>
      </c>
      <c r="O2" s="13" t="s">
        <v>8</v>
      </c>
      <c r="P2" s="14"/>
      <c r="Q2" s="15" t="s">
        <v>5</v>
      </c>
      <c r="R2" s="158" t="s">
        <v>9</v>
      </c>
      <c r="S2" s="159">
        <v>1</v>
      </c>
      <c r="U2" s="161" t="s">
        <v>10</v>
      </c>
      <c r="V2" s="160">
        <v>0.229166666666667</v>
      </c>
      <c r="W2" s="19">
        <v>96.3</v>
      </c>
      <c r="X2" s="19">
        <v>135.49</v>
      </c>
      <c r="Y2" s="19">
        <v>237.17</v>
      </c>
      <c r="Z2" s="19">
        <v>458.7</v>
      </c>
      <c r="AA2" s="19">
        <v>57.4</v>
      </c>
      <c r="AF2" s="20">
        <v>44876</v>
      </c>
    </row>
    <row r="3" ht="18.6" customHeight="1">
      <c r="A3" s="21" t="s">
        <v>11</v>
      </c>
      <c r="B3" s="22"/>
      <c r="C3" s="22"/>
      <c r="D3" s="22"/>
      <c r="E3" s="22"/>
      <c r="F3" s="22"/>
      <c r="G3" s="22"/>
      <c r="H3" s="22"/>
      <c r="I3" s="22"/>
      <c r="J3" s="22"/>
      <c r="K3" s="22"/>
      <c r="L3" s="25"/>
      <c r="M3" s="11" t="s">
        <v>142</v>
      </c>
      <c r="N3" s="12"/>
      <c r="O3" s="13" t="s">
        <v>13</v>
      </c>
      <c r="P3" s="14"/>
      <c r="Q3" s="15" t="s">
        <v>14</v>
      </c>
      <c r="R3" s="158" t="s">
        <v>15</v>
      </c>
      <c r="S3" s="159">
        <v>2</v>
      </c>
      <c r="U3" s="161" t="s">
        <v>16</v>
      </c>
      <c r="W3" s="19">
        <v>166.9</v>
      </c>
      <c r="X3" s="19">
        <v>102.87</v>
      </c>
      <c r="Y3" s="19">
        <v>180.07</v>
      </c>
      <c r="Z3" s="19"/>
      <c r="AA3" s="19">
        <v>79.9</v>
      </c>
      <c r="AF3" s="20">
        <v>44889</v>
      </c>
    </row>
    <row r="4" ht="15.75" customHeight="1">
      <c r="A4" s="9" t="s">
        <v>17</v>
      </c>
      <c r="B4" s="10"/>
      <c r="C4" s="10"/>
      <c r="D4" s="10"/>
      <c r="E4" s="10"/>
      <c r="F4" s="10"/>
      <c r="G4" s="10"/>
      <c r="H4" s="10"/>
      <c r="I4" s="10"/>
      <c r="J4" s="10"/>
      <c r="K4" s="10"/>
      <c r="L4" s="10"/>
      <c r="M4" s="11" t="s">
        <v>122</v>
      </c>
      <c r="N4" s="12"/>
      <c r="P4" s="14"/>
      <c r="Q4" s="28">
        <v>0.9</v>
      </c>
      <c r="R4" s="158" t="s">
        <v>19</v>
      </c>
      <c r="S4" s="159">
        <v>3</v>
      </c>
      <c r="U4" s="161" t="s">
        <v>20</v>
      </c>
      <c r="W4" s="14"/>
      <c r="X4" s="19">
        <v>82.8</v>
      </c>
      <c r="Y4" s="19">
        <v>144.94</v>
      </c>
      <c r="Z4" s="19"/>
      <c r="AA4" s="14"/>
      <c r="AF4" s="20">
        <v>44920</v>
      </c>
    </row>
    <row r="5" ht="15.75" customHeight="1">
      <c r="A5" s="9" t="s">
        <v>21</v>
      </c>
      <c r="B5" s="9"/>
      <c r="C5" s="9"/>
      <c r="D5" s="9"/>
      <c r="E5" s="9"/>
      <c r="F5" s="9"/>
      <c r="G5" s="9"/>
      <c r="H5" s="9"/>
      <c r="I5" s="10"/>
      <c r="J5" s="10"/>
      <c r="K5" s="10"/>
      <c r="L5" s="10"/>
      <c r="M5" s="11" t="s">
        <v>123</v>
      </c>
      <c r="N5" s="12" t="s">
        <v>2</v>
      </c>
      <c r="P5" s="14"/>
      <c r="Q5" s="28">
        <v>0.8</v>
      </c>
      <c r="R5" s="158" t="s">
        <v>23</v>
      </c>
      <c r="S5" s="159">
        <v>4</v>
      </c>
      <c r="U5" s="161" t="s">
        <v>24</v>
      </c>
      <c r="V5" s="162" t="s">
        <v>25</v>
      </c>
      <c r="W5" s="14"/>
      <c r="X5" s="19"/>
      <c r="Y5" s="19"/>
      <c r="Z5" s="19"/>
      <c r="AA5" s="14"/>
      <c r="AF5" s="20">
        <v>44927</v>
      </c>
    </row>
    <row r="6" ht="15.75" customHeight="1">
      <c r="A6" s="9" t="s">
        <v>26</v>
      </c>
      <c r="B6" s="9"/>
      <c r="C6" s="9"/>
      <c r="D6" s="9"/>
      <c r="E6" s="9"/>
      <c r="F6" s="9"/>
      <c r="G6" s="9"/>
      <c r="H6" s="9"/>
      <c r="I6" s="10"/>
      <c r="J6" s="10"/>
      <c r="K6" s="10"/>
      <c r="L6" s="10"/>
      <c r="M6" s="11" t="s">
        <v>123</v>
      </c>
      <c r="N6" s="12" t="s">
        <v>2</v>
      </c>
      <c r="P6" s="14"/>
      <c r="Q6" s="28">
        <v>0.7</v>
      </c>
      <c r="R6" s="158" t="s">
        <v>28</v>
      </c>
      <c r="U6" s="161" t="s">
        <v>29</v>
      </c>
      <c r="V6" s="162" t="s">
        <v>30</v>
      </c>
      <c r="W6" s="14"/>
      <c r="X6" s="19"/>
      <c r="Y6" s="19"/>
      <c r="Z6" s="19"/>
      <c r="AA6" s="14"/>
      <c r="AF6" s="20">
        <v>44942</v>
      </c>
    </row>
    <row r="7" ht="15.75" customHeight="1">
      <c r="A7" s="9" t="s">
        <v>31</v>
      </c>
      <c r="B7" s="10"/>
      <c r="C7" s="10"/>
      <c r="D7" s="10"/>
      <c r="E7" s="10"/>
      <c r="F7" s="10"/>
      <c r="G7" s="10"/>
      <c r="H7" s="10"/>
      <c r="I7" s="10"/>
      <c r="J7" s="10"/>
      <c r="K7" s="10"/>
      <c r="L7" s="10"/>
      <c r="M7" s="11" t="s">
        <v>124</v>
      </c>
      <c r="N7" s="29" t="s">
        <v>2</v>
      </c>
      <c r="P7" s="14"/>
      <c r="Q7" s="28">
        <v>0.6</v>
      </c>
      <c r="R7" s="163"/>
      <c r="S7" s="162"/>
      <c r="T7" s="163"/>
      <c r="U7" s="161" t="s">
        <v>33</v>
      </c>
      <c r="W7" s="14"/>
      <c r="X7" s="19"/>
      <c r="Y7" s="19"/>
      <c r="Z7" s="19"/>
      <c r="AA7" s="14"/>
      <c r="AF7" s="20">
        <v>44977</v>
      </c>
    </row>
    <row r="8" ht="15" customHeight="1">
      <c r="A8" s="21" t="s">
        <v>34</v>
      </c>
      <c r="B8" s="22"/>
      <c r="C8" s="22"/>
      <c r="D8" s="22"/>
      <c r="E8" s="22"/>
      <c r="F8" s="22"/>
      <c r="G8" s="22"/>
      <c r="H8" s="22"/>
      <c r="I8" s="22"/>
      <c r="J8" s="22"/>
      <c r="K8" s="22"/>
      <c r="L8" s="25"/>
      <c r="M8" s="31">
        <v>44872</v>
      </c>
      <c r="N8" s="29"/>
      <c r="O8" s="14"/>
      <c r="P8" s="14"/>
      <c r="Q8" s="28">
        <v>0.5</v>
      </c>
      <c r="R8" s="163">
        <f>COUNTIF(G23:G72,1)*AA1+COUNTIF(G23:G72,2)*AA2+COUNTIF(G23:G72,3)*AA3</f>
        <v>0</v>
      </c>
      <c r="S8" s="162">
        <f>COUNTA(M75:M76,M79,M19:M21)</f>
        <v>6</v>
      </c>
      <c r="T8" s="163">
        <f>IF(S8=6,R8,0)</f>
        <v>0</v>
      </c>
      <c r="U8" s="161" t="s">
        <v>35</v>
      </c>
      <c r="W8" s="19">
        <v>6.6</v>
      </c>
      <c r="X8" s="19"/>
      <c r="Y8" s="19"/>
      <c r="Z8" s="19"/>
      <c r="AA8" s="14"/>
      <c r="AF8" s="20">
        <v>45075</v>
      </c>
    </row>
    <row r="9" ht="15" customHeight="1">
      <c r="A9" s="21" t="s">
        <v>36</v>
      </c>
      <c r="B9" s="22"/>
      <c r="C9" s="22"/>
      <c r="D9" s="22"/>
      <c r="E9" s="22"/>
      <c r="F9" s="22"/>
      <c r="G9" s="22"/>
      <c r="H9" s="22"/>
      <c r="I9" s="22"/>
      <c r="J9" s="22"/>
      <c r="K9" s="22"/>
      <c r="L9" s="25"/>
      <c r="M9" s="31">
        <v>44835</v>
      </c>
      <c r="N9" s="29"/>
      <c r="O9" s="14"/>
      <c r="P9" s="14"/>
      <c r="Q9" s="28">
        <v>0.4</v>
      </c>
      <c r="R9" s="163">
        <f>SUMIF(I23:I57,"Service",F23:F57)*L15</f>
        <v>42.8</v>
      </c>
      <c r="S9" s="162">
        <f>COUNTA(M75:M76,M79,M19:M21)</f>
        <v>6</v>
      </c>
      <c r="T9" s="163">
        <f>IF(S9=6,R9,0)</f>
        <v>42.8</v>
      </c>
      <c r="U9" s="161" t="s">
        <v>37</v>
      </c>
      <c r="W9" s="19">
        <v>3.56</v>
      </c>
      <c r="X9" s="19"/>
      <c r="Y9" s="19"/>
      <c r="Z9" s="19"/>
      <c r="AA9" s="14"/>
      <c r="AF9" s="20">
        <v>45096</v>
      </c>
    </row>
    <row r="10" ht="15" customHeight="1">
      <c r="A10" s="21" t="s">
        <v>38</v>
      </c>
      <c r="B10" s="22"/>
      <c r="C10" s="22"/>
      <c r="D10" s="22"/>
      <c r="E10" s="22"/>
      <c r="F10" s="22"/>
      <c r="G10" s="22"/>
      <c r="H10" s="22"/>
      <c r="I10" s="22"/>
      <c r="J10" s="22"/>
      <c r="K10" s="22"/>
      <c r="L10" s="25"/>
      <c r="M10" s="31">
        <v>44865</v>
      </c>
      <c r="N10" s="29"/>
      <c r="O10" s="14"/>
      <c r="P10" s="14"/>
      <c r="Q10" s="28">
        <v>0.3</v>
      </c>
      <c r="R10" s="163">
        <f>IF(A12="Community Based Assessment",AB69,IF(A12="Job Readiness (Non-School)",AA70,IF(A12="Job Readiness (School)",Y70,IF(A12="On-The-Job Supports",$T$12+$W$69,IF(A12="Work Adjustment",AC69,0)))))</f>
        <v>501.8</v>
      </c>
      <c r="S10" s="162">
        <f>COUNTA(M75:M76,M79,M19:M21)</f>
        <v>6</v>
      </c>
      <c r="T10" s="163">
        <f>IF(S10=6,R10,0)</f>
        <v>501.8</v>
      </c>
      <c r="W10" s="19">
        <v>2.71</v>
      </c>
      <c r="X10" s="19"/>
      <c r="Y10" s="19"/>
      <c r="Z10" s="19"/>
      <c r="AA10" s="14"/>
      <c r="AF10" s="20">
        <v>45111</v>
      </c>
    </row>
    <row r="11" ht="15.75" customHeight="1">
      <c r="A11" s="21" t="s">
        <v>39</v>
      </c>
      <c r="B11" s="22"/>
      <c r="C11" s="22"/>
      <c r="D11" s="22"/>
      <c r="E11" s="22"/>
      <c r="F11" s="22"/>
      <c r="G11" s="22"/>
      <c r="H11" s="22"/>
      <c r="I11" s="22"/>
      <c r="J11" s="22"/>
      <c r="K11" s="22"/>
      <c r="L11" s="25"/>
      <c r="M11" s="32" t="s">
        <v>40</v>
      </c>
      <c r="N11" s="29"/>
      <c r="O11" s="14"/>
      <c r="P11" s="14"/>
      <c r="Q11" s="28">
        <v>0.2</v>
      </c>
      <c r="R11" s="164"/>
      <c r="S11" s="162">
        <f>IF(M79="Yes",COUNTA(M75:M76,M19:M21),0)</f>
        <v>5</v>
      </c>
      <c r="T11" s="158">
        <f>IF(S11=5,K73,0)</f>
        <v>40</v>
      </c>
      <c r="W11" s="19">
        <v>2.18</v>
      </c>
      <c r="X11" s="19"/>
      <c r="Y11" s="19"/>
      <c r="Z11" s="19"/>
      <c r="AA11" s="14"/>
      <c r="AF11" s="20">
        <v>45173</v>
      </c>
    </row>
    <row r="12" ht="16.5" customHeight="1">
      <c r="A12" s="11" t="s">
        <v>28</v>
      </c>
      <c r="B12" s="11"/>
      <c r="C12" s="11"/>
      <c r="D12" s="11"/>
      <c r="E12" s="11"/>
      <c r="F12" s="11"/>
      <c r="G12" s="11"/>
      <c r="H12" s="11"/>
      <c r="I12" s="33"/>
      <c r="J12" s="33"/>
      <c r="K12" s="33"/>
      <c r="L12" s="33"/>
      <c r="M12" s="34">
        <f>T10</f>
        <v>501.8</v>
      </c>
      <c r="N12" s="35" t="s">
        <v>2</v>
      </c>
      <c r="O12" s="14" t="s">
        <v>40</v>
      </c>
      <c r="P12" s="14"/>
      <c r="Q12" s="28">
        <v>0.1</v>
      </c>
      <c r="R12" s="164"/>
      <c r="S12" s="162">
        <f>COUNTA(M75:M76,M79,M19:M21)</f>
        <v>6</v>
      </c>
      <c r="T12" s="163">
        <f>SUMIF(E23:E72,1,F23:F72)*W8+SUMIF(E23:E72,2,F23:F72)*W9+SUMIF(E23:E72,3,F23:F72)*W10+SUMIF(E23:E72,4,F23:F72)*W11</f>
        <v>277.2</v>
      </c>
      <c r="X12" s="165"/>
      <c r="Y12" s="165"/>
      <c r="Z12" s="165"/>
      <c r="AF12" s="20">
        <v>45208</v>
      </c>
    </row>
    <row r="13" ht="16.5" customHeight="1">
      <c r="A13" s="36" t="s">
        <v>3</v>
      </c>
      <c r="B13" s="37"/>
      <c r="C13" s="37"/>
      <c r="D13" s="37"/>
      <c r="E13" s="37"/>
      <c r="F13" s="37"/>
      <c r="G13" s="37"/>
      <c r="H13" s="37"/>
      <c r="I13" s="38"/>
      <c r="J13" s="38"/>
      <c r="K13" s="38"/>
      <c r="L13" s="38"/>
      <c r="M13" s="166">
        <f>IF(A13=O2,T7,0)</f>
        <v>0</v>
      </c>
      <c r="N13" s="35" t="s">
        <v>2</v>
      </c>
      <c r="O13" s="14" t="s">
        <v>42</v>
      </c>
      <c r="P13" s="14"/>
      <c r="Q13" s="28">
        <v>0</v>
      </c>
      <c r="R13" s="164"/>
      <c r="X13" s="165"/>
      <c r="Y13" s="165"/>
      <c r="Z13" s="165"/>
      <c r="AF13" s="20">
        <v>45241</v>
      </c>
    </row>
    <row r="14" ht="16.5" customHeight="1">
      <c r="A14" s="9" t="s">
        <v>43</v>
      </c>
      <c r="B14" s="10"/>
      <c r="C14" s="10"/>
      <c r="D14" s="10"/>
      <c r="E14" s="10"/>
      <c r="F14" s="10"/>
      <c r="G14" s="10"/>
      <c r="H14" s="10"/>
      <c r="I14" s="33"/>
      <c r="J14" s="33"/>
      <c r="K14" s="33"/>
      <c r="L14" s="33"/>
      <c r="M14" s="34">
        <f>IF(A12=R1,0,T8)</f>
        <v>0</v>
      </c>
      <c r="N14" s="35" t="s">
        <v>2</v>
      </c>
      <c r="O14" s="14"/>
      <c r="P14" s="14"/>
      <c r="Q14" s="28"/>
      <c r="R14" s="164"/>
      <c r="X14" s="165"/>
      <c r="Y14" s="165"/>
      <c r="Z14" s="165"/>
      <c r="AF14" s="20">
        <v>45253</v>
      </c>
    </row>
    <row r="15" ht="16.5" customHeight="1">
      <c r="A15" s="40" t="s">
        <v>44</v>
      </c>
      <c r="B15" s="41"/>
      <c r="C15" s="41"/>
      <c r="D15" s="41"/>
      <c r="E15" s="41"/>
      <c r="F15" s="41"/>
      <c r="G15" s="41"/>
      <c r="H15" s="42"/>
      <c r="I15" s="42"/>
      <c r="J15" s="43"/>
      <c r="K15" s="44"/>
      <c r="L15" s="45">
        <v>1.07</v>
      </c>
      <c r="M15" s="34">
        <f>IF(M79="Yes",T11*L15,0)</f>
        <v>42.8</v>
      </c>
      <c r="N15" s="35" t="s">
        <v>2</v>
      </c>
      <c r="O15" s="14"/>
      <c r="P15" s="14"/>
      <c r="Q15" s="28"/>
      <c r="R15" s="164"/>
      <c r="X15" s="165"/>
      <c r="Y15" s="165"/>
      <c r="Z15" s="165"/>
      <c r="AF15" s="20">
        <v>45285</v>
      </c>
    </row>
    <row r="16" s="1" customFormat="1" ht="16.5" customHeight="1">
      <c r="A16" s="9" t="s">
        <v>46</v>
      </c>
      <c r="B16" s="9"/>
      <c r="C16" s="9"/>
      <c r="D16" s="9"/>
      <c r="E16" s="9"/>
      <c r="F16" s="9"/>
      <c r="G16" s="10"/>
      <c r="H16" s="33"/>
      <c r="I16" s="33"/>
      <c r="J16" s="33"/>
      <c r="K16" s="33"/>
      <c r="L16" s="47"/>
      <c r="M16" s="34">
        <f>IF(L16="Yes",(M12+M13)*0.1,0)</f>
        <v>0</v>
      </c>
      <c r="N16" s="48" t="s">
        <v>2</v>
      </c>
      <c r="O16" s="14"/>
      <c r="P16" s="14"/>
      <c r="Q16" s="28"/>
      <c r="R16" s="164"/>
      <c r="S16" s="161"/>
      <c r="T16" s="158"/>
      <c r="U16" s="161"/>
      <c r="V16" s="162"/>
      <c r="W16" s="167"/>
      <c r="X16" s="165"/>
      <c r="Y16" s="165"/>
      <c r="Z16" s="165"/>
      <c r="AA16" s="167"/>
      <c r="AB16" s="167"/>
      <c r="AC16" s="167"/>
      <c r="AD16" s="167"/>
      <c r="AE16" s="167"/>
      <c r="AF16" s="20">
        <v>45292</v>
      </c>
      <c r="AG16" s="14"/>
      <c r="AH16" s="14"/>
      <c r="AI16" s="168"/>
      <c r="AJ16" s="168"/>
      <c r="AK16" s="169"/>
      <c r="AL16" s="49"/>
      <c r="AM16" s="49"/>
      <c r="AN16" s="49"/>
      <c r="AO16" s="49"/>
      <c r="AP16" s="49"/>
      <c r="AQ16" s="49"/>
      <c r="AR16" s="49"/>
      <c r="AS16" s="49"/>
    </row>
    <row r="17" s="1" customFormat="1" ht="16.5" customHeight="1">
      <c r="A17" s="9" t="s">
        <v>47</v>
      </c>
      <c r="B17" s="9"/>
      <c r="C17" s="9"/>
      <c r="D17" s="9"/>
      <c r="E17" s="9"/>
      <c r="F17" s="9"/>
      <c r="G17" s="9"/>
      <c r="H17" s="9"/>
      <c r="I17" s="33"/>
      <c r="J17" s="33"/>
      <c r="K17" s="33"/>
      <c r="L17" s="33"/>
      <c r="M17" s="34">
        <f>SUM(M12:M16)</f>
        <v>544.6</v>
      </c>
      <c r="N17" s="48" t="s">
        <v>2</v>
      </c>
      <c r="O17" s="14"/>
      <c r="P17" s="14"/>
      <c r="Q17" s="15"/>
      <c r="R17" s="164"/>
      <c r="S17" s="161"/>
      <c r="T17" s="158"/>
      <c r="U17" s="161"/>
      <c r="V17" s="162"/>
      <c r="W17" s="167"/>
      <c r="X17" s="167"/>
      <c r="Y17" s="167"/>
      <c r="Z17" s="167"/>
      <c r="AA17" s="167"/>
      <c r="AB17" s="167"/>
      <c r="AC17" s="167"/>
      <c r="AD17" s="167"/>
      <c r="AE17" s="167"/>
      <c r="AF17" s="20">
        <v>45306</v>
      </c>
      <c r="AG17" s="14"/>
      <c r="AH17" s="14"/>
      <c r="AI17" s="168"/>
      <c r="AJ17" s="168"/>
      <c r="AK17" s="169"/>
      <c r="AL17" s="49"/>
      <c r="AM17" s="49"/>
      <c r="AN17" s="49"/>
      <c r="AO17" s="49"/>
      <c r="AP17" s="49"/>
      <c r="AQ17" s="49"/>
      <c r="AR17" s="49"/>
      <c r="AS17" s="49"/>
    </row>
    <row r="18" s="1" customFormat="1" ht="26.25" customHeight="1">
      <c r="A18" s="50" t="s">
        <v>48</v>
      </c>
      <c r="B18" s="51"/>
      <c r="C18" s="51"/>
      <c r="D18" s="51"/>
      <c r="E18" s="51"/>
      <c r="F18" s="51"/>
      <c r="G18" s="51"/>
      <c r="H18" s="51"/>
      <c r="I18" s="51"/>
      <c r="J18" s="51"/>
      <c r="K18" s="51"/>
      <c r="L18" s="51"/>
      <c r="M18" s="51"/>
      <c r="N18" s="52"/>
      <c r="O18" s="75" t="s">
        <v>2</v>
      </c>
      <c r="P18" s="13"/>
      <c r="Q18" s="15"/>
      <c r="R18" s="158"/>
      <c r="S18" s="170" t="s">
        <v>66</v>
      </c>
      <c r="T18" s="171" t="s">
        <v>67</v>
      </c>
      <c r="U18" s="170" t="s">
        <v>68</v>
      </c>
      <c r="V18" s="172" t="s">
        <v>69</v>
      </c>
      <c r="W18" s="171" t="s">
        <v>70</v>
      </c>
      <c r="X18" s="171" t="s">
        <v>71</v>
      </c>
      <c r="Y18" s="171" t="s">
        <v>72</v>
      </c>
      <c r="Z18" s="173" t="s">
        <v>73</v>
      </c>
      <c r="AA18" s="171" t="s">
        <v>74</v>
      </c>
      <c r="AB18" s="171" t="s">
        <v>75</v>
      </c>
      <c r="AC18" s="171" t="s">
        <v>76</v>
      </c>
      <c r="AD18" s="167" t="s">
        <v>77</v>
      </c>
      <c r="AE18" s="167"/>
      <c r="AF18" s="20">
        <v>45341</v>
      </c>
      <c r="AG18" s="14"/>
      <c r="AH18" s="14"/>
      <c r="AI18" s="168"/>
      <c r="AJ18" s="168"/>
      <c r="AK18" s="169"/>
      <c r="AL18" s="49"/>
      <c r="AM18" s="49"/>
      <c r="AN18" s="49"/>
      <c r="AO18" s="49"/>
      <c r="AP18" s="49"/>
      <c r="AQ18" s="49"/>
      <c r="AR18" s="49"/>
      <c r="AS18" s="49"/>
    </row>
    <row r="19" s="1" customFormat="1" ht="26.45" customHeight="1">
      <c r="A19" s="9" t="s">
        <v>125</v>
      </c>
      <c r="B19" s="33"/>
      <c r="C19" s="33"/>
      <c r="D19" s="33"/>
      <c r="E19" s="33"/>
      <c r="F19" s="33"/>
      <c r="G19" s="33"/>
      <c r="H19" s="33"/>
      <c r="I19" s="33"/>
      <c r="J19" s="33"/>
      <c r="K19" s="33"/>
      <c r="L19" s="33"/>
      <c r="M19" s="11" t="s">
        <v>126</v>
      </c>
      <c r="N19" s="29" t="s">
        <v>2</v>
      </c>
      <c r="O19" s="75" t="s">
        <v>2</v>
      </c>
      <c r="P19" s="13">
        <f>IF(A23="",0,COUNTA(B23:E23,G23:N23))</f>
        <v>12</v>
      </c>
      <c r="Q19" s="15"/>
      <c r="R19" s="174"/>
      <c r="S19" s="161">
        <f>IF(OR(B23="",C23=""),0,IF(C23&gt;B23,C23-B23,IF(B23&gt;C23,24-(B23-C23))))</f>
        <v>0.0833333333333334</v>
      </c>
      <c r="T19" s="162">
        <f>IF(OR(B23="",C23=""),0,(HOUR(S19)*60)+MINUTE(S19)-D23)</f>
        <v>120</v>
      </c>
      <c r="U19" s="161">
        <f>TIME(0,T19,0)</f>
        <v>0.0833333333333333</v>
      </c>
      <c r="V19" s="162">
        <f>(HOUR(U19)*10)+IF(AND(MINUTE(U19)&gt;0,MINUTE(U19)&lt;=6),1,IF(AND(MINUTE(U19)&gt;6,MINUTE(U19)&lt;=12),2,IF(AND(MINUTE(U19)&gt;12,MINUTE(U19)&lt;=18),3,IF(AND(MINUTE(U19)&gt;18,MINUTE(U19)&lt;=24),4,IF(AND(MINUTE(U19)&gt;24,MINUTE(U19)&lt;=30),5,IF(AND(MINUTE(U19)&gt;30,MINUTE(U19)&lt;=36),6,IF(AND(MINUTE(U19)&gt;36,MINUTE(U19)&lt;=42),7,IF(AND(MINUTE(U19)&gt;42,MINUTE(U19)&lt;=48),8,IF(AND(MINUTE(U19)&gt;48,MINUTE(U19)&lt;=54),9,IF(AND(MINUTE(U19)&gt;54,MINUTE(U19)&lt;=60),10,0))))))))))</f>
        <v>20</v>
      </c>
      <c r="W19" s="163">
        <f>IF(OR(B23&gt;=$V$1,B23&lt;$V$2),F23*0.2,(IF(ISNUMBER(MATCH(A23,AF1:AF37,0)),F23*0.2,0)))</f>
        <v>0</v>
      </c>
      <c r="X19" s="163">
        <f>IF(I23="Service",IF(I23="Service",IF(AND(F23&gt;0,F23&lt;=25),$W$1,0),0))</f>
        <v>60.4</v>
      </c>
      <c r="Y19" s="163">
        <f>IF(I23="Service",IF(I23="Service",IF(F23&gt;25,$W$2,0),0))</f>
        <v>0</v>
      </c>
      <c r="Z19" s="163">
        <f>IF(I23="Service",IF(I23="Service",IF(AND(F23&gt;0,F23&lt;=40),$W$2,0),0))</f>
        <v>96.3</v>
      </c>
      <c r="AA19" s="163">
        <f>IF(I23="Service",IF(I23="Service",IF(F23&gt;40,$W$3,0),0))</f>
        <v>0</v>
      </c>
      <c r="AB19" s="175">
        <f>IF(I23="Service",IF(AND(E23=1,F23=0),0,IF(AND(E23=1,F23&lt;=40),$Z$1,IF(AND(E23=1,F23&gt;40),$Z$2,IF(AND(E23=2,F23&lt;=40),$Z$1,IF(AND(E23=2,F23&gt;40),$Z$2,IF(AND(E23=3,F23&lt;=40),$Z$1,IF(AND(E23=3,F23&gt;40),$Z$2,IF(AND(E23=4,F23&lt;=40),$Z$1,IF(AND(E23=4,F23&gt;40),$Z$2,0))))))))))</f>
        <v>262.1</v>
      </c>
      <c r="AC19" s="176">
        <f>IF(I23="Service",IF(AND(E23=1,F23=0),0,IF(AND(E23=1,F23&lt;=40),$X$1,IF(AND(E23=1,F23&gt;40),$Y$1,IF(AND(E23=2,F23&lt;=40),$X$2,IF(AND(E23=2,F23&gt;40),$Y$2,IF(AND(E23=3,F23&lt;=40),$X$3,IF(AND(E23=3,F23&gt;40),$Y$3,IF(AND(E23=4,F23&lt;=40),$X$4,IF(AND(E23=4,F23&gt;40),$Y$4,0))))))))))</f>
        <v>250.9</v>
      </c>
      <c r="AD19" s="167"/>
      <c r="AE19" s="167"/>
      <c r="AF19" s="20">
        <v>45439</v>
      </c>
      <c r="AG19" s="14"/>
      <c r="AH19" s="14"/>
      <c r="AI19" s="168"/>
      <c r="AJ19" s="168"/>
      <c r="AK19" s="169"/>
      <c r="AL19" s="49"/>
      <c r="AM19" s="49"/>
      <c r="AN19" s="49"/>
      <c r="AO19" s="49"/>
      <c r="AP19" s="49"/>
      <c r="AQ19" s="49"/>
      <c r="AR19" s="49"/>
      <c r="AS19" s="49"/>
    </row>
    <row r="20" ht="166.5" customHeight="1">
      <c r="A20" s="9" t="s">
        <v>50</v>
      </c>
      <c r="B20" s="33"/>
      <c r="C20" s="33"/>
      <c r="D20" s="33"/>
      <c r="E20" s="33"/>
      <c r="F20" s="33"/>
      <c r="G20" s="33"/>
      <c r="H20" s="33"/>
      <c r="I20" s="33"/>
      <c r="J20" s="33"/>
      <c r="K20" s="33"/>
      <c r="L20" s="33"/>
      <c r="M20" s="11" t="s">
        <v>143</v>
      </c>
      <c r="N20" s="29" t="s">
        <v>2</v>
      </c>
      <c r="O20" s="75" t="s">
        <v>2</v>
      </c>
      <c r="P20" s="13">
        <f>IF(A24="",0,COUNTA(B24:E24,G24:N24))</f>
        <v>12</v>
      </c>
      <c r="S20" s="161">
        <f>IF(OR(B24="",C24=""),0,IF(C24&gt;B24,C24-B24,IF(B24&gt;C24,24-(B24-C24))))</f>
        <v>0.0833333333333334</v>
      </c>
      <c r="T20" s="162">
        <f>IF(OR(B24="",C24=""),0,(HOUR(S20)*60)+MINUTE(S20)-D24)</f>
        <v>120</v>
      </c>
      <c r="U20" s="161">
        <f>TIME(0,T20,0)</f>
        <v>0.0833333333333333</v>
      </c>
      <c r="V20" s="162">
        <f>(HOUR(U20)*10)+IF(AND(MINUTE(U20)&gt;0,MINUTE(U20)&lt;=6),1,IF(AND(MINUTE(U20)&gt;6,MINUTE(U20)&lt;=12),2,IF(AND(MINUTE(U20)&gt;12,MINUTE(U20)&lt;=18),3,IF(AND(MINUTE(U20)&gt;18,MINUTE(U20)&lt;=24),4,IF(AND(MINUTE(U20)&gt;24,MINUTE(U20)&lt;=30),5,IF(AND(MINUTE(U20)&gt;30,MINUTE(U20)&lt;=36),6,IF(AND(MINUTE(U20)&gt;36,MINUTE(U20)&lt;=42),7,IF(AND(MINUTE(U20)&gt;42,MINUTE(U20)&lt;=48),8,IF(AND(MINUTE(U20)&gt;48,MINUTE(U20)&lt;=54),9,IF(AND(MINUTE(U20)&gt;54,MINUTE(U20)&lt;=60),10,0))))))))))</f>
        <v>20</v>
      </c>
      <c r="W20" s="163">
        <f>IF(OR(B24&gt;=$V$1,B24&lt;$V$2),F24*0.2,(IF(ISNUMBER(MATCH(A24,AF2:AF38,0)),F24*0.2,0)))</f>
        <v>0</v>
      </c>
      <c r="X20" s="163">
        <f>IF(I24="Service",IF(I24="Service",IF(AND(F24&gt;0,F24&lt;=25),$W$1,0),0))</f>
        <v>60.4</v>
      </c>
      <c r="Y20" s="163">
        <f>IF(I24="Service",IF(I24="Service",IF(F24&gt;25,$W$2,0),0))</f>
        <v>0</v>
      </c>
      <c r="Z20" s="163">
        <f>IF(I24="Service",IF(I24="Service",IF(AND(F24&gt;0,F24&lt;=40),$W$2,0),0))</f>
        <v>96.3</v>
      </c>
      <c r="AA20" s="163">
        <f>IF(I24="Service",IF(I24="Service",IF(F24&gt;40,$W$3,0),0))</f>
        <v>0</v>
      </c>
      <c r="AB20" s="175">
        <f>IF(I24="Service",IF(AND(E24=1,F24=0),0,IF(AND(E24=1,F24&lt;=40),$Z$1,IF(AND(E24=1,F24&gt;40),$Z$2,IF(AND(E24=2,F24&lt;=40),$Z$1,IF(AND(E24=2,F24&gt;40),$Z$2,IF(AND(E24=3,F24&lt;=40),$Z$1,IF(AND(E24=3,F24&gt;40),$Z$2,IF(AND(E24=4,F24&lt;=40),$Z$1,IF(AND(E24=4,F24&gt;40),$Z$2,0))))))))))</f>
        <v>262.1</v>
      </c>
      <c r="AC20" s="176">
        <f>IF(I24="Service",IF(AND(E24=1,F24=0),0,IF(AND(E24=1,F24&lt;=40),$X$1,IF(AND(E24=1,F24&gt;40),$Y$1,IF(AND(E24=2,F24&lt;=40),$X$2,IF(AND(E24=2,F24&gt;40),$Y$2,IF(AND(E24=3,F24&lt;=40),$X$3,IF(AND(E24=3,F24&gt;40),$Y$3,IF(AND(E24=4,F24&lt;=40),$X$4,IF(AND(E24=4,F24&gt;40),$Y$4,0))))))))))</f>
        <v>250.9</v>
      </c>
      <c r="AF20" s="20">
        <v>45462</v>
      </c>
      <c r="AS20" s="53"/>
      <c r="BI20" s="54"/>
      <c r="BJ20" s="54"/>
      <c r="BK20" s="54"/>
      <c r="BL20" s="54"/>
    </row>
    <row r="21" ht="90" customHeight="1">
      <c r="A21" s="56" t="s">
        <v>128</v>
      </c>
      <c r="B21" s="56"/>
      <c r="C21" s="56"/>
      <c r="D21" s="56"/>
      <c r="E21" s="56"/>
      <c r="F21" s="56"/>
      <c r="G21" s="56"/>
      <c r="H21" s="56"/>
      <c r="I21" s="56"/>
      <c r="J21" s="56"/>
      <c r="K21" s="56"/>
      <c r="L21" s="56"/>
      <c r="M21" s="11" t="s">
        <v>129</v>
      </c>
      <c r="N21" s="57" t="s">
        <v>2</v>
      </c>
      <c r="O21" s="75" t="s">
        <v>2</v>
      </c>
      <c r="P21" s="13">
        <f>IF(A25="",0,COUNTA(B25:E25,G25:N25))</f>
        <v>11</v>
      </c>
      <c r="S21" s="161">
        <f>IF(OR(B25="",C25=""),0,IF(C25&gt;B25,C25-B25,IF(B25&gt;C25,24-(B25-C25))))</f>
        <v>0.0833333333333334</v>
      </c>
      <c r="T21" s="162">
        <f>IF(OR(B25="",C25=""),0,(HOUR(S21)*60)+MINUTE(S21)-D25)</f>
        <v>120</v>
      </c>
      <c r="U21" s="161">
        <f>TIME(0,T21,0)</f>
        <v>0.0833333333333333</v>
      </c>
      <c r="V21" s="162">
        <f>(HOUR(U21)*10)+IF(AND(MINUTE(U21)&gt;0,MINUTE(U21)&lt;=6),1,IF(AND(MINUTE(U21)&gt;6,MINUTE(U21)&lt;=12),2,IF(AND(MINUTE(U21)&gt;12,MINUTE(U21)&lt;=18),3,IF(AND(MINUTE(U21)&gt;18,MINUTE(U21)&lt;=24),4,IF(AND(MINUTE(U21)&gt;24,MINUTE(U21)&lt;=30),5,IF(AND(MINUTE(U21)&gt;30,MINUTE(U21)&lt;=36),6,IF(AND(MINUTE(U21)&gt;36,MINUTE(U21)&lt;=42),7,IF(AND(MINUTE(U21)&gt;42,MINUTE(U21)&lt;=48),8,IF(AND(MINUTE(U21)&gt;48,MINUTE(U21)&lt;=54),9,IF(AND(MINUTE(U21)&gt;54,MINUTE(U21)&lt;=60),10,0))))))))))</f>
        <v>20</v>
      </c>
      <c r="W21" s="163">
        <f>IF(OR(B25&gt;=$V$1,B25&lt;$V$2),F25*0.2,(IF(ISNUMBER(MATCH(A25,AF3:AF39,0)),F25*0.2,0)))</f>
        <v>0</v>
      </c>
      <c r="X21" s="163">
        <f>IF(I25="Service",IF(I25="Service",IF(AND(F25&gt;0,F25&lt;=25),$W$1,0),0))</f>
        <v>0</v>
      </c>
      <c r="Y21" s="163">
        <f>IF(I25="Service",IF(I25="Service",IF(F25&gt;25,$W$2,0),0))</f>
        <v>0</v>
      </c>
      <c r="Z21" s="163">
        <f>IF(I25="Service",IF(I25="Service",IF(AND(F25&gt;0,F25&lt;=40),$W$2,0),0))</f>
        <v>0</v>
      </c>
      <c r="AA21" s="163">
        <f>IF(I25="Service",IF(I25="Service",IF(F25&gt;40,$W$3,0),0))</f>
        <v>0</v>
      </c>
      <c r="AB21" s="175">
        <f>IF(I25="Service",IF(AND(E25=1,F25=0),0,IF(AND(E25=1,F25&lt;=40),$Z$1,IF(AND(E25=1,F25&gt;40),$Z$2,IF(AND(E25=2,F25&lt;=40),$Z$1,IF(AND(E25=2,F25&gt;40),$Z$2,IF(AND(E25=3,F25&lt;=40),$Z$1,IF(AND(E25=3,F25&gt;40),$Z$2,IF(AND(E25=4,F25&lt;=40),$Z$1,IF(AND(E25=4,F25&gt;40),$Z$2,0))))))))))</f>
        <v>0</v>
      </c>
      <c r="AC21" s="176">
        <f>IF(I25="Service",IF(AND(E25=1,F25=0),0,IF(AND(E25=1,F25&lt;=40),$X$1,IF(AND(E25=1,F25&gt;40),$Y$1,IF(AND(E25=2,F25&lt;=40),$X$2,IF(AND(E25=2,F25&gt;40),$Y$2,IF(AND(E25=3,F25&lt;=40),$X$3,IF(AND(E25=3,F25&gt;40),$Y$3,IF(AND(E25=4,F25&lt;=40),$X$4,IF(AND(E25=4,F25&gt;40),$Y$4,0))))))))))</f>
        <v>0</v>
      </c>
      <c r="AF21" s="20">
        <v>45477</v>
      </c>
      <c r="AS21" s="53"/>
      <c r="BM21" s="54"/>
      <c r="BN21" s="54"/>
      <c r="BO21" s="54"/>
    </row>
    <row r="22" ht="87.75" customHeight="1">
      <c r="A22" s="58" t="s">
        <v>53</v>
      </c>
      <c r="B22" s="58" t="s">
        <v>54</v>
      </c>
      <c r="C22" s="58" t="s">
        <v>55</v>
      </c>
      <c r="D22" s="59" t="s">
        <v>56</v>
      </c>
      <c r="E22" s="59" t="s">
        <v>57</v>
      </c>
      <c r="F22" s="60" t="s">
        <v>58</v>
      </c>
      <c r="G22" s="61" t="s">
        <v>43</v>
      </c>
      <c r="H22" s="59" t="s">
        <v>59</v>
      </c>
      <c r="I22" s="62" t="s">
        <v>60</v>
      </c>
      <c r="J22" s="62" t="s">
        <v>61</v>
      </c>
      <c r="K22" s="62" t="s">
        <v>62</v>
      </c>
      <c r="L22" s="62" t="s">
        <v>63</v>
      </c>
      <c r="M22" s="62" t="s">
        <v>64</v>
      </c>
      <c r="N22" s="62" t="s">
        <v>130</v>
      </c>
      <c r="O22" s="75" t="s">
        <v>2</v>
      </c>
      <c r="P22" s="13">
        <f>IF(A26="",0,COUNTA(B26:E26,G26:N26))</f>
        <v>12</v>
      </c>
      <c r="S22" s="161">
        <f>IF(OR(B26="",C26=""),0,IF(C26&gt;B26,C26-B26,IF(B26&gt;C26,24-(B26-C26))))</f>
        <v>0.00416666666666665</v>
      </c>
      <c r="T22" s="162">
        <f>IF(OR(B26="",C26=""),0,(HOUR(S22)*60)+MINUTE(S22)-D26)</f>
        <v>6</v>
      </c>
      <c r="U22" s="161">
        <f>TIME(0,T22,0)</f>
        <v>0.00416666666666667</v>
      </c>
      <c r="V22" s="162">
        <f>(HOUR(U22)*10)+IF(AND(MINUTE(U22)&gt;0,MINUTE(U22)&lt;=6),1,IF(AND(MINUTE(U22)&gt;6,MINUTE(U22)&lt;=12),2,IF(AND(MINUTE(U22)&gt;12,MINUTE(U22)&lt;=18),3,IF(AND(MINUTE(U22)&gt;18,MINUTE(U22)&lt;=24),4,IF(AND(MINUTE(U22)&gt;24,MINUTE(U22)&lt;=30),5,IF(AND(MINUTE(U22)&gt;30,MINUTE(U22)&lt;=36),6,IF(AND(MINUTE(U22)&gt;36,MINUTE(U22)&lt;=42),7,IF(AND(MINUTE(U22)&gt;42,MINUTE(U22)&lt;=48),8,IF(AND(MINUTE(U22)&gt;48,MINUTE(U22)&lt;=54),9,IF(AND(MINUTE(U22)&gt;54,MINUTE(U22)&lt;=60),10,0))))))))))</f>
        <v>1</v>
      </c>
      <c r="W22" s="163">
        <f>IF(OR(B26&gt;=$V$1,B26&lt;$V$2),F26*0.2,(IF(ISNUMBER(MATCH(A26,AF4:AF40,0)),F26*0.2,0)))</f>
        <v>0</v>
      </c>
      <c r="X22" s="163" t="b">
        <f>IF(I26="Service",IF(I26="Service",IF(AND(F26&gt;0,F26&lt;=25),$W$1,0),0))</f>
        <v>0</v>
      </c>
      <c r="Y22" s="163" t="b">
        <f>IF(I26="Service",IF(I26="Service",IF(F26&gt;25,$W$2,0),0))</f>
        <v>0</v>
      </c>
      <c r="Z22" s="163" t="b">
        <f>IF(I26="Service",IF(I26="Service",IF(AND(F26&gt;0,F26&lt;=40),$W$2,0),0))</f>
        <v>0</v>
      </c>
      <c r="AA22" s="163" t="b">
        <f>IF(I26="Service",IF(I26="Service",IF(F26&gt;40,$W$3,0),0))</f>
        <v>0</v>
      </c>
      <c r="AB22" s="175" t="b">
        <f>IF(I26="Service",IF(AND(E26=1,F26=0),0,IF(AND(E26=1,F26&lt;=40),$Z$1,IF(AND(E26=1,F26&gt;40),$Z$2,IF(AND(E26=2,F26&lt;=40),$Z$1,IF(AND(E26=2,F26&gt;40),$Z$2,IF(AND(E26=3,F26&lt;=40),$Z$1,IF(AND(E26=3,F26&gt;40),$Z$2,IF(AND(E26=4,F26&lt;=40),$Z$1,IF(AND(E26=4,F26&gt;40),$Z$2,0))))))))))</f>
        <v>0</v>
      </c>
      <c r="AC22" s="176" t="b">
        <f>IF(I26="Service",IF(AND(E26=1,F26=0),0,IF(AND(E26=1,F26&lt;=40),$X$1,IF(AND(E26=1,F26&gt;40),$Y$1,IF(AND(E26=2,F26&lt;=40),$X$2,IF(AND(E26=2,F26&gt;40),$Y$2,IF(AND(E26=3,F26&lt;=40),$X$3,IF(AND(E26=3,F26&gt;40),$Y$3,IF(AND(E26=4,F26&lt;=40),$X$4,IF(AND(E26=4,F26&gt;40),$Y$4,0))))))))))</f>
        <v>0</v>
      </c>
      <c r="AD22" s="165"/>
      <c r="AE22" s="165"/>
      <c r="AF22" s="20">
        <v>45537</v>
      </c>
    </row>
    <row r="23" ht="90" customHeight="1">
      <c r="A23" s="80">
        <v>44835</v>
      </c>
      <c r="B23" s="69">
        <v>0.729166666666667</v>
      </c>
      <c r="C23" s="69">
        <v>0.8125</v>
      </c>
      <c r="D23" s="70">
        <v>0</v>
      </c>
      <c r="E23" s="70">
        <v>1</v>
      </c>
      <c r="F23" s="71">
        <f>IF(P19=12,V19,0)</f>
        <v>20</v>
      </c>
      <c r="G23" s="72" t="s">
        <v>5</v>
      </c>
      <c r="H23" s="72" t="s">
        <v>131</v>
      </c>
      <c r="I23" s="73" t="s">
        <v>33</v>
      </c>
      <c r="J23" s="74" t="s">
        <v>14</v>
      </c>
      <c r="K23" s="74">
        <v>0.7</v>
      </c>
      <c r="L23" s="74">
        <v>0.8</v>
      </c>
      <c r="M23" s="11" t="s">
        <v>132</v>
      </c>
      <c r="N23" s="11" t="s">
        <v>144</v>
      </c>
      <c r="O23" s="75" t="s">
        <v>2</v>
      </c>
      <c r="P23" s="13">
        <f>IF(A27="",0,COUNTA(B27:E27,G27:N27))</f>
        <v>12</v>
      </c>
      <c r="S23" s="161">
        <f>IF(OR(B27="",C27=""),0,IF(C27&gt;B27,C27-B27,IF(B27&gt;C27,24-(B27-C27))))</f>
        <v>0.00347222222222221</v>
      </c>
      <c r="T23" s="162">
        <f>IF(OR(B27="",C27=""),0,(HOUR(S23)*60)+MINUTE(S23)-D27)</f>
        <v>5</v>
      </c>
      <c r="U23" s="161">
        <f>TIME(0,T23,0)</f>
        <v>0.00347222222222222</v>
      </c>
      <c r="V23" s="162">
        <f>(HOUR(U23)*10)+IF(AND(MINUTE(U23)&gt;0,MINUTE(U23)&lt;=6),1,IF(AND(MINUTE(U23)&gt;6,MINUTE(U23)&lt;=12),2,IF(AND(MINUTE(U23)&gt;12,MINUTE(U23)&lt;=18),3,IF(AND(MINUTE(U23)&gt;18,MINUTE(U23)&lt;=24),4,IF(AND(MINUTE(U23)&gt;24,MINUTE(U23)&lt;=30),5,IF(AND(MINUTE(U23)&gt;30,MINUTE(U23)&lt;=36),6,IF(AND(MINUTE(U23)&gt;36,MINUTE(U23)&lt;=42),7,IF(AND(MINUTE(U23)&gt;42,MINUTE(U23)&lt;=48),8,IF(AND(MINUTE(U23)&gt;48,MINUTE(U23)&lt;=54),9,IF(AND(MINUTE(U23)&gt;54,MINUTE(U23)&lt;=60),10,0))))))))))</f>
        <v>1</v>
      </c>
      <c r="W23" s="163">
        <f>IF(OR(B27&gt;=$V$1,B27&lt;$V$2),F27*0.2,(IF(ISNUMBER(MATCH(A27,AF5:AF41,0)),F27*0.2,0)))</f>
        <v>0</v>
      </c>
      <c r="X23" s="163" t="b">
        <f>IF(I27="Service",IF(I27="Service",IF(AND(F27&gt;0,F27&lt;=25),$W$1,0),0))</f>
        <v>0</v>
      </c>
      <c r="Y23" s="163" t="b">
        <f>IF(I27="Service",IF(I27="Service",IF(F27&gt;25,$W$2,0),0))</f>
        <v>0</v>
      </c>
      <c r="Z23" s="163" t="b">
        <f>IF(I27="Service",IF(I27="Service",IF(AND(F27&gt;0,F27&lt;=40),$W$2,0),0))</f>
        <v>0</v>
      </c>
      <c r="AA23" s="163" t="b">
        <f>IF(I27="Service",IF(I27="Service",IF(F27&gt;40,$W$3,0),0))</f>
        <v>0</v>
      </c>
      <c r="AB23" s="175" t="b">
        <f>IF(I27="Service",IF(AND(E27=1,F27=0),0,IF(AND(E27=1,F27&lt;=40),$Z$1,IF(AND(E27=1,F27&gt;40),$Z$2,IF(AND(E27=2,F27&lt;=40),$Z$1,IF(AND(E27=2,F27&gt;40),$Z$2,IF(AND(E27=3,F27&lt;=40),$Z$1,IF(AND(E27=3,F27&gt;40),$Z$2,IF(AND(E27=4,F27&lt;=40),$Z$1,IF(AND(E27=4,F27&gt;40),$Z$2,0))))))))))</f>
        <v>0</v>
      </c>
      <c r="AC23" s="176" t="b">
        <f>IF(I27="Service",IF(AND(E27=1,F27=0),0,IF(AND(E27=1,F27&lt;=40),$X$1,IF(AND(E27=1,F27&gt;40),$Y$1,IF(AND(E27=2,F27&lt;=40),$X$2,IF(AND(E27=2,F27&gt;40),$Y$2,IF(AND(E27=3,F27&lt;=40),$X$3,IF(AND(E27=3,F27&gt;40),$Y$3,IF(AND(E27=4,F27&lt;=40),$X$4,IF(AND(E27=4,F27&gt;40),$Y$4,0))))))))))</f>
        <v>0</v>
      </c>
      <c r="AD23" s="165"/>
      <c r="AE23" s="165"/>
      <c r="AF23" s="20">
        <v>45579</v>
      </c>
    </row>
    <row r="24" ht="77.25" customHeight="1">
      <c r="A24" s="80">
        <v>44837</v>
      </c>
      <c r="B24" s="69">
        <v>0.729166666666667</v>
      </c>
      <c r="C24" s="69">
        <v>0.8125</v>
      </c>
      <c r="D24" s="70">
        <v>0</v>
      </c>
      <c r="E24" s="70">
        <v>1</v>
      </c>
      <c r="F24" s="71">
        <f>IF(P20=12,V20,0)</f>
        <v>20</v>
      </c>
      <c r="G24" s="72" t="s">
        <v>5</v>
      </c>
      <c r="H24" s="72" t="s">
        <v>131</v>
      </c>
      <c r="I24" s="73" t="s">
        <v>33</v>
      </c>
      <c r="J24" s="74" t="s">
        <v>14</v>
      </c>
      <c r="K24" s="74">
        <v>0.8</v>
      </c>
      <c r="L24" s="74">
        <v>0.9</v>
      </c>
      <c r="M24" s="11" t="s">
        <v>134</v>
      </c>
      <c r="N24" s="11" t="s">
        <v>135</v>
      </c>
      <c r="O24" s="75" t="s">
        <v>2</v>
      </c>
      <c r="P24" s="13">
        <f>IF(A28="",0,COUNTA(B28:E28,G28:N28))</f>
        <v>0</v>
      </c>
      <c r="R24" s="174"/>
      <c r="S24" s="161">
        <f>IF(OR(B28="",C28=""),0,IF(C28&gt;B28,C28-B28,IF(B28&gt;C28,24-(B28-C28))))</f>
        <v>0</v>
      </c>
      <c r="T24" s="162">
        <f>IF(OR(B28="",C28=""),0,(HOUR(S24)*60)+MINUTE(S24)-D28)</f>
        <v>0</v>
      </c>
      <c r="U24" s="161">
        <f>TIME(0,T24,0)</f>
        <v>0</v>
      </c>
      <c r="V24" s="162">
        <f>(HOUR(U24)*10)+IF(AND(MINUTE(U24)&gt;0,MINUTE(U24)&lt;=6),1,IF(AND(MINUTE(U24)&gt;6,MINUTE(U24)&lt;=12),2,IF(AND(MINUTE(U24)&gt;12,MINUTE(U24)&lt;=18),3,IF(AND(MINUTE(U24)&gt;18,MINUTE(U24)&lt;=24),4,IF(AND(MINUTE(U24)&gt;24,MINUTE(U24)&lt;=30),5,IF(AND(MINUTE(U24)&gt;30,MINUTE(U24)&lt;=36),6,IF(AND(MINUTE(U24)&gt;36,MINUTE(U24)&lt;=42),7,IF(AND(MINUTE(U24)&gt;42,MINUTE(U24)&lt;=48),8,IF(AND(MINUTE(U24)&gt;48,MINUTE(U24)&lt;=54),9,IF(AND(MINUTE(U24)&gt;54,MINUTE(U24)&lt;=60),10,0))))))))))</f>
        <v>0</v>
      </c>
      <c r="W24" s="163">
        <f>IF(OR(B28&gt;=$V$1,B28&lt;$V$2),F28*0.2,(IF(ISNUMBER(MATCH(A28,AF6:AF42,0)),F28*0.2,0)))</f>
        <v>0</v>
      </c>
      <c r="X24" s="163" t="b">
        <f>IF(I28="Service",IF(I28="Service",IF(AND(F28&gt;0,F28&lt;=25),$W$1,0),0))</f>
        <v>0</v>
      </c>
      <c r="Y24" s="163" t="b">
        <f>IF(I28="Service",IF(I28="Service",IF(F28&gt;25,$W$2,0),0))</f>
        <v>0</v>
      </c>
      <c r="Z24" s="163" t="b">
        <f>IF(I28="Service",IF(I28="Service",IF(AND(F28&gt;0,F28&lt;=40),$W$2,0),0))</f>
        <v>0</v>
      </c>
      <c r="AA24" s="163" t="b">
        <f>IF(I28="Service",IF(I28="Service",IF(F28&gt;40,$W$3,0),0))</f>
        <v>0</v>
      </c>
      <c r="AB24" s="175" t="b">
        <f>IF(I28="Service",IF(AND(E28=1,F28=0),0,IF(AND(E28=1,F28&lt;=40),$Z$1,IF(AND(E28=1,F28&gt;40),$Z$2,IF(AND(E28=2,F28&lt;=40),$Z$1,IF(AND(E28=2,F28&gt;40),$Z$2,IF(AND(E28=3,F28&lt;=40),$Z$1,IF(AND(E28=3,F28&gt;40),$Z$2,IF(AND(E28=4,F28&lt;=40),$Z$1,IF(AND(E28=4,F28&gt;40),$Z$2,0))))))))))</f>
        <v>0</v>
      </c>
      <c r="AC24" s="176" t="b">
        <f>IF(I28="Service",IF(AND(E28=1,F28=0),0,IF(AND(E28=1,F28&lt;=40),$X$1,IF(AND(E28=1,F28&gt;40),$Y$1,IF(AND(E28=2,F28&lt;=40),$X$2,IF(AND(E28=2,F28&gt;40),$Y$2,IF(AND(E28=3,F28&lt;=40),$X$3,IF(AND(E28=3,F28&gt;40),$Y$3,IF(AND(E28=4,F28&lt;=40),$X$4,IF(AND(E28=4,F28&gt;40),$Y$4,0))))))))))</f>
        <v>0</v>
      </c>
      <c r="AF24" s="20">
        <v>45607</v>
      </c>
    </row>
    <row r="25" ht="77.25" customHeight="1">
      <c r="A25" s="80">
        <v>44839</v>
      </c>
      <c r="B25" s="69">
        <v>0.729166666666667</v>
      </c>
      <c r="C25" s="69">
        <v>0.8125</v>
      </c>
      <c r="D25" s="70">
        <v>0</v>
      </c>
      <c r="E25" s="70">
        <v>1</v>
      </c>
      <c r="F25" s="177">
        <f>IF(P21=12,V21,0)</f>
        <v>0</v>
      </c>
      <c r="G25" s="72" t="s">
        <v>5</v>
      </c>
      <c r="H25" s="178"/>
      <c r="I25" s="73" t="s">
        <v>33</v>
      </c>
      <c r="J25" s="74">
        <v>0.6</v>
      </c>
      <c r="K25" s="74">
        <v>0.8</v>
      </c>
      <c r="L25" s="74">
        <v>0.9</v>
      </c>
      <c r="M25" s="11" t="s">
        <v>136</v>
      </c>
      <c r="N25" s="11" t="s">
        <v>137</v>
      </c>
      <c r="O25" s="75" t="s">
        <v>2</v>
      </c>
      <c r="P25" s="13">
        <f>IF(A29="",0,COUNTA(B29:E29,G29:N29))</f>
        <v>0</v>
      </c>
      <c r="S25" s="161">
        <f>IF(OR(B29="",C29=""),0,IF(C29&gt;B29,C29-B29,IF(B29&gt;C29,24-(B29-C29))))</f>
        <v>0</v>
      </c>
      <c r="T25" s="162">
        <f>IF(OR(B29="",C29=""),0,(HOUR(S25)*60)+MINUTE(S25)-D29)</f>
        <v>0</v>
      </c>
      <c r="U25" s="161">
        <f>TIME(0,T25,0)</f>
        <v>0</v>
      </c>
      <c r="V25" s="162">
        <f>(HOUR(U25)*10)+IF(AND(MINUTE(U25)&gt;0,MINUTE(U25)&lt;=6),1,IF(AND(MINUTE(U25)&gt;6,MINUTE(U25)&lt;=12),2,IF(AND(MINUTE(U25)&gt;12,MINUTE(U25)&lt;=18),3,IF(AND(MINUTE(U25)&gt;18,MINUTE(U25)&lt;=24),4,IF(AND(MINUTE(U25)&gt;24,MINUTE(U25)&lt;=30),5,IF(AND(MINUTE(U25)&gt;30,MINUTE(U25)&lt;=36),6,IF(AND(MINUTE(U25)&gt;36,MINUTE(U25)&lt;=42),7,IF(AND(MINUTE(U25)&gt;42,MINUTE(U25)&lt;=48),8,IF(AND(MINUTE(U25)&gt;48,MINUTE(U25)&lt;=54),9,IF(AND(MINUTE(U25)&gt;54,MINUTE(U25)&lt;=60),10,0))))))))))</f>
        <v>0</v>
      </c>
      <c r="W25" s="163">
        <f>IF(OR(B29&gt;=$V$1,B29&lt;$V$2),F29*0.2,(IF(ISNUMBER(MATCH(A29,AF7:AF43,0)),F29*0.2,0)))</f>
        <v>0</v>
      </c>
      <c r="X25" s="163" t="b">
        <f>IF(I29="Service",IF(I29="Service",IF(AND(F29&gt;0,F29&lt;=25),$W$1,0),0))</f>
        <v>0</v>
      </c>
      <c r="Y25" s="163" t="b">
        <f>IF(I29="Service",IF(I29="Service",IF(F29&gt;25,$W$2,0),0))</f>
        <v>0</v>
      </c>
      <c r="Z25" s="163" t="b">
        <f>IF(I29="Service",IF(I29="Service",IF(AND(F29&gt;0,F29&lt;=40),$W$2,0),0))</f>
        <v>0</v>
      </c>
      <c r="AA25" s="163" t="b">
        <f>IF(I29="Service",IF(I29="Service",IF(F29&gt;40,$W$3,0),0))</f>
        <v>0</v>
      </c>
      <c r="AB25" s="175" t="b">
        <f>IF(I29="Service",IF(AND(E29=1,F29=0),0,IF(AND(E29=1,F29&lt;=40),$Z$1,IF(AND(E29=1,F29&gt;40),$Z$2,IF(AND(E29=2,F29&lt;=40),$Z$1,IF(AND(E29=2,F29&gt;40),$Z$2,IF(AND(E29=3,F29&lt;=40),$Z$1,IF(AND(E29=3,F29&gt;40),$Z$2,IF(AND(E29=4,F29&lt;=40),$Z$1,IF(AND(E29=4,F29&gt;40),$Z$2,0))))))))))</f>
        <v>0</v>
      </c>
      <c r="AC25" s="176" t="b">
        <f>IF(I29="Service",IF(AND(E29=1,F29=0),0,IF(AND(E29=1,F29&lt;=40),$X$1,IF(AND(E29=1,F29&gt;40),$Y$1,IF(AND(E29=2,F29&lt;=40),$X$2,IF(AND(E29=2,F29&gt;40),$Y$2,IF(AND(E29=3,F29&lt;=40),$X$3,IF(AND(E29=3,F29&gt;40),$Y$3,IF(AND(E29=4,F29&lt;=40),$X$4,IF(AND(E29=4,F29&gt;40),$Y$4,0))))))))))</f>
        <v>0</v>
      </c>
      <c r="AF25" s="20">
        <v>45624</v>
      </c>
    </row>
    <row r="26" ht="26.25" customHeight="1">
      <c r="A26" s="80">
        <v>44841</v>
      </c>
      <c r="B26" s="69">
        <v>0.65</v>
      </c>
      <c r="C26" s="69">
        <v>0.654166666666667</v>
      </c>
      <c r="D26" s="70">
        <v>0</v>
      </c>
      <c r="E26" s="70">
        <v>1</v>
      </c>
      <c r="F26" s="71">
        <f>IF(P22=12,V22,0)</f>
        <v>1</v>
      </c>
      <c r="G26" s="72" t="s">
        <v>5</v>
      </c>
      <c r="H26" s="72" t="s">
        <v>131</v>
      </c>
      <c r="I26" s="73" t="s">
        <v>35</v>
      </c>
      <c r="J26" s="74" t="s">
        <v>5</v>
      </c>
      <c r="K26" s="74" t="s">
        <v>5</v>
      </c>
      <c r="L26" s="74" t="s">
        <v>5</v>
      </c>
      <c r="M26" s="11" t="s">
        <v>138</v>
      </c>
      <c r="N26" s="11" t="s">
        <v>5</v>
      </c>
      <c r="O26" s="75" t="s">
        <v>2</v>
      </c>
      <c r="P26" s="13">
        <f>IF(A30="",0,COUNTA(B30:E30,G30:N30))</f>
        <v>0</v>
      </c>
      <c r="S26" s="161">
        <f>IF(OR(B30="",C30=""),0,IF(C30&gt;B30,C30-B30,IF(B30&gt;C30,24-(B30-C30))))</f>
        <v>0</v>
      </c>
      <c r="T26" s="162">
        <f>IF(OR(B30="",C30=""),0,(HOUR(S26)*60)+MINUTE(S26)-D30)</f>
        <v>0</v>
      </c>
      <c r="U26" s="161">
        <f>TIME(0,T26,0)</f>
        <v>0</v>
      </c>
      <c r="V26" s="162">
        <f>(HOUR(U26)*10)+IF(AND(MINUTE(U26)&gt;0,MINUTE(U26)&lt;=6),1,IF(AND(MINUTE(U26)&gt;6,MINUTE(U26)&lt;=12),2,IF(AND(MINUTE(U26)&gt;12,MINUTE(U26)&lt;=18),3,IF(AND(MINUTE(U26)&gt;18,MINUTE(U26)&lt;=24),4,IF(AND(MINUTE(U26)&gt;24,MINUTE(U26)&lt;=30),5,IF(AND(MINUTE(U26)&gt;30,MINUTE(U26)&lt;=36),6,IF(AND(MINUTE(U26)&gt;36,MINUTE(U26)&lt;=42),7,IF(AND(MINUTE(U26)&gt;42,MINUTE(U26)&lt;=48),8,IF(AND(MINUTE(U26)&gt;48,MINUTE(U26)&lt;=54),9,IF(AND(MINUTE(U26)&gt;54,MINUTE(U26)&lt;=60),10,0))))))))))</f>
        <v>0</v>
      </c>
      <c r="W26" s="163">
        <f>IF(OR(B30&gt;=$V$1,B30&lt;$V$2),F30*0.2,(IF(ISNUMBER(MATCH(A30,AF8:AF44,0)),F30*0.2,0)))</f>
        <v>0</v>
      </c>
      <c r="X26" s="163" t="b">
        <f>IF(I30="Service",IF(I30="Service",IF(AND(F30&gt;0,F30&lt;=25),$W$1,0),0))</f>
        <v>0</v>
      </c>
      <c r="Y26" s="163" t="b">
        <f>IF(I30="Service",IF(I30="Service",IF(F30&gt;25,$W$2,0),0))</f>
        <v>0</v>
      </c>
      <c r="Z26" s="163" t="b">
        <f>IF(I30="Service",IF(I30="Service",IF(AND(F30&gt;0,F30&lt;=40),$W$2,0),0))</f>
        <v>0</v>
      </c>
      <c r="AA26" s="163" t="b">
        <f>IF(I30="Service",IF(I30="Service",IF(F30&gt;40,$W$3,0),0))</f>
        <v>0</v>
      </c>
      <c r="AB26" s="175" t="b">
        <f>IF(I30="Service",IF(AND(E30=1,F30=0),0,IF(AND(E30=1,F30&lt;=40),$Z$1,IF(AND(E30=1,F30&gt;40),$Z$2,IF(AND(E30=2,F30&lt;=40),$Z$1,IF(AND(E30=2,F30&gt;40),$Z$2,IF(AND(E30=3,F30&lt;=40),$Z$1,IF(AND(E30=3,F30&gt;40),$Z$2,IF(AND(E30=4,F30&lt;=40),$Z$1,IF(AND(E30=4,F30&gt;40),$Z$2,0))))))))))</f>
        <v>0</v>
      </c>
      <c r="AC26" s="176" t="b">
        <f>IF(I30="Service",IF(AND(E30=1,F30=0),0,IF(AND(E30=1,F30&lt;=40),$X$1,IF(AND(E30=1,F30&gt;40),$Y$1,IF(AND(E30=2,F30&lt;=40),$X$2,IF(AND(E30=2,F30&gt;40),$Y$2,IF(AND(E30=3,F30&lt;=40),$X$3,IF(AND(E30=3,F30&gt;40),$Y$3,IF(AND(E30=4,F30&lt;=40),$X$4,IF(AND(E30=4,F30&gt;40),$Y$4,0))))))))))</f>
        <v>0</v>
      </c>
      <c r="AF26" s="20">
        <v>45651</v>
      </c>
    </row>
    <row r="27" ht="39" customHeight="1">
      <c r="A27" s="80">
        <v>44842</v>
      </c>
      <c r="B27" s="69">
        <v>0.388888888888889</v>
      </c>
      <c r="C27" s="69">
        <v>0.392361111111111</v>
      </c>
      <c r="D27" s="70">
        <v>0</v>
      </c>
      <c r="E27" s="70">
        <v>1</v>
      </c>
      <c r="F27" s="71">
        <f>IF(P23=12,V23,0)</f>
        <v>1</v>
      </c>
      <c r="G27" s="72" t="s">
        <v>5</v>
      </c>
      <c r="H27" s="72" t="s">
        <v>131</v>
      </c>
      <c r="I27" s="73" t="s">
        <v>35</v>
      </c>
      <c r="J27" s="74" t="s">
        <v>5</v>
      </c>
      <c r="K27" s="74" t="s">
        <v>5</v>
      </c>
      <c r="L27" s="74" t="s">
        <v>5</v>
      </c>
      <c r="M27" s="11" t="s">
        <v>145</v>
      </c>
      <c r="N27" s="11" t="s">
        <v>5</v>
      </c>
      <c r="O27" s="75" t="s">
        <v>2</v>
      </c>
      <c r="P27" s="13">
        <f>IF(A31="",0,COUNTA(B31:E31,G31:N31))</f>
        <v>0</v>
      </c>
      <c r="S27" s="161">
        <f>IF(OR(B31="",C31=""),0,IF(C31&gt;B31,C31-B31,IF(B31&gt;C31,24-(B31-C31))))</f>
        <v>0</v>
      </c>
      <c r="T27" s="162">
        <f>IF(OR(B31="",C31=""),0,(HOUR(S27)*60)+MINUTE(S27)-D31)</f>
        <v>0</v>
      </c>
      <c r="U27" s="161">
        <f>TIME(0,T27,0)</f>
        <v>0</v>
      </c>
      <c r="V27" s="162">
        <f>(HOUR(U27)*10)+IF(AND(MINUTE(U27)&gt;0,MINUTE(U27)&lt;=6),1,IF(AND(MINUTE(U27)&gt;6,MINUTE(U27)&lt;=12),2,IF(AND(MINUTE(U27)&gt;12,MINUTE(U27)&lt;=18),3,IF(AND(MINUTE(U27)&gt;18,MINUTE(U27)&lt;=24),4,IF(AND(MINUTE(U27)&gt;24,MINUTE(U27)&lt;=30),5,IF(AND(MINUTE(U27)&gt;30,MINUTE(U27)&lt;=36),6,IF(AND(MINUTE(U27)&gt;36,MINUTE(U27)&lt;=42),7,IF(AND(MINUTE(U27)&gt;42,MINUTE(U27)&lt;=48),8,IF(AND(MINUTE(U27)&gt;48,MINUTE(U27)&lt;=54),9,IF(AND(MINUTE(U27)&gt;54,MINUTE(U27)&lt;=60),10,0))))))))))</f>
        <v>0</v>
      </c>
      <c r="W27" s="163">
        <f>IF(OR(B31&gt;=$V$1,B31&lt;$V$2),F31*0.2,(IF(ISNUMBER(MATCH(A31,AF9:AF45,0)),F31*0.2,0)))</f>
        <v>0</v>
      </c>
      <c r="X27" s="163" t="b">
        <f>IF(I31="Service",IF(I31="Service",IF(AND(F31&gt;0,F31&lt;=25),$W$1,0),0))</f>
        <v>0</v>
      </c>
      <c r="Y27" s="163" t="b">
        <f>IF(I31="Service",IF(I31="Service",IF(F31&gt;25,$W$2,0),0))</f>
        <v>0</v>
      </c>
      <c r="Z27" s="163" t="b">
        <f>IF(I31="Service",IF(I31="Service",IF(AND(F31&gt;0,F31&lt;=40),$W$2,0),0))</f>
        <v>0</v>
      </c>
      <c r="AA27" s="163" t="b">
        <f>IF(I31="Service",IF(I31="Service",IF(F31&gt;40,$W$3,0),0))</f>
        <v>0</v>
      </c>
      <c r="AB27" s="175" t="b">
        <f>IF(I31="Service",IF(AND(E31=1,F31=0),0,IF(AND(E31=1,F31&lt;=40),$Z$1,IF(AND(E31=1,F31&gt;40),$Z$2,IF(AND(E31=2,F31&lt;=40),$Z$1,IF(AND(E31=2,F31&gt;40),$Z$2,IF(AND(E31=3,F31&lt;=40),$Z$1,IF(AND(E31=3,F31&gt;40),$Z$2,IF(AND(E31=4,F31&lt;=40),$Z$1,IF(AND(E31=4,F31&gt;40),$Z$2,0))))))))))</f>
        <v>0</v>
      </c>
      <c r="AC27" s="176" t="b">
        <f>IF(I31="Service",IF(AND(E31=1,F31=0),0,IF(AND(E31=1,F31&lt;=40),$X$1,IF(AND(E31=1,F31&gt;40),$Y$1,IF(AND(E31=2,F31&lt;=40),$X$2,IF(AND(E31=2,F31&gt;40),$Y$2,IF(AND(E31=3,F31&lt;=40),$X$3,IF(AND(E31=3,F31&gt;40),$Y$3,IF(AND(E31=4,F31&lt;=40),$X$4,IF(AND(E31=4,F31&gt;40),$Y$4,0))))))))))</f>
        <v>0</v>
      </c>
      <c r="AD27" s="165"/>
      <c r="AE27" s="165"/>
      <c r="AF27" s="20">
        <v>45658</v>
      </c>
    </row>
    <row r="28" ht="16.5" customHeight="1">
      <c r="A28" s="80"/>
      <c r="B28" s="69"/>
      <c r="C28" s="69"/>
      <c r="D28" s="70">
        <v>0</v>
      </c>
      <c r="E28" s="70">
        <v>1</v>
      </c>
      <c r="F28" s="71">
        <f>IF(P24=12,V24,0)</f>
        <v>0</v>
      </c>
      <c r="G28" s="72" t="s">
        <v>5</v>
      </c>
      <c r="H28" s="72"/>
      <c r="I28" s="73"/>
      <c r="J28" s="74"/>
      <c r="K28" s="74"/>
      <c r="L28" s="74"/>
      <c r="M28" s="11"/>
      <c r="N28" s="11"/>
      <c r="O28" s="75" t="s">
        <v>2</v>
      </c>
      <c r="P28" s="13">
        <f>IF(A32="",0,COUNTA(B32:E32,G32:N32))</f>
        <v>0</v>
      </c>
      <c r="S28" s="161">
        <f>IF(OR(B32="",C32=""),0,IF(C32&gt;B32,C32-B32,IF(B32&gt;C32,24-(B32-C32))))</f>
        <v>0</v>
      </c>
      <c r="T28" s="162">
        <f>IF(OR(B32="",C32=""),0,(HOUR(S28)*60)+MINUTE(S28)-D32)</f>
        <v>0</v>
      </c>
      <c r="U28" s="161">
        <f>TIME(0,T28,0)</f>
        <v>0</v>
      </c>
      <c r="V28" s="162">
        <f>(HOUR(U28)*10)+IF(AND(MINUTE(U28)&gt;0,MINUTE(U28)&lt;=6),1,IF(AND(MINUTE(U28)&gt;6,MINUTE(U28)&lt;=12),2,IF(AND(MINUTE(U28)&gt;12,MINUTE(U28)&lt;=18),3,IF(AND(MINUTE(U28)&gt;18,MINUTE(U28)&lt;=24),4,IF(AND(MINUTE(U28)&gt;24,MINUTE(U28)&lt;=30),5,IF(AND(MINUTE(U28)&gt;30,MINUTE(U28)&lt;=36),6,IF(AND(MINUTE(U28)&gt;36,MINUTE(U28)&lt;=42),7,IF(AND(MINUTE(U28)&gt;42,MINUTE(U28)&lt;=48),8,IF(AND(MINUTE(U28)&gt;48,MINUTE(U28)&lt;=54),9,IF(AND(MINUTE(U28)&gt;54,MINUTE(U28)&lt;=60),10,0))))))))))</f>
        <v>0</v>
      </c>
      <c r="W28" s="163">
        <f>IF(OR(B32&gt;=$V$1,B32&lt;$V$2),F32*0.2,(IF(ISNUMBER(MATCH(A32,AF10:AF46,0)),F32*0.2,0)))</f>
        <v>0</v>
      </c>
      <c r="X28" s="163" t="b">
        <f>IF(I32="Service",IF(I32="Service",IF(AND(F32&gt;0,F32&lt;=25),$W$1,0),0))</f>
        <v>0</v>
      </c>
      <c r="Y28" s="163" t="b">
        <f>IF(I32="Service",IF(I32="Service",IF(F32&gt;25,$W$2,0),0))</f>
        <v>0</v>
      </c>
      <c r="Z28" s="163" t="b">
        <f>IF(I32="Service",IF(I32="Service",IF(AND(F32&gt;0,F32&lt;=40),$W$2,0),0))</f>
        <v>0</v>
      </c>
      <c r="AA28" s="163" t="b">
        <f>IF(I32="Service",IF(I32="Service",IF(F32&gt;40,$W$3,0),0))</f>
        <v>0</v>
      </c>
      <c r="AB28" s="175" t="b">
        <f>IF(I32="Service",IF(AND(E32=1,F32=0),0,IF(AND(E32=1,F32&lt;=40),$Z$1,IF(AND(E32=1,F32&gt;40),$Z$2,IF(AND(E32=2,F32&lt;=40),$Z$1,IF(AND(E32=2,F32&gt;40),$Z$2,IF(AND(E32=3,F32&lt;=40),$Z$1,IF(AND(E32=3,F32&gt;40),$Z$2,IF(AND(E32=4,F32&lt;=40),$Z$1,IF(AND(E32=4,F32&gt;40),$Z$2,0))))))))))</f>
        <v>0</v>
      </c>
      <c r="AC28" s="176" t="b">
        <f>IF(I32="Service",IF(AND(E32=1,F32=0),0,IF(AND(E32=1,F32&lt;=40),$X$1,IF(AND(E32=1,F32&gt;40),$Y$1,IF(AND(E32=2,F32&lt;=40),$X$2,IF(AND(E32=2,F32&gt;40),$Y$2,IF(AND(E32=3,F32&lt;=40),$X$3,IF(AND(E32=3,F32&gt;40),$Y$3,IF(AND(E32=4,F32&lt;=40),$X$4,IF(AND(E32=4,F32&gt;40),$Y$4,0))))))))))</f>
        <v>0</v>
      </c>
      <c r="AD28" s="165"/>
      <c r="AE28" s="165"/>
      <c r="AF28" s="20">
        <v>45677</v>
      </c>
    </row>
    <row r="29" ht="16.5" customHeight="1">
      <c r="A29" s="80"/>
      <c r="B29" s="69"/>
      <c r="C29" s="69"/>
      <c r="D29" s="70">
        <v>0</v>
      </c>
      <c r="E29" s="70">
        <v>1</v>
      </c>
      <c r="F29" s="71">
        <f>IF(P25=12,V25,0)</f>
        <v>0</v>
      </c>
      <c r="G29" s="72" t="s">
        <v>5</v>
      </c>
      <c r="H29" s="72"/>
      <c r="I29" s="73"/>
      <c r="J29" s="74"/>
      <c r="K29" s="74"/>
      <c r="L29" s="74"/>
      <c r="M29" s="11"/>
      <c r="N29" s="11"/>
      <c r="O29" s="75" t="s">
        <v>2</v>
      </c>
      <c r="P29" s="13">
        <f>IF(A33="",0,COUNTA(B33:E33,G33:N33))</f>
        <v>0</v>
      </c>
      <c r="R29" s="174"/>
      <c r="S29" s="161">
        <f>IF(OR(B33="",C33=""),0,IF(C33&gt;B33,C33-B33,IF(B33&gt;C33,24-(B33-C33))))</f>
        <v>0</v>
      </c>
      <c r="T29" s="162">
        <f>IF(OR(B33="",C33=""),0,(HOUR(S29)*60)+MINUTE(S29)-D33)</f>
        <v>0</v>
      </c>
      <c r="U29" s="161">
        <f>TIME(0,T29,0)</f>
        <v>0</v>
      </c>
      <c r="V29" s="162">
        <f>(HOUR(U29)*10)+IF(AND(MINUTE(U29)&gt;0,MINUTE(U29)&lt;=6),1,IF(AND(MINUTE(U29)&gt;6,MINUTE(U29)&lt;=12),2,IF(AND(MINUTE(U29)&gt;12,MINUTE(U29)&lt;=18),3,IF(AND(MINUTE(U29)&gt;18,MINUTE(U29)&lt;=24),4,IF(AND(MINUTE(U29)&gt;24,MINUTE(U29)&lt;=30),5,IF(AND(MINUTE(U29)&gt;30,MINUTE(U29)&lt;=36),6,IF(AND(MINUTE(U29)&gt;36,MINUTE(U29)&lt;=42),7,IF(AND(MINUTE(U29)&gt;42,MINUTE(U29)&lt;=48),8,IF(AND(MINUTE(U29)&gt;48,MINUTE(U29)&lt;=54),9,IF(AND(MINUTE(U29)&gt;54,MINUTE(U29)&lt;=60),10,0))))))))))</f>
        <v>0</v>
      </c>
      <c r="W29" s="163">
        <f>IF(OR(B33&gt;=$V$1,B33&lt;$V$2),F33*0.2,(IF(ISNUMBER(MATCH(A33,AF11:AF47,0)),F33*0.2,0)))</f>
        <v>0</v>
      </c>
      <c r="X29" s="163" t="b">
        <f>IF(I33="Service",IF(I33="Service",IF(AND(F33&gt;0,F33&lt;=25),$W$1,0),0))</f>
        <v>0</v>
      </c>
      <c r="Y29" s="163" t="b">
        <f>IF(I33="Service",IF(I33="Service",IF(F33&gt;25,$W$2,0),0))</f>
        <v>0</v>
      </c>
      <c r="Z29" s="163" t="b">
        <f>IF(I33="Service",IF(I33="Service",IF(AND(F33&gt;0,F33&lt;=40),$W$2,0),0))</f>
        <v>0</v>
      </c>
      <c r="AA29" s="163" t="b">
        <f>IF(I33="Service",IF(I33="Service",IF(F33&gt;40,$W$3,0),0))</f>
        <v>0</v>
      </c>
      <c r="AB29" s="175" t="b">
        <f>IF(I33="Service",IF(AND(E33=1,F33=0),0,IF(AND(E33=1,F33&lt;=40),$Z$1,IF(AND(E33=1,F33&gt;40),$Z$2,IF(AND(E33=2,F33&lt;=40),$Z$1,IF(AND(E33=2,F33&gt;40),$Z$2,IF(AND(E33=3,F33&lt;=40),$Z$1,IF(AND(E33=3,F33&gt;40),$Z$2,IF(AND(E33=4,F33&lt;=40),$Z$1,IF(AND(E33=4,F33&gt;40),$Z$2,0))))))))))</f>
        <v>0</v>
      </c>
      <c r="AC29" s="176" t="b">
        <f>IF(I33="Service",IF(AND(E33=1,F33=0),0,IF(AND(E33=1,F33&lt;=40),$X$1,IF(AND(E33=1,F33&gt;40),$Y$1,IF(AND(E33=2,F33&lt;=40),$X$2,IF(AND(E33=2,F33&gt;40),$Y$2,IF(AND(E33=3,F33&lt;=40),$X$3,IF(AND(E33=3,F33&gt;40),$Y$3,IF(AND(E33=4,F33&lt;=40),$X$4,IF(AND(E33=4,F33&gt;40),$Y$4,0))))))))))</f>
        <v>0</v>
      </c>
      <c r="AF29" s="20">
        <v>45705</v>
      </c>
    </row>
    <row r="30" ht="16.5" customHeight="1">
      <c r="A30" s="80"/>
      <c r="B30" s="69"/>
      <c r="C30" s="69"/>
      <c r="D30" s="70">
        <v>0</v>
      </c>
      <c r="E30" s="70">
        <v>1</v>
      </c>
      <c r="F30" s="71">
        <f>IF(P26=12,V26,0)</f>
        <v>0</v>
      </c>
      <c r="G30" s="72" t="s">
        <v>5</v>
      </c>
      <c r="H30" s="72"/>
      <c r="I30" s="73"/>
      <c r="J30" s="74"/>
      <c r="K30" s="74"/>
      <c r="L30" s="74"/>
      <c r="M30" s="11"/>
      <c r="N30" s="11"/>
      <c r="O30" s="75" t="s">
        <v>2</v>
      </c>
      <c r="P30" s="13">
        <f>IF(A34="",0,COUNTA(B34:E34,G34:N34))</f>
        <v>0</v>
      </c>
      <c r="S30" s="161">
        <f>IF(OR(B34="",C34=""),0,IF(C34&gt;B34,C34-B34,IF(B34&gt;C34,24-(B34-C34))))</f>
        <v>0</v>
      </c>
      <c r="T30" s="162">
        <f>IF(OR(B34="",C34=""),0,(HOUR(S30)*60)+MINUTE(S30)-D34)</f>
        <v>0</v>
      </c>
      <c r="U30" s="161">
        <f>TIME(0,T30,0)</f>
        <v>0</v>
      </c>
      <c r="V30" s="162">
        <f>(HOUR(U30)*10)+IF(AND(MINUTE(U30)&gt;0,MINUTE(U30)&lt;=6),1,IF(AND(MINUTE(U30)&gt;6,MINUTE(U30)&lt;=12),2,IF(AND(MINUTE(U30)&gt;12,MINUTE(U30)&lt;=18),3,IF(AND(MINUTE(U30)&gt;18,MINUTE(U30)&lt;=24),4,IF(AND(MINUTE(U30)&gt;24,MINUTE(U30)&lt;=30),5,IF(AND(MINUTE(U30)&gt;30,MINUTE(U30)&lt;=36),6,IF(AND(MINUTE(U30)&gt;36,MINUTE(U30)&lt;=42),7,IF(AND(MINUTE(U30)&gt;42,MINUTE(U30)&lt;=48),8,IF(AND(MINUTE(U30)&gt;48,MINUTE(U30)&lt;=54),9,IF(AND(MINUTE(U30)&gt;54,MINUTE(U30)&lt;=60),10,0))))))))))</f>
        <v>0</v>
      </c>
      <c r="W30" s="163">
        <f>IF(OR(B34&gt;=$V$1,B34&lt;$V$2),F34*0.2,(IF(ISNUMBER(MATCH(A34,AF12:AF48,0)),F34*0.2,0)))</f>
        <v>0</v>
      </c>
      <c r="X30" s="163" t="b">
        <f>IF(I34="Service",IF(I34="Service",IF(AND(F34&gt;0,F34&lt;=25),$W$1,0),0))</f>
        <v>0</v>
      </c>
      <c r="Y30" s="163" t="b">
        <f>IF(I34="Service",IF(I34="Service",IF(F34&gt;25,$W$2,0),0))</f>
        <v>0</v>
      </c>
      <c r="Z30" s="163" t="b">
        <f>IF(I34="Service",IF(I34="Service",IF(AND(F34&gt;0,F34&lt;=40),$W$2,0),0))</f>
        <v>0</v>
      </c>
      <c r="AA30" s="163" t="b">
        <f>IF(I34="Service",IF(I34="Service",IF(F34&gt;40,$W$3,0),0))</f>
        <v>0</v>
      </c>
      <c r="AB30" s="175" t="b">
        <f>IF(I34="Service",IF(AND(E34=1,F34=0),0,IF(AND(E34=1,F34&lt;=40),$Z$1,IF(AND(E34=1,F34&gt;40),$Z$2,IF(AND(E34=2,F34&lt;=40),$Z$1,IF(AND(E34=2,F34&gt;40),$Z$2,IF(AND(E34=3,F34&lt;=40),$Z$1,IF(AND(E34=3,F34&gt;40),$Z$2,IF(AND(E34=4,F34&lt;=40),$Z$1,IF(AND(E34=4,F34&gt;40),$Z$2,0))))))))))</f>
        <v>0</v>
      </c>
      <c r="AC30" s="176" t="b">
        <f>IF(I34="Service",IF(AND(E34=1,F34=0),0,IF(AND(E34=1,F34&lt;=40),$X$1,IF(AND(E34=1,F34&gt;40),$Y$1,IF(AND(E34=2,F34&lt;=40),$X$2,IF(AND(E34=2,F34&gt;40),$Y$2,IF(AND(E34=3,F34&lt;=40),$X$3,IF(AND(E34=3,F34&gt;40),$Y$3,IF(AND(E34=4,F34&lt;=40),$X$4,IF(AND(E34=4,F34&gt;40),$Y$4,0))))))))))</f>
        <v>0</v>
      </c>
      <c r="AF30" s="20">
        <v>45803</v>
      </c>
    </row>
    <row r="31" ht="16.5" customHeight="1">
      <c r="A31" s="80"/>
      <c r="B31" s="69"/>
      <c r="C31" s="69"/>
      <c r="D31" s="70">
        <v>0</v>
      </c>
      <c r="E31" s="70">
        <v>1</v>
      </c>
      <c r="F31" s="71">
        <f>IF(P27=12,V27,0)</f>
        <v>0</v>
      </c>
      <c r="G31" s="72" t="s">
        <v>5</v>
      </c>
      <c r="H31" s="72"/>
      <c r="I31" s="73"/>
      <c r="J31" s="74"/>
      <c r="K31" s="74"/>
      <c r="L31" s="74"/>
      <c r="M31" s="11"/>
      <c r="N31" s="11"/>
      <c r="O31" s="75" t="s">
        <v>2</v>
      </c>
      <c r="P31" s="13">
        <f>IF(A35="",0,COUNTA(B35:E35,G35:N35))</f>
        <v>0</v>
      </c>
      <c r="S31" s="161">
        <f>IF(OR(B35="",C35=""),0,IF(C35&gt;B35,C35-B35,IF(B35&gt;C35,24-(B35-C35))))</f>
        <v>0</v>
      </c>
      <c r="T31" s="162">
        <f>IF(OR(B35="",C35=""),0,(HOUR(S31)*60)+MINUTE(S31)-D35)</f>
        <v>0</v>
      </c>
      <c r="U31" s="161">
        <f>TIME(0,T31,0)</f>
        <v>0</v>
      </c>
      <c r="V31" s="162">
        <f>(HOUR(U31)*10)+IF(AND(MINUTE(U31)&gt;0,MINUTE(U31)&lt;=6),1,IF(AND(MINUTE(U31)&gt;6,MINUTE(U31)&lt;=12),2,IF(AND(MINUTE(U31)&gt;12,MINUTE(U31)&lt;=18),3,IF(AND(MINUTE(U31)&gt;18,MINUTE(U31)&lt;=24),4,IF(AND(MINUTE(U31)&gt;24,MINUTE(U31)&lt;=30),5,IF(AND(MINUTE(U31)&gt;30,MINUTE(U31)&lt;=36),6,IF(AND(MINUTE(U31)&gt;36,MINUTE(U31)&lt;=42),7,IF(AND(MINUTE(U31)&gt;42,MINUTE(U31)&lt;=48),8,IF(AND(MINUTE(U31)&gt;48,MINUTE(U31)&lt;=54),9,IF(AND(MINUTE(U31)&gt;54,MINUTE(U31)&lt;=60),10,0))))))))))</f>
        <v>0</v>
      </c>
      <c r="W31" s="163">
        <f>IF(OR(B35&gt;=$V$1,B35&lt;$V$2),F35*0.2,(IF(ISNUMBER(MATCH(A35,AF13:AF49,0)),F35*0.2,0)))</f>
        <v>0</v>
      </c>
      <c r="X31" s="163" t="b">
        <f>IF(I35="Service",IF(I35="Service",IF(AND(F35&gt;0,F35&lt;=25),$W$1,0),0))</f>
        <v>0</v>
      </c>
      <c r="Y31" s="163" t="b">
        <f>IF(I35="Service",IF(I35="Service",IF(F35&gt;25,$W$2,0),0))</f>
        <v>0</v>
      </c>
      <c r="Z31" s="163" t="b">
        <f>IF(I35="Service",IF(I35="Service",IF(AND(F35&gt;0,F35&lt;=40),$W$2,0),0))</f>
        <v>0</v>
      </c>
      <c r="AA31" s="163" t="b">
        <f>IF(I35="Service",IF(I35="Service",IF(F35&gt;40,$W$3,0),0))</f>
        <v>0</v>
      </c>
      <c r="AB31" s="175" t="b">
        <f>IF(I35="Service",IF(AND(E35=1,F35=0),0,IF(AND(E35=1,F35&lt;=40),$Z$1,IF(AND(E35=1,F35&gt;40),$Z$2,IF(AND(E35=2,F35&lt;=40),$Z$1,IF(AND(E35=2,F35&gt;40),$Z$2,IF(AND(E35=3,F35&lt;=40),$Z$1,IF(AND(E35=3,F35&gt;40),$Z$2,IF(AND(E35=4,F35&lt;=40),$Z$1,IF(AND(E35=4,F35&gt;40),$Z$2,0))))))))))</f>
        <v>0</v>
      </c>
      <c r="AC31" s="176" t="b">
        <f>IF(I35="Service",IF(AND(E35=1,F35=0),0,IF(AND(E35=1,F35&lt;=40),$X$1,IF(AND(E35=1,F35&gt;40),$Y$1,IF(AND(E35=2,F35&lt;=40),$X$2,IF(AND(E35=2,F35&gt;40),$Y$2,IF(AND(E35=3,F35&lt;=40),$X$3,IF(AND(E35=3,F35&gt;40),$Y$3,IF(AND(E35=4,F35&lt;=40),$X$4,IF(AND(E35=4,F35&gt;40),$Y$4,0))))))))))</f>
        <v>0</v>
      </c>
      <c r="AF31" s="20">
        <v>45827</v>
      </c>
    </row>
    <row r="32" ht="16.5" customHeight="1">
      <c r="A32" s="80"/>
      <c r="B32" s="69"/>
      <c r="C32" s="69"/>
      <c r="D32" s="70">
        <v>0</v>
      </c>
      <c r="E32" s="70">
        <v>1</v>
      </c>
      <c r="F32" s="71">
        <f>IF(P28=12,V28,0)</f>
        <v>0</v>
      </c>
      <c r="G32" s="72" t="s">
        <v>5</v>
      </c>
      <c r="H32" s="72"/>
      <c r="I32" s="73"/>
      <c r="J32" s="74"/>
      <c r="K32" s="74"/>
      <c r="L32" s="74"/>
      <c r="M32" s="11"/>
      <c r="N32" s="11"/>
      <c r="O32" s="75" t="s">
        <v>2</v>
      </c>
      <c r="P32" s="13">
        <f>IF(A36="",0,COUNTA(B36:E36,G36:N36))</f>
        <v>0</v>
      </c>
      <c r="S32" s="161">
        <f>IF(OR(B36="",C36=""),0,IF(C36&gt;B36,C36-B36,IF(B36&gt;C36,24-(B36-C36))))</f>
        <v>0</v>
      </c>
      <c r="T32" s="162">
        <f>IF(OR(B36="",C36=""),0,(HOUR(S32)*60)+MINUTE(S32)-D36)</f>
        <v>0</v>
      </c>
      <c r="U32" s="161">
        <f>TIME(0,T32,0)</f>
        <v>0</v>
      </c>
      <c r="V32" s="162">
        <f>(HOUR(U32)*10)+IF(AND(MINUTE(U32)&gt;0,MINUTE(U32)&lt;=6),1,IF(AND(MINUTE(U32)&gt;6,MINUTE(U32)&lt;=12),2,IF(AND(MINUTE(U32)&gt;12,MINUTE(U32)&lt;=18),3,IF(AND(MINUTE(U32)&gt;18,MINUTE(U32)&lt;=24),4,IF(AND(MINUTE(U32)&gt;24,MINUTE(U32)&lt;=30),5,IF(AND(MINUTE(U32)&gt;30,MINUTE(U32)&lt;=36),6,IF(AND(MINUTE(U32)&gt;36,MINUTE(U32)&lt;=42),7,IF(AND(MINUTE(U32)&gt;42,MINUTE(U32)&lt;=48),8,IF(AND(MINUTE(U32)&gt;48,MINUTE(U32)&lt;=54),9,IF(AND(MINUTE(U32)&gt;54,MINUTE(U32)&lt;=60),10,0))))))))))</f>
        <v>0</v>
      </c>
      <c r="W32" s="163">
        <f>IF(OR(B36&gt;=$V$1,B36&lt;$V$2),F36*0.2,(IF(ISNUMBER(MATCH(A36,AF14:AF50,0)),F36*0.2,0)))</f>
        <v>0</v>
      </c>
      <c r="X32" s="163" t="b">
        <f>IF(I36="Service",IF(I36="Service",IF(AND(F36&gt;0,F36&lt;=25),$W$1,0),0))</f>
        <v>0</v>
      </c>
      <c r="Y32" s="163" t="b">
        <f>IF(I36="Service",IF(I36="Service",IF(F36&gt;25,$W$2,0),0))</f>
        <v>0</v>
      </c>
      <c r="Z32" s="163" t="b">
        <f>IF(I36="Service",IF(I36="Service",IF(AND(F36&gt;0,F36&lt;=40),$W$2,0),0))</f>
        <v>0</v>
      </c>
      <c r="AA32" s="163" t="b">
        <f>IF(I36="Service",IF(I36="Service",IF(F36&gt;40,$W$3,0),0))</f>
        <v>0</v>
      </c>
      <c r="AB32" s="175" t="b">
        <f>IF(I36="Service",IF(AND(E36=1,F36=0),0,IF(AND(E36=1,F36&lt;=40),$Z$1,IF(AND(E36=1,F36&gt;40),$Z$2,IF(AND(E36=2,F36&lt;=40),$Z$1,IF(AND(E36=2,F36&gt;40),$Z$2,IF(AND(E36=3,F36&lt;=40),$Z$1,IF(AND(E36=3,F36&gt;40),$Z$2,IF(AND(E36=4,F36&lt;=40),$Z$1,IF(AND(E36=4,F36&gt;40),$Z$2,0))))))))))</f>
        <v>0</v>
      </c>
      <c r="AC32" s="176" t="b">
        <f>IF(I36="Service",IF(AND(E36=1,F36=0),0,IF(AND(E36=1,F36&lt;=40),$X$1,IF(AND(E36=1,F36&gt;40),$Y$1,IF(AND(E36=2,F36&lt;=40),$X$2,IF(AND(E36=2,F36&gt;40),$Y$2,IF(AND(E36=3,F36&lt;=40),$X$3,IF(AND(E36=3,F36&gt;40),$Y$3,IF(AND(E36=4,F36&lt;=40),$X$4,IF(AND(E36=4,F36&gt;40),$Y$4,0))))))))))</f>
        <v>0</v>
      </c>
      <c r="AD32" s="165"/>
      <c r="AE32" s="165"/>
      <c r="AF32" s="20">
        <v>45842</v>
      </c>
    </row>
    <row r="33" ht="16.5" customHeight="1">
      <c r="A33" s="80"/>
      <c r="B33" s="69"/>
      <c r="C33" s="69"/>
      <c r="D33" s="70">
        <v>0</v>
      </c>
      <c r="E33" s="70">
        <v>1</v>
      </c>
      <c r="F33" s="71">
        <f>IF(P29=12,V29,0)</f>
        <v>0</v>
      </c>
      <c r="G33" s="72" t="s">
        <v>5</v>
      </c>
      <c r="H33" s="72"/>
      <c r="I33" s="73"/>
      <c r="J33" s="74"/>
      <c r="K33" s="74"/>
      <c r="L33" s="74"/>
      <c r="M33" s="11"/>
      <c r="N33" s="11"/>
      <c r="O33" s="75" t="s">
        <v>2</v>
      </c>
      <c r="P33" s="13">
        <f>IF(A37="",0,COUNTA(B37:E37,G37:N37))</f>
        <v>0</v>
      </c>
      <c r="S33" s="161">
        <f>IF(OR(B37="",C37=""),0,IF(C37&gt;B37,C37-B37,IF(B37&gt;C37,24-(B37-C37))))</f>
        <v>0</v>
      </c>
      <c r="T33" s="162">
        <f>IF(OR(B37="",C37=""),0,(HOUR(S33)*60)+MINUTE(S33)-D37)</f>
        <v>0</v>
      </c>
      <c r="U33" s="161">
        <f>TIME(0,T33,0)</f>
        <v>0</v>
      </c>
      <c r="V33" s="162">
        <f>(HOUR(U33)*10)+IF(AND(MINUTE(U33)&gt;0,MINUTE(U33)&lt;=6),1,IF(AND(MINUTE(U33)&gt;6,MINUTE(U33)&lt;=12),2,IF(AND(MINUTE(U33)&gt;12,MINUTE(U33)&lt;=18),3,IF(AND(MINUTE(U33)&gt;18,MINUTE(U33)&lt;=24),4,IF(AND(MINUTE(U33)&gt;24,MINUTE(U33)&lt;=30),5,IF(AND(MINUTE(U33)&gt;30,MINUTE(U33)&lt;=36),6,IF(AND(MINUTE(U33)&gt;36,MINUTE(U33)&lt;=42),7,IF(AND(MINUTE(U33)&gt;42,MINUTE(U33)&lt;=48),8,IF(AND(MINUTE(U33)&gt;48,MINUTE(U33)&lt;=54),9,IF(AND(MINUTE(U33)&gt;54,MINUTE(U33)&lt;=60),10,0))))))))))</f>
        <v>0</v>
      </c>
      <c r="W33" s="163">
        <f>IF(OR(B37&gt;=$V$1,B37&lt;$V$2),F37*0.2,(IF(ISNUMBER(MATCH(A37,AF15:AF51,0)),F37*0.2,0)))</f>
        <v>0</v>
      </c>
      <c r="X33" s="163" t="b">
        <f>IF(I37="Service",IF(I37="Service",IF(AND(F37&gt;0,F37&lt;=25),$W$1,0),0))</f>
        <v>0</v>
      </c>
      <c r="Y33" s="163" t="b">
        <f>IF(I37="Service",IF(I37="Service",IF(F37&gt;25,$W$2,0),0))</f>
        <v>0</v>
      </c>
      <c r="Z33" s="163" t="b">
        <f>IF(I37="Service",IF(I37="Service",IF(AND(F37&gt;0,F37&lt;=40),$W$2,0),0))</f>
        <v>0</v>
      </c>
      <c r="AA33" s="163" t="b">
        <f>IF(I37="Service",IF(I37="Service",IF(F37&gt;40,$W$3,0),0))</f>
        <v>0</v>
      </c>
      <c r="AB33" s="175" t="b">
        <f>IF(I37="Service",IF(AND(E37=1,F37=0),0,IF(AND(E37=1,F37&lt;=40),$Z$1,IF(AND(E37=1,F37&gt;40),$Z$2,IF(AND(E37=2,F37&lt;=40),$Z$1,IF(AND(E37=2,F37&gt;40),$Z$2,IF(AND(E37=3,F37&lt;=40),$Z$1,IF(AND(E37=3,F37&gt;40),$Z$2,IF(AND(E37=4,F37&lt;=40),$Z$1,IF(AND(E37=4,F37&gt;40),$Z$2,0))))))))))</f>
        <v>0</v>
      </c>
      <c r="AC33" s="176" t="b">
        <f>IF(I37="Service",IF(AND(E37=1,F37=0),0,IF(AND(E37=1,F37&lt;=40),$X$1,IF(AND(E37=1,F37&gt;40),$Y$1,IF(AND(E37=2,F37&lt;=40),$X$2,IF(AND(E37=2,F37&gt;40),$Y$2,IF(AND(E37=3,F37&lt;=40),$X$3,IF(AND(E37=3,F37&gt;40),$Y$3,IF(AND(E37=4,F37&lt;=40),$X$4,IF(AND(E37=4,F37&gt;40),$Y$4,0))))))))))</f>
        <v>0</v>
      </c>
      <c r="AD33" s="165"/>
      <c r="AE33" s="165"/>
      <c r="AF33" s="20">
        <v>45901</v>
      </c>
    </row>
    <row r="34" ht="16.5" customHeight="1">
      <c r="A34" s="80"/>
      <c r="B34" s="69"/>
      <c r="C34" s="69"/>
      <c r="D34" s="70">
        <v>0</v>
      </c>
      <c r="E34" s="70">
        <v>1</v>
      </c>
      <c r="F34" s="71">
        <f>IF(P30=12,V30,0)</f>
        <v>0</v>
      </c>
      <c r="G34" s="72" t="s">
        <v>5</v>
      </c>
      <c r="H34" s="72"/>
      <c r="I34" s="73"/>
      <c r="J34" s="74"/>
      <c r="K34" s="74"/>
      <c r="L34" s="74"/>
      <c r="M34" s="11"/>
      <c r="N34" s="11"/>
      <c r="O34" s="75" t="s">
        <v>2</v>
      </c>
      <c r="P34" s="13">
        <f>IF(A38="",0,COUNTA(B38:E38,G38:N38))</f>
        <v>0</v>
      </c>
      <c r="R34" s="174"/>
      <c r="S34" s="161">
        <f>IF(OR(B38="",C38=""),0,IF(C38&gt;B38,C38-B38,IF(B38&gt;C38,24-(B38-C38))))</f>
        <v>0</v>
      </c>
      <c r="T34" s="162">
        <f>IF(OR(B38="",C38=""),0,(HOUR(S34)*60)+MINUTE(S34)-D38)</f>
        <v>0</v>
      </c>
      <c r="U34" s="161">
        <f>TIME(0,T34,0)</f>
        <v>0</v>
      </c>
      <c r="V34" s="162">
        <f>(HOUR(U34)*10)+IF(AND(MINUTE(U34)&gt;0,MINUTE(U34)&lt;=6),1,IF(AND(MINUTE(U34)&gt;6,MINUTE(U34)&lt;=12),2,IF(AND(MINUTE(U34)&gt;12,MINUTE(U34)&lt;=18),3,IF(AND(MINUTE(U34)&gt;18,MINUTE(U34)&lt;=24),4,IF(AND(MINUTE(U34)&gt;24,MINUTE(U34)&lt;=30),5,IF(AND(MINUTE(U34)&gt;30,MINUTE(U34)&lt;=36),6,IF(AND(MINUTE(U34)&gt;36,MINUTE(U34)&lt;=42),7,IF(AND(MINUTE(U34)&gt;42,MINUTE(U34)&lt;=48),8,IF(AND(MINUTE(U34)&gt;48,MINUTE(U34)&lt;=54),9,IF(AND(MINUTE(U34)&gt;54,MINUTE(U34)&lt;=60),10,0))))))))))</f>
        <v>0</v>
      </c>
      <c r="W34" s="163">
        <f>IF(OR(B38&gt;=$V$1,B38&lt;$V$2),F38*0.2,(IF(ISNUMBER(MATCH(A38,AF16:AF52,0)),F38*0.2,0)))</f>
        <v>0</v>
      </c>
      <c r="X34" s="163" t="b">
        <f>IF(I38="Service",IF(I38="Service",IF(AND(F38&gt;0,F38&lt;=25),$W$1,0),0))</f>
        <v>0</v>
      </c>
      <c r="Y34" s="163" t="b">
        <f>IF(I38="Service",IF(I38="Service",IF(F38&gt;25,$W$2,0),0))</f>
        <v>0</v>
      </c>
      <c r="Z34" s="163" t="b">
        <f>IF(I38="Service",IF(I38="Service",IF(AND(F38&gt;0,F38&lt;=40),$W$2,0),0))</f>
        <v>0</v>
      </c>
      <c r="AA34" s="163" t="b">
        <f>IF(I38="Service",IF(I38="Service",IF(F38&gt;40,$W$3,0),0))</f>
        <v>0</v>
      </c>
      <c r="AB34" s="175" t="b">
        <f>IF(I38="Service",IF(AND(E38=1,F38=0),0,IF(AND(E38=1,F38&lt;=40),$Z$1,IF(AND(E38=1,F38&gt;40),$Z$2,IF(AND(E38=2,F38&lt;=40),$Z$1,IF(AND(E38=2,F38&gt;40),$Z$2,IF(AND(E38=3,F38&lt;=40),$Z$1,IF(AND(E38=3,F38&gt;40),$Z$2,IF(AND(E38=4,F38&lt;=40),$Z$1,IF(AND(E38=4,F38&gt;40),$Z$2,0))))))))))</f>
        <v>0</v>
      </c>
      <c r="AC34" s="176" t="b">
        <f>IF(I38="Service",IF(AND(E38=1,F38=0),0,IF(AND(E38=1,F38&lt;=40),$X$1,IF(AND(E38=1,F38&gt;40),$Y$1,IF(AND(E38=2,F38&lt;=40),$X$2,IF(AND(E38=2,F38&gt;40),$Y$2,IF(AND(E38=3,F38&lt;=40),$X$3,IF(AND(E38=3,F38&gt;40),$Y$3,IF(AND(E38=4,F38&lt;=40),$X$4,IF(AND(E38=4,F38&gt;40),$Y$4,0))))))))))</f>
        <v>0</v>
      </c>
      <c r="AF34" s="20">
        <v>45943</v>
      </c>
    </row>
    <row r="35" ht="16.5" customHeight="1">
      <c r="A35" s="80"/>
      <c r="B35" s="69"/>
      <c r="C35" s="69"/>
      <c r="D35" s="70">
        <v>0</v>
      </c>
      <c r="E35" s="70">
        <v>1</v>
      </c>
      <c r="F35" s="71">
        <f>IF(P31=12,V31,0)</f>
        <v>0</v>
      </c>
      <c r="G35" s="72" t="s">
        <v>5</v>
      </c>
      <c r="H35" s="72"/>
      <c r="I35" s="73"/>
      <c r="J35" s="74"/>
      <c r="K35" s="74"/>
      <c r="L35" s="74"/>
      <c r="M35" s="11"/>
      <c r="N35" s="11"/>
      <c r="O35" s="75" t="s">
        <v>2</v>
      </c>
      <c r="P35" s="13">
        <f>IF(A39="",0,COUNTA(B39:E39,G39:N39))</f>
        <v>0</v>
      </c>
      <c r="S35" s="161">
        <f>IF(OR(B39="",C39=""),0,IF(C39&gt;B39,C39-B39,IF(B39&gt;C39,24-(B39-C39))))</f>
        <v>0</v>
      </c>
      <c r="T35" s="162">
        <f>IF(OR(B39="",C39=""),0,(HOUR(S35)*60)+MINUTE(S35)-D39)</f>
        <v>0</v>
      </c>
      <c r="U35" s="161">
        <f>TIME(0,T35,0)</f>
        <v>0</v>
      </c>
      <c r="V35" s="162">
        <f>(HOUR(U35)*10)+IF(AND(MINUTE(U35)&gt;0,MINUTE(U35)&lt;=6),1,IF(AND(MINUTE(U35)&gt;6,MINUTE(U35)&lt;=12),2,IF(AND(MINUTE(U35)&gt;12,MINUTE(U35)&lt;=18),3,IF(AND(MINUTE(U35)&gt;18,MINUTE(U35)&lt;=24),4,IF(AND(MINUTE(U35)&gt;24,MINUTE(U35)&lt;=30),5,IF(AND(MINUTE(U35)&gt;30,MINUTE(U35)&lt;=36),6,IF(AND(MINUTE(U35)&gt;36,MINUTE(U35)&lt;=42),7,IF(AND(MINUTE(U35)&gt;42,MINUTE(U35)&lt;=48),8,IF(AND(MINUTE(U35)&gt;48,MINUTE(U35)&lt;=54),9,IF(AND(MINUTE(U35)&gt;54,MINUTE(U35)&lt;=60),10,0))))))))))</f>
        <v>0</v>
      </c>
      <c r="W35" s="163">
        <f>IF(OR(B39&gt;=$V$1,B39&lt;$V$2),F39*0.2,(IF(ISNUMBER(MATCH(A39,AF17:AF53,0)),F39*0.2,0)))</f>
        <v>0</v>
      </c>
      <c r="X35" s="163" t="b">
        <f>IF(I39="Service",IF(I39="Service",IF(AND(F39&gt;0,F39&lt;=25),$W$1,0),0))</f>
        <v>0</v>
      </c>
      <c r="Y35" s="163" t="b">
        <f>IF(I39="Service",IF(I39="Service",IF(F39&gt;25,$W$2,0),0))</f>
        <v>0</v>
      </c>
      <c r="Z35" s="163" t="b">
        <f>IF(I39="Service",IF(I39="Service",IF(AND(F39&gt;0,F39&lt;=40),$W$2,0),0))</f>
        <v>0</v>
      </c>
      <c r="AA35" s="163" t="b">
        <f>IF(I39="Service",IF(I39="Service",IF(F39&gt;40,$W$3,0),0))</f>
        <v>0</v>
      </c>
      <c r="AB35" s="175" t="b">
        <f>IF(I39="Service",IF(AND(E39=1,F39=0),0,IF(AND(E39=1,F39&lt;=40),$Z$1,IF(AND(E39=1,F39&gt;40),$Z$2,IF(AND(E39=2,F39&lt;=40),$Z$1,IF(AND(E39=2,F39&gt;40),$Z$2,IF(AND(E39=3,F39&lt;=40),$Z$1,IF(AND(E39=3,F39&gt;40),$Z$2,IF(AND(E39=4,F39&lt;=40),$Z$1,IF(AND(E39=4,F39&gt;40),$Z$2,0))))))))))</f>
        <v>0</v>
      </c>
      <c r="AC35" s="176" t="b">
        <f>IF(I39="Service",IF(AND(E39=1,F39=0),0,IF(AND(E39=1,F39&lt;=40),$X$1,IF(AND(E39=1,F39&gt;40),$Y$1,IF(AND(E39=2,F39&lt;=40),$X$2,IF(AND(E39=2,F39&gt;40),$Y$2,IF(AND(E39=3,F39&lt;=40),$X$3,IF(AND(E39=3,F39&gt;40),$Y$3,IF(AND(E39=4,F39&lt;=40),$X$4,IF(AND(E39=4,F39&gt;40),$Y$4,0))))))))))</f>
        <v>0</v>
      </c>
      <c r="AF35" s="20">
        <v>45972</v>
      </c>
    </row>
    <row r="36" ht="16.5" customHeight="1">
      <c r="A36" s="80"/>
      <c r="B36" s="69"/>
      <c r="C36" s="69"/>
      <c r="D36" s="70">
        <v>0</v>
      </c>
      <c r="E36" s="70">
        <v>1</v>
      </c>
      <c r="F36" s="71">
        <f>IF(P32=12,V32,0)</f>
        <v>0</v>
      </c>
      <c r="G36" s="72" t="s">
        <v>5</v>
      </c>
      <c r="H36" s="72"/>
      <c r="I36" s="73"/>
      <c r="J36" s="74"/>
      <c r="K36" s="74"/>
      <c r="L36" s="74"/>
      <c r="M36" s="11"/>
      <c r="N36" s="11"/>
      <c r="O36" s="75" t="s">
        <v>2</v>
      </c>
      <c r="P36" s="13">
        <f>IF(A40="",0,COUNTA(B40:E40,G40:N40))</f>
        <v>0</v>
      </c>
      <c r="S36" s="161">
        <f>IF(OR(B40="",C40=""),0,IF(C40&gt;B40,C40-B40,IF(B40&gt;C40,24-(B40-C40))))</f>
        <v>0</v>
      </c>
      <c r="T36" s="162">
        <f>IF(OR(B40="",C40=""),0,(HOUR(S36)*60)+MINUTE(S36)-D40)</f>
        <v>0</v>
      </c>
      <c r="U36" s="161">
        <f>TIME(0,T36,0)</f>
        <v>0</v>
      </c>
      <c r="V36" s="162">
        <f>(HOUR(U36)*10)+IF(AND(MINUTE(U36)&gt;0,MINUTE(U36)&lt;=6),1,IF(AND(MINUTE(U36)&gt;6,MINUTE(U36)&lt;=12),2,IF(AND(MINUTE(U36)&gt;12,MINUTE(U36)&lt;=18),3,IF(AND(MINUTE(U36)&gt;18,MINUTE(U36)&lt;=24),4,IF(AND(MINUTE(U36)&gt;24,MINUTE(U36)&lt;=30),5,IF(AND(MINUTE(U36)&gt;30,MINUTE(U36)&lt;=36),6,IF(AND(MINUTE(U36)&gt;36,MINUTE(U36)&lt;=42),7,IF(AND(MINUTE(U36)&gt;42,MINUTE(U36)&lt;=48),8,IF(AND(MINUTE(U36)&gt;48,MINUTE(U36)&lt;=54),9,IF(AND(MINUTE(U36)&gt;54,MINUTE(U36)&lt;=60),10,0))))))))))</f>
        <v>0</v>
      </c>
      <c r="W36" s="163">
        <f>IF(OR(B40&gt;=$V$1,B40&lt;$V$2),F40*0.2,(IF(ISNUMBER(MATCH(A40,AF18:AF54,0)),F40*0.2,0)))</f>
        <v>0</v>
      </c>
      <c r="X36" s="163" t="b">
        <f>IF(I40="Service",IF(I40="Service",IF(AND(F40&gt;0,F40&lt;=25),$W$1,0),0))</f>
        <v>0</v>
      </c>
      <c r="Y36" s="163" t="b">
        <f>IF(I40="Service",IF(I40="Service",IF(F40&gt;25,$W$2,0),0))</f>
        <v>0</v>
      </c>
      <c r="Z36" s="163" t="b">
        <f>IF(I40="Service",IF(I40="Service",IF(AND(F40&gt;0,F40&lt;=40),$W$2,0),0))</f>
        <v>0</v>
      </c>
      <c r="AA36" s="163" t="b">
        <f>IF(I40="Service",IF(I40="Service",IF(F40&gt;40,$W$3,0),0))</f>
        <v>0</v>
      </c>
      <c r="AB36" s="175" t="b">
        <f>IF(I40="Service",IF(AND(E40=1,F40=0),0,IF(AND(E40=1,F40&lt;=40),$Z$1,IF(AND(E40=1,F40&gt;40),$Z$2,IF(AND(E40=2,F40&lt;=40),$Z$1,IF(AND(E40=2,F40&gt;40),$Z$2,IF(AND(E40=3,F40&lt;=40),$Z$1,IF(AND(E40=3,F40&gt;40),$Z$2,IF(AND(E40=4,F40&lt;=40),$Z$1,IF(AND(E40=4,F40&gt;40),$Z$2,0))))))))))</f>
        <v>0</v>
      </c>
      <c r="AC36" s="176" t="b">
        <f>IF(I40="Service",IF(AND(E40=1,F40=0),0,IF(AND(E40=1,F40&lt;=40),$X$1,IF(AND(E40=1,F40&gt;40),$Y$1,IF(AND(E40=2,F40&lt;=40),$X$2,IF(AND(E40=2,F40&gt;40),$Y$2,IF(AND(E40=3,F40&lt;=40),$X$3,IF(AND(E40=3,F40&gt;40),$Y$3,IF(AND(E40=4,F40&lt;=40),$X$4,IF(AND(E40=4,F40&gt;40),$Y$4,0))))))))))</f>
        <v>0</v>
      </c>
      <c r="AF36" s="20">
        <v>45988</v>
      </c>
    </row>
    <row r="37" ht="16.5" customHeight="1">
      <c r="A37" s="80"/>
      <c r="B37" s="69"/>
      <c r="C37" s="69"/>
      <c r="D37" s="70">
        <v>0</v>
      </c>
      <c r="E37" s="70">
        <v>1</v>
      </c>
      <c r="F37" s="71">
        <f>IF(P33=12,V33,0)</f>
        <v>0</v>
      </c>
      <c r="G37" s="72" t="s">
        <v>5</v>
      </c>
      <c r="H37" s="72"/>
      <c r="I37" s="73"/>
      <c r="J37" s="74"/>
      <c r="K37" s="74"/>
      <c r="L37" s="74"/>
      <c r="M37" s="11"/>
      <c r="N37" s="11"/>
      <c r="O37" s="75" t="s">
        <v>2</v>
      </c>
      <c r="P37" s="13">
        <f>IF(A41="",0,COUNTA(B41:E41,G41:N41))</f>
        <v>0</v>
      </c>
      <c r="S37" s="161">
        <f>IF(OR(B41="",C41=""),0,IF(C41&gt;B41,C41-B41,IF(B41&gt;C41,24-(B41-C41))))</f>
        <v>0</v>
      </c>
      <c r="T37" s="162">
        <f>IF(OR(B41="",C41=""),0,(HOUR(S37)*60)+MINUTE(S37)-D41)</f>
        <v>0</v>
      </c>
      <c r="U37" s="161">
        <f>TIME(0,T37,0)</f>
        <v>0</v>
      </c>
      <c r="V37" s="162">
        <f>(HOUR(U37)*10)+IF(AND(MINUTE(U37)&gt;0,MINUTE(U37)&lt;=6),1,IF(AND(MINUTE(U37)&gt;6,MINUTE(U37)&lt;=12),2,IF(AND(MINUTE(U37)&gt;12,MINUTE(U37)&lt;=18),3,IF(AND(MINUTE(U37)&gt;18,MINUTE(U37)&lt;=24),4,IF(AND(MINUTE(U37)&gt;24,MINUTE(U37)&lt;=30),5,IF(AND(MINUTE(U37)&gt;30,MINUTE(U37)&lt;=36),6,IF(AND(MINUTE(U37)&gt;36,MINUTE(U37)&lt;=42),7,IF(AND(MINUTE(U37)&gt;42,MINUTE(U37)&lt;=48),8,IF(AND(MINUTE(U37)&gt;48,MINUTE(U37)&lt;=54),9,IF(AND(MINUTE(U37)&gt;54,MINUTE(U37)&lt;=60),10,0))))))))))</f>
        <v>0</v>
      </c>
      <c r="W37" s="163">
        <f>IF(OR(B41&gt;=$V$1,B41&lt;$V$2),F41*0.2,(IF(ISNUMBER(MATCH(A41,AF19:AF55,0)),F41*0.2,0)))</f>
        <v>0</v>
      </c>
      <c r="X37" s="163" t="b">
        <f>IF(I41="Service",IF(I41="Service",IF(AND(F41&gt;0,F41&lt;=25),$W$1,0),0))</f>
        <v>0</v>
      </c>
      <c r="Y37" s="163" t="b">
        <f>IF(I41="Service",IF(I41="Service",IF(F41&gt;25,$W$2,0),0))</f>
        <v>0</v>
      </c>
      <c r="Z37" s="163" t="b">
        <f>IF(I41="Service",IF(I41="Service",IF(AND(F41&gt;0,F41&lt;=40),$W$2,0),0))</f>
        <v>0</v>
      </c>
      <c r="AA37" s="163" t="b">
        <f>IF(I41="Service",IF(I41="Service",IF(F41&gt;40,$W$3,0),0))</f>
        <v>0</v>
      </c>
      <c r="AB37" s="175" t="b">
        <f>IF(I41="Service",IF(AND(E41=1,F41=0),0,IF(AND(E41=1,F41&lt;=40),$Z$1,IF(AND(E41=1,F41&gt;40),$Z$2,IF(AND(E41=2,F41&lt;=40),$Z$1,IF(AND(E41=2,F41&gt;40),$Z$2,IF(AND(E41=3,F41&lt;=40),$Z$1,IF(AND(E41=3,F41&gt;40),$Z$2,IF(AND(E41=4,F41&lt;=40),$Z$1,IF(AND(E41=4,F41&gt;40),$Z$2,0))))))))))</f>
        <v>0</v>
      </c>
      <c r="AC37" s="176" t="b">
        <f>IF(I41="Service",IF(AND(E41=1,F41=0),0,IF(AND(E41=1,F41&lt;=40),$X$1,IF(AND(E41=1,F41&gt;40),$Y$1,IF(AND(E41=2,F41&lt;=40),$X$2,IF(AND(E41=2,F41&gt;40),$Y$2,IF(AND(E41=3,F41&lt;=40),$X$3,IF(AND(E41=3,F41&gt;40),$Y$3,IF(AND(E41=4,F41&lt;=40),$X$4,IF(AND(E41=4,F41&gt;40),$Y$4,0))))))))))</f>
        <v>0</v>
      </c>
      <c r="AD37" s="165"/>
      <c r="AE37" s="165"/>
      <c r="AF37" s="20">
        <v>46016</v>
      </c>
    </row>
    <row r="38" ht="16.5" customHeight="1">
      <c r="A38" s="80"/>
      <c r="B38" s="69"/>
      <c r="C38" s="69"/>
      <c r="D38" s="70">
        <v>0</v>
      </c>
      <c r="E38" s="70">
        <v>1</v>
      </c>
      <c r="F38" s="71">
        <f>IF(P34=12,V34,0)</f>
        <v>0</v>
      </c>
      <c r="G38" s="72" t="s">
        <v>5</v>
      </c>
      <c r="H38" s="72"/>
      <c r="I38" s="73"/>
      <c r="J38" s="74"/>
      <c r="K38" s="74"/>
      <c r="L38" s="74"/>
      <c r="M38" s="11"/>
      <c r="N38" s="11"/>
      <c r="O38" s="75" t="s">
        <v>2</v>
      </c>
      <c r="P38" s="13">
        <f>IF(A42="",0,COUNTA(B42:E42,G42:N42))</f>
        <v>0</v>
      </c>
      <c r="S38" s="161">
        <f>IF(OR(B42="",C42=""),0,IF(C42&gt;B42,C42-B42,IF(B42&gt;C42,24-(B42-C42))))</f>
        <v>0</v>
      </c>
      <c r="T38" s="162">
        <f>IF(OR(B42="",C42=""),0,(HOUR(S38)*60)+MINUTE(S38)-D42)</f>
        <v>0</v>
      </c>
      <c r="U38" s="161">
        <f>TIME(0,T38,0)</f>
        <v>0</v>
      </c>
      <c r="V38" s="162">
        <f>(HOUR(U38)*10)+IF(AND(MINUTE(U38)&gt;0,MINUTE(U38)&lt;=6),1,IF(AND(MINUTE(U38)&gt;6,MINUTE(U38)&lt;=12),2,IF(AND(MINUTE(U38)&gt;12,MINUTE(U38)&lt;=18),3,IF(AND(MINUTE(U38)&gt;18,MINUTE(U38)&lt;=24),4,IF(AND(MINUTE(U38)&gt;24,MINUTE(U38)&lt;=30),5,IF(AND(MINUTE(U38)&gt;30,MINUTE(U38)&lt;=36),6,IF(AND(MINUTE(U38)&gt;36,MINUTE(U38)&lt;=42),7,IF(AND(MINUTE(U38)&gt;42,MINUTE(U38)&lt;=48),8,IF(AND(MINUTE(U38)&gt;48,MINUTE(U38)&lt;=54),9,IF(AND(MINUTE(U38)&gt;54,MINUTE(U38)&lt;=60),10,0))))))))))</f>
        <v>0</v>
      </c>
      <c r="W38" s="163">
        <f>IF(OR(B42&gt;=$V$1,B42&lt;$V$2),F42*0.2,(IF(ISNUMBER(MATCH(A42,AF20:AF56,0)),F42*0.2,0)))</f>
        <v>0</v>
      </c>
      <c r="X38" s="163" t="b">
        <f>IF(I42="Service",IF(I42="Service",IF(AND(F42&gt;0,F42&lt;=25),$W$1,0),0))</f>
        <v>0</v>
      </c>
      <c r="Y38" s="163" t="b">
        <f>IF(I42="Service",IF(I42="Service",IF(F42&gt;25,$W$2,0),0))</f>
        <v>0</v>
      </c>
      <c r="Z38" s="163" t="b">
        <f>IF(I42="Service",IF(I42="Service",IF(AND(F42&gt;0,F42&lt;=40),$W$2,0),0))</f>
        <v>0</v>
      </c>
      <c r="AA38" s="163" t="b">
        <f>IF(I42="Service",IF(I42="Service",IF(F42&gt;40,$W$3,0),0))</f>
        <v>0</v>
      </c>
      <c r="AB38" s="175" t="b">
        <f>IF(I42="Service",IF(AND(E42=1,F42=0),0,IF(AND(E42=1,F42&lt;=40),$Z$1,IF(AND(E42=1,F42&gt;40),$Z$2,IF(AND(E42=2,F42&lt;=40),$Z$1,IF(AND(E42=2,F42&gt;40),$Z$2,IF(AND(E42=3,F42&lt;=40),$Z$1,IF(AND(E42=3,F42&gt;40),$Z$2,IF(AND(E42=4,F42&lt;=40),$Z$1,IF(AND(E42=4,F42&gt;40),$Z$2,0))))))))))</f>
        <v>0</v>
      </c>
      <c r="AC38" s="176" t="b">
        <f>IF(I42="Service",IF(AND(E42=1,F42=0),0,IF(AND(E42=1,F42&lt;=40),$X$1,IF(AND(E42=1,F42&gt;40),$Y$1,IF(AND(E42=2,F42&lt;=40),$X$2,IF(AND(E42=2,F42&gt;40),$Y$2,IF(AND(E42=3,F42&lt;=40),$X$3,IF(AND(E42=3,F42&gt;40),$Y$3,IF(AND(E42=4,F42&lt;=40),$X$4,IF(AND(E42=4,F42&gt;40),$Y$4,0))))))))))</f>
        <v>0</v>
      </c>
      <c r="AD38" s="165"/>
      <c r="AE38" s="165"/>
      <c r="AF38" s="165"/>
    </row>
    <row r="39" ht="16.5" customHeight="1">
      <c r="A39" s="80"/>
      <c r="B39" s="69"/>
      <c r="C39" s="69"/>
      <c r="D39" s="70">
        <v>0</v>
      </c>
      <c r="E39" s="70">
        <v>1</v>
      </c>
      <c r="F39" s="71">
        <f>IF(P35=12,V35,0)</f>
        <v>0</v>
      </c>
      <c r="G39" s="72" t="s">
        <v>5</v>
      </c>
      <c r="H39" s="72"/>
      <c r="I39" s="73"/>
      <c r="J39" s="74"/>
      <c r="K39" s="74"/>
      <c r="L39" s="74"/>
      <c r="M39" s="11"/>
      <c r="N39" s="11"/>
      <c r="O39" s="75" t="s">
        <v>2</v>
      </c>
      <c r="P39" s="13">
        <f>IF(A43="",0,COUNTA(B43:E43,G43:N43))</f>
        <v>0</v>
      </c>
      <c r="R39" s="174"/>
      <c r="S39" s="161">
        <f>IF(OR(B43="",C43=""),0,IF(C43&gt;B43,C43-B43,IF(B43&gt;C43,24-(B43-C43))))</f>
        <v>0</v>
      </c>
      <c r="T39" s="162">
        <f>IF(OR(B43="",C43=""),0,(HOUR(S39)*60)+MINUTE(S39)-D43)</f>
        <v>0</v>
      </c>
      <c r="U39" s="161">
        <f>TIME(0,T39,0)</f>
        <v>0</v>
      </c>
      <c r="V39" s="162">
        <f>(HOUR(U39)*10)+IF(AND(MINUTE(U39)&gt;0,MINUTE(U39)&lt;=6),1,IF(AND(MINUTE(U39)&gt;6,MINUTE(U39)&lt;=12),2,IF(AND(MINUTE(U39)&gt;12,MINUTE(U39)&lt;=18),3,IF(AND(MINUTE(U39)&gt;18,MINUTE(U39)&lt;=24),4,IF(AND(MINUTE(U39)&gt;24,MINUTE(U39)&lt;=30),5,IF(AND(MINUTE(U39)&gt;30,MINUTE(U39)&lt;=36),6,IF(AND(MINUTE(U39)&gt;36,MINUTE(U39)&lt;=42),7,IF(AND(MINUTE(U39)&gt;42,MINUTE(U39)&lt;=48),8,IF(AND(MINUTE(U39)&gt;48,MINUTE(U39)&lt;=54),9,IF(AND(MINUTE(U39)&gt;54,MINUTE(U39)&lt;=60),10,0))))))))))</f>
        <v>0</v>
      </c>
      <c r="W39" s="163">
        <f>IF(OR(B43&gt;=$V$1,B43&lt;$V$2),F43*0.2,(IF(ISNUMBER(MATCH(A43,AF21:AF57,0)),F43*0.2,0)))</f>
        <v>0</v>
      </c>
      <c r="X39" s="163" t="b">
        <f>IF(I43="Service",IF(I43="Service",IF(AND(F43&gt;0,F43&lt;=25),$W$1,0),0))</f>
        <v>0</v>
      </c>
      <c r="Y39" s="163" t="b">
        <f>IF(I43="Service",IF(I43="Service",IF(F43&gt;25,$W$2,0),0))</f>
        <v>0</v>
      </c>
      <c r="Z39" s="163" t="b">
        <f>IF(I43="Service",IF(I43="Service",IF(AND(F43&gt;0,F43&lt;=40),$W$2,0),0))</f>
        <v>0</v>
      </c>
      <c r="AA39" s="163" t="b">
        <f>IF(I43="Service",IF(I43="Service",IF(F43&gt;40,$W$3,0),0))</f>
        <v>0</v>
      </c>
      <c r="AB39" s="175" t="b">
        <f>IF(I43="Service",IF(AND(E43=1,F43=0),0,IF(AND(E43=1,F43&lt;=40),$Z$1,IF(AND(E43=1,F43&gt;40),$Z$2,IF(AND(E43=2,F43&lt;=40),$Z$1,IF(AND(E43=2,F43&gt;40),$Z$2,IF(AND(E43=3,F43&lt;=40),$Z$1,IF(AND(E43=3,F43&gt;40),$Z$2,IF(AND(E43=4,F43&lt;=40),$Z$1,IF(AND(E43=4,F43&gt;40),$Z$2,0))))))))))</f>
        <v>0</v>
      </c>
      <c r="AC39" s="176" t="b">
        <f>IF(I43="Service",IF(AND(E43=1,F43=0),0,IF(AND(E43=1,F43&lt;=40),$X$1,IF(AND(E43=1,F43&gt;40),$Y$1,IF(AND(E43=2,F43&lt;=40),$X$2,IF(AND(E43=2,F43&gt;40),$Y$2,IF(AND(E43=3,F43&lt;=40),$X$3,IF(AND(E43=3,F43&gt;40),$Y$3,IF(AND(E43=4,F43&lt;=40),$X$4,IF(AND(E43=4,F43&gt;40),$Y$4,0))))))))))</f>
        <v>0</v>
      </c>
    </row>
    <row r="40" ht="16.5" customHeight="1">
      <c r="A40" s="80"/>
      <c r="B40" s="69"/>
      <c r="C40" s="69"/>
      <c r="D40" s="70">
        <v>0</v>
      </c>
      <c r="E40" s="70">
        <v>1</v>
      </c>
      <c r="F40" s="71">
        <f>IF(P36=12,V36,0)</f>
        <v>0</v>
      </c>
      <c r="G40" s="72" t="s">
        <v>5</v>
      </c>
      <c r="H40" s="72"/>
      <c r="I40" s="73"/>
      <c r="J40" s="74"/>
      <c r="K40" s="74"/>
      <c r="L40" s="74"/>
      <c r="M40" s="11"/>
      <c r="N40" s="11"/>
      <c r="O40" s="75" t="s">
        <v>2</v>
      </c>
      <c r="P40" s="13">
        <f>IF(A44="",0,COUNTA(B44:E44,G44:N44))</f>
        <v>0</v>
      </c>
      <c r="S40" s="161">
        <f>IF(OR(B44="",C44=""),0,IF(C44&gt;B44,C44-B44,IF(B44&gt;C44,24-(B44-C44))))</f>
        <v>0</v>
      </c>
      <c r="T40" s="162">
        <f>IF(OR(B44="",C44=""),0,(HOUR(S40)*60)+MINUTE(S40)-D44)</f>
        <v>0</v>
      </c>
      <c r="U40" s="161">
        <f>TIME(0,T40,0)</f>
        <v>0</v>
      </c>
      <c r="V40" s="162">
        <f>(HOUR(U40)*10)+IF(AND(MINUTE(U40)&gt;0,MINUTE(U40)&lt;=6),1,IF(AND(MINUTE(U40)&gt;6,MINUTE(U40)&lt;=12),2,IF(AND(MINUTE(U40)&gt;12,MINUTE(U40)&lt;=18),3,IF(AND(MINUTE(U40)&gt;18,MINUTE(U40)&lt;=24),4,IF(AND(MINUTE(U40)&gt;24,MINUTE(U40)&lt;=30),5,IF(AND(MINUTE(U40)&gt;30,MINUTE(U40)&lt;=36),6,IF(AND(MINUTE(U40)&gt;36,MINUTE(U40)&lt;=42),7,IF(AND(MINUTE(U40)&gt;42,MINUTE(U40)&lt;=48),8,IF(AND(MINUTE(U40)&gt;48,MINUTE(U40)&lt;=54),9,IF(AND(MINUTE(U40)&gt;54,MINUTE(U40)&lt;=60),10,0))))))))))</f>
        <v>0</v>
      </c>
      <c r="W40" s="163">
        <f>IF(OR(B44&gt;=$V$1,B44&lt;$V$2),F44*0.2,(IF(ISNUMBER(MATCH(A44,AF22:AF58,0)),F44*0.2,0)))</f>
        <v>0</v>
      </c>
      <c r="X40" s="163" t="b">
        <f>IF(I44="Service",IF(I44="Service",IF(AND(F44&gt;0,F44&lt;=25),$W$1,0),0))</f>
        <v>0</v>
      </c>
      <c r="Y40" s="163" t="b">
        <f>IF(I44="Service",IF(I44="Service",IF(F44&gt;25,$W$2,0),0))</f>
        <v>0</v>
      </c>
      <c r="Z40" s="163" t="b">
        <f>IF(I44="Service",IF(I44="Service",IF(AND(F44&gt;0,F44&lt;=40),$W$2,0),0))</f>
        <v>0</v>
      </c>
      <c r="AA40" s="163" t="b">
        <f>IF(I44="Service",IF(I44="Service",IF(F44&gt;40,$W$3,0),0))</f>
        <v>0</v>
      </c>
      <c r="AB40" s="175" t="b">
        <f>IF(I44="Service",IF(AND(E44=1,F44=0),0,IF(AND(E44=1,F44&lt;=40),$Z$1,IF(AND(E44=1,F44&gt;40),$Z$2,IF(AND(E44=2,F44&lt;=40),$Z$1,IF(AND(E44=2,F44&gt;40),$Z$2,IF(AND(E44=3,F44&lt;=40),$Z$1,IF(AND(E44=3,F44&gt;40),$Z$2,IF(AND(E44=4,F44&lt;=40),$Z$1,IF(AND(E44=4,F44&gt;40),$Z$2,0))))))))))</f>
        <v>0</v>
      </c>
      <c r="AC40" s="176" t="b">
        <f>IF(I44="Service",IF(AND(E44=1,F44=0),0,IF(AND(E44=1,F44&lt;=40),$X$1,IF(AND(E44=1,F44&gt;40),$Y$1,IF(AND(E44=2,F44&lt;=40),$X$2,IF(AND(E44=2,F44&gt;40),$Y$2,IF(AND(E44=3,F44&lt;=40),$X$3,IF(AND(E44=3,F44&gt;40),$Y$3,IF(AND(E44=4,F44&lt;=40),$X$4,IF(AND(E44=4,F44&gt;40),$Y$4,0))))))))))</f>
        <v>0</v>
      </c>
    </row>
    <row r="41" ht="16.5" customHeight="1">
      <c r="A41" s="80"/>
      <c r="B41" s="69"/>
      <c r="C41" s="69"/>
      <c r="D41" s="70">
        <v>0</v>
      </c>
      <c r="E41" s="70">
        <v>1</v>
      </c>
      <c r="F41" s="71">
        <f>IF(P37=12,V37,0)</f>
        <v>0</v>
      </c>
      <c r="G41" s="72" t="s">
        <v>5</v>
      </c>
      <c r="H41" s="72"/>
      <c r="I41" s="73"/>
      <c r="J41" s="74"/>
      <c r="K41" s="74"/>
      <c r="L41" s="74"/>
      <c r="M41" s="11"/>
      <c r="N41" s="11"/>
      <c r="O41" s="75" t="s">
        <v>2</v>
      </c>
      <c r="P41" s="13">
        <f>IF(A45="",0,COUNTA(B45:E45,G45:N45))</f>
        <v>0</v>
      </c>
      <c r="S41" s="161">
        <f>IF(OR(B45="",C45=""),0,IF(C45&gt;B45,C45-B45,IF(B45&gt;C45,24-(B45-C45))))</f>
        <v>0</v>
      </c>
      <c r="T41" s="162">
        <f>IF(OR(B45="",C45=""),0,(HOUR(S41)*60)+MINUTE(S41)-D45)</f>
        <v>0</v>
      </c>
      <c r="U41" s="161">
        <f>TIME(0,T41,0)</f>
        <v>0</v>
      </c>
      <c r="V41" s="162">
        <f>(HOUR(U41)*10)+IF(AND(MINUTE(U41)&gt;0,MINUTE(U41)&lt;=6),1,IF(AND(MINUTE(U41)&gt;6,MINUTE(U41)&lt;=12),2,IF(AND(MINUTE(U41)&gt;12,MINUTE(U41)&lt;=18),3,IF(AND(MINUTE(U41)&gt;18,MINUTE(U41)&lt;=24),4,IF(AND(MINUTE(U41)&gt;24,MINUTE(U41)&lt;=30),5,IF(AND(MINUTE(U41)&gt;30,MINUTE(U41)&lt;=36),6,IF(AND(MINUTE(U41)&gt;36,MINUTE(U41)&lt;=42),7,IF(AND(MINUTE(U41)&gt;42,MINUTE(U41)&lt;=48),8,IF(AND(MINUTE(U41)&gt;48,MINUTE(U41)&lt;=54),9,IF(AND(MINUTE(U41)&gt;54,MINUTE(U41)&lt;=60),10,0))))))))))</f>
        <v>0</v>
      </c>
      <c r="W41" s="163">
        <f>IF(OR(B45&gt;=$V$1,B45&lt;$V$2),F45*0.2,(IF(ISNUMBER(MATCH(A45,AF23:AF59,0)),F45*0.2,0)))</f>
        <v>0</v>
      </c>
      <c r="X41" s="163" t="b">
        <f>IF(I45="Service",IF(I45="Service",IF(AND(F45&gt;0,F45&lt;=25),$W$1,0),0))</f>
        <v>0</v>
      </c>
      <c r="Y41" s="163" t="b">
        <f>IF(I45="Service",IF(I45="Service",IF(F45&gt;25,$W$2,0),0))</f>
        <v>0</v>
      </c>
      <c r="Z41" s="163" t="b">
        <f>IF(I45="Service",IF(I45="Service",IF(AND(F45&gt;0,F45&lt;=40),$W$2,0),0))</f>
        <v>0</v>
      </c>
      <c r="AA41" s="163" t="b">
        <f>IF(I45="Service",IF(I45="Service",IF(F45&gt;40,$W$3,0),0))</f>
        <v>0</v>
      </c>
      <c r="AB41" s="175" t="b">
        <f>IF(I45="Service",IF(AND(E45=1,F45=0),0,IF(AND(E45=1,F45&lt;=40),$Z$1,IF(AND(E45=1,F45&gt;40),$Z$2,IF(AND(E45=2,F45&lt;=40),$Z$1,IF(AND(E45=2,F45&gt;40),$Z$2,IF(AND(E45=3,F45&lt;=40),$Z$1,IF(AND(E45=3,F45&gt;40),$Z$2,IF(AND(E45=4,F45&lt;=40),$Z$1,IF(AND(E45=4,F45&gt;40),$Z$2,0))))))))))</f>
        <v>0</v>
      </c>
      <c r="AC41" s="176" t="b">
        <f>IF(I45="Service",IF(AND(E45=1,F45=0),0,IF(AND(E45=1,F45&lt;=40),$X$1,IF(AND(E45=1,F45&gt;40),$Y$1,IF(AND(E45=2,F45&lt;=40),$X$2,IF(AND(E45=2,F45&gt;40),$Y$2,IF(AND(E45=3,F45&lt;=40),$X$3,IF(AND(E45=3,F45&gt;40),$Y$3,IF(AND(E45=4,F45&lt;=40),$X$4,IF(AND(E45=4,F45&gt;40),$Y$4,0))))))))))</f>
        <v>0</v>
      </c>
    </row>
    <row r="42" ht="16.5" customHeight="1">
      <c r="A42" s="80"/>
      <c r="B42" s="69"/>
      <c r="C42" s="69"/>
      <c r="D42" s="70">
        <v>0</v>
      </c>
      <c r="E42" s="70">
        <v>1</v>
      </c>
      <c r="F42" s="71">
        <f>IF(P38=12,V38,0)</f>
        <v>0</v>
      </c>
      <c r="G42" s="72" t="s">
        <v>5</v>
      </c>
      <c r="H42" s="72"/>
      <c r="I42" s="73"/>
      <c r="J42" s="74"/>
      <c r="K42" s="74"/>
      <c r="L42" s="74"/>
      <c r="M42" s="11"/>
      <c r="N42" s="11"/>
      <c r="O42" s="75" t="s">
        <v>2</v>
      </c>
      <c r="P42" s="13">
        <f>IF(A46="",0,COUNTA(B46:E46,G46:N46))</f>
        <v>0</v>
      </c>
      <c r="S42" s="161">
        <f>IF(OR(B46="",C46=""),0,IF(C46&gt;B46,C46-B46,IF(B46&gt;C46,24-(B46-C46))))</f>
        <v>0</v>
      </c>
      <c r="T42" s="162">
        <f>IF(OR(B46="",C46=""),0,(HOUR(S42)*60)+MINUTE(S42)-D46)</f>
        <v>0</v>
      </c>
      <c r="U42" s="161">
        <f>TIME(0,T42,0)</f>
        <v>0</v>
      </c>
      <c r="V42" s="162">
        <f>(HOUR(U42)*10)+IF(AND(MINUTE(U42)&gt;0,MINUTE(U42)&lt;=6),1,IF(AND(MINUTE(U42)&gt;6,MINUTE(U42)&lt;=12),2,IF(AND(MINUTE(U42)&gt;12,MINUTE(U42)&lt;=18),3,IF(AND(MINUTE(U42)&gt;18,MINUTE(U42)&lt;=24),4,IF(AND(MINUTE(U42)&gt;24,MINUTE(U42)&lt;=30),5,IF(AND(MINUTE(U42)&gt;30,MINUTE(U42)&lt;=36),6,IF(AND(MINUTE(U42)&gt;36,MINUTE(U42)&lt;=42),7,IF(AND(MINUTE(U42)&gt;42,MINUTE(U42)&lt;=48),8,IF(AND(MINUTE(U42)&gt;48,MINUTE(U42)&lt;=54),9,IF(AND(MINUTE(U42)&gt;54,MINUTE(U42)&lt;=60),10,0))))))))))</f>
        <v>0</v>
      </c>
      <c r="W42" s="163">
        <f>IF(OR(B46&gt;=$V$1,B46&lt;$V$2),F46*0.2,(IF(ISNUMBER(MATCH(A46,AF24:AF60,0)),F46*0.2,0)))</f>
        <v>0</v>
      </c>
      <c r="X42" s="163" t="b">
        <f>IF(I46="Service",IF(I46="Service",IF(AND(F46&gt;0,F46&lt;=25),$W$1,0),0))</f>
        <v>0</v>
      </c>
      <c r="Y42" s="163" t="b">
        <f>IF(I46="Service",IF(I46="Service",IF(F46&gt;25,$W$2,0),0))</f>
        <v>0</v>
      </c>
      <c r="Z42" s="163" t="b">
        <f>IF(I46="Service",IF(I46="Service",IF(AND(F46&gt;0,F46&lt;=40),$W$2,0),0))</f>
        <v>0</v>
      </c>
      <c r="AA42" s="163" t="b">
        <f>IF(I46="Service",IF(I46="Service",IF(F46&gt;40,$W$3,0),0))</f>
        <v>0</v>
      </c>
      <c r="AB42" s="175" t="b">
        <f>IF(I46="Service",IF(AND(E46=1,F46=0),0,IF(AND(E46=1,F46&lt;=40),$Z$1,IF(AND(E46=1,F46&gt;40),$Z$2,IF(AND(E46=2,F46&lt;=40),$Z$1,IF(AND(E46=2,F46&gt;40),$Z$2,IF(AND(E46=3,F46&lt;=40),$Z$1,IF(AND(E46=3,F46&gt;40),$Z$2,IF(AND(E46=4,F46&lt;=40),$Z$1,IF(AND(E46=4,F46&gt;40),$Z$2,0))))))))))</f>
        <v>0</v>
      </c>
      <c r="AC42" s="176" t="b">
        <f>IF(I46="Service",IF(AND(E46=1,F46=0),0,IF(AND(E46=1,F46&lt;=40),$X$1,IF(AND(E46=1,F46&gt;40),$Y$1,IF(AND(E46=2,F46&lt;=40),$X$2,IF(AND(E46=2,F46&gt;40),$Y$2,IF(AND(E46=3,F46&lt;=40),$X$3,IF(AND(E46=3,F46&gt;40),$Y$3,IF(AND(E46=4,F46&lt;=40),$X$4,IF(AND(E46=4,F46&gt;40),$Y$4,0))))))))))</f>
        <v>0</v>
      </c>
      <c r="AD42" s="165"/>
      <c r="AE42" s="165"/>
      <c r="AF42" s="165"/>
    </row>
    <row r="43" ht="16.5" customHeight="1">
      <c r="A43" s="80"/>
      <c r="B43" s="69"/>
      <c r="C43" s="69"/>
      <c r="D43" s="70">
        <v>0</v>
      </c>
      <c r="E43" s="70">
        <v>1</v>
      </c>
      <c r="F43" s="71">
        <f>IF(P39=12,V39,0)</f>
        <v>0</v>
      </c>
      <c r="G43" s="72" t="s">
        <v>5</v>
      </c>
      <c r="H43" s="72"/>
      <c r="I43" s="73"/>
      <c r="J43" s="74"/>
      <c r="K43" s="74"/>
      <c r="L43" s="74"/>
      <c r="M43" s="11"/>
      <c r="N43" s="11"/>
      <c r="O43" s="75" t="s">
        <v>2</v>
      </c>
      <c r="P43" s="13">
        <f>IF(A47="",0,COUNTA(B47:E47,G47:N47))</f>
        <v>0</v>
      </c>
      <c r="S43" s="161">
        <f>IF(OR(B47="",C47=""),0,IF(C47&gt;B47,C47-B47,IF(B47&gt;C47,24-(B47-C47))))</f>
        <v>0</v>
      </c>
      <c r="T43" s="162">
        <f>IF(OR(B47="",C47=""),0,(HOUR(S43)*60)+MINUTE(S43)-D47)</f>
        <v>0</v>
      </c>
      <c r="U43" s="161">
        <f>TIME(0,T43,0)</f>
        <v>0</v>
      </c>
      <c r="V43" s="162">
        <f>(HOUR(U43)*10)+IF(AND(MINUTE(U43)&gt;0,MINUTE(U43)&lt;=6),1,IF(AND(MINUTE(U43)&gt;6,MINUTE(U43)&lt;=12),2,IF(AND(MINUTE(U43)&gt;12,MINUTE(U43)&lt;=18),3,IF(AND(MINUTE(U43)&gt;18,MINUTE(U43)&lt;=24),4,IF(AND(MINUTE(U43)&gt;24,MINUTE(U43)&lt;=30),5,IF(AND(MINUTE(U43)&gt;30,MINUTE(U43)&lt;=36),6,IF(AND(MINUTE(U43)&gt;36,MINUTE(U43)&lt;=42),7,IF(AND(MINUTE(U43)&gt;42,MINUTE(U43)&lt;=48),8,IF(AND(MINUTE(U43)&gt;48,MINUTE(U43)&lt;=54),9,IF(AND(MINUTE(U43)&gt;54,MINUTE(U43)&lt;=60),10,0))))))))))</f>
        <v>0</v>
      </c>
      <c r="W43" s="163">
        <f>IF(OR(B47&gt;=$V$1,B47&lt;$V$2),F47*0.2,(IF(ISNUMBER(MATCH(A47,AF25:AF61,0)),F47*0.2,0)))</f>
        <v>0</v>
      </c>
      <c r="X43" s="163" t="b">
        <f>IF(I47="Service",IF(I47="Service",IF(AND(F47&gt;0,F47&lt;=25),$W$1,0),0))</f>
        <v>0</v>
      </c>
      <c r="Y43" s="163" t="b">
        <f>IF(I47="Service",IF(I47="Service",IF(F47&gt;25,$W$2,0),0))</f>
        <v>0</v>
      </c>
      <c r="Z43" s="163" t="b">
        <f>IF(I47="Service",IF(I47="Service",IF(AND(F47&gt;0,F47&lt;=40),$W$2,0),0))</f>
        <v>0</v>
      </c>
      <c r="AA43" s="163" t="b">
        <f>IF(I47="Service",IF(I47="Service",IF(F47&gt;40,$W$3,0),0))</f>
        <v>0</v>
      </c>
      <c r="AB43" s="175" t="b">
        <f>IF(I47="Service",IF(AND(E47=1,F47=0),0,IF(AND(E47=1,F47&lt;=40),$Z$1,IF(AND(E47=1,F47&gt;40),$Z$2,IF(AND(E47=2,F47&lt;=40),$Z$1,IF(AND(E47=2,F47&gt;40),$Z$2,IF(AND(E47=3,F47&lt;=40),$Z$1,IF(AND(E47=3,F47&gt;40),$Z$2,IF(AND(E47=4,F47&lt;=40),$Z$1,IF(AND(E47=4,F47&gt;40),$Z$2,0))))))))))</f>
        <v>0</v>
      </c>
      <c r="AC43" s="176" t="b">
        <f>IF(I47="Service",IF(AND(E47=1,F47=0),0,IF(AND(E47=1,F47&lt;=40),$X$1,IF(AND(E47=1,F47&gt;40),$Y$1,IF(AND(E47=2,F47&lt;=40),$X$2,IF(AND(E47=2,F47&gt;40),$Y$2,IF(AND(E47=3,F47&lt;=40),$X$3,IF(AND(E47=3,F47&gt;40),$Y$3,IF(AND(E47=4,F47&lt;=40),$X$4,IF(AND(E47=4,F47&gt;40),$Y$4,0))))))))))</f>
        <v>0</v>
      </c>
      <c r="AD43" s="165"/>
      <c r="AE43" s="165"/>
      <c r="AF43" s="165"/>
    </row>
    <row r="44" ht="16.5" customHeight="1">
      <c r="A44" s="80"/>
      <c r="B44" s="69"/>
      <c r="C44" s="69"/>
      <c r="D44" s="70">
        <v>0</v>
      </c>
      <c r="E44" s="70">
        <v>1</v>
      </c>
      <c r="F44" s="71">
        <f>IF(P40=12,V40,0)</f>
        <v>0</v>
      </c>
      <c r="G44" s="72" t="s">
        <v>5</v>
      </c>
      <c r="H44" s="72"/>
      <c r="I44" s="73"/>
      <c r="J44" s="74"/>
      <c r="K44" s="74"/>
      <c r="L44" s="74"/>
      <c r="M44" s="11"/>
      <c r="N44" s="11"/>
      <c r="O44" s="75" t="s">
        <v>2</v>
      </c>
      <c r="P44" s="13">
        <f>IF(A48="",0,COUNTA(B48:E48,G48:N48))</f>
        <v>0</v>
      </c>
      <c r="R44" s="174"/>
      <c r="S44" s="161">
        <f>IF(OR(B48="",C48=""),0,IF(C48&gt;B48,C48-B48,IF(B48&gt;C48,24-(B48-C48))))</f>
        <v>0</v>
      </c>
      <c r="T44" s="162">
        <f>IF(OR(B48="",C48=""),0,(HOUR(S44)*60)+MINUTE(S44)-D48)</f>
        <v>0</v>
      </c>
      <c r="U44" s="161">
        <f>TIME(0,T44,0)</f>
        <v>0</v>
      </c>
      <c r="V44" s="162">
        <f>(HOUR(U44)*10)+IF(AND(MINUTE(U44)&gt;0,MINUTE(U44)&lt;=6),1,IF(AND(MINUTE(U44)&gt;6,MINUTE(U44)&lt;=12),2,IF(AND(MINUTE(U44)&gt;12,MINUTE(U44)&lt;=18),3,IF(AND(MINUTE(U44)&gt;18,MINUTE(U44)&lt;=24),4,IF(AND(MINUTE(U44)&gt;24,MINUTE(U44)&lt;=30),5,IF(AND(MINUTE(U44)&gt;30,MINUTE(U44)&lt;=36),6,IF(AND(MINUTE(U44)&gt;36,MINUTE(U44)&lt;=42),7,IF(AND(MINUTE(U44)&gt;42,MINUTE(U44)&lt;=48),8,IF(AND(MINUTE(U44)&gt;48,MINUTE(U44)&lt;=54),9,IF(AND(MINUTE(U44)&gt;54,MINUTE(U44)&lt;=60),10,0))))))))))</f>
        <v>0</v>
      </c>
      <c r="W44" s="163">
        <f>IF(OR(B48&gt;=$V$1,B48&lt;$V$2),F48*0.2,(IF(ISNUMBER(MATCH(A48,AF26:AF62,0)),F48*0.2,0)))</f>
        <v>0</v>
      </c>
      <c r="X44" s="163" t="b">
        <f>IF(I48="Service",IF(I48="Service",IF(AND(F48&gt;0,F48&lt;=25),$W$1,0),0))</f>
        <v>0</v>
      </c>
      <c r="Y44" s="163" t="b">
        <f>IF(I48="Service",IF(I48="Service",IF(F48&gt;25,$W$2,0),0))</f>
        <v>0</v>
      </c>
      <c r="Z44" s="163" t="b">
        <f>IF(I48="Service",IF(I48="Service",IF(AND(F48&gt;0,F48&lt;=40),$W$2,0),0))</f>
        <v>0</v>
      </c>
      <c r="AA44" s="163" t="b">
        <f>IF(I48="Service",IF(I48="Service",IF(F48&gt;40,$W$3,0),0))</f>
        <v>0</v>
      </c>
      <c r="AB44" s="175" t="b">
        <f>IF(I48="Service",IF(AND(E48=1,F48=0),0,IF(AND(E48=1,F48&lt;=40),$Z$1,IF(AND(E48=1,F48&gt;40),$Z$2,IF(AND(E48=2,F48&lt;=40),$Z$1,IF(AND(E48=2,F48&gt;40),$Z$2,IF(AND(E48=3,F48&lt;=40),$Z$1,IF(AND(E48=3,F48&gt;40),$Z$2,IF(AND(E48=4,F48&lt;=40),$Z$1,IF(AND(E48=4,F48&gt;40),$Z$2,0))))))))))</f>
        <v>0</v>
      </c>
      <c r="AC44" s="176" t="b">
        <f>IF(I48="Service",IF(AND(E48=1,F48=0),0,IF(AND(E48=1,F48&lt;=40),$X$1,IF(AND(E48=1,F48&gt;40),$Y$1,IF(AND(E48=2,F48&lt;=40),$X$2,IF(AND(E48=2,F48&gt;40),$Y$2,IF(AND(E48=3,F48&lt;=40),$X$3,IF(AND(E48=3,F48&gt;40),$Y$3,IF(AND(E48=4,F48&lt;=40),$X$4,IF(AND(E48=4,F48&gt;40),$Y$4,0))))))))))</f>
        <v>0</v>
      </c>
    </row>
    <row r="45" ht="16.5" customHeight="1">
      <c r="A45" s="80"/>
      <c r="B45" s="69"/>
      <c r="C45" s="69"/>
      <c r="D45" s="70">
        <v>0</v>
      </c>
      <c r="E45" s="70">
        <v>1</v>
      </c>
      <c r="F45" s="71">
        <f>IF(P41=12,V41,0)</f>
        <v>0</v>
      </c>
      <c r="G45" s="72" t="s">
        <v>5</v>
      </c>
      <c r="H45" s="72"/>
      <c r="I45" s="73"/>
      <c r="J45" s="74"/>
      <c r="K45" s="74"/>
      <c r="L45" s="74"/>
      <c r="M45" s="11"/>
      <c r="N45" s="11"/>
      <c r="O45" s="75" t="s">
        <v>2</v>
      </c>
      <c r="P45" s="13">
        <f>IF(A49="",0,COUNTA(B49:E49,G49:N49))</f>
        <v>0</v>
      </c>
      <c r="S45" s="161">
        <f>IF(OR(B49="",C49=""),0,IF(C49&gt;B49,C49-B49,IF(B49&gt;C49,24-(B49-C49))))</f>
        <v>0</v>
      </c>
      <c r="T45" s="162">
        <f>IF(OR(B49="",C49=""),0,(HOUR(S45)*60)+MINUTE(S45)-D49)</f>
        <v>0</v>
      </c>
      <c r="U45" s="161">
        <f>TIME(0,T45,0)</f>
        <v>0</v>
      </c>
      <c r="V45" s="162">
        <f>(HOUR(U45)*10)+IF(AND(MINUTE(U45)&gt;0,MINUTE(U45)&lt;=6),1,IF(AND(MINUTE(U45)&gt;6,MINUTE(U45)&lt;=12),2,IF(AND(MINUTE(U45)&gt;12,MINUTE(U45)&lt;=18),3,IF(AND(MINUTE(U45)&gt;18,MINUTE(U45)&lt;=24),4,IF(AND(MINUTE(U45)&gt;24,MINUTE(U45)&lt;=30),5,IF(AND(MINUTE(U45)&gt;30,MINUTE(U45)&lt;=36),6,IF(AND(MINUTE(U45)&gt;36,MINUTE(U45)&lt;=42),7,IF(AND(MINUTE(U45)&gt;42,MINUTE(U45)&lt;=48),8,IF(AND(MINUTE(U45)&gt;48,MINUTE(U45)&lt;=54),9,IF(AND(MINUTE(U45)&gt;54,MINUTE(U45)&lt;=60),10,0))))))))))</f>
        <v>0</v>
      </c>
      <c r="W45" s="163">
        <f>IF(OR(B49&gt;=$V$1,B49&lt;$V$2),F49*0.2,(IF(ISNUMBER(MATCH(A49,AF27:AF63,0)),F49*0.2,0)))</f>
        <v>0</v>
      </c>
      <c r="X45" s="163" t="b">
        <f>IF(I49="Service",IF(I49="Service",IF(AND(F49&gt;0,F49&lt;=25),$W$1,0),0))</f>
        <v>0</v>
      </c>
      <c r="Y45" s="163" t="b">
        <f>IF(I49="Service",IF(I49="Service",IF(F49&gt;25,$W$2,0),0))</f>
        <v>0</v>
      </c>
      <c r="Z45" s="163" t="b">
        <f>IF(I49="Service",IF(I49="Service",IF(AND(F49&gt;0,F49&lt;=40),$W$2,0),0))</f>
        <v>0</v>
      </c>
      <c r="AA45" s="163" t="b">
        <f>IF(I49="Service",IF(I49="Service",IF(F49&gt;40,$W$3,0),0))</f>
        <v>0</v>
      </c>
      <c r="AB45" s="175" t="b">
        <f>IF(I49="Service",IF(AND(E49=1,F49=0),0,IF(AND(E49=1,F49&lt;=40),$Z$1,IF(AND(E49=1,F49&gt;40),$Z$2,IF(AND(E49=2,F49&lt;=40),$Z$1,IF(AND(E49=2,F49&gt;40),$Z$2,IF(AND(E49=3,F49&lt;=40),$Z$1,IF(AND(E49=3,F49&gt;40),$Z$2,IF(AND(E49=4,F49&lt;=40),$Z$1,IF(AND(E49=4,F49&gt;40),$Z$2,0))))))))))</f>
        <v>0</v>
      </c>
      <c r="AC45" s="176" t="b">
        <f>IF(I49="Service",IF(AND(E49=1,F49=0),0,IF(AND(E49=1,F49&lt;=40),$X$1,IF(AND(E49=1,F49&gt;40),$Y$1,IF(AND(E49=2,F49&lt;=40),$X$2,IF(AND(E49=2,F49&gt;40),$Y$2,IF(AND(E49=3,F49&lt;=40),$X$3,IF(AND(E49=3,F49&gt;40),$Y$3,IF(AND(E49=4,F49&lt;=40),$X$4,IF(AND(E49=4,F49&gt;40),$Y$4,0))))))))))</f>
        <v>0</v>
      </c>
    </row>
    <row r="46" ht="16.5" customHeight="1">
      <c r="A46" s="80"/>
      <c r="B46" s="69"/>
      <c r="C46" s="69"/>
      <c r="D46" s="70">
        <v>0</v>
      </c>
      <c r="E46" s="70">
        <v>1</v>
      </c>
      <c r="F46" s="71">
        <f>IF(P42=12,V42,0)</f>
        <v>0</v>
      </c>
      <c r="G46" s="72" t="s">
        <v>5</v>
      </c>
      <c r="H46" s="72"/>
      <c r="I46" s="73"/>
      <c r="J46" s="74"/>
      <c r="K46" s="74"/>
      <c r="L46" s="74"/>
      <c r="M46" s="11"/>
      <c r="N46" s="11"/>
      <c r="O46" s="75" t="s">
        <v>2</v>
      </c>
      <c r="P46" s="13">
        <f>IF(A50="",0,COUNTA(B50:E50,G50:N50))</f>
        <v>0</v>
      </c>
      <c r="S46" s="161">
        <f>IF(OR(B50="",C50=""),0,IF(C50&gt;B50,C50-B50,IF(B50&gt;C50,24-(B50-C50))))</f>
        <v>0</v>
      </c>
      <c r="T46" s="162">
        <f>IF(OR(B50="",C50=""),0,(HOUR(S46)*60)+MINUTE(S46)-D50)</f>
        <v>0</v>
      </c>
      <c r="U46" s="161">
        <f>TIME(0,T46,0)</f>
        <v>0</v>
      </c>
      <c r="V46" s="162">
        <f>(HOUR(U46)*10)+IF(AND(MINUTE(U46)&gt;0,MINUTE(U46)&lt;=6),1,IF(AND(MINUTE(U46)&gt;6,MINUTE(U46)&lt;=12),2,IF(AND(MINUTE(U46)&gt;12,MINUTE(U46)&lt;=18),3,IF(AND(MINUTE(U46)&gt;18,MINUTE(U46)&lt;=24),4,IF(AND(MINUTE(U46)&gt;24,MINUTE(U46)&lt;=30),5,IF(AND(MINUTE(U46)&gt;30,MINUTE(U46)&lt;=36),6,IF(AND(MINUTE(U46)&gt;36,MINUTE(U46)&lt;=42),7,IF(AND(MINUTE(U46)&gt;42,MINUTE(U46)&lt;=48),8,IF(AND(MINUTE(U46)&gt;48,MINUTE(U46)&lt;=54),9,IF(AND(MINUTE(U46)&gt;54,MINUTE(U46)&lt;=60),10,0))))))))))</f>
        <v>0</v>
      </c>
      <c r="W46" s="163">
        <f>IF(OR(B50&gt;=$V$1,B50&lt;$V$2),F50*0.2,(IF(ISNUMBER(MATCH(A50,AF28:AF64,0)),F50*0.2,0)))</f>
        <v>0</v>
      </c>
      <c r="X46" s="163" t="b">
        <f>IF(I50="Service",IF(I50="Service",IF(AND(F50&gt;0,F50&lt;=25),$W$1,0),0))</f>
        <v>0</v>
      </c>
      <c r="Y46" s="163" t="b">
        <f>IF(I50="Service",IF(I50="Service",IF(F50&gt;25,$W$2,0),0))</f>
        <v>0</v>
      </c>
      <c r="Z46" s="163" t="b">
        <f>IF(I50="Service",IF(I50="Service",IF(AND(F50&gt;0,F50&lt;=40),$W$2,0),0))</f>
        <v>0</v>
      </c>
      <c r="AA46" s="163" t="b">
        <f>IF(I50="Service",IF(I50="Service",IF(F50&gt;40,$W$3,0),0))</f>
        <v>0</v>
      </c>
      <c r="AB46" s="175" t="b">
        <f>IF(I50="Service",IF(AND(E50=1,F50=0),0,IF(AND(E50=1,F50&lt;=40),$Z$1,IF(AND(E50=1,F50&gt;40),$Z$2,IF(AND(E50=2,F50&lt;=40),$Z$1,IF(AND(E50=2,F50&gt;40),$Z$2,IF(AND(E50=3,F50&lt;=40),$Z$1,IF(AND(E50=3,F50&gt;40),$Z$2,IF(AND(E50=4,F50&lt;=40),$Z$1,IF(AND(E50=4,F50&gt;40),$Z$2,0))))))))))</f>
        <v>0</v>
      </c>
      <c r="AC46" s="176" t="b">
        <f>IF(I50="Service",IF(AND(E50=1,F50=0),0,IF(AND(E50=1,F50&lt;=40),$X$1,IF(AND(E50=1,F50&gt;40),$Y$1,IF(AND(E50=2,F50&lt;=40),$X$2,IF(AND(E50=2,F50&gt;40),$Y$2,IF(AND(E50=3,F50&lt;=40),$X$3,IF(AND(E50=3,F50&gt;40),$Y$3,IF(AND(E50=4,F50&lt;=40),$X$4,IF(AND(E50=4,F50&gt;40),$Y$4,0))))))))))</f>
        <v>0</v>
      </c>
    </row>
    <row r="47" ht="16.5" customHeight="1">
      <c r="A47" s="80"/>
      <c r="B47" s="69"/>
      <c r="C47" s="69"/>
      <c r="D47" s="70">
        <v>0</v>
      </c>
      <c r="E47" s="70">
        <v>1</v>
      </c>
      <c r="F47" s="71">
        <f>IF(P43=12,V43,0)</f>
        <v>0</v>
      </c>
      <c r="G47" s="72" t="s">
        <v>5</v>
      </c>
      <c r="H47" s="72"/>
      <c r="I47" s="73"/>
      <c r="J47" s="74"/>
      <c r="K47" s="74"/>
      <c r="L47" s="74"/>
      <c r="M47" s="11"/>
      <c r="N47" s="11"/>
      <c r="O47" s="75" t="s">
        <v>2</v>
      </c>
      <c r="P47" s="13">
        <f>IF(A51="",0,COUNTA(B51:E51,G51:N51))</f>
        <v>0</v>
      </c>
      <c r="S47" s="161">
        <f>IF(OR(B51="",C51=""),0,IF(C51&gt;B51,C51-B51,IF(B51&gt;C51,24-(B51-C51))))</f>
        <v>0</v>
      </c>
      <c r="T47" s="162">
        <f>IF(OR(B51="",C51=""),0,(HOUR(S47)*60)+MINUTE(S47)-D51)</f>
        <v>0</v>
      </c>
      <c r="U47" s="161">
        <f>TIME(0,T47,0)</f>
        <v>0</v>
      </c>
      <c r="V47" s="162">
        <f>(HOUR(U47)*10)+IF(AND(MINUTE(U47)&gt;0,MINUTE(U47)&lt;=6),1,IF(AND(MINUTE(U47)&gt;6,MINUTE(U47)&lt;=12),2,IF(AND(MINUTE(U47)&gt;12,MINUTE(U47)&lt;=18),3,IF(AND(MINUTE(U47)&gt;18,MINUTE(U47)&lt;=24),4,IF(AND(MINUTE(U47)&gt;24,MINUTE(U47)&lt;=30),5,IF(AND(MINUTE(U47)&gt;30,MINUTE(U47)&lt;=36),6,IF(AND(MINUTE(U47)&gt;36,MINUTE(U47)&lt;=42),7,IF(AND(MINUTE(U47)&gt;42,MINUTE(U47)&lt;=48),8,IF(AND(MINUTE(U47)&gt;48,MINUTE(U47)&lt;=54),9,IF(AND(MINUTE(U47)&gt;54,MINUTE(U47)&lt;=60),10,0))))))))))</f>
        <v>0</v>
      </c>
      <c r="W47" s="163">
        <f>IF(OR(B51&gt;=$V$1,B51&lt;$V$2),F51*0.2,(IF(ISNUMBER(MATCH(A51,AF29:AF65,0)),F51*0.2,0)))</f>
        <v>0</v>
      </c>
      <c r="X47" s="163" t="b">
        <f>IF(I51="Service",IF(I51="Service",IF(AND(F51&gt;0,F51&lt;=25),$W$1,0),0))</f>
        <v>0</v>
      </c>
      <c r="Y47" s="163" t="b">
        <f>IF(I51="Service",IF(I51="Service",IF(F51&gt;25,$W$2,0),0))</f>
        <v>0</v>
      </c>
      <c r="Z47" s="163" t="b">
        <f>IF(I51="Service",IF(I51="Service",IF(AND(F51&gt;0,F51&lt;=40),$W$2,0),0))</f>
        <v>0</v>
      </c>
      <c r="AA47" s="163" t="b">
        <f>IF(I51="Service",IF(I51="Service",IF(F51&gt;40,$W$3,0),0))</f>
        <v>0</v>
      </c>
      <c r="AB47" s="175" t="b">
        <f>IF(I51="Service",IF(AND(E51=1,F51=0),0,IF(AND(E51=1,F51&lt;=40),$Z$1,IF(AND(E51=1,F51&gt;40),$Z$2,IF(AND(E51=2,F51&lt;=40),$Z$1,IF(AND(E51=2,F51&gt;40),$Z$2,IF(AND(E51=3,F51&lt;=40),$Z$1,IF(AND(E51=3,F51&gt;40),$Z$2,IF(AND(E51=4,F51&lt;=40),$Z$1,IF(AND(E51=4,F51&gt;40),$Z$2,0))))))))))</f>
        <v>0</v>
      </c>
      <c r="AC47" s="176" t="b">
        <f>IF(I51="Service",IF(AND(E51=1,F51=0),0,IF(AND(E51=1,F51&lt;=40),$X$1,IF(AND(E51=1,F51&gt;40),$Y$1,IF(AND(E51=2,F51&lt;=40),$X$2,IF(AND(E51=2,F51&gt;40),$Y$2,IF(AND(E51=3,F51&lt;=40),$X$3,IF(AND(E51=3,F51&gt;40),$Y$3,IF(AND(E51=4,F51&lt;=40),$X$4,IF(AND(E51=4,F51&gt;40),$Y$4,0))))))))))</f>
        <v>0</v>
      </c>
      <c r="AD47" s="165"/>
      <c r="AE47" s="165"/>
      <c r="AF47" s="165"/>
    </row>
    <row r="48" ht="16.5" customHeight="1">
      <c r="A48" s="80"/>
      <c r="B48" s="69"/>
      <c r="C48" s="69"/>
      <c r="D48" s="70">
        <v>0</v>
      </c>
      <c r="E48" s="70">
        <v>1</v>
      </c>
      <c r="F48" s="71">
        <f>IF(P44=12,V44,0)</f>
        <v>0</v>
      </c>
      <c r="G48" s="72" t="s">
        <v>5</v>
      </c>
      <c r="H48" s="72"/>
      <c r="I48" s="73"/>
      <c r="J48" s="74"/>
      <c r="K48" s="74"/>
      <c r="L48" s="74"/>
      <c r="M48" s="11"/>
      <c r="N48" s="11"/>
      <c r="O48" s="75" t="s">
        <v>2</v>
      </c>
      <c r="P48" s="13">
        <f>IF(A52="",0,COUNTA(B52:E52,G52:N52))</f>
        <v>0</v>
      </c>
      <c r="S48" s="161">
        <f>IF(OR(B52="",C52=""),0,IF(C52&gt;B52,C52-B52,IF(B52&gt;C52,24-(B52-C52))))</f>
        <v>0</v>
      </c>
      <c r="T48" s="162">
        <f>IF(OR(B52="",C52=""),0,(HOUR(S48)*60)+MINUTE(S48)-D52)</f>
        <v>0</v>
      </c>
      <c r="U48" s="161">
        <f>TIME(0,T48,0)</f>
        <v>0</v>
      </c>
      <c r="V48" s="162">
        <f>(HOUR(U48)*10)+IF(AND(MINUTE(U48)&gt;0,MINUTE(U48)&lt;=6),1,IF(AND(MINUTE(U48)&gt;6,MINUTE(U48)&lt;=12),2,IF(AND(MINUTE(U48)&gt;12,MINUTE(U48)&lt;=18),3,IF(AND(MINUTE(U48)&gt;18,MINUTE(U48)&lt;=24),4,IF(AND(MINUTE(U48)&gt;24,MINUTE(U48)&lt;=30),5,IF(AND(MINUTE(U48)&gt;30,MINUTE(U48)&lt;=36),6,IF(AND(MINUTE(U48)&gt;36,MINUTE(U48)&lt;=42),7,IF(AND(MINUTE(U48)&gt;42,MINUTE(U48)&lt;=48),8,IF(AND(MINUTE(U48)&gt;48,MINUTE(U48)&lt;=54),9,IF(AND(MINUTE(U48)&gt;54,MINUTE(U48)&lt;=60),10,0))))))))))</f>
        <v>0</v>
      </c>
      <c r="W48" s="163">
        <f>IF(OR(B52&gt;=$V$1,B52&lt;$V$2),F52*0.2,(IF(ISNUMBER(MATCH(A52,AF30:AF66,0)),F52*0.2,0)))</f>
        <v>0</v>
      </c>
      <c r="X48" s="163" t="b">
        <f>IF(I52="Service",IF(I52="Service",IF(AND(F52&gt;0,F52&lt;=25),$W$1,0),0))</f>
        <v>0</v>
      </c>
      <c r="Y48" s="163" t="b">
        <f>IF(I52="Service",IF(I52="Service",IF(F52&gt;25,$W$2,0),0))</f>
        <v>0</v>
      </c>
      <c r="Z48" s="163" t="b">
        <f>IF(I52="Service",IF(I52="Service",IF(AND(F52&gt;0,F52&lt;=40),$W$2,0),0))</f>
        <v>0</v>
      </c>
      <c r="AA48" s="163" t="b">
        <f>IF(I52="Service",IF(I52="Service",IF(F52&gt;40,$W$3,0),0))</f>
        <v>0</v>
      </c>
      <c r="AB48" s="175" t="b">
        <f>IF(I52="Service",IF(AND(E52=1,F52=0),0,IF(AND(E52=1,F52&lt;=40),$Z$1,IF(AND(E52=1,F52&gt;40),$Z$2,IF(AND(E52=2,F52&lt;=40),$Z$1,IF(AND(E52=2,F52&gt;40),$Z$2,IF(AND(E52=3,F52&lt;=40),$Z$1,IF(AND(E52=3,F52&gt;40),$Z$2,IF(AND(E52=4,F52&lt;=40),$Z$1,IF(AND(E52=4,F52&gt;40),$Z$2,0))))))))))</f>
        <v>0</v>
      </c>
      <c r="AC48" s="176" t="b">
        <f>IF(I52="Service",IF(AND(E52=1,F52=0),0,IF(AND(E52=1,F52&lt;=40),$X$1,IF(AND(E52=1,F52&gt;40),$Y$1,IF(AND(E52=2,F52&lt;=40),$X$2,IF(AND(E52=2,F52&gt;40),$Y$2,IF(AND(E52=3,F52&lt;=40),$X$3,IF(AND(E52=3,F52&gt;40),$Y$3,IF(AND(E52=4,F52&lt;=40),$X$4,IF(AND(E52=4,F52&gt;40),$Y$4,0))))))))))</f>
        <v>0</v>
      </c>
      <c r="AD48" s="165"/>
      <c r="AE48" s="165"/>
      <c r="AF48" s="165"/>
    </row>
    <row r="49" ht="16.5" customHeight="1">
      <c r="A49" s="80"/>
      <c r="B49" s="69"/>
      <c r="C49" s="69"/>
      <c r="D49" s="70">
        <v>0</v>
      </c>
      <c r="E49" s="70">
        <v>1</v>
      </c>
      <c r="F49" s="71">
        <f>IF(P45=12,V45,0)</f>
        <v>0</v>
      </c>
      <c r="G49" s="72" t="s">
        <v>5</v>
      </c>
      <c r="H49" s="72"/>
      <c r="I49" s="73"/>
      <c r="J49" s="74"/>
      <c r="K49" s="74"/>
      <c r="L49" s="74"/>
      <c r="M49" s="11"/>
      <c r="N49" s="11"/>
      <c r="O49" s="75" t="s">
        <v>2</v>
      </c>
      <c r="P49" s="13">
        <f>IF(A53="",0,COUNTA(B53:E53,G53:N53))</f>
        <v>0</v>
      </c>
      <c r="R49" s="174"/>
      <c r="S49" s="161">
        <f>IF(OR(B53="",C53=""),0,IF(C53&gt;B53,C53-B53,IF(B53&gt;C53,24-(B53-C53))))</f>
        <v>0</v>
      </c>
      <c r="T49" s="162">
        <f>IF(OR(B53="",C53=""),0,(HOUR(S49)*60)+MINUTE(S49)-D53)</f>
        <v>0</v>
      </c>
      <c r="U49" s="161">
        <f>TIME(0,T49,0)</f>
        <v>0</v>
      </c>
      <c r="V49" s="162">
        <f>(HOUR(U49)*10)+IF(AND(MINUTE(U49)&gt;0,MINUTE(U49)&lt;=6),1,IF(AND(MINUTE(U49)&gt;6,MINUTE(U49)&lt;=12),2,IF(AND(MINUTE(U49)&gt;12,MINUTE(U49)&lt;=18),3,IF(AND(MINUTE(U49)&gt;18,MINUTE(U49)&lt;=24),4,IF(AND(MINUTE(U49)&gt;24,MINUTE(U49)&lt;=30),5,IF(AND(MINUTE(U49)&gt;30,MINUTE(U49)&lt;=36),6,IF(AND(MINUTE(U49)&gt;36,MINUTE(U49)&lt;=42),7,IF(AND(MINUTE(U49)&gt;42,MINUTE(U49)&lt;=48),8,IF(AND(MINUTE(U49)&gt;48,MINUTE(U49)&lt;=54),9,IF(AND(MINUTE(U49)&gt;54,MINUTE(U49)&lt;=60),10,0))))))))))</f>
        <v>0</v>
      </c>
      <c r="W49" s="163">
        <f>IF(OR(B53&gt;=$V$1,B53&lt;$V$2),F53*0.2,(IF(ISNUMBER(MATCH(A53,AF31:AF67,0)),F53*0.2,0)))</f>
        <v>0</v>
      </c>
      <c r="X49" s="163" t="b">
        <f>IF(I53="Service",IF(I53="Service",IF(AND(F53&gt;0,F53&lt;=25),$W$1,0),0))</f>
        <v>0</v>
      </c>
      <c r="Y49" s="163" t="b">
        <f>IF(I53="Service",IF(I53="Service",IF(F53&gt;25,$W$2,0),0))</f>
        <v>0</v>
      </c>
      <c r="Z49" s="163" t="b">
        <f>IF(I53="Service",IF(I53="Service",IF(AND(F53&gt;0,F53&lt;=40),$W$2,0),0))</f>
        <v>0</v>
      </c>
      <c r="AA49" s="163" t="b">
        <f>IF(I53="Service",IF(I53="Service",IF(F53&gt;40,$W$3,0),0))</f>
        <v>0</v>
      </c>
      <c r="AB49" s="175" t="b">
        <f>IF(I53="Service",IF(AND(E53=1,F53=0),0,IF(AND(E53=1,F53&lt;=40),$Z$1,IF(AND(E53=1,F53&gt;40),$Z$2,IF(AND(E53=2,F53&lt;=40),$Z$1,IF(AND(E53=2,F53&gt;40),$Z$2,IF(AND(E53=3,F53&lt;=40),$Z$1,IF(AND(E53=3,F53&gt;40),$Z$2,IF(AND(E53=4,F53&lt;=40),$Z$1,IF(AND(E53=4,F53&gt;40),$Z$2,0))))))))))</f>
        <v>0</v>
      </c>
      <c r="AC49" s="176" t="b">
        <f>IF(I53="Service",IF(AND(E53=1,F53=0),0,IF(AND(E53=1,F53&lt;=40),$X$1,IF(AND(E53=1,F53&gt;40),$Y$1,IF(AND(E53=2,F53&lt;=40),$X$2,IF(AND(E53=2,F53&gt;40),$Y$2,IF(AND(E53=3,F53&lt;=40),$X$3,IF(AND(E53=3,F53&gt;40),$Y$3,IF(AND(E53=4,F53&lt;=40),$X$4,IF(AND(E53=4,F53&gt;40),$Y$4,0))))))))))</f>
        <v>0</v>
      </c>
    </row>
    <row r="50" ht="16.5" customHeight="1">
      <c r="A50" s="80"/>
      <c r="B50" s="69"/>
      <c r="C50" s="69"/>
      <c r="D50" s="70">
        <v>0</v>
      </c>
      <c r="E50" s="70">
        <v>1</v>
      </c>
      <c r="F50" s="71">
        <f>IF(P46=12,V46,0)</f>
        <v>0</v>
      </c>
      <c r="G50" s="72" t="s">
        <v>5</v>
      </c>
      <c r="H50" s="72"/>
      <c r="I50" s="73"/>
      <c r="J50" s="74"/>
      <c r="K50" s="74"/>
      <c r="L50" s="74"/>
      <c r="M50" s="11"/>
      <c r="N50" s="11"/>
      <c r="O50" s="75" t="s">
        <v>2</v>
      </c>
      <c r="P50" s="13">
        <f>IF(A54="",0,COUNTA(B54:E54,G54:N54))</f>
        <v>0</v>
      </c>
      <c r="S50" s="161">
        <f>IF(OR(B54="",C54=""),0,IF(C54&gt;B54,C54-B54,IF(B54&gt;C54,24-(B54-C54))))</f>
        <v>0</v>
      </c>
      <c r="T50" s="162">
        <f>IF(OR(B54="",C54=""),0,(HOUR(S50)*60)+MINUTE(S50)-D54)</f>
        <v>0</v>
      </c>
      <c r="U50" s="161">
        <f>TIME(0,T50,0)</f>
        <v>0</v>
      </c>
      <c r="V50" s="162">
        <f>(HOUR(U50)*10)+IF(AND(MINUTE(U50)&gt;0,MINUTE(U50)&lt;=6),1,IF(AND(MINUTE(U50)&gt;6,MINUTE(U50)&lt;=12),2,IF(AND(MINUTE(U50)&gt;12,MINUTE(U50)&lt;=18),3,IF(AND(MINUTE(U50)&gt;18,MINUTE(U50)&lt;=24),4,IF(AND(MINUTE(U50)&gt;24,MINUTE(U50)&lt;=30),5,IF(AND(MINUTE(U50)&gt;30,MINUTE(U50)&lt;=36),6,IF(AND(MINUTE(U50)&gt;36,MINUTE(U50)&lt;=42),7,IF(AND(MINUTE(U50)&gt;42,MINUTE(U50)&lt;=48),8,IF(AND(MINUTE(U50)&gt;48,MINUTE(U50)&lt;=54),9,IF(AND(MINUTE(U50)&gt;54,MINUTE(U50)&lt;=60),10,0))))))))))</f>
        <v>0</v>
      </c>
      <c r="W50" s="163">
        <f>IF(OR(B54&gt;=$V$1,B54&lt;$V$2),F54*0.2,(IF(ISNUMBER(MATCH(A54,AF32:AF68,0)),F54*0.2,0)))</f>
        <v>0</v>
      </c>
      <c r="X50" s="163" t="b">
        <f>IF(I54="Service",IF(I54="Service",IF(AND(F54&gt;0,F54&lt;=25),$W$1,0),0))</f>
        <v>0</v>
      </c>
      <c r="Y50" s="163" t="b">
        <f>IF(I54="Service",IF(I54="Service",IF(F54&gt;25,$W$2,0),0))</f>
        <v>0</v>
      </c>
      <c r="Z50" s="163" t="b">
        <f>IF(I54="Service",IF(I54="Service",IF(AND(F54&gt;0,F54&lt;=40),$W$2,0),0))</f>
        <v>0</v>
      </c>
      <c r="AA50" s="163" t="b">
        <f>IF(I54="Service",IF(I54="Service",IF(F54&gt;40,$W$3,0),0))</f>
        <v>0</v>
      </c>
      <c r="AB50" s="175" t="b">
        <f>IF(I54="Service",IF(AND(E54=1,F54=0),0,IF(AND(E54=1,F54&lt;=40),$Z$1,IF(AND(E54=1,F54&gt;40),$Z$2,IF(AND(E54=2,F54&lt;=40),$Z$1,IF(AND(E54=2,F54&gt;40),$Z$2,IF(AND(E54=3,F54&lt;=40),$Z$1,IF(AND(E54=3,F54&gt;40),$Z$2,IF(AND(E54=4,F54&lt;=40),$Z$1,IF(AND(E54=4,F54&gt;40),$Z$2,0))))))))))</f>
        <v>0</v>
      </c>
      <c r="AC50" s="176" t="b">
        <f>IF(I54="Service",IF(AND(E54=1,F54=0),0,IF(AND(E54=1,F54&lt;=40),$X$1,IF(AND(E54=1,F54&gt;40),$Y$1,IF(AND(E54=2,F54&lt;=40),$X$2,IF(AND(E54=2,F54&gt;40),$Y$2,IF(AND(E54=3,F54&lt;=40),$X$3,IF(AND(E54=3,F54&gt;40),$Y$3,IF(AND(E54=4,F54&lt;=40),$X$4,IF(AND(E54=4,F54&gt;40),$Y$4,0))))))))))</f>
        <v>0</v>
      </c>
    </row>
    <row r="51" ht="16.5" customHeight="1">
      <c r="A51" s="80"/>
      <c r="B51" s="69"/>
      <c r="C51" s="69"/>
      <c r="D51" s="70">
        <v>0</v>
      </c>
      <c r="E51" s="70">
        <v>1</v>
      </c>
      <c r="F51" s="71">
        <f>IF(P47=12,V47,0)</f>
        <v>0</v>
      </c>
      <c r="G51" s="72" t="s">
        <v>5</v>
      </c>
      <c r="H51" s="72"/>
      <c r="I51" s="73"/>
      <c r="J51" s="74"/>
      <c r="K51" s="74"/>
      <c r="L51" s="74"/>
      <c r="M51" s="11"/>
      <c r="N51" s="11"/>
      <c r="O51" s="75" t="s">
        <v>2</v>
      </c>
      <c r="P51" s="13">
        <f>IF(A55="",0,COUNTA(B55:E55,G55:N55))</f>
        <v>0</v>
      </c>
      <c r="S51" s="161">
        <f>IF(OR(B55="",C55=""),0,IF(C55&gt;B55,C55-B55,IF(B55&gt;C55,24-(B55-C55))))</f>
        <v>0</v>
      </c>
      <c r="T51" s="162">
        <f>IF(OR(B55="",C55=""),0,(HOUR(S51)*60)+MINUTE(S51)-D55)</f>
        <v>0</v>
      </c>
      <c r="U51" s="161">
        <f>TIME(0,T51,0)</f>
        <v>0</v>
      </c>
      <c r="V51" s="162">
        <f>(HOUR(U51)*10)+IF(AND(MINUTE(U51)&gt;0,MINUTE(U51)&lt;=6),1,IF(AND(MINUTE(U51)&gt;6,MINUTE(U51)&lt;=12),2,IF(AND(MINUTE(U51)&gt;12,MINUTE(U51)&lt;=18),3,IF(AND(MINUTE(U51)&gt;18,MINUTE(U51)&lt;=24),4,IF(AND(MINUTE(U51)&gt;24,MINUTE(U51)&lt;=30),5,IF(AND(MINUTE(U51)&gt;30,MINUTE(U51)&lt;=36),6,IF(AND(MINUTE(U51)&gt;36,MINUTE(U51)&lt;=42),7,IF(AND(MINUTE(U51)&gt;42,MINUTE(U51)&lt;=48),8,IF(AND(MINUTE(U51)&gt;48,MINUTE(U51)&lt;=54),9,IF(AND(MINUTE(U51)&gt;54,MINUTE(U51)&lt;=60),10,0))))))))))</f>
        <v>0</v>
      </c>
      <c r="W51" s="163">
        <f>IF(OR(B55&gt;=$V$1,B55&lt;$V$2),F55*0.2,(IF(ISNUMBER(MATCH(A55,AF33:AF69,0)),F55*0.2,0)))</f>
        <v>0</v>
      </c>
      <c r="X51" s="163" t="b">
        <f>IF(I55="Service",IF(I55="Service",IF(AND(F55&gt;0,F55&lt;=25),$W$1,0),0))</f>
        <v>0</v>
      </c>
      <c r="Y51" s="163" t="b">
        <f>IF(I55="Service",IF(I55="Service",IF(F55&gt;25,$W$2,0),0))</f>
        <v>0</v>
      </c>
      <c r="Z51" s="163" t="b">
        <f>IF(I55="Service",IF(I55="Service",IF(AND(F55&gt;0,F55&lt;=40),$W$2,0),0))</f>
        <v>0</v>
      </c>
      <c r="AA51" s="163" t="b">
        <f>IF(I55="Service",IF(I55="Service",IF(F55&gt;40,$W$3,0),0))</f>
        <v>0</v>
      </c>
      <c r="AB51" s="175" t="b">
        <f>IF(I55="Service",IF(AND(E55=1,F55=0),0,IF(AND(E55=1,F55&lt;=40),$Z$1,IF(AND(E55=1,F55&gt;40),$Z$2,IF(AND(E55=2,F55&lt;=40),$Z$1,IF(AND(E55=2,F55&gt;40),$Z$2,IF(AND(E55=3,F55&lt;=40),$Z$1,IF(AND(E55=3,F55&gt;40),$Z$2,IF(AND(E55=4,F55&lt;=40),$Z$1,IF(AND(E55=4,F55&gt;40),$Z$2,0))))))))))</f>
        <v>0</v>
      </c>
      <c r="AC51" s="176" t="b">
        <f>IF(I55="Service",IF(AND(E55=1,F55=0),0,IF(AND(E55=1,F55&lt;=40),$X$1,IF(AND(E55=1,F55&gt;40),$Y$1,IF(AND(E55=2,F55&lt;=40),$X$2,IF(AND(E55=2,F55&gt;40),$Y$2,IF(AND(E55=3,F55&lt;=40),$X$3,IF(AND(E55=3,F55&gt;40),$Y$3,IF(AND(E55=4,F55&lt;=40),$X$4,IF(AND(E55=4,F55&gt;40),$Y$4,0))))))))))</f>
        <v>0</v>
      </c>
    </row>
    <row r="52" ht="16.5" customHeight="1">
      <c r="A52" s="80"/>
      <c r="B52" s="69"/>
      <c r="C52" s="69"/>
      <c r="D52" s="70">
        <v>0</v>
      </c>
      <c r="E52" s="70">
        <v>1</v>
      </c>
      <c r="F52" s="71">
        <f>IF(P48=12,V48,0)</f>
        <v>0</v>
      </c>
      <c r="G52" s="72" t="s">
        <v>5</v>
      </c>
      <c r="H52" s="72"/>
      <c r="I52" s="73"/>
      <c r="J52" s="74"/>
      <c r="K52" s="74"/>
      <c r="L52" s="74"/>
      <c r="M52" s="11"/>
      <c r="N52" s="11"/>
      <c r="O52" s="75" t="s">
        <v>2</v>
      </c>
      <c r="P52" s="13">
        <f>IF(A56="",0,COUNTA(B56:E56,G56:N56))</f>
        <v>0</v>
      </c>
      <c r="S52" s="161">
        <f>IF(OR(B56="",C56=""),0,IF(C56&gt;B56,C56-B56,IF(B56&gt;C56,24-(B56-C56))))</f>
        <v>0</v>
      </c>
      <c r="T52" s="162">
        <f>IF(OR(B56="",C56=""),0,(HOUR(S52)*60)+MINUTE(S52)-D56)</f>
        <v>0</v>
      </c>
      <c r="U52" s="161">
        <f>TIME(0,T52,0)</f>
        <v>0</v>
      </c>
      <c r="V52" s="162">
        <f>(HOUR(U52)*10)+IF(AND(MINUTE(U52)&gt;0,MINUTE(U52)&lt;=6),1,IF(AND(MINUTE(U52)&gt;6,MINUTE(U52)&lt;=12),2,IF(AND(MINUTE(U52)&gt;12,MINUTE(U52)&lt;=18),3,IF(AND(MINUTE(U52)&gt;18,MINUTE(U52)&lt;=24),4,IF(AND(MINUTE(U52)&gt;24,MINUTE(U52)&lt;=30),5,IF(AND(MINUTE(U52)&gt;30,MINUTE(U52)&lt;=36),6,IF(AND(MINUTE(U52)&gt;36,MINUTE(U52)&lt;=42),7,IF(AND(MINUTE(U52)&gt;42,MINUTE(U52)&lt;=48),8,IF(AND(MINUTE(U52)&gt;48,MINUTE(U52)&lt;=54),9,IF(AND(MINUTE(U52)&gt;54,MINUTE(U52)&lt;=60),10,0))))))))))</f>
        <v>0</v>
      </c>
      <c r="W52" s="163">
        <f>IF(OR(B56&gt;=$V$1,B56&lt;$V$2),F56*0.2,(IF(ISNUMBER(MATCH(A56,AF34:AF70,0)),F56*0.2,0)))</f>
        <v>0</v>
      </c>
      <c r="X52" s="163" t="b">
        <f>IF(I56="Service",IF(I56="Service",IF(AND(F56&gt;0,F56&lt;=25),$W$1,0),0))</f>
        <v>0</v>
      </c>
      <c r="Y52" s="163" t="b">
        <f>IF(I56="Service",IF(I56="Service",IF(F56&gt;25,$W$2,0),0))</f>
        <v>0</v>
      </c>
      <c r="Z52" s="163" t="b">
        <f>IF(I56="Service",IF(I56="Service",IF(AND(F56&gt;0,F56&lt;=40),$W$2,0),0))</f>
        <v>0</v>
      </c>
      <c r="AA52" s="163" t="b">
        <f>IF(I56="Service",IF(I56="Service",IF(F56&gt;40,$W$3,0),0))</f>
        <v>0</v>
      </c>
      <c r="AB52" s="175" t="b">
        <f>IF(I56="Service",IF(AND(E56=1,F56=0),0,IF(AND(E56=1,F56&lt;=40),$Z$1,IF(AND(E56=1,F56&gt;40),$Z$2,IF(AND(E56=2,F56&lt;=40),$Z$1,IF(AND(E56=2,F56&gt;40),$Z$2,IF(AND(E56=3,F56&lt;=40),$Z$1,IF(AND(E56=3,F56&gt;40),$Z$2,IF(AND(E56=4,F56&lt;=40),$Z$1,IF(AND(E56=4,F56&gt;40),$Z$2,0))))))))))</f>
        <v>0</v>
      </c>
      <c r="AC52" s="176" t="b">
        <f>IF(I56="Service",IF(AND(E56=1,F56=0),0,IF(AND(E56=1,F56&lt;=40),$X$1,IF(AND(E56=1,F56&gt;40),$Y$1,IF(AND(E56=2,F56&lt;=40),$X$2,IF(AND(E56=2,F56&gt;40),$Y$2,IF(AND(E56=3,F56&lt;=40),$X$3,IF(AND(E56=3,F56&gt;40),$Y$3,IF(AND(E56=4,F56&lt;=40),$X$4,IF(AND(E56=4,F56&gt;40),$Y$4,0))))))))))</f>
        <v>0</v>
      </c>
      <c r="AD52" s="165"/>
      <c r="AE52" s="165"/>
      <c r="AF52" s="165"/>
    </row>
    <row r="53" ht="16.5" customHeight="1">
      <c r="A53" s="80"/>
      <c r="B53" s="69"/>
      <c r="C53" s="69"/>
      <c r="D53" s="70">
        <v>0</v>
      </c>
      <c r="E53" s="70">
        <v>1</v>
      </c>
      <c r="F53" s="71">
        <f>IF(P49=12,V49,0)</f>
        <v>0</v>
      </c>
      <c r="G53" s="72" t="s">
        <v>5</v>
      </c>
      <c r="H53" s="72"/>
      <c r="I53" s="73"/>
      <c r="J53" s="74"/>
      <c r="K53" s="74"/>
      <c r="L53" s="74"/>
      <c r="M53" s="11"/>
      <c r="N53" s="11"/>
      <c r="O53" s="75" t="s">
        <v>2</v>
      </c>
      <c r="P53" s="13">
        <f>IF(A57="",0,COUNTA(B57:E57,G57:N57))</f>
        <v>0</v>
      </c>
      <c r="S53" s="161">
        <f>IF(OR(B57="",C57=""),0,IF(C57&gt;B57,C57-B57,IF(B57&gt;C57,24-(B57-C57))))</f>
        <v>0</v>
      </c>
      <c r="T53" s="162">
        <f>IF(OR(B57="",C57=""),0,(HOUR(S53)*60)+MINUTE(S53)-D57)</f>
        <v>0</v>
      </c>
      <c r="U53" s="161">
        <f>TIME(0,T53,0)</f>
        <v>0</v>
      </c>
      <c r="V53" s="162">
        <f>(HOUR(U53)*10)+IF(AND(MINUTE(U53)&gt;0,MINUTE(U53)&lt;=6),1,IF(AND(MINUTE(U53)&gt;6,MINUTE(U53)&lt;=12),2,IF(AND(MINUTE(U53)&gt;12,MINUTE(U53)&lt;=18),3,IF(AND(MINUTE(U53)&gt;18,MINUTE(U53)&lt;=24),4,IF(AND(MINUTE(U53)&gt;24,MINUTE(U53)&lt;=30),5,IF(AND(MINUTE(U53)&gt;30,MINUTE(U53)&lt;=36),6,IF(AND(MINUTE(U53)&gt;36,MINUTE(U53)&lt;=42),7,IF(AND(MINUTE(U53)&gt;42,MINUTE(U53)&lt;=48),8,IF(AND(MINUTE(U53)&gt;48,MINUTE(U53)&lt;=54),9,IF(AND(MINUTE(U53)&gt;54,MINUTE(U53)&lt;=60),10,0))))))))))</f>
        <v>0</v>
      </c>
      <c r="W53" s="163">
        <f>IF(OR(B57&gt;=$V$1,B57&lt;$V$2),F57*0.2,(IF(ISNUMBER(MATCH(A57,AF35:AF71,0)),F57*0.2,0)))</f>
        <v>0</v>
      </c>
      <c r="X53" s="163" t="b">
        <f>IF(I57="Service",IF(I57="Service",IF(AND(F57&gt;0,F57&lt;=25),$W$1,0),0))</f>
        <v>0</v>
      </c>
      <c r="Y53" s="163" t="b">
        <f>IF(I57="Service",IF(I57="Service",IF(F57&gt;25,$W$2,0),0))</f>
        <v>0</v>
      </c>
      <c r="Z53" s="163" t="b">
        <f>IF(I57="Service",IF(I57="Service",IF(AND(F57&gt;0,F57&lt;=40),$W$2,0),0))</f>
        <v>0</v>
      </c>
      <c r="AA53" s="163" t="b">
        <f>IF(I57="Service",IF(I57="Service",IF(F57&gt;40,$W$3,0),0))</f>
        <v>0</v>
      </c>
      <c r="AB53" s="175" t="b">
        <f>IF(I57="Service",IF(AND(E57=1,F57=0),0,IF(AND(E57=1,F57&lt;=40),$Z$1,IF(AND(E57=1,F57&gt;40),$Z$2,IF(AND(E57=2,F57&lt;=40),$Z$1,IF(AND(E57=2,F57&gt;40),$Z$2,IF(AND(E57=3,F57&lt;=40),$Z$1,IF(AND(E57=3,F57&gt;40),$Z$2,IF(AND(E57=4,F57&lt;=40),$Z$1,IF(AND(E57=4,F57&gt;40),$Z$2,0))))))))))</f>
        <v>0</v>
      </c>
      <c r="AC53" s="176" t="b">
        <f>IF(I57="Service",IF(AND(E57=1,F57=0),0,IF(AND(E57=1,F57&lt;=40),$X$1,IF(AND(E57=1,F57&gt;40),$Y$1,IF(AND(E57=2,F57&lt;=40),$X$2,IF(AND(E57=2,F57&gt;40),$Y$2,IF(AND(E57=3,F57&lt;=40),$X$3,IF(AND(E57=3,F57&gt;40),$Y$3,IF(AND(E57=4,F57&lt;=40),$X$4,IF(AND(E57=4,F57&gt;40),$Y$4,0))))))))))</f>
        <v>0</v>
      </c>
      <c r="AD53" s="165"/>
      <c r="AE53" s="165"/>
      <c r="AF53" s="165"/>
    </row>
    <row r="54" ht="16.5" customHeight="1">
      <c r="A54" s="80"/>
      <c r="B54" s="69"/>
      <c r="C54" s="69"/>
      <c r="D54" s="70">
        <v>0</v>
      </c>
      <c r="E54" s="70">
        <v>1</v>
      </c>
      <c r="F54" s="71">
        <f>IF(P50=12,V50,0)</f>
        <v>0</v>
      </c>
      <c r="G54" s="72" t="s">
        <v>5</v>
      </c>
      <c r="H54" s="72"/>
      <c r="I54" s="73"/>
      <c r="J54" s="74"/>
      <c r="K54" s="74"/>
      <c r="L54" s="74"/>
      <c r="M54" s="11"/>
      <c r="N54" s="11"/>
      <c r="O54" s="75" t="s">
        <v>2</v>
      </c>
      <c r="P54" s="13">
        <f>IF(A58="",0,COUNTA(B58:E58,G58:N58))</f>
        <v>0</v>
      </c>
      <c r="S54" s="161">
        <f>IF(OR(B58="",C58=""),0,IF(C58&gt;B58,C58-B58,IF(B58&gt;C58,24-(B58-C58))))</f>
        <v>0</v>
      </c>
      <c r="T54" s="162">
        <f>IF(OR(B58="",C58=""),0,(HOUR(S54)*60)+MINUTE(S54)-D58)</f>
        <v>0</v>
      </c>
      <c r="U54" s="161">
        <f>TIME(0,T54,0)</f>
        <v>0</v>
      </c>
      <c r="V54" s="162">
        <f>(HOUR(U54)*10)+IF(AND(MINUTE(U54)&gt;0,MINUTE(U54)&lt;=6),1,IF(AND(MINUTE(U54)&gt;6,MINUTE(U54)&lt;=12),2,IF(AND(MINUTE(U54)&gt;12,MINUTE(U54)&lt;=18),3,IF(AND(MINUTE(U54)&gt;18,MINUTE(U54)&lt;=24),4,IF(AND(MINUTE(U54)&gt;24,MINUTE(U54)&lt;=30),5,IF(AND(MINUTE(U54)&gt;30,MINUTE(U54)&lt;=36),6,IF(AND(MINUTE(U54)&gt;36,MINUTE(U54)&lt;=42),7,IF(AND(MINUTE(U54)&gt;42,MINUTE(U54)&lt;=48),8,IF(AND(MINUTE(U54)&gt;48,MINUTE(U54)&lt;=54),9,IF(AND(MINUTE(U54)&gt;54,MINUTE(U54)&lt;=60),10,0))))))))))</f>
        <v>0</v>
      </c>
      <c r="W54" s="163">
        <f>IF(OR(B58&gt;=$V$1,B58&lt;$V$2),F58*0.2,(IF(ISNUMBER(MATCH(A58,AF36:AF72,0)),F58*0.2,0)))</f>
        <v>0</v>
      </c>
      <c r="X54" s="163" t="b">
        <f>IF(I58="Service",IF(I58="Service",IF(AND(F58&gt;0,F58&lt;=25),$W$1,0),0))</f>
        <v>0</v>
      </c>
      <c r="Y54" s="163" t="b">
        <f>IF(I58="Service",IF(I58="Service",IF(F58&gt;25,$W$2,0),0))</f>
        <v>0</v>
      </c>
      <c r="Z54" s="163" t="b">
        <f>IF(I58="Service",IF(I58="Service",IF(AND(F58&gt;0,F58&lt;=40),$W$2,0),0))</f>
        <v>0</v>
      </c>
      <c r="AA54" s="163" t="b">
        <f>IF(I58="Service",IF(I58="Service",IF(F58&gt;40,$W$3,0),0))</f>
        <v>0</v>
      </c>
      <c r="AB54" s="175" t="b">
        <f>IF(I58="Service",IF(AND(E58=1,F58=0),0,IF(AND(E58=1,F58&lt;=40),$Z$1,IF(AND(E58=1,F58&gt;40),$Z$2,IF(AND(E58=2,F58&lt;=40),$Z$1,IF(AND(E58=2,F58&gt;40),$Z$2,IF(AND(E58=3,F58&lt;=40),$Z$1,IF(AND(E58=3,F58&gt;40),$Z$2,IF(AND(E58=4,F58&lt;=40),$Z$1,IF(AND(E58=4,F58&gt;40),$Z$2,0))))))))))</f>
        <v>0</v>
      </c>
      <c r="AC54" s="176" t="b">
        <f>IF(I58="Service",IF(AND(E58=1,F58=0),0,IF(AND(E58=1,F58&lt;=40),$X$1,IF(AND(E58=1,F58&gt;40),$Y$1,IF(AND(E58=2,F58&lt;=40),$X$2,IF(AND(E58=2,F58&gt;40),$Y$2,IF(AND(E58=3,F58&lt;=40),$X$3,IF(AND(E58=3,F58&gt;40),$Y$3,IF(AND(E58=4,F58&lt;=40),$X$4,IF(AND(E58=4,F58&gt;40),$Y$4,0))))))))))</f>
        <v>0</v>
      </c>
      <c r="AD54" s="165"/>
      <c r="AE54" s="165"/>
      <c r="AF54" s="165"/>
    </row>
    <row r="55" ht="16.5" customHeight="1">
      <c r="A55" s="80"/>
      <c r="B55" s="69"/>
      <c r="C55" s="69"/>
      <c r="D55" s="70">
        <v>0</v>
      </c>
      <c r="E55" s="70">
        <v>1</v>
      </c>
      <c r="F55" s="71">
        <f>IF(P51=12,V51,0)</f>
        <v>0</v>
      </c>
      <c r="G55" s="72" t="s">
        <v>5</v>
      </c>
      <c r="H55" s="72"/>
      <c r="I55" s="73"/>
      <c r="J55" s="74"/>
      <c r="K55" s="74"/>
      <c r="L55" s="74"/>
      <c r="M55" s="11"/>
      <c r="N55" s="11"/>
      <c r="O55" s="75" t="s">
        <v>2</v>
      </c>
      <c r="P55" s="13">
        <f>IF(A59="",0,COUNTA(B59:E59,G59:N59))</f>
        <v>0</v>
      </c>
      <c r="R55" s="174"/>
      <c r="S55" s="161">
        <f>IF(OR(B59="",C59=""),0,IF(C59&gt;B59,C59-B59,IF(B59&gt;C59,24-(B59-C59))))</f>
        <v>0</v>
      </c>
      <c r="T55" s="162">
        <f>IF(OR(B59="",C59=""),0,(HOUR(S55)*60)+MINUTE(S55)-D59)</f>
        <v>0</v>
      </c>
      <c r="U55" s="161">
        <f>TIME(0,T55,0)</f>
        <v>0</v>
      </c>
      <c r="V55" s="162">
        <f>(HOUR(U55)*10)+IF(AND(MINUTE(U55)&gt;0,MINUTE(U55)&lt;=6),1,IF(AND(MINUTE(U55)&gt;6,MINUTE(U55)&lt;=12),2,IF(AND(MINUTE(U55)&gt;12,MINUTE(U55)&lt;=18),3,IF(AND(MINUTE(U55)&gt;18,MINUTE(U55)&lt;=24),4,IF(AND(MINUTE(U55)&gt;24,MINUTE(U55)&lt;=30),5,IF(AND(MINUTE(U55)&gt;30,MINUTE(U55)&lt;=36),6,IF(AND(MINUTE(U55)&gt;36,MINUTE(U55)&lt;=42),7,IF(AND(MINUTE(U55)&gt;42,MINUTE(U55)&lt;=48),8,IF(AND(MINUTE(U55)&gt;48,MINUTE(U55)&lt;=54),9,IF(AND(MINUTE(U55)&gt;54,MINUTE(U55)&lt;=60),10,0))))))))))</f>
        <v>0</v>
      </c>
      <c r="W55" s="163">
        <f>IF(OR(B59&gt;=$V$1,B59&lt;$V$2),F59*0.2,(IF(ISNUMBER(MATCH(A59,AF37:AF73,0)),F59*0.2,0)))</f>
        <v>0</v>
      </c>
      <c r="X55" s="163" t="b">
        <f>IF(I59="Service",IF(I59="Service",IF(AND(F59&gt;0,F59&lt;=25),$W$1,0),0))</f>
        <v>0</v>
      </c>
      <c r="Y55" s="163" t="b">
        <f>IF(I59="Service",IF(I59="Service",IF(F59&gt;25,$W$2,0),0))</f>
        <v>0</v>
      </c>
      <c r="Z55" s="163" t="b">
        <f>IF(I59="Service",IF(I59="Service",IF(AND(F59&gt;0,F59&lt;=40),$W$2,0),0))</f>
        <v>0</v>
      </c>
      <c r="AA55" s="163" t="b">
        <f>IF(I59="Service",IF(I59="Service",IF(F59&gt;40,$W$3,0),0))</f>
        <v>0</v>
      </c>
      <c r="AB55" s="175" t="b">
        <f>IF(I59="Service",IF(AND(E59=1,F59=0),0,IF(AND(E59=1,F59&lt;=40),$Z$1,IF(AND(E59=1,F59&gt;40),$Z$2,IF(AND(E59=2,F59&lt;=40),$Z$1,IF(AND(E59=2,F59&gt;40),$Z$2,IF(AND(E59=3,F59&lt;=40),$Z$1,IF(AND(E59=3,F59&gt;40),$Z$2,IF(AND(E59=4,F59&lt;=40),$Z$1,IF(AND(E59=4,F59&gt;40),$Z$2,0))))))))))</f>
        <v>0</v>
      </c>
      <c r="AC55" s="176" t="b">
        <f>IF(I59="Service",IF(AND(E59=1,F59=0),0,IF(AND(E59=1,F59&lt;=40),$X$1,IF(AND(E59=1,F59&gt;40),$Y$1,IF(AND(E59=2,F59&lt;=40),$X$2,IF(AND(E59=2,F59&gt;40),$Y$2,IF(AND(E59=3,F59&lt;=40),$X$3,IF(AND(E59=3,F59&gt;40),$Y$3,IF(AND(E59=4,F59&lt;=40),$X$4,IF(AND(E59=4,F59&gt;40),$Y$4,0))))))))))</f>
        <v>0</v>
      </c>
    </row>
    <row r="56" ht="16.5" customHeight="1">
      <c r="A56" s="80"/>
      <c r="B56" s="69"/>
      <c r="C56" s="69"/>
      <c r="D56" s="70">
        <v>0</v>
      </c>
      <c r="E56" s="70">
        <v>1</v>
      </c>
      <c r="F56" s="71">
        <f>IF(P52=12,V52,0)</f>
        <v>0</v>
      </c>
      <c r="G56" s="72" t="s">
        <v>5</v>
      </c>
      <c r="H56" s="72"/>
      <c r="I56" s="73"/>
      <c r="J56" s="74"/>
      <c r="K56" s="74"/>
      <c r="L56" s="74"/>
      <c r="M56" s="11"/>
      <c r="N56" s="11"/>
      <c r="O56" s="75" t="s">
        <v>2</v>
      </c>
      <c r="P56" s="13">
        <f>IF(A60="",0,COUNTA(B60:E60,G60:N60))</f>
        <v>0</v>
      </c>
      <c r="S56" s="161">
        <f>IF(OR(B60="",C60=""),0,IF(C60&gt;B60,C60-B60,IF(B60&gt;C60,24-(B60-C60))))</f>
        <v>0</v>
      </c>
      <c r="T56" s="162">
        <f>IF(OR(B60="",C60=""),0,(HOUR(S56)*60)+MINUTE(S56)-D60)</f>
        <v>0</v>
      </c>
      <c r="U56" s="161">
        <f>TIME(0,T56,0)</f>
        <v>0</v>
      </c>
      <c r="V56" s="162">
        <f>(HOUR(U56)*10)+IF(AND(MINUTE(U56)&gt;0,MINUTE(U56)&lt;=6),1,IF(AND(MINUTE(U56)&gt;6,MINUTE(U56)&lt;=12),2,IF(AND(MINUTE(U56)&gt;12,MINUTE(U56)&lt;=18),3,IF(AND(MINUTE(U56)&gt;18,MINUTE(U56)&lt;=24),4,IF(AND(MINUTE(U56)&gt;24,MINUTE(U56)&lt;=30),5,IF(AND(MINUTE(U56)&gt;30,MINUTE(U56)&lt;=36),6,IF(AND(MINUTE(U56)&gt;36,MINUTE(U56)&lt;=42),7,IF(AND(MINUTE(U56)&gt;42,MINUTE(U56)&lt;=48),8,IF(AND(MINUTE(U56)&gt;48,MINUTE(U56)&lt;=54),9,IF(AND(MINUTE(U56)&gt;54,MINUTE(U56)&lt;=60),10,0))))))))))</f>
        <v>0</v>
      </c>
      <c r="W56" s="163">
        <f>IF(OR(B60&gt;=$V$1,B60&lt;$V$2),F60*0.2,(IF(ISNUMBER(MATCH(A60,AF38:AF74,0)),F60*0.2,0)))</f>
        <v>0</v>
      </c>
      <c r="X56" s="163" t="b">
        <f>IF(I60="Service",IF(I60="Service",IF(AND(F60&gt;0,F60&lt;=25),$W$1,0),0))</f>
        <v>0</v>
      </c>
      <c r="Y56" s="163" t="b">
        <f>IF(I60="Service",IF(I60="Service",IF(F60&gt;25,$W$2,0),0))</f>
        <v>0</v>
      </c>
      <c r="Z56" s="163" t="b">
        <f>IF(I60="Service",IF(I60="Service",IF(AND(F60&gt;0,F60&lt;=40),$W$2,0),0))</f>
        <v>0</v>
      </c>
      <c r="AA56" s="163" t="b">
        <f>IF(I60="Service",IF(I60="Service",IF(F60&gt;40,$W$3,0),0))</f>
        <v>0</v>
      </c>
      <c r="AB56" s="175" t="b">
        <f>IF(I60="Service",IF(AND(E60=1,F60=0),0,IF(AND(E60=1,F60&lt;=40),$Z$1,IF(AND(E60=1,F60&gt;40),$Z$2,IF(AND(E60=2,F60&lt;=40),$Z$1,IF(AND(E60=2,F60&gt;40),$Z$2,IF(AND(E60=3,F60&lt;=40),$Z$1,IF(AND(E60=3,F60&gt;40),$Z$2,IF(AND(E60=4,F60&lt;=40),$Z$1,IF(AND(E60=4,F60&gt;40),$Z$2,0))))))))))</f>
        <v>0</v>
      </c>
      <c r="AC56" s="176" t="b">
        <f>IF(I60="Service",IF(AND(E60=1,F60=0),0,IF(AND(E60=1,F60&lt;=40),$X$1,IF(AND(E60=1,F60&gt;40),$Y$1,IF(AND(E60=2,F60&lt;=40),$X$2,IF(AND(E60=2,F60&gt;40),$Y$2,IF(AND(E60=3,F60&lt;=40),$X$3,IF(AND(E60=3,F60&gt;40),$Y$3,IF(AND(E60=4,F60&lt;=40),$X$4,IF(AND(E60=4,F60&gt;40),$Y$4,0))))))))))</f>
        <v>0</v>
      </c>
    </row>
    <row r="57" ht="16.5" customHeight="1">
      <c r="A57" s="80"/>
      <c r="B57" s="69"/>
      <c r="C57" s="69"/>
      <c r="D57" s="70">
        <v>0</v>
      </c>
      <c r="E57" s="70">
        <v>1</v>
      </c>
      <c r="F57" s="71">
        <f>IF(P53=12,V53,0)</f>
        <v>0</v>
      </c>
      <c r="G57" s="72" t="s">
        <v>5</v>
      </c>
      <c r="H57" s="72"/>
      <c r="I57" s="73"/>
      <c r="J57" s="74"/>
      <c r="K57" s="74"/>
      <c r="L57" s="74"/>
      <c r="M57" s="11"/>
      <c r="N57" s="11"/>
      <c r="O57" s="75" t="s">
        <v>2</v>
      </c>
      <c r="P57" s="13">
        <f>IF(A61="",0,COUNTA(B61:E61,G61:N61))</f>
        <v>0</v>
      </c>
      <c r="S57" s="161">
        <f>IF(OR(B61="",C61=""),0,IF(C61&gt;B61,C61-B61,IF(B61&gt;C61,24-(B61-C61))))</f>
        <v>0</v>
      </c>
      <c r="T57" s="162">
        <f>IF(OR(B61="",C61=""),0,(HOUR(S57)*60)+MINUTE(S57)-D61)</f>
        <v>0</v>
      </c>
      <c r="U57" s="161">
        <f>TIME(0,T57,0)</f>
        <v>0</v>
      </c>
      <c r="V57" s="162">
        <f>(HOUR(U57)*10)+IF(AND(MINUTE(U57)&gt;0,MINUTE(U57)&lt;=6),1,IF(AND(MINUTE(U57)&gt;6,MINUTE(U57)&lt;=12),2,IF(AND(MINUTE(U57)&gt;12,MINUTE(U57)&lt;=18),3,IF(AND(MINUTE(U57)&gt;18,MINUTE(U57)&lt;=24),4,IF(AND(MINUTE(U57)&gt;24,MINUTE(U57)&lt;=30),5,IF(AND(MINUTE(U57)&gt;30,MINUTE(U57)&lt;=36),6,IF(AND(MINUTE(U57)&gt;36,MINUTE(U57)&lt;=42),7,IF(AND(MINUTE(U57)&gt;42,MINUTE(U57)&lt;=48),8,IF(AND(MINUTE(U57)&gt;48,MINUTE(U57)&lt;=54),9,IF(AND(MINUTE(U57)&gt;54,MINUTE(U57)&lt;=60),10,0))))))))))</f>
        <v>0</v>
      </c>
      <c r="W57" s="163">
        <f>IF(OR(B61&gt;=$V$1,B61&lt;$V$2),F61*0.2,(IF(ISNUMBER(MATCH(A61,AF39:AF75,0)),F61*0.2,0)))</f>
        <v>0</v>
      </c>
      <c r="X57" s="163" t="b">
        <f>IF(I61="Service",IF(I61="Service",IF(AND(F61&gt;0,F61&lt;=25),$W$1,0),0))</f>
        <v>0</v>
      </c>
      <c r="Y57" s="163" t="b">
        <f>IF(I61="Service",IF(I61="Service",IF(F61&gt;25,$W$2,0),0))</f>
        <v>0</v>
      </c>
      <c r="Z57" s="163" t="b">
        <f>IF(I61="Service",IF(I61="Service",IF(AND(F61&gt;0,F61&lt;=40),$W$2,0),0))</f>
        <v>0</v>
      </c>
      <c r="AA57" s="163" t="b">
        <f>IF(I61="Service",IF(I61="Service",IF(F61&gt;40,$W$3,0),0))</f>
        <v>0</v>
      </c>
      <c r="AB57" s="175" t="b">
        <f>IF(I61="Service",IF(AND(E61=1,F61=0),0,IF(AND(E61=1,F61&lt;=40),$Z$1,IF(AND(E61=1,F61&gt;40),$Z$2,IF(AND(E61=2,F61&lt;=40),$Z$1,IF(AND(E61=2,F61&gt;40),$Z$2,IF(AND(E61=3,F61&lt;=40),$Z$1,IF(AND(E61=3,F61&gt;40),$Z$2,IF(AND(E61=4,F61&lt;=40),$Z$1,IF(AND(E61=4,F61&gt;40),$Z$2,0))))))))))</f>
        <v>0</v>
      </c>
      <c r="AC57" s="176" t="b">
        <f>IF(I61="Service",IF(AND(E61=1,F61=0),0,IF(AND(E61=1,F61&lt;=40),$X$1,IF(AND(E61=1,F61&gt;40),$Y$1,IF(AND(E61=2,F61&lt;=40),$X$2,IF(AND(E61=2,F61&gt;40),$Y$2,IF(AND(E61=3,F61&lt;=40),$X$3,IF(AND(E61=3,F61&gt;40),$Y$3,IF(AND(E61=4,F61&lt;=40),$X$4,IF(AND(E61=4,F61&gt;40),$Y$4,0))))))))))</f>
        <v>0</v>
      </c>
    </row>
    <row r="58" ht="16.5" customHeight="1">
      <c r="A58" s="80"/>
      <c r="B58" s="69"/>
      <c r="C58" s="69"/>
      <c r="D58" s="70">
        <v>0</v>
      </c>
      <c r="E58" s="70">
        <v>1</v>
      </c>
      <c r="F58" s="71">
        <f>IF(P54=12,V54,0)</f>
        <v>0</v>
      </c>
      <c r="G58" s="72" t="s">
        <v>5</v>
      </c>
      <c r="H58" s="72"/>
      <c r="I58" s="73"/>
      <c r="J58" s="74"/>
      <c r="K58" s="74"/>
      <c r="L58" s="74"/>
      <c r="M58" s="11"/>
      <c r="N58" s="11"/>
      <c r="O58" s="75" t="s">
        <v>2</v>
      </c>
      <c r="P58" s="13">
        <f>IF(A62="",0,COUNTA(B62:E62,G62:N62))</f>
        <v>0</v>
      </c>
      <c r="S58" s="161">
        <f>IF(OR(B62="",C62=""),0,IF(C62&gt;B62,C62-B62,IF(B62&gt;C62,24-(B62-C62))))</f>
        <v>0</v>
      </c>
      <c r="T58" s="162">
        <f>IF(OR(B62="",C62=""),0,(HOUR(S58)*60)+MINUTE(S58)-D62)</f>
        <v>0</v>
      </c>
      <c r="U58" s="161">
        <f>TIME(0,T58,0)</f>
        <v>0</v>
      </c>
      <c r="V58" s="162">
        <f>(HOUR(U58)*10)+IF(AND(MINUTE(U58)&gt;0,MINUTE(U58)&lt;=6),1,IF(AND(MINUTE(U58)&gt;6,MINUTE(U58)&lt;=12),2,IF(AND(MINUTE(U58)&gt;12,MINUTE(U58)&lt;=18),3,IF(AND(MINUTE(U58)&gt;18,MINUTE(U58)&lt;=24),4,IF(AND(MINUTE(U58)&gt;24,MINUTE(U58)&lt;=30),5,IF(AND(MINUTE(U58)&gt;30,MINUTE(U58)&lt;=36),6,IF(AND(MINUTE(U58)&gt;36,MINUTE(U58)&lt;=42),7,IF(AND(MINUTE(U58)&gt;42,MINUTE(U58)&lt;=48),8,IF(AND(MINUTE(U58)&gt;48,MINUTE(U58)&lt;=54),9,IF(AND(MINUTE(U58)&gt;54,MINUTE(U58)&lt;=60),10,0))))))))))</f>
        <v>0</v>
      </c>
      <c r="W58" s="163">
        <f>IF(OR(B62&gt;=$V$1,B62&lt;$V$2),F62*0.2,(IF(ISNUMBER(MATCH(A62,AF40:AF76,0)),F62*0.2,0)))</f>
        <v>0</v>
      </c>
      <c r="X58" s="163" t="b">
        <f>IF(I62="Service",IF(I62="Service",IF(AND(F62&gt;0,F62&lt;=25),$W$1,0),0))</f>
        <v>0</v>
      </c>
      <c r="Y58" s="163" t="b">
        <f>IF(I62="Service",IF(I62="Service",IF(F62&gt;25,$W$2,0),0))</f>
        <v>0</v>
      </c>
      <c r="Z58" s="163" t="b">
        <f>IF(I62="Service",IF(I62="Service",IF(AND(F62&gt;0,F62&lt;=40),$W$2,0),0))</f>
        <v>0</v>
      </c>
      <c r="AA58" s="163" t="b">
        <f>IF(I62="Service",IF(I62="Service",IF(F62&gt;40,$W$3,0),0))</f>
        <v>0</v>
      </c>
      <c r="AB58" s="175" t="b">
        <f>IF(I62="Service",IF(AND(E62=1,F62=0),0,IF(AND(E62=1,F62&lt;=40),$Z$1,IF(AND(E62=1,F62&gt;40),$Z$2,IF(AND(E62=2,F62&lt;=40),$Z$1,IF(AND(E62=2,F62&gt;40),$Z$2,IF(AND(E62=3,F62&lt;=40),$Z$1,IF(AND(E62=3,F62&gt;40),$Z$2,IF(AND(E62=4,F62&lt;=40),$Z$1,IF(AND(E62=4,F62&gt;40),$Z$2,0))))))))))</f>
        <v>0</v>
      </c>
      <c r="AC58" s="176" t="b">
        <f>IF(I62="Service",IF(AND(E62=1,F62=0),0,IF(AND(E62=1,F62&lt;=40),$X$1,IF(AND(E62=1,F62&gt;40),$Y$1,IF(AND(E62=2,F62&lt;=40),$X$2,IF(AND(E62=2,F62&gt;40),$Y$2,IF(AND(E62=3,F62&lt;=40),$X$3,IF(AND(E62=3,F62&gt;40),$Y$3,IF(AND(E62=4,F62&lt;=40),$X$4,IF(AND(E62=4,F62&gt;40),$Y$4,0))))))))))</f>
        <v>0</v>
      </c>
      <c r="AD58" s="165"/>
      <c r="AE58" s="165"/>
      <c r="AF58" s="165"/>
    </row>
    <row r="59" ht="16.5" customHeight="1">
      <c r="A59" s="80"/>
      <c r="B59" s="69"/>
      <c r="C59" s="69"/>
      <c r="D59" s="70">
        <v>0</v>
      </c>
      <c r="E59" s="70">
        <v>1</v>
      </c>
      <c r="F59" s="71">
        <f>IF(P55=12,V55,0)</f>
        <v>0</v>
      </c>
      <c r="G59" s="72" t="s">
        <v>5</v>
      </c>
      <c r="H59" s="72"/>
      <c r="I59" s="73"/>
      <c r="J59" s="74"/>
      <c r="K59" s="74"/>
      <c r="L59" s="74"/>
      <c r="M59" s="11"/>
      <c r="N59" s="11"/>
      <c r="O59" s="75" t="s">
        <v>2</v>
      </c>
      <c r="P59" s="13">
        <f>IF(A63="",0,COUNTA(B63:E63,G63:N63))</f>
        <v>0</v>
      </c>
      <c r="S59" s="161">
        <f>IF(OR(B63="",C63=""),0,IF(C63&gt;B63,C63-B63,IF(B63&gt;C63,24-(B63-C63))))</f>
        <v>0</v>
      </c>
      <c r="T59" s="162">
        <f>IF(OR(B63="",C63=""),0,(HOUR(S59)*60)+MINUTE(S59)-D63)</f>
        <v>0</v>
      </c>
      <c r="U59" s="161">
        <f>TIME(0,T59,0)</f>
        <v>0</v>
      </c>
      <c r="V59" s="162">
        <f>(HOUR(U59)*10)+IF(AND(MINUTE(U59)&gt;0,MINUTE(U59)&lt;=6),1,IF(AND(MINUTE(U59)&gt;6,MINUTE(U59)&lt;=12),2,IF(AND(MINUTE(U59)&gt;12,MINUTE(U59)&lt;=18),3,IF(AND(MINUTE(U59)&gt;18,MINUTE(U59)&lt;=24),4,IF(AND(MINUTE(U59)&gt;24,MINUTE(U59)&lt;=30),5,IF(AND(MINUTE(U59)&gt;30,MINUTE(U59)&lt;=36),6,IF(AND(MINUTE(U59)&gt;36,MINUTE(U59)&lt;=42),7,IF(AND(MINUTE(U59)&gt;42,MINUTE(U59)&lt;=48),8,IF(AND(MINUTE(U59)&gt;48,MINUTE(U59)&lt;=54),9,IF(AND(MINUTE(U59)&gt;54,MINUTE(U59)&lt;=60),10,0))))))))))</f>
        <v>0</v>
      </c>
      <c r="W59" s="163">
        <f>IF(OR(B63&gt;=$V$1,B63&lt;$V$2),F63*0.2,(IF(ISNUMBER(MATCH(A63,AF41:AF77,0)),F63*0.2,0)))</f>
        <v>0</v>
      </c>
      <c r="X59" s="163" t="b">
        <f>IF(I63="Service",IF(I63="Service",IF(AND(F63&gt;0,F63&lt;=25),$W$1,0),0))</f>
        <v>0</v>
      </c>
      <c r="Y59" s="163" t="b">
        <f>IF(I63="Service",IF(I63="Service",IF(F63&gt;25,$W$2,0),0))</f>
        <v>0</v>
      </c>
      <c r="Z59" s="163" t="b">
        <f>IF(I63="Service",IF(I63="Service",IF(AND(F63&gt;0,F63&lt;=40),$W$2,0),0))</f>
        <v>0</v>
      </c>
      <c r="AA59" s="163" t="b">
        <f>IF(I63="Service",IF(I63="Service",IF(F63&gt;40,$W$3,0),0))</f>
        <v>0</v>
      </c>
      <c r="AB59" s="175" t="b">
        <f>IF(I63="Service",IF(AND(E63=1,F63=0),0,IF(AND(E63=1,F63&lt;=40),$Z$1,IF(AND(E63=1,F63&gt;40),$Z$2,IF(AND(E63=2,F63&lt;=40),$Z$1,IF(AND(E63=2,F63&gt;40),$Z$2,IF(AND(E63=3,F63&lt;=40),$Z$1,IF(AND(E63=3,F63&gt;40),$Z$2,IF(AND(E63=4,F63&lt;=40),$Z$1,IF(AND(E63=4,F63&gt;40),$Z$2,0))))))))))</f>
        <v>0</v>
      </c>
      <c r="AC59" s="176" t="b">
        <f>IF(I63="Service",IF(AND(E63=1,F63=0),0,IF(AND(E63=1,F63&lt;=40),$X$1,IF(AND(E63=1,F63&gt;40),$Y$1,IF(AND(E63=2,F63&lt;=40),$X$2,IF(AND(E63=2,F63&gt;40),$Y$2,IF(AND(E63=3,F63&lt;=40),$X$3,IF(AND(E63=3,F63&gt;40),$Y$3,IF(AND(E63=4,F63&lt;=40),$X$4,IF(AND(E63=4,F63&gt;40),$Y$4,0))))))))))</f>
        <v>0</v>
      </c>
      <c r="AD59" s="165"/>
      <c r="AE59" s="165"/>
      <c r="AF59" s="165"/>
    </row>
    <row r="60" ht="16.5" customHeight="1">
      <c r="A60" s="80"/>
      <c r="B60" s="69"/>
      <c r="C60" s="69"/>
      <c r="D60" s="70">
        <v>0</v>
      </c>
      <c r="E60" s="70">
        <v>1</v>
      </c>
      <c r="F60" s="71">
        <f>IF(P56=12,V56,0)</f>
        <v>0</v>
      </c>
      <c r="G60" s="72" t="s">
        <v>5</v>
      </c>
      <c r="H60" s="72"/>
      <c r="I60" s="73"/>
      <c r="J60" s="74"/>
      <c r="K60" s="74"/>
      <c r="L60" s="74"/>
      <c r="M60" s="11"/>
      <c r="N60" s="11"/>
      <c r="O60" s="75" t="s">
        <v>2</v>
      </c>
      <c r="P60" s="13">
        <f>IF(A64="",0,COUNTA(B64:E64,G64:N64))</f>
        <v>0</v>
      </c>
      <c r="R60" s="174"/>
      <c r="S60" s="161">
        <f>IF(OR(B64="",C64=""),0,IF(C64&gt;B64,C64-B64,IF(B64&gt;C64,24-(B64-C64))))</f>
        <v>0</v>
      </c>
      <c r="T60" s="162">
        <f>IF(OR(B64="",C64=""),0,(HOUR(S60)*60)+MINUTE(S60)-D64)</f>
        <v>0</v>
      </c>
      <c r="U60" s="161">
        <f>TIME(0,T60,0)</f>
        <v>0</v>
      </c>
      <c r="V60" s="162">
        <f>(HOUR(U60)*10)+IF(AND(MINUTE(U60)&gt;0,MINUTE(U60)&lt;=6),1,IF(AND(MINUTE(U60)&gt;6,MINUTE(U60)&lt;=12),2,IF(AND(MINUTE(U60)&gt;12,MINUTE(U60)&lt;=18),3,IF(AND(MINUTE(U60)&gt;18,MINUTE(U60)&lt;=24),4,IF(AND(MINUTE(U60)&gt;24,MINUTE(U60)&lt;=30),5,IF(AND(MINUTE(U60)&gt;30,MINUTE(U60)&lt;=36),6,IF(AND(MINUTE(U60)&gt;36,MINUTE(U60)&lt;=42),7,IF(AND(MINUTE(U60)&gt;42,MINUTE(U60)&lt;=48),8,IF(AND(MINUTE(U60)&gt;48,MINUTE(U60)&lt;=54),9,IF(AND(MINUTE(U60)&gt;54,MINUTE(U60)&lt;=60),10,0))))))))))</f>
        <v>0</v>
      </c>
      <c r="W60" s="163">
        <f>IF(OR(B64&gt;=$V$1,B64&lt;$V$2),F64*0.2,(IF(ISNUMBER(MATCH(A64,AF42:AF78,0)),F64*0.2,0)))</f>
        <v>0</v>
      </c>
      <c r="X60" s="163" t="b">
        <f>IF(I64="Service",IF(I64="Service",IF(AND(F64&gt;0,F64&lt;=25),$W$1,0),0))</f>
        <v>0</v>
      </c>
      <c r="Y60" s="163" t="b">
        <f>IF(I64="Service",IF(I64="Service",IF(F64&gt;25,$W$2,0),0))</f>
        <v>0</v>
      </c>
      <c r="Z60" s="163" t="b">
        <f>IF(I64="Service",IF(I64="Service",IF(AND(F64&gt;0,F64&lt;=40),$W$2,0),0))</f>
        <v>0</v>
      </c>
      <c r="AA60" s="163" t="b">
        <f>IF(I64="Service",IF(I64="Service",IF(F64&gt;40,$W$3,0),0))</f>
        <v>0</v>
      </c>
      <c r="AB60" s="175" t="b">
        <f>IF(I64="Service",IF(AND(E64=1,F64=0),0,IF(AND(E64=1,F64&lt;=40),$Z$1,IF(AND(E64=1,F64&gt;40),$Z$2,IF(AND(E64=2,F64&lt;=40),$Z$1,IF(AND(E64=2,F64&gt;40),$Z$2,IF(AND(E64=3,F64&lt;=40),$Z$1,IF(AND(E64=3,F64&gt;40),$Z$2,IF(AND(E64=4,F64&lt;=40),$Z$1,IF(AND(E64=4,F64&gt;40),$Z$2,0))))))))))</f>
        <v>0</v>
      </c>
      <c r="AC60" s="176" t="b">
        <f>IF(I64="Service",IF(AND(E64=1,F64=0),0,IF(AND(E64=1,F64&lt;=40),$X$1,IF(AND(E64=1,F64&gt;40),$Y$1,IF(AND(E64=2,F64&lt;=40),$X$2,IF(AND(E64=2,F64&gt;40),$Y$2,IF(AND(E64=3,F64&lt;=40),$X$3,IF(AND(E64=3,F64&gt;40),$Y$3,IF(AND(E64=4,F64&lt;=40),$X$4,IF(AND(E64=4,F64&gt;40),$Y$4,0))))))))))</f>
        <v>0</v>
      </c>
    </row>
    <row r="61" ht="16.5" customHeight="1">
      <c r="A61" s="80"/>
      <c r="B61" s="69"/>
      <c r="C61" s="69"/>
      <c r="D61" s="70">
        <v>0</v>
      </c>
      <c r="E61" s="70">
        <v>1</v>
      </c>
      <c r="F61" s="71">
        <f>IF(P57=12,V57,0)</f>
        <v>0</v>
      </c>
      <c r="G61" s="72" t="s">
        <v>5</v>
      </c>
      <c r="H61" s="72"/>
      <c r="I61" s="73"/>
      <c r="J61" s="74"/>
      <c r="K61" s="74"/>
      <c r="L61" s="74"/>
      <c r="M61" s="11"/>
      <c r="N61" s="11"/>
      <c r="O61" s="75" t="s">
        <v>2</v>
      </c>
      <c r="P61" s="13">
        <f>IF(A65="",0,COUNTA(B65:E65,G65:N65))</f>
        <v>0</v>
      </c>
      <c r="S61" s="161">
        <f>IF(OR(B65="",C65=""),0,IF(C65&gt;B65,C65-B65,IF(B65&gt;C65,24-(B65-C65))))</f>
        <v>0</v>
      </c>
      <c r="T61" s="162">
        <f>IF(OR(B65="",C65=""),0,(HOUR(S61)*60)+MINUTE(S61)-D65)</f>
        <v>0</v>
      </c>
      <c r="U61" s="161">
        <f>TIME(0,T61,0)</f>
        <v>0</v>
      </c>
      <c r="V61" s="162">
        <f>(HOUR(U61)*10)+IF(AND(MINUTE(U61)&gt;0,MINUTE(U61)&lt;=6),1,IF(AND(MINUTE(U61)&gt;6,MINUTE(U61)&lt;=12),2,IF(AND(MINUTE(U61)&gt;12,MINUTE(U61)&lt;=18),3,IF(AND(MINUTE(U61)&gt;18,MINUTE(U61)&lt;=24),4,IF(AND(MINUTE(U61)&gt;24,MINUTE(U61)&lt;=30),5,IF(AND(MINUTE(U61)&gt;30,MINUTE(U61)&lt;=36),6,IF(AND(MINUTE(U61)&gt;36,MINUTE(U61)&lt;=42),7,IF(AND(MINUTE(U61)&gt;42,MINUTE(U61)&lt;=48),8,IF(AND(MINUTE(U61)&gt;48,MINUTE(U61)&lt;=54),9,IF(AND(MINUTE(U61)&gt;54,MINUTE(U61)&lt;=60),10,0))))))))))</f>
        <v>0</v>
      </c>
      <c r="W61" s="163">
        <f>IF(OR(B65&gt;=$V$1,B65&lt;$V$2),F65*0.2,(IF(ISNUMBER(MATCH(A65,AF43:AF79,0)),F65*0.2,0)))</f>
        <v>0</v>
      </c>
      <c r="X61" s="163" t="b">
        <f>IF(I65="Service",IF(I65="Service",IF(AND(F65&gt;0,F65&lt;=25),$W$1,0),0))</f>
        <v>0</v>
      </c>
      <c r="Y61" s="163" t="b">
        <f>IF(I65="Service",IF(I65="Service",IF(F65&gt;25,$W$2,0),0))</f>
        <v>0</v>
      </c>
      <c r="Z61" s="163" t="b">
        <f>IF(I65="Service",IF(I65="Service",IF(AND(F65&gt;0,F65&lt;=40),$W$2,0),0))</f>
        <v>0</v>
      </c>
      <c r="AA61" s="163" t="b">
        <f>IF(I65="Service",IF(I65="Service",IF(F65&gt;40,$W$3,0),0))</f>
        <v>0</v>
      </c>
      <c r="AB61" s="175" t="b">
        <f>IF(I65="Service",IF(AND(E65=1,F65=0),0,IF(AND(E65=1,F65&lt;=40),$Z$1,IF(AND(E65=1,F65&gt;40),$Z$2,IF(AND(E65=2,F65&lt;=40),$Z$1,IF(AND(E65=2,F65&gt;40),$Z$2,IF(AND(E65=3,F65&lt;=40),$Z$1,IF(AND(E65=3,F65&gt;40),$Z$2,IF(AND(E65=4,F65&lt;=40),$Z$1,IF(AND(E65=4,F65&gt;40),$Z$2,0))))))))))</f>
        <v>0</v>
      </c>
      <c r="AC61" s="176" t="b">
        <f>IF(I65="Service",IF(AND(E65=1,F65=0),0,IF(AND(E65=1,F65&lt;=40),$X$1,IF(AND(E65=1,F65&gt;40),$Y$1,IF(AND(E65=2,F65&lt;=40),$X$2,IF(AND(E65=2,F65&gt;40),$Y$2,IF(AND(E65=3,F65&lt;=40),$X$3,IF(AND(E65=3,F65&gt;40),$Y$3,IF(AND(E65=4,F65&lt;=40),$X$4,IF(AND(E65=4,F65&gt;40),$Y$4,0))))))))))</f>
        <v>0</v>
      </c>
    </row>
    <row r="62" ht="16.5" customHeight="1">
      <c r="A62" s="80"/>
      <c r="B62" s="69"/>
      <c r="C62" s="69"/>
      <c r="D62" s="70">
        <v>0</v>
      </c>
      <c r="E62" s="70">
        <v>1</v>
      </c>
      <c r="F62" s="71">
        <f>IF(P58=12,V58,0)</f>
        <v>0</v>
      </c>
      <c r="G62" s="72" t="s">
        <v>5</v>
      </c>
      <c r="H62" s="72"/>
      <c r="I62" s="73"/>
      <c r="J62" s="74"/>
      <c r="K62" s="74"/>
      <c r="L62" s="74"/>
      <c r="M62" s="11"/>
      <c r="N62" s="11"/>
      <c r="O62" s="75" t="s">
        <v>2</v>
      </c>
      <c r="P62" s="13">
        <f>IF(A66="",0,COUNTA(B66:E66,G66:N66))</f>
        <v>0</v>
      </c>
      <c r="S62" s="161">
        <f>IF(OR(B66="",C66=""),0,IF(C66&gt;B66,C66-B66,IF(B66&gt;C66,24-(B66-C66))))</f>
        <v>0</v>
      </c>
      <c r="T62" s="162">
        <f>IF(OR(B66="",C66=""),0,(HOUR(S62)*60)+MINUTE(S62)-D66)</f>
        <v>0</v>
      </c>
      <c r="U62" s="161">
        <f>TIME(0,T62,0)</f>
        <v>0</v>
      </c>
      <c r="V62" s="162">
        <f>(HOUR(U62)*10)+IF(AND(MINUTE(U62)&gt;0,MINUTE(U62)&lt;=6),1,IF(AND(MINUTE(U62)&gt;6,MINUTE(U62)&lt;=12),2,IF(AND(MINUTE(U62)&gt;12,MINUTE(U62)&lt;=18),3,IF(AND(MINUTE(U62)&gt;18,MINUTE(U62)&lt;=24),4,IF(AND(MINUTE(U62)&gt;24,MINUTE(U62)&lt;=30),5,IF(AND(MINUTE(U62)&gt;30,MINUTE(U62)&lt;=36),6,IF(AND(MINUTE(U62)&gt;36,MINUTE(U62)&lt;=42),7,IF(AND(MINUTE(U62)&gt;42,MINUTE(U62)&lt;=48),8,IF(AND(MINUTE(U62)&gt;48,MINUTE(U62)&lt;=54),9,IF(AND(MINUTE(U62)&gt;54,MINUTE(U62)&lt;=60),10,0))))))))))</f>
        <v>0</v>
      </c>
      <c r="W62" s="163">
        <f>IF(OR(B66&gt;=$V$1,B66&lt;$V$2),F66*0.2,(IF(ISNUMBER(MATCH(A66,AF44:AF80,0)),F66*0.2,0)))</f>
        <v>0</v>
      </c>
      <c r="X62" s="163" t="b">
        <f>IF(I66="Service",IF(I66="Service",IF(AND(F66&gt;0,F66&lt;=25),$W$1,0),0))</f>
        <v>0</v>
      </c>
      <c r="Y62" s="163" t="b">
        <f>IF(I66="Service",IF(I66="Service",IF(F66&gt;25,$W$2,0),0))</f>
        <v>0</v>
      </c>
      <c r="Z62" s="163" t="b">
        <f>IF(I66="Service",IF(I66="Service",IF(AND(F66&gt;0,F66&lt;=40),$W$2,0),0))</f>
        <v>0</v>
      </c>
      <c r="AA62" s="163" t="b">
        <f>IF(I66="Service",IF(I66="Service",IF(F66&gt;40,$W$3,0),0))</f>
        <v>0</v>
      </c>
      <c r="AB62" s="175" t="b">
        <f>IF(I66="Service",IF(AND(E66=1,F66=0),0,IF(AND(E66=1,F66&lt;=40),$Z$1,IF(AND(E66=1,F66&gt;40),$Z$2,IF(AND(E66=2,F66&lt;=40),$Z$1,IF(AND(E66=2,F66&gt;40),$Z$2,IF(AND(E66=3,F66&lt;=40),$Z$1,IF(AND(E66=3,F66&gt;40),$Z$2,IF(AND(E66=4,F66&lt;=40),$Z$1,IF(AND(E66=4,F66&gt;40),$Z$2,0))))))))))</f>
        <v>0</v>
      </c>
      <c r="AC62" s="176" t="b">
        <f>IF(I66="Service",IF(AND(E66=1,F66=0),0,IF(AND(E66=1,F66&lt;=40),$X$1,IF(AND(E66=1,F66&gt;40),$Y$1,IF(AND(E66=2,F66&lt;=40),$X$2,IF(AND(E66=2,F66&gt;40),$Y$2,IF(AND(E66=3,F66&lt;=40),$X$3,IF(AND(E66=3,F66&gt;40),$Y$3,IF(AND(E66=4,F66&lt;=40),$X$4,IF(AND(E66=4,F66&gt;40),$Y$4,0))))))))))</f>
        <v>0</v>
      </c>
    </row>
    <row r="63" ht="16.5" customHeight="1">
      <c r="A63" s="80"/>
      <c r="B63" s="69"/>
      <c r="C63" s="69"/>
      <c r="D63" s="70">
        <v>0</v>
      </c>
      <c r="E63" s="70">
        <v>1</v>
      </c>
      <c r="F63" s="71">
        <f>IF(P59=12,V59,0)</f>
        <v>0</v>
      </c>
      <c r="G63" s="72" t="s">
        <v>5</v>
      </c>
      <c r="H63" s="72"/>
      <c r="I63" s="73"/>
      <c r="J63" s="74"/>
      <c r="K63" s="74"/>
      <c r="L63" s="74"/>
      <c r="M63" s="11"/>
      <c r="N63" s="11"/>
      <c r="O63" s="75" t="s">
        <v>2</v>
      </c>
      <c r="P63" s="13">
        <f>IF(A67="",0,COUNTA(B67:E67,G67:N67))</f>
        <v>0</v>
      </c>
      <c r="S63" s="161">
        <f>IF(OR(B67="",C67=""),0,IF(C67&gt;B67,C67-B67,IF(B67&gt;C67,24-(B67-C67))))</f>
        <v>0</v>
      </c>
      <c r="T63" s="162">
        <f>IF(OR(B67="",C67=""),0,(HOUR(S63)*60)+MINUTE(S63)-D67)</f>
        <v>0</v>
      </c>
      <c r="U63" s="161">
        <f>TIME(0,T63,0)</f>
        <v>0</v>
      </c>
      <c r="V63" s="162">
        <f>(HOUR(U63)*10)+IF(AND(MINUTE(U63)&gt;0,MINUTE(U63)&lt;=6),1,IF(AND(MINUTE(U63)&gt;6,MINUTE(U63)&lt;=12),2,IF(AND(MINUTE(U63)&gt;12,MINUTE(U63)&lt;=18),3,IF(AND(MINUTE(U63)&gt;18,MINUTE(U63)&lt;=24),4,IF(AND(MINUTE(U63)&gt;24,MINUTE(U63)&lt;=30),5,IF(AND(MINUTE(U63)&gt;30,MINUTE(U63)&lt;=36),6,IF(AND(MINUTE(U63)&gt;36,MINUTE(U63)&lt;=42),7,IF(AND(MINUTE(U63)&gt;42,MINUTE(U63)&lt;=48),8,IF(AND(MINUTE(U63)&gt;48,MINUTE(U63)&lt;=54),9,IF(AND(MINUTE(U63)&gt;54,MINUTE(U63)&lt;=60),10,0))))))))))</f>
        <v>0</v>
      </c>
      <c r="W63" s="163">
        <f>IF(OR(B67&gt;=$V$1,B67&lt;$V$2),F67*0.2,(IF(ISNUMBER(MATCH(A67,AF45:AF81,0)),F67*0.2,0)))</f>
        <v>0</v>
      </c>
      <c r="X63" s="163" t="b">
        <f>IF(I67="Service",IF(I67="Service",IF(AND(F67&gt;0,F67&lt;=25),$W$1,0),0))</f>
        <v>0</v>
      </c>
      <c r="Y63" s="163" t="b">
        <f>IF(I67="Service",IF(I67="Service",IF(F67&gt;25,$W$2,0),0))</f>
        <v>0</v>
      </c>
      <c r="Z63" s="163" t="b">
        <f>IF(I67="Service",IF(I67="Service",IF(AND(F67&gt;0,F67&lt;=40),$W$2,0),0))</f>
        <v>0</v>
      </c>
      <c r="AA63" s="163" t="b">
        <f>IF(I67="Service",IF(I67="Service",IF(F67&gt;40,$W$3,0),0))</f>
        <v>0</v>
      </c>
      <c r="AB63" s="175" t="b">
        <f>IF(I67="Service",IF(AND(E67=1,F67=0),0,IF(AND(E67=1,F67&lt;=40),$Z$1,IF(AND(E67=1,F67&gt;40),$Z$2,IF(AND(E67=2,F67&lt;=40),$Z$1,IF(AND(E67=2,F67&gt;40),$Z$2,IF(AND(E67=3,F67&lt;=40),$Z$1,IF(AND(E67=3,F67&gt;40),$Z$2,IF(AND(E67=4,F67&lt;=40),$Z$1,IF(AND(E67=4,F67&gt;40),$Z$2,0))))))))))</f>
        <v>0</v>
      </c>
      <c r="AC63" s="176" t="b">
        <f>IF(I67="Service",IF(AND(E67=1,F67=0),0,IF(AND(E67=1,F67&lt;=40),$X$1,IF(AND(E67=1,F67&gt;40),$Y$1,IF(AND(E67=2,F67&lt;=40),$X$2,IF(AND(E67=2,F67&gt;40),$Y$2,IF(AND(E67=3,F67&lt;=40),$X$3,IF(AND(E67=3,F67&gt;40),$Y$3,IF(AND(E67=4,F67&lt;=40),$X$4,IF(AND(E67=4,F67&gt;40),$Y$4,0))))))))))</f>
        <v>0</v>
      </c>
      <c r="AD63" s="165"/>
      <c r="AE63" s="165"/>
      <c r="AF63" s="165"/>
    </row>
    <row r="64" ht="16.5" customHeight="1">
      <c r="A64" s="80"/>
      <c r="B64" s="69"/>
      <c r="C64" s="69"/>
      <c r="D64" s="70">
        <v>0</v>
      </c>
      <c r="E64" s="70">
        <v>1</v>
      </c>
      <c r="F64" s="71">
        <f>IF(P60=12,V60,0)</f>
        <v>0</v>
      </c>
      <c r="G64" s="72" t="s">
        <v>5</v>
      </c>
      <c r="H64" s="72"/>
      <c r="I64" s="73"/>
      <c r="J64" s="74"/>
      <c r="K64" s="74"/>
      <c r="L64" s="74"/>
      <c r="M64" s="11"/>
      <c r="N64" s="11"/>
      <c r="O64" s="75" t="s">
        <v>2</v>
      </c>
      <c r="P64" s="13">
        <f>IF(A68="",0,COUNTA(B68:E68,G68:N68))</f>
        <v>0</v>
      </c>
      <c r="S64" s="161">
        <f>IF(OR(B68="",C68=""),0,IF(C68&gt;B68,C68-B68,IF(B68&gt;C68,24-(B68-C68))))</f>
        <v>0</v>
      </c>
      <c r="T64" s="162">
        <f>IF(OR(B68="",C68=""),0,(HOUR(S64)*60)+MINUTE(S64)-D68)</f>
        <v>0</v>
      </c>
      <c r="U64" s="161">
        <f>TIME(0,T64,0)</f>
        <v>0</v>
      </c>
      <c r="V64" s="162">
        <f>(HOUR(U64)*10)+IF(AND(MINUTE(U64)&gt;0,MINUTE(U64)&lt;=6),1,IF(AND(MINUTE(U64)&gt;6,MINUTE(U64)&lt;=12),2,IF(AND(MINUTE(U64)&gt;12,MINUTE(U64)&lt;=18),3,IF(AND(MINUTE(U64)&gt;18,MINUTE(U64)&lt;=24),4,IF(AND(MINUTE(U64)&gt;24,MINUTE(U64)&lt;=30),5,IF(AND(MINUTE(U64)&gt;30,MINUTE(U64)&lt;=36),6,IF(AND(MINUTE(U64)&gt;36,MINUTE(U64)&lt;=42),7,IF(AND(MINUTE(U64)&gt;42,MINUTE(U64)&lt;=48),8,IF(AND(MINUTE(U64)&gt;48,MINUTE(U64)&lt;=54),9,IF(AND(MINUTE(U64)&gt;54,MINUTE(U64)&lt;=60),10,0))))))))))</f>
        <v>0</v>
      </c>
      <c r="W64" s="163">
        <f>IF(OR(B68&gt;=$V$1,B68&lt;$V$2),F68*0.2,(IF(ISNUMBER(MATCH(A68,AF46:AF82,0)),F68*0.2,0)))</f>
        <v>0</v>
      </c>
      <c r="X64" s="163" t="b">
        <f>IF(I68="Service",IF(I68="Service",IF(AND(F68&gt;0,F68&lt;=25),$W$1,0),0))</f>
        <v>0</v>
      </c>
      <c r="Y64" s="163" t="b">
        <f>IF(I68="Service",IF(I68="Service",IF(F68&gt;25,$W$2,0),0))</f>
        <v>0</v>
      </c>
      <c r="Z64" s="163" t="b">
        <f>IF(I68="Service",IF(I68="Service",IF(AND(F68&gt;0,F68&lt;=40),$W$2,0),0))</f>
        <v>0</v>
      </c>
      <c r="AA64" s="163" t="b">
        <f>IF(I68="Service",IF(I68="Service",IF(F68&gt;40,$W$3,0),0))</f>
        <v>0</v>
      </c>
      <c r="AB64" s="175" t="b">
        <f>IF(I68="Service",IF(AND(E68=1,F68=0),0,IF(AND(E68=1,F68&lt;=40),$Z$1,IF(AND(E68=1,F68&gt;40),$Z$2,IF(AND(E68=2,F68&lt;=40),$Z$1,IF(AND(E68=2,F68&gt;40),$Z$2,IF(AND(E68=3,F68&lt;=40),$Z$1,IF(AND(E68=3,F68&gt;40),$Z$2,IF(AND(E68=4,F68&lt;=40),$Z$1,IF(AND(E68=4,F68&gt;40),$Z$2,0))))))))))</f>
        <v>0</v>
      </c>
      <c r="AC64" s="176" t="b">
        <f>IF(I68="Service",IF(AND(E68=1,F68=0),0,IF(AND(E68=1,F68&lt;=40),$X$1,IF(AND(E68=1,F68&gt;40),$Y$1,IF(AND(E68=2,F68&lt;=40),$X$2,IF(AND(E68=2,F68&gt;40),$Y$2,IF(AND(E68=3,F68&lt;=40),$X$3,IF(AND(E68=3,F68&gt;40),$Y$3,IF(AND(E68=4,F68&lt;=40),$X$4,IF(AND(E68=4,F68&gt;40),$Y$4,0))))))))))</f>
        <v>0</v>
      </c>
      <c r="AD64" s="165"/>
      <c r="AE64" s="165"/>
      <c r="AF64" s="165"/>
    </row>
    <row r="65" ht="16.5" customHeight="1">
      <c r="A65" s="80"/>
      <c r="B65" s="69"/>
      <c r="C65" s="69"/>
      <c r="D65" s="70">
        <v>0</v>
      </c>
      <c r="E65" s="70">
        <v>1</v>
      </c>
      <c r="F65" s="71">
        <f>IF(P61=12,V61,0)</f>
        <v>0</v>
      </c>
      <c r="G65" s="72" t="s">
        <v>5</v>
      </c>
      <c r="H65" s="72"/>
      <c r="I65" s="73"/>
      <c r="J65" s="74"/>
      <c r="K65" s="74"/>
      <c r="L65" s="74"/>
      <c r="M65" s="11"/>
      <c r="N65" s="11"/>
      <c r="O65" s="75" t="s">
        <v>2</v>
      </c>
      <c r="P65" s="13">
        <f>IF(A69="",0,COUNTA(B69:E69,G69:N69))</f>
        <v>0</v>
      </c>
      <c r="R65" s="174"/>
      <c r="S65" s="161">
        <f>IF(OR(B69="",C69=""),0,IF(C69&gt;B69,C69-B69,IF(B69&gt;C69,24-(B69-C69))))</f>
        <v>0</v>
      </c>
      <c r="T65" s="162">
        <f>IF(OR(B69="",C69=""),0,(HOUR(S65)*60)+MINUTE(S65)-D69)</f>
        <v>0</v>
      </c>
      <c r="U65" s="161">
        <f>TIME(0,T65,0)</f>
        <v>0</v>
      </c>
      <c r="V65" s="162">
        <f>(HOUR(U65)*10)+IF(AND(MINUTE(U65)&gt;0,MINUTE(U65)&lt;=6),1,IF(AND(MINUTE(U65)&gt;6,MINUTE(U65)&lt;=12),2,IF(AND(MINUTE(U65)&gt;12,MINUTE(U65)&lt;=18),3,IF(AND(MINUTE(U65)&gt;18,MINUTE(U65)&lt;=24),4,IF(AND(MINUTE(U65)&gt;24,MINUTE(U65)&lt;=30),5,IF(AND(MINUTE(U65)&gt;30,MINUTE(U65)&lt;=36),6,IF(AND(MINUTE(U65)&gt;36,MINUTE(U65)&lt;=42),7,IF(AND(MINUTE(U65)&gt;42,MINUTE(U65)&lt;=48),8,IF(AND(MINUTE(U65)&gt;48,MINUTE(U65)&lt;=54),9,IF(AND(MINUTE(U65)&gt;54,MINUTE(U65)&lt;=60),10,0))))))))))</f>
        <v>0</v>
      </c>
      <c r="W65" s="163">
        <f>IF(OR(B69&gt;=$V$1,B69&lt;$V$2),F69*0.2,(IF(ISNUMBER(MATCH(A69,AF47:AF83,0)),F69*0.2,0)))</f>
        <v>0</v>
      </c>
      <c r="X65" s="163" t="b">
        <f>IF(I69="Service",IF(I69="Service",IF(AND(F69&gt;0,F69&lt;=25),$W$1,0),0))</f>
        <v>0</v>
      </c>
      <c r="Y65" s="163" t="b">
        <f>IF(I69="Service",IF(I69="Service",IF(F69&gt;25,$W$2,0),0))</f>
        <v>0</v>
      </c>
      <c r="Z65" s="163" t="b">
        <f>IF(I69="Service",IF(I69="Service",IF(AND(F69&gt;0,F69&lt;=40),$W$2,0),0))</f>
        <v>0</v>
      </c>
      <c r="AA65" s="163" t="b">
        <f>IF(I69="Service",IF(I69="Service",IF(F69&gt;40,$W$3,0),0))</f>
        <v>0</v>
      </c>
      <c r="AB65" s="175" t="b">
        <f>IF(I69="Service",IF(AND(E69=1,F69=0),0,IF(AND(E69=1,F69&lt;=40),$Z$1,IF(AND(E69=1,F69&gt;40),$Z$2,IF(AND(E69=2,F69&lt;=40),$Z$1,IF(AND(E69=2,F69&gt;40),$Z$2,IF(AND(E69=3,F69&lt;=40),$Z$1,IF(AND(E69=3,F69&gt;40),$Z$2,IF(AND(E69=4,F69&lt;=40),$Z$1,IF(AND(E69=4,F69&gt;40),$Z$2,0))))))))))</f>
        <v>0</v>
      </c>
      <c r="AC65" s="176" t="b">
        <f>IF(I69="Service",IF(AND(E69=1,F69=0),0,IF(AND(E69=1,F69&lt;=40),$X$1,IF(AND(E69=1,F69&gt;40),$Y$1,IF(AND(E69=2,F69&lt;=40),$X$2,IF(AND(E69=2,F69&gt;40),$Y$2,IF(AND(E69=3,F69&lt;=40),$X$3,IF(AND(E69=3,F69&gt;40),$Y$3,IF(AND(E69=4,F69&lt;=40),$X$4,IF(AND(E69=4,F69&gt;40),$Y$4,0))))))))))</f>
        <v>0</v>
      </c>
    </row>
    <row r="66" ht="16.5" customHeight="1">
      <c r="A66" s="80"/>
      <c r="B66" s="69"/>
      <c r="C66" s="69"/>
      <c r="D66" s="70">
        <v>0</v>
      </c>
      <c r="E66" s="70">
        <v>1</v>
      </c>
      <c r="F66" s="71">
        <f>IF(P62=12,V62,0)</f>
        <v>0</v>
      </c>
      <c r="G66" s="72" t="s">
        <v>5</v>
      </c>
      <c r="H66" s="72"/>
      <c r="I66" s="73"/>
      <c r="J66" s="74"/>
      <c r="K66" s="74"/>
      <c r="L66" s="74"/>
      <c r="M66" s="11"/>
      <c r="N66" s="11"/>
      <c r="O66" s="75" t="s">
        <v>2</v>
      </c>
      <c r="P66" s="13">
        <f>IF(A70="",0,COUNTA(B70:E70,G70:N70))</f>
        <v>0</v>
      </c>
      <c r="S66" s="161">
        <f>IF(OR(B70="",C70=""),0,IF(C70&gt;B70,C70-B70,IF(B70&gt;C70,24-(B70-C70))))</f>
        <v>0</v>
      </c>
      <c r="T66" s="162">
        <f>IF(OR(B70="",C70=""),0,(HOUR(S66)*60)+MINUTE(S66)-D70)</f>
        <v>0</v>
      </c>
      <c r="U66" s="161">
        <f>TIME(0,T66,0)</f>
        <v>0</v>
      </c>
      <c r="V66" s="162">
        <f>(HOUR(U66)*10)+IF(AND(MINUTE(U66)&gt;0,MINUTE(U66)&lt;=6),1,IF(AND(MINUTE(U66)&gt;6,MINUTE(U66)&lt;=12),2,IF(AND(MINUTE(U66)&gt;12,MINUTE(U66)&lt;=18),3,IF(AND(MINUTE(U66)&gt;18,MINUTE(U66)&lt;=24),4,IF(AND(MINUTE(U66)&gt;24,MINUTE(U66)&lt;=30),5,IF(AND(MINUTE(U66)&gt;30,MINUTE(U66)&lt;=36),6,IF(AND(MINUTE(U66)&gt;36,MINUTE(U66)&lt;=42),7,IF(AND(MINUTE(U66)&gt;42,MINUTE(U66)&lt;=48),8,IF(AND(MINUTE(U66)&gt;48,MINUTE(U66)&lt;=54),9,IF(AND(MINUTE(U66)&gt;54,MINUTE(U66)&lt;=60),10,0))))))))))</f>
        <v>0</v>
      </c>
      <c r="W66" s="163">
        <f>IF(OR(B70&gt;=$V$1,B70&lt;$V$2),F70*0.2,(IF(ISNUMBER(MATCH(A70,AF48:AF84,0)),F70*0.2,0)))</f>
        <v>0</v>
      </c>
      <c r="X66" s="163" t="b">
        <f>IF(I70="Service",IF(I70="Service",IF(AND(F70&gt;0,F70&lt;=25),$W$1,0),0))</f>
        <v>0</v>
      </c>
      <c r="Y66" s="163" t="b">
        <f>IF(I70="Service",IF(I70="Service",IF(F70&gt;25,$W$2,0),0))</f>
        <v>0</v>
      </c>
      <c r="Z66" s="163" t="b">
        <f>IF(I70="Service",IF(I70="Service",IF(AND(F70&gt;0,F70&lt;=40),$W$2,0),0))</f>
        <v>0</v>
      </c>
      <c r="AA66" s="163" t="b">
        <f>IF(I70="Service",IF(I70="Service",IF(F70&gt;40,$W$3,0),0))</f>
        <v>0</v>
      </c>
      <c r="AB66" s="175" t="b">
        <f>IF(I70="Service",IF(AND(E70=1,F70=0),0,IF(AND(E70=1,F70&lt;=40),$Z$1,IF(AND(E70=1,F70&gt;40),$Z$2,IF(AND(E70=2,F70&lt;=40),$Z$1,IF(AND(E70=2,F70&gt;40),$Z$2,IF(AND(E70=3,F70&lt;=40),$Z$1,IF(AND(E70=3,F70&gt;40),$Z$2,IF(AND(E70=4,F70&lt;=40),$Z$1,IF(AND(E70=4,F70&gt;40),$Z$2,0))))))))))</f>
        <v>0</v>
      </c>
      <c r="AC66" s="176" t="b">
        <f>IF(I70="Service",IF(AND(E70=1,F70=0),0,IF(AND(E70=1,F70&lt;=40),$X$1,IF(AND(E70=1,F70&gt;40),$Y$1,IF(AND(E70=2,F70&lt;=40),$X$2,IF(AND(E70=2,F70&gt;40),$Y$2,IF(AND(E70=3,F70&lt;=40),$X$3,IF(AND(E70=3,F70&gt;40),$Y$3,IF(AND(E70=4,F70&lt;=40),$X$4,IF(AND(E70=4,F70&gt;40),$Y$4,0))))))))))</f>
        <v>0</v>
      </c>
    </row>
    <row r="67" ht="16.5" customHeight="1">
      <c r="A67" s="80"/>
      <c r="B67" s="69"/>
      <c r="C67" s="69"/>
      <c r="D67" s="70">
        <v>0</v>
      </c>
      <c r="E67" s="70">
        <v>1</v>
      </c>
      <c r="F67" s="71">
        <f>IF(P63=12,V63,0)</f>
        <v>0</v>
      </c>
      <c r="G67" s="72" t="s">
        <v>5</v>
      </c>
      <c r="H67" s="72"/>
      <c r="I67" s="73"/>
      <c r="J67" s="74"/>
      <c r="K67" s="74"/>
      <c r="L67" s="74"/>
      <c r="M67" s="11"/>
      <c r="N67" s="11"/>
      <c r="O67" s="75" t="s">
        <v>2</v>
      </c>
      <c r="P67" s="13">
        <f>IF(A71="",0,COUNTA(B71:E71,G71:N71))</f>
        <v>0</v>
      </c>
      <c r="S67" s="161">
        <f>IF(OR(B71="",C71=""),0,IF(C71&gt;B71,C71-B71,IF(B71&gt;C71,24-(B71-C71))))</f>
        <v>0</v>
      </c>
      <c r="T67" s="162">
        <f>IF(OR(B71="",C71=""),0,(HOUR(S67)*60)+MINUTE(S67)-D71)</f>
        <v>0</v>
      </c>
      <c r="U67" s="161">
        <f>TIME(0,T67,0)</f>
        <v>0</v>
      </c>
      <c r="V67" s="162">
        <f>(HOUR(U67)*10)+IF(AND(MINUTE(U67)&gt;0,MINUTE(U67)&lt;=6),1,IF(AND(MINUTE(U67)&gt;6,MINUTE(U67)&lt;=12),2,IF(AND(MINUTE(U67)&gt;12,MINUTE(U67)&lt;=18),3,IF(AND(MINUTE(U67)&gt;18,MINUTE(U67)&lt;=24),4,IF(AND(MINUTE(U67)&gt;24,MINUTE(U67)&lt;=30),5,IF(AND(MINUTE(U67)&gt;30,MINUTE(U67)&lt;=36),6,IF(AND(MINUTE(U67)&gt;36,MINUTE(U67)&lt;=42),7,IF(AND(MINUTE(U67)&gt;42,MINUTE(U67)&lt;=48),8,IF(AND(MINUTE(U67)&gt;48,MINUTE(U67)&lt;=54),9,IF(AND(MINUTE(U67)&gt;54,MINUTE(U67)&lt;=60),10,0))))))))))</f>
        <v>0</v>
      </c>
      <c r="W67" s="163">
        <f>IF(OR(B71&gt;=$V$1,B71&lt;$V$2),F71*0.2,(IF(ISNUMBER(MATCH(A71,AF49:AF85,0)),F71*0.2,0)))</f>
        <v>0</v>
      </c>
      <c r="X67" s="163" t="b">
        <f>IF(I71="Service",IF(I71="Service",IF(AND(F71&gt;0,F71&lt;=25),$W$1,0),0))</f>
        <v>0</v>
      </c>
      <c r="Y67" s="163" t="b">
        <f>IF(I71="Service",IF(I71="Service",IF(F71&gt;25,$W$2,0),0))</f>
        <v>0</v>
      </c>
      <c r="Z67" s="163" t="b">
        <f>IF(I71="Service",IF(I71="Service",IF(AND(F71&gt;0,F71&lt;=40),$W$2,0),0))</f>
        <v>0</v>
      </c>
      <c r="AA67" s="163" t="b">
        <f>IF(I71="Service",IF(I71="Service",IF(F71&gt;40,$W$3,0),0))</f>
        <v>0</v>
      </c>
      <c r="AB67" s="175" t="b">
        <f>IF(I71="Service",IF(AND(E71=1,F71=0),0,IF(AND(E71=1,F71&lt;=40),$Z$1,IF(AND(E71=1,F71&gt;40),$Z$2,IF(AND(E71=2,F71&lt;=40),$Z$1,IF(AND(E71=2,F71&gt;40),$Z$2,IF(AND(E71=3,F71&lt;=40),$Z$1,IF(AND(E71=3,F71&gt;40),$Z$2,IF(AND(E71=4,F71&lt;=40),$Z$1,IF(AND(E71=4,F71&gt;40),$Z$2,0))))))))))</f>
        <v>0</v>
      </c>
      <c r="AC67" s="176" t="b">
        <f>IF(I71="Service",IF(AND(E71=1,F71=0),0,IF(AND(E71=1,F71&lt;=40),$X$1,IF(AND(E71=1,F71&gt;40),$Y$1,IF(AND(E71=2,F71&lt;=40),$X$2,IF(AND(E71=2,F71&gt;40),$Y$2,IF(AND(E71=3,F71&lt;=40),$X$3,IF(AND(E71=3,F71&gt;40),$Y$3,IF(AND(E71=4,F71&lt;=40),$X$4,IF(AND(E71=4,F71&gt;40),$Y$4,0))))))))))</f>
        <v>0</v>
      </c>
    </row>
    <row r="68" ht="16.5" customHeight="1">
      <c r="A68" s="80"/>
      <c r="B68" s="69"/>
      <c r="C68" s="69"/>
      <c r="D68" s="70">
        <v>0</v>
      </c>
      <c r="E68" s="70">
        <v>1</v>
      </c>
      <c r="F68" s="71">
        <f>IF(P64=12,V64,0)</f>
        <v>0</v>
      </c>
      <c r="G68" s="72" t="s">
        <v>5</v>
      </c>
      <c r="H68" s="72"/>
      <c r="I68" s="73"/>
      <c r="J68" s="74"/>
      <c r="K68" s="74"/>
      <c r="L68" s="74"/>
      <c r="M68" s="11"/>
      <c r="N68" s="11"/>
      <c r="O68" s="75" t="s">
        <v>2</v>
      </c>
      <c r="P68" s="13">
        <f>IF(A72="",0,COUNTA(B72:E72,G72:N72))</f>
        <v>0</v>
      </c>
      <c r="S68" s="161">
        <f>IF(OR(B72="",C72=""),0,IF(C72&gt;B72,C72-B72,IF(B72&gt;C72,24-(B72-C72))))</f>
        <v>0</v>
      </c>
      <c r="T68" s="162">
        <f>IF(OR(B72="",C72=""),0,(HOUR(S68)*60)+MINUTE(S68)-D72)</f>
        <v>0</v>
      </c>
      <c r="U68" s="161">
        <f>TIME(0,T68,0)</f>
        <v>0</v>
      </c>
      <c r="V68" s="162">
        <f>(HOUR(U68)*10)+IF(AND(MINUTE(U68)&gt;0,MINUTE(U68)&lt;=6),1,IF(AND(MINUTE(U68)&gt;6,MINUTE(U68)&lt;=12),2,IF(AND(MINUTE(U68)&gt;12,MINUTE(U68)&lt;=18),3,IF(AND(MINUTE(U68)&gt;18,MINUTE(U68)&lt;=24),4,IF(AND(MINUTE(U68)&gt;24,MINUTE(U68)&lt;=30),5,IF(AND(MINUTE(U68)&gt;30,MINUTE(U68)&lt;=36),6,IF(AND(MINUTE(U68)&gt;36,MINUTE(U68)&lt;=42),7,IF(AND(MINUTE(U68)&gt;42,MINUTE(U68)&lt;=48),8,IF(AND(MINUTE(U68)&gt;48,MINUTE(U68)&lt;=54),9,IF(AND(MINUTE(U68)&gt;54,MINUTE(U68)&lt;=60),10,0))))))))))</f>
        <v>0</v>
      </c>
      <c r="W68" s="163">
        <f>IF(OR(B72&gt;=$V$1,B72&lt;$V$2),F72*0.2,(IF(ISNUMBER(MATCH(A72,AF50:AF86,0)),F72*0.2,0)))</f>
        <v>0</v>
      </c>
      <c r="X68" s="163" t="b">
        <f>IF(I72="Service",IF(I72="Service",IF(AND(F72&gt;0,F72&lt;=25),$W$1,0),0))</f>
        <v>0</v>
      </c>
      <c r="Y68" s="163" t="b">
        <f>IF(I72="Service",IF(I72="Service",IF(F72&gt;25,$W$2,0),0))</f>
        <v>0</v>
      </c>
      <c r="Z68" s="163" t="b">
        <f>IF(I72="Service",IF(I72="Service",IF(AND(F72&gt;0,F72&lt;=40),$W$2,0),0))</f>
        <v>0</v>
      </c>
      <c r="AA68" s="163" t="b">
        <f>IF(I72="Service",IF(I72="Service",IF(F72&gt;40,$W$3,0),0))</f>
        <v>0</v>
      </c>
      <c r="AB68" s="175" t="b">
        <f>IF(I72="Service",IF(AND(E72=1,F72=0),0,IF(AND(E72=1,F72&lt;=40),$Z$1,IF(AND(E72=1,F72&gt;40),$Z$2,IF(AND(E72=2,F72&lt;=40),$Z$1,IF(AND(E72=2,F72&gt;40),$Z$2,IF(AND(E72=3,F72&lt;=40),$Z$1,IF(AND(E72=3,F72&gt;40),$Z$2,IF(AND(E72=4,F72&lt;=40),$Z$1,IF(AND(E72=4,F72&gt;40),$Z$2,0))))))))))</f>
        <v>0</v>
      </c>
      <c r="AC68" s="176" t="b">
        <f>IF(I72="Service",IF(AND(E72=1,F72=0),0,IF(AND(E72=1,F72&lt;=40),$X$1,IF(AND(E72=1,F72&gt;40),$Y$1,IF(AND(E72=2,F72&lt;=40),$X$2,IF(AND(E72=2,F72&gt;40),$Y$2,IF(AND(E72=3,F72&lt;=40),$X$3,IF(AND(E72=3,F72&gt;40),$Y$3,IF(AND(E72=4,F72&lt;=40),$X$4,IF(AND(E72=4,F72&gt;40),$Y$4,0))))))))))</f>
        <v>0</v>
      </c>
      <c r="AD68" s="165"/>
      <c r="AE68" s="165"/>
      <c r="AF68" s="165"/>
    </row>
    <row r="69" ht="16.5" customHeight="1">
      <c r="A69" s="80"/>
      <c r="B69" s="69"/>
      <c r="C69" s="69"/>
      <c r="D69" s="70">
        <v>0</v>
      </c>
      <c r="E69" s="70">
        <v>1</v>
      </c>
      <c r="F69" s="71">
        <f>IF(P65=12,V65,0)</f>
        <v>0</v>
      </c>
      <c r="G69" s="72" t="s">
        <v>5</v>
      </c>
      <c r="H69" s="72"/>
      <c r="I69" s="73"/>
      <c r="J69" s="74"/>
      <c r="K69" s="74"/>
      <c r="L69" s="74"/>
      <c r="M69" s="11"/>
      <c r="N69" s="11"/>
      <c r="Q69" s="90"/>
      <c r="R69" s="179"/>
      <c r="S69" s="180"/>
      <c r="T69" s="167"/>
      <c r="U69" s="181" t="s">
        <v>88</v>
      </c>
      <c r="V69" s="182">
        <f>SUM(F23:F72)</f>
        <v>42</v>
      </c>
      <c r="W69" s="165">
        <f>IF(A12=R5,SUM(W19:W68),0)</f>
        <v>0</v>
      </c>
      <c r="X69" s="165">
        <f>SUMIF($P$19:$P$68,12,X19:X68)</f>
        <v>120.8</v>
      </c>
      <c r="Y69" s="165">
        <f>SUMIF($P$19:$P$68,12,Y19:Y68)</f>
        <v>0</v>
      </c>
      <c r="Z69" s="165">
        <f>SUMIF($P$19:$P$68,12,Z19:Z68)</f>
        <v>192.6</v>
      </c>
      <c r="AA69" s="165">
        <f>SUMIF($P$19:$P$68,12,AA19:AA68)</f>
        <v>0</v>
      </c>
      <c r="AB69" s="165">
        <f>SUMIF($P$19:$P$68,12,AB19:AB68)</f>
        <v>524.2</v>
      </c>
      <c r="AC69" s="165">
        <f>SUMIF($P$19:$P$68,12,AC19:AC68)</f>
        <v>501.8</v>
      </c>
      <c r="AD69" s="165"/>
      <c r="AE69" s="165"/>
      <c r="AF69" s="165"/>
    </row>
    <row r="70" ht="16.5" customHeight="1">
      <c r="A70" s="80"/>
      <c r="B70" s="69"/>
      <c r="C70" s="69"/>
      <c r="D70" s="70">
        <v>0</v>
      </c>
      <c r="E70" s="70">
        <v>1</v>
      </c>
      <c r="F70" s="71">
        <f>IF(P66=12,V66,0)</f>
        <v>0</v>
      </c>
      <c r="G70" s="72" t="s">
        <v>5</v>
      </c>
      <c r="H70" s="72"/>
      <c r="I70" s="73"/>
      <c r="J70" s="74"/>
      <c r="K70" s="74"/>
      <c r="L70" s="74"/>
      <c r="M70" s="11"/>
      <c r="N70" s="11"/>
      <c r="U70" s="161" t="s">
        <v>90</v>
      </c>
      <c r="V70" s="183">
        <f>IF(OR(A12=R2,A12=R3,A12=R6),SUMIF(I23:I72,"Service",F23:F72),0)</f>
        <v>40</v>
      </c>
      <c r="X70" s="165"/>
      <c r="Y70" s="165">
        <f>SUM(X69:Y69)</f>
        <v>120.8</v>
      </c>
      <c r="Z70" s="165"/>
      <c r="AA70" s="165">
        <f>SUM(Z69:AA69)</f>
        <v>192.6</v>
      </c>
      <c r="AB70" s="165"/>
      <c r="AC70" s="165"/>
      <c r="AD70" s="165"/>
      <c r="AE70" s="165"/>
      <c r="AF70" s="165"/>
    </row>
    <row r="71" ht="16.5" customHeight="1">
      <c r="A71" s="80"/>
      <c r="B71" s="69"/>
      <c r="C71" s="69"/>
      <c r="D71" s="70">
        <v>0</v>
      </c>
      <c r="E71" s="70">
        <v>1</v>
      </c>
      <c r="F71" s="71">
        <f>IF(P67=12,V67,0)</f>
        <v>0</v>
      </c>
      <c r="G71" s="72" t="s">
        <v>5</v>
      </c>
      <c r="H71" s="72"/>
      <c r="I71" s="73"/>
      <c r="J71" s="74"/>
      <c r="K71" s="74"/>
      <c r="L71" s="74"/>
      <c r="M71" s="11"/>
      <c r="N71" s="11"/>
      <c r="X71" s="165"/>
      <c r="Y71" s="165"/>
      <c r="Z71" s="165"/>
      <c r="AA71" s="165"/>
      <c r="AB71" s="165"/>
      <c r="AC71" s="165"/>
      <c r="AD71" s="165"/>
      <c r="AE71" s="165"/>
      <c r="AF71" s="165"/>
      <c r="AG71" s="19"/>
      <c r="AH71" s="19"/>
    </row>
    <row r="72" ht="26.25" customHeight="1">
      <c r="A72" s="80"/>
      <c r="B72" s="69"/>
      <c r="C72" s="69"/>
      <c r="D72" s="70">
        <v>0</v>
      </c>
      <c r="E72" s="70">
        <v>1</v>
      </c>
      <c r="F72" s="71">
        <f>IF(P68=12,V68,0)</f>
        <v>0</v>
      </c>
      <c r="G72" s="72" t="s">
        <v>5</v>
      </c>
      <c r="H72" s="72"/>
      <c r="I72" s="73"/>
      <c r="J72" s="74"/>
      <c r="K72" s="74"/>
      <c r="L72" s="74"/>
      <c r="M72" s="11"/>
      <c r="N72" s="11"/>
      <c r="U72" s="161" t="s">
        <v>93</v>
      </c>
      <c r="X72" s="165"/>
      <c r="Y72" s="165"/>
      <c r="Z72" s="165"/>
      <c r="AA72" s="165"/>
      <c r="AB72" s="165"/>
      <c r="AC72" s="165"/>
      <c r="AD72" s="165"/>
      <c r="AE72" s="165"/>
      <c r="AF72" s="165"/>
      <c r="AG72" s="19"/>
      <c r="AH72" s="19"/>
    </row>
    <row r="73" ht="44.25" customHeight="1">
      <c r="A73" s="82" t="s">
        <v>85</v>
      </c>
      <c r="B73" s="82"/>
      <c r="C73" s="82"/>
      <c r="D73" s="82"/>
      <c r="E73" s="82"/>
      <c r="F73" s="83">
        <f>IF(A12="On-The-Job Supports",SUM(F23:F72),0)</f>
        <v>0</v>
      </c>
      <c r="G73" s="84" t="s">
        <v>86</v>
      </c>
      <c r="H73" s="85" t="s">
        <v>87</v>
      </c>
      <c r="I73" s="85"/>
      <c r="J73" s="85"/>
      <c r="K73" s="86">
        <f>IF(M79="Yes",V70,0)</f>
        <v>40</v>
      </c>
      <c r="L73" s="87" t="s">
        <v>2</v>
      </c>
      <c r="M73" s="88"/>
      <c r="N73" s="185"/>
      <c r="X73" s="165"/>
      <c r="Y73" s="165"/>
      <c r="Z73" s="165"/>
      <c r="AA73" s="165"/>
      <c r="AB73" s="165"/>
      <c r="AC73" s="165"/>
      <c r="AD73" s="165"/>
      <c r="AE73" s="165"/>
      <c r="AF73" s="165"/>
      <c r="AG73" s="19"/>
      <c r="AH73" s="19"/>
    </row>
    <row r="74" ht="15.75" customHeight="1">
      <c r="A74" s="95" t="s">
        <v>89</v>
      </c>
      <c r="B74" s="96"/>
      <c r="C74" s="96"/>
      <c r="D74" s="96"/>
      <c r="E74" s="96"/>
      <c r="F74" s="96"/>
      <c r="G74" s="97"/>
      <c r="H74" s="96"/>
      <c r="I74" s="96"/>
      <c r="J74" s="96"/>
      <c r="K74" s="96"/>
      <c r="L74" s="97"/>
      <c r="M74" s="98"/>
      <c r="X74" s="165"/>
      <c r="Y74" s="165"/>
      <c r="Z74" s="165"/>
      <c r="AA74" s="165"/>
      <c r="AB74" s="165"/>
      <c r="AC74" s="165"/>
      <c r="AD74" s="165"/>
      <c r="AE74" s="165"/>
      <c r="AF74" s="165"/>
      <c r="AG74" s="19"/>
      <c r="AH74" s="19"/>
    </row>
    <row r="75" ht="51.75" customHeight="1">
      <c r="A75" s="99" t="s">
        <v>91</v>
      </c>
      <c r="B75" s="99"/>
      <c r="C75" s="99"/>
      <c r="D75" s="99"/>
      <c r="E75" s="99"/>
      <c r="F75" s="99"/>
      <c r="G75" s="99"/>
      <c r="H75" s="99"/>
      <c r="I75" s="99"/>
      <c r="J75" s="99"/>
      <c r="K75" s="99"/>
      <c r="L75" s="99"/>
      <c r="M75" s="11" t="s">
        <v>140</v>
      </c>
      <c r="N75" s="100" t="s">
        <v>2</v>
      </c>
      <c r="X75" s="165"/>
      <c r="Y75" s="165"/>
      <c r="Z75" s="165"/>
      <c r="AA75" s="165"/>
      <c r="AB75" s="165"/>
      <c r="AC75" s="165"/>
      <c r="AD75" s="165"/>
      <c r="AE75" s="165"/>
      <c r="AF75" s="165"/>
      <c r="AG75" s="19"/>
      <c r="AH75" s="165"/>
      <c r="AI75" s="187"/>
      <c r="AJ75" s="187"/>
      <c r="AK75" s="188"/>
      <c r="AL75" s="102"/>
      <c r="AM75" s="102"/>
      <c r="AN75" s="102"/>
      <c r="AO75" s="102"/>
      <c r="AP75" s="102"/>
      <c r="AQ75" s="102"/>
      <c r="AR75" s="102"/>
      <c r="AS75" s="53"/>
      <c r="AV75" s="101"/>
      <c r="AW75" s="101"/>
      <c r="AX75" s="101"/>
      <c r="AY75" s="101"/>
      <c r="AZ75" s="101"/>
      <c r="BA75" s="101"/>
    </row>
    <row r="76" ht="90" customHeight="1">
      <c r="A76" s="9" t="s">
        <v>92</v>
      </c>
      <c r="B76" s="9"/>
      <c r="C76" s="9"/>
      <c r="D76" s="9"/>
      <c r="E76" s="9"/>
      <c r="F76" s="9"/>
      <c r="G76" s="9"/>
      <c r="H76" s="9"/>
      <c r="I76" s="9"/>
      <c r="J76" s="9"/>
      <c r="K76" s="9"/>
      <c r="L76" s="9"/>
      <c r="M76" s="11" t="s">
        <v>146</v>
      </c>
      <c r="N76" s="100" t="s">
        <v>2</v>
      </c>
      <c r="X76" s="165"/>
      <c r="Y76" s="165"/>
      <c r="Z76" s="165"/>
      <c r="AA76" s="165"/>
      <c r="AB76" s="165"/>
      <c r="AC76" s="165"/>
      <c r="AD76" s="165"/>
      <c r="AE76" s="165"/>
      <c r="AF76" s="165"/>
      <c r="AG76" s="19"/>
      <c r="AH76" s="19"/>
      <c r="AS76" s="53"/>
      <c r="BB76" s="101"/>
      <c r="BC76" s="101"/>
      <c r="BD76" s="101"/>
      <c r="BE76" s="101"/>
      <c r="BF76" s="101"/>
      <c r="BG76" s="101"/>
      <c r="BH76" s="101"/>
      <c r="BI76" s="103"/>
      <c r="BJ76" s="103"/>
      <c r="BK76" s="103"/>
      <c r="BL76" s="103"/>
    </row>
    <row r="77">
      <c r="A77" s="9" t="s">
        <v>94</v>
      </c>
      <c r="B77" s="9"/>
      <c r="C77" s="9"/>
      <c r="D77" s="9"/>
      <c r="E77" s="9"/>
      <c r="F77" s="9"/>
      <c r="G77" s="9"/>
      <c r="H77" s="9"/>
      <c r="I77" s="9"/>
      <c r="J77" s="9"/>
      <c r="K77" s="9"/>
      <c r="L77" s="9"/>
      <c r="M77" s="11"/>
      <c r="N77" s="100" t="s">
        <v>2</v>
      </c>
      <c r="X77" s="165"/>
      <c r="Y77" s="165"/>
      <c r="Z77" s="165"/>
      <c r="AA77" s="165"/>
      <c r="AB77" s="165"/>
      <c r="AC77" s="165"/>
      <c r="AD77" s="165"/>
      <c r="AE77" s="165"/>
      <c r="AF77" s="165"/>
      <c r="AG77" s="19"/>
      <c r="AH77" s="19"/>
      <c r="AS77" s="53"/>
      <c r="BB77" s="101"/>
      <c r="BC77" s="101"/>
      <c r="BD77" s="101"/>
      <c r="BE77" s="101"/>
      <c r="BF77" s="101"/>
      <c r="BG77" s="101"/>
      <c r="BH77" s="101"/>
      <c r="BI77" s="103"/>
      <c r="BJ77" s="103"/>
      <c r="BK77" s="103"/>
      <c r="BL77" s="103"/>
    </row>
    <row r="78" s="101" customFormat="1">
      <c r="A78" s="104" t="s">
        <v>89</v>
      </c>
      <c r="B78" s="51"/>
      <c r="C78" s="51"/>
      <c r="D78" s="51"/>
      <c r="E78" s="51"/>
      <c r="F78" s="51"/>
      <c r="G78" s="51"/>
      <c r="H78" s="51"/>
      <c r="I78" s="51"/>
      <c r="J78" s="51"/>
      <c r="K78" s="51"/>
      <c r="L78" s="51"/>
      <c r="M78" s="51"/>
      <c r="N78" s="105"/>
      <c r="O78" s="13"/>
      <c r="P78" s="13"/>
      <c r="Q78" s="15"/>
      <c r="R78" s="158"/>
      <c r="S78" s="161"/>
      <c r="T78" s="158"/>
      <c r="U78" s="161"/>
      <c r="V78" s="162"/>
      <c r="W78" s="167"/>
      <c r="X78" s="167"/>
      <c r="Y78" s="167"/>
      <c r="Z78" s="167"/>
      <c r="AA78" s="167"/>
      <c r="AB78" s="167"/>
      <c r="AC78" s="167"/>
      <c r="AD78" s="167"/>
      <c r="AE78" s="167"/>
      <c r="AF78" s="167"/>
      <c r="AG78" s="19"/>
      <c r="AH78" s="19"/>
      <c r="AI78" s="168"/>
      <c r="AJ78" s="168"/>
      <c r="AK78" s="169"/>
      <c r="AL78" s="49"/>
      <c r="AM78" s="49"/>
      <c r="AN78" s="49"/>
      <c r="AO78" s="49"/>
      <c r="AP78" s="49"/>
      <c r="AQ78" s="49"/>
      <c r="AR78" s="49"/>
      <c r="AS78" s="102"/>
      <c r="AV78" s="1"/>
      <c r="AW78" s="1"/>
      <c r="AX78" s="1"/>
      <c r="AY78" s="1"/>
      <c r="AZ78" s="1"/>
      <c r="BA78" s="1"/>
      <c r="BB78" s="1"/>
      <c r="BC78" s="1"/>
      <c r="BD78" s="1"/>
      <c r="BE78" s="1"/>
      <c r="BF78" s="1"/>
      <c r="BG78" s="1"/>
      <c r="BH78" s="1"/>
      <c r="BI78" s="1"/>
      <c r="BJ78" s="1"/>
      <c r="BK78" s="1"/>
      <c r="BL78" s="1"/>
    </row>
    <row r="79" s="106" customFormat="1" ht="55.5" customHeight="1">
      <c r="A79" s="56" t="s">
        <v>147</v>
      </c>
      <c r="B79" s="33"/>
      <c r="C79" s="33"/>
      <c r="D79" s="33"/>
      <c r="E79" s="33"/>
      <c r="F79" s="33"/>
      <c r="G79" s="33"/>
      <c r="H79" s="33"/>
      <c r="I79" s="33"/>
      <c r="J79" s="33"/>
      <c r="K79" s="33"/>
      <c r="L79" s="33"/>
      <c r="M79" s="107" t="s">
        <v>30</v>
      </c>
      <c r="N79" s="108" t="s">
        <v>2</v>
      </c>
      <c r="O79" s="15"/>
      <c r="P79" s="15"/>
      <c r="Q79" s="15"/>
      <c r="R79" s="189"/>
      <c r="S79" s="190"/>
      <c r="T79" s="189"/>
      <c r="U79" s="191"/>
      <c r="V79" s="192"/>
      <c r="W79" s="192"/>
      <c r="X79" s="192"/>
      <c r="Y79" s="192"/>
      <c r="Z79" s="192"/>
      <c r="AA79" s="192"/>
      <c r="AB79" s="192"/>
      <c r="AC79" s="192"/>
      <c r="AD79" s="192"/>
      <c r="AE79" s="192"/>
      <c r="AF79" s="192"/>
      <c r="AG79" s="14"/>
      <c r="AH79" s="14"/>
      <c r="AI79" s="168"/>
      <c r="AJ79" s="168"/>
      <c r="AK79" s="169"/>
      <c r="AL79" s="49"/>
      <c r="AM79" s="49"/>
      <c r="AN79" s="49"/>
      <c r="AO79" s="49"/>
      <c r="AP79" s="49"/>
      <c r="AQ79" s="49"/>
      <c r="AR79" s="49"/>
      <c r="AS79" s="49"/>
      <c r="AT79" s="1"/>
      <c r="AU79" s="1"/>
      <c r="AV79" s="110"/>
      <c r="AW79" s="111"/>
      <c r="AX79" s="111"/>
      <c r="AY79" s="111"/>
      <c r="AZ79" s="111"/>
      <c r="BA79" s="111"/>
      <c r="BI79" s="114"/>
      <c r="BJ79" s="114"/>
      <c r="BK79" s="114"/>
      <c r="BL79" s="114"/>
    </row>
    <row r="80" ht="15.75" customHeight="1">
      <c r="A80" s="115" t="s">
        <v>89</v>
      </c>
      <c r="B80" s="116"/>
      <c r="C80" s="116"/>
      <c r="D80" s="116"/>
      <c r="E80" s="116"/>
      <c r="F80" s="116"/>
      <c r="G80" s="116"/>
      <c r="H80" s="116"/>
      <c r="I80" s="116"/>
      <c r="J80" s="116"/>
      <c r="K80" s="116"/>
      <c r="L80" s="116"/>
      <c r="M80" s="117"/>
      <c r="N80" s="118"/>
      <c r="O80" s="15"/>
      <c r="P80" s="15"/>
      <c r="R80" s="189"/>
      <c r="S80" s="190"/>
      <c r="T80" s="189"/>
      <c r="U80" s="191"/>
      <c r="V80" s="192"/>
      <c r="W80" s="192"/>
      <c r="X80" s="192"/>
      <c r="Y80" s="192"/>
      <c r="Z80" s="192"/>
      <c r="AA80" s="192"/>
      <c r="AB80" s="192"/>
      <c r="AC80" s="192"/>
      <c r="AD80" s="192"/>
      <c r="AE80" s="192"/>
      <c r="AF80" s="192"/>
      <c r="AG80" s="109"/>
      <c r="AH80" s="109"/>
      <c r="AI80" s="193"/>
      <c r="AJ80" s="193"/>
      <c r="AK80" s="194"/>
      <c r="AL80" s="121"/>
      <c r="AM80" s="121"/>
      <c r="AN80" s="121"/>
      <c r="AO80" s="121"/>
      <c r="AP80" s="121"/>
      <c r="AQ80" s="121"/>
      <c r="AR80" s="121"/>
      <c r="AS80" s="53"/>
      <c r="AV80" s="110"/>
      <c r="AW80" s="110"/>
      <c r="AX80" s="110"/>
      <c r="AY80" s="110"/>
      <c r="AZ80" s="110"/>
      <c r="BA80" s="110"/>
      <c r="BI80" s="54"/>
      <c r="BJ80" s="54"/>
      <c r="BK80" s="54"/>
      <c r="BL80" s="54"/>
    </row>
    <row r="81" ht="30.75" customHeight="1">
      <c r="A81" s="122" t="s">
        <v>96</v>
      </c>
      <c r="B81" s="123"/>
      <c r="C81" s="123"/>
      <c r="D81" s="123"/>
      <c r="E81" s="123"/>
      <c r="F81" s="123"/>
      <c r="G81" s="123"/>
      <c r="H81" s="123"/>
      <c r="I81" s="123"/>
      <c r="J81" s="123"/>
      <c r="K81" s="123"/>
      <c r="L81" s="123"/>
      <c r="M81" s="124"/>
      <c r="N81" s="100"/>
      <c r="AG81" s="109"/>
      <c r="AH81" s="109"/>
      <c r="AI81" s="193"/>
      <c r="AJ81" s="193"/>
      <c r="AK81" s="194"/>
      <c r="AL81" s="121"/>
      <c r="AM81" s="121"/>
      <c r="AN81" s="121"/>
      <c r="AO81" s="121"/>
      <c r="AP81" s="121"/>
      <c r="AQ81" s="121"/>
      <c r="AR81" s="121"/>
      <c r="AS81" s="53"/>
      <c r="AV81" s="110"/>
      <c r="AW81" s="110"/>
      <c r="AX81" s="110"/>
      <c r="AY81" s="110"/>
      <c r="AZ81" s="110"/>
      <c r="BA81" s="110"/>
      <c r="BI81" s="54"/>
      <c r="BJ81" s="54"/>
      <c r="BK81" s="54"/>
      <c r="BL81" s="54"/>
    </row>
    <row r="82" s="1" customFormat="1">
      <c r="A82" s="125" t="s">
        <v>89</v>
      </c>
      <c r="B82" s="51"/>
      <c r="C82" s="51"/>
      <c r="D82" s="51"/>
      <c r="E82" s="51"/>
      <c r="F82" s="51"/>
      <c r="G82" s="51"/>
      <c r="H82" s="51"/>
      <c r="I82" s="51"/>
      <c r="J82" s="51"/>
      <c r="K82" s="51"/>
      <c r="L82" s="51"/>
      <c r="M82" s="51"/>
      <c r="N82" s="118"/>
      <c r="O82" s="13"/>
      <c r="P82" s="13"/>
      <c r="Q82" s="15"/>
      <c r="R82" s="158"/>
      <c r="S82" s="161"/>
      <c r="T82" s="158"/>
      <c r="U82" s="161"/>
      <c r="V82" s="162"/>
      <c r="W82" s="167"/>
      <c r="X82" s="167"/>
      <c r="Y82" s="167"/>
      <c r="Z82" s="167"/>
      <c r="AA82" s="167"/>
      <c r="AB82" s="167"/>
      <c r="AC82" s="167"/>
      <c r="AD82" s="167"/>
      <c r="AE82" s="167"/>
      <c r="AF82" s="167"/>
      <c r="AG82" s="14"/>
      <c r="AH82" s="14"/>
      <c r="AI82" s="168"/>
      <c r="AJ82" s="168"/>
      <c r="AK82" s="169"/>
      <c r="AL82" s="49"/>
      <c r="AM82" s="49"/>
      <c r="AN82" s="49"/>
      <c r="AO82" s="49"/>
      <c r="AP82" s="49"/>
      <c r="AQ82" s="49"/>
      <c r="AR82" s="49"/>
      <c r="AS82" s="49"/>
      <c r="AV82" s="110"/>
      <c r="AW82" s="110"/>
      <c r="AX82" s="110"/>
      <c r="AY82" s="110"/>
      <c r="AZ82" s="110"/>
      <c r="BA82" s="110"/>
      <c r="BB82" s="110"/>
      <c r="BC82" s="110"/>
      <c r="BD82" s="110"/>
      <c r="BE82" s="110"/>
      <c r="BF82" s="110"/>
      <c r="BG82" s="110"/>
      <c r="BH82" s="110"/>
      <c r="BI82" s="110"/>
      <c r="BJ82" s="110"/>
      <c r="BK82" s="110"/>
      <c r="BL82" s="110"/>
    </row>
    <row r="83" s="126" customFormat="1" ht="99.6" customHeight="1">
      <c r="A83" s="127" t="s">
        <v>97</v>
      </c>
      <c r="B83" s="128"/>
      <c r="C83" s="128"/>
      <c r="D83" s="128"/>
      <c r="E83" s="128"/>
      <c r="F83" s="128"/>
      <c r="G83" s="128"/>
      <c r="H83" s="128"/>
      <c r="I83" s="128"/>
      <c r="J83" s="128"/>
      <c r="K83" s="128"/>
      <c r="L83" s="128"/>
      <c r="M83" s="129" t="s">
        <v>98</v>
      </c>
      <c r="N83" s="130" t="s">
        <v>2</v>
      </c>
      <c r="O83" s="13"/>
      <c r="P83" s="13"/>
      <c r="Q83" s="15"/>
      <c r="R83" s="158"/>
      <c r="S83" s="161"/>
      <c r="T83" s="158"/>
      <c r="U83" s="161"/>
      <c r="V83" s="162"/>
      <c r="W83" s="167"/>
      <c r="X83" s="167"/>
      <c r="Y83" s="167"/>
      <c r="Z83" s="167"/>
      <c r="AA83" s="167"/>
      <c r="AB83" s="167"/>
      <c r="AC83" s="167"/>
      <c r="AD83" s="167"/>
      <c r="AE83" s="167"/>
      <c r="AF83" s="167"/>
      <c r="AG83" s="14"/>
      <c r="AH83" s="14"/>
      <c r="AI83" s="168"/>
      <c r="AJ83" s="168"/>
      <c r="AK83" s="169"/>
      <c r="AL83" s="49"/>
      <c r="AM83" s="49"/>
      <c r="AN83" s="49"/>
      <c r="AO83" s="49"/>
      <c r="AP83" s="49"/>
      <c r="AQ83" s="49"/>
      <c r="AR83" s="49"/>
      <c r="AS83" s="121"/>
      <c r="AT83" s="110"/>
      <c r="AU83" s="110"/>
      <c r="AV83" s="1"/>
      <c r="AW83" s="88"/>
      <c r="AX83" s="88"/>
      <c r="AY83" s="88"/>
      <c r="AZ83" s="88"/>
      <c r="BA83" s="88"/>
    </row>
    <row r="84" s="110" customFormat="1" ht="123.6" customHeight="1">
      <c r="A84" s="135" t="s">
        <v>99</v>
      </c>
      <c r="B84" s="136"/>
      <c r="C84" s="136"/>
      <c r="D84" s="136"/>
      <c r="E84" s="136"/>
      <c r="F84" s="136"/>
      <c r="G84" s="136"/>
      <c r="H84" s="136"/>
      <c r="I84" s="136"/>
      <c r="J84" s="136"/>
      <c r="K84" s="136"/>
      <c r="L84" s="136"/>
      <c r="M84" s="137" t="s">
        <v>100</v>
      </c>
      <c r="N84" s="138" t="s">
        <v>2</v>
      </c>
      <c r="O84" s="13"/>
      <c r="P84" s="13"/>
      <c r="Q84" s="15"/>
      <c r="R84" s="158"/>
      <c r="S84" s="161"/>
      <c r="T84" s="158"/>
      <c r="U84" s="161"/>
      <c r="V84" s="162"/>
      <c r="W84" s="167"/>
      <c r="X84" s="167"/>
      <c r="Y84" s="167"/>
      <c r="Z84" s="167"/>
      <c r="AA84" s="167"/>
      <c r="AB84" s="167"/>
      <c r="AC84" s="167"/>
      <c r="AD84" s="167"/>
      <c r="AE84" s="167"/>
      <c r="AF84" s="167"/>
      <c r="AG84" s="14"/>
      <c r="AH84" s="14"/>
      <c r="AI84" s="168"/>
      <c r="AJ84" s="168"/>
      <c r="AK84" s="169"/>
      <c r="AL84" s="49"/>
      <c r="AM84" s="49"/>
      <c r="AN84" s="49"/>
      <c r="AO84" s="49"/>
      <c r="AP84" s="49"/>
      <c r="AQ84" s="49"/>
      <c r="AR84" s="49"/>
      <c r="AS84" s="121"/>
      <c r="AV84" s="1"/>
      <c r="AW84" s="1"/>
      <c r="AX84" s="1"/>
      <c r="AY84" s="1"/>
      <c r="AZ84" s="1"/>
      <c r="BA84" s="1"/>
      <c r="BB84" s="1"/>
      <c r="BC84" s="1"/>
      <c r="BD84" s="1"/>
      <c r="BE84" s="1"/>
      <c r="BF84" s="1"/>
      <c r="BG84" s="1"/>
      <c r="BH84" s="1"/>
      <c r="BI84" s="1"/>
      <c r="BJ84" s="1"/>
      <c r="BK84" s="1"/>
      <c r="BL84" s="1"/>
    </row>
    <row r="85">
      <c r="A85" s="88"/>
      <c r="B85" s="88"/>
      <c r="C85" s="88"/>
      <c r="D85" s="88"/>
      <c r="E85" s="88"/>
      <c r="F85" s="88"/>
      <c r="G85" s="88"/>
      <c r="H85" s="88"/>
      <c r="I85" s="88"/>
      <c r="J85" s="88"/>
      <c r="K85" s="139"/>
      <c r="L85" s="88"/>
      <c r="M85" s="88"/>
    </row>
    <row r="86">
      <c r="K86" s="140"/>
    </row>
    <row r="87">
      <c r="K87" s="140"/>
    </row>
  </sheetData>
  <sheetProtection algorithmName="SHA-512" hashValue="4m3NG2PZvxu0qP5oQc3uIqqwyXZ7Jd5S3hFjNVUh2RaTeuLCNGbI05OwqHo+zYTaiXofa8mH1sIXnCZBeN+lmg==" saltValue="QPZS3dDDgTW2OrlDml7QGQ==" spinCount="100000" sheet="1" objects="1" scenarios="1"/>
  <protectedRanges>
    <protectedRange sqref="M79" name="VTS"/>
    <protectedRange sqref="M75:M77" name="Summary"/>
    <protectedRange sqref="A23:E72 G23:N72" name="Report"/>
    <protectedRange sqref="M19:M21" name="Initial"/>
    <protectedRange sqref="M1:M11 A12 L15:L16" name="Invoice"/>
    <protectedRange sqref="A1:N80" algorithmName="SHA-512" hashValue="QU+tEXN/6CoyUYSmS4JQn5jI41FmiVliLskgcPw5sOMGFHJfPEOHZfCuYN1hXQV7ptP3tCXUbtKd862pyiVo9g==" name="Sample" saltValue="TZGamjQo39seJSGziVyfyQ==" spinCount="100000"/>
  </protectedRanges>
  <mergeCells count="34">
    <mergeCell ref="A81:M81"/>
    <mergeCell ref="A82:M82"/>
    <mergeCell ref="A83:L83"/>
    <mergeCell ref="A84:L84"/>
    <mergeCell ref="A75:L75"/>
    <mergeCell ref="A76:L76"/>
    <mergeCell ref="A77:L77"/>
    <mergeCell ref="A78:M78"/>
    <mergeCell ref="A79:L79"/>
    <mergeCell ref="A80:M80"/>
    <mergeCell ref="A74:M74"/>
    <mergeCell ref="A13:L13"/>
    <mergeCell ref="A14:L14"/>
    <mergeCell ref="A15:K15"/>
    <mergeCell ref="A16:K16"/>
    <mergeCell ref="A17:L17"/>
    <mergeCell ref="A18:M18"/>
    <mergeCell ref="A19:L19"/>
    <mergeCell ref="A20:L20"/>
    <mergeCell ref="A21:L21"/>
    <mergeCell ref="A73:E73"/>
    <mergeCell ref="H73:J73"/>
    <mergeCell ref="A12:L12"/>
    <mergeCell ref="A1:L1"/>
    <mergeCell ref="A2:L2"/>
    <mergeCell ref="A3:L3"/>
    <mergeCell ref="A4:L4"/>
    <mergeCell ref="A5:L5"/>
    <mergeCell ref="A6:L6"/>
    <mergeCell ref="A7:L7"/>
    <mergeCell ref="A8:L8"/>
    <mergeCell ref="A9:L9"/>
    <mergeCell ref="A10:L10"/>
    <mergeCell ref="A11:L11"/>
  </mergeCells>
  <dataValidations count="719">
    <dataValidation allowBlank="1" showInputMessage="1" showErrorMessage="1" prompt="Enter the name of the person(s) whole completed the report in this field." sqref="N6:N11 N19:N21"/>
    <dataValidation allowBlank="1" showInputMessage="1" showErrorMessage="1" prompt="Green: Enter the Provider Invoice Number (optional)" sqref="M3"/>
    <dataValidation allowBlank="1" showInputMessage="1" showErrorMessage="1" prompt="Green: Enter the Service End Date." sqref="M10"/>
    <dataValidation allowBlank="1" showInputMessage="1" showErrorMessage="1" prompt="Green: Enter the Service Start Date." sqref="M9"/>
    <dataValidation allowBlank="1" showInputMessage="1" showErrorMessage="1" prompt="Green: Enter the Invoice Date." sqref="M8"/>
    <dataValidation type="list" allowBlank="1" showInputMessage="1" showErrorMessage="1" error="You must select an option from the drop-down list." promptTitle="Entry 50: Behavioral Indicators" prompt="Green: Does the Individual meet the Employer's Expectations for Inter-Personal Skills, Communication, Timeliness, Hygiene, etc.?  Enter the percentage of time that Individual meets the Employer’s standards." sqref="J72">
      <formula1>$Q$1:$Q$13</formula1>
    </dataValidation>
    <dataValidation type="list" allowBlank="1" showInputMessage="1" showErrorMessage="1" error="You must select an option from the drop-down list." promptTitle="Entry 50: Job Task Quality" prompt="Green: Does the Individual meet the Employer's Expectations for job task quality?  What percentage of time does the Individual meet the quality standards of their co-workers in the same/similar position?" sqref="K72">
      <formula1>$Q$1:$Q$13</formula1>
    </dataValidation>
    <dataValidation type="list" allowBlank="1" showInputMessage="1" showErrorMessage="1" error="You must select an option from the drop-down list." promptTitle="Entry 50: Job Task Quantity" prompt="Green: Does the Individual meet the Employer's Expectations for job task quantity?  What percentage of time does the Individual meet the production standards of their co-workers in the same/similar position?" sqref="L72">
      <formula1>$Q$1:$Q$13</formula1>
    </dataValidation>
    <dataValidation type="list" allowBlank="1" showInputMessage="1" showErrorMessage="1" error="You must select an option from the drop-down list." promptTitle="Entry 49: Job Task Quantity" prompt="Green: Does the Individual meet the Employer's Expectations for job task quantity?  What percentage of time does the Individual meet the production standards of their co-workers in the same/similar position?" sqref="L71">
      <formula1>$Q$1:$Q$13</formula1>
    </dataValidation>
    <dataValidation type="list" allowBlank="1" showInputMessage="1" showErrorMessage="1" error="You must select an option from the drop-down list." promptTitle="Entry 49: Job Task Quality" prompt="Green: Does the Individual meet the Employer's Expectations for job task quality?  What percentage of time does the Individual meet the quality standards of their co-workers in the same/similar position?" sqref="K71">
      <formula1>$Q$1:$Q$13</formula1>
    </dataValidation>
    <dataValidation type="list" allowBlank="1" showInputMessage="1" showErrorMessage="1" error="You must select an option from the drop-down list." promptTitle="Entry 49: Behavioral Indicators" prompt="Green: Does the Individual meet the Employer's Expectations for Inter-Personal Skills, Communication, Timeliness, Hygiene, etc.?  Enter the percentage of time that Individual meets the Employer’s standards." sqref="J71">
      <formula1>$Q$1:$Q$13</formula1>
    </dataValidation>
    <dataValidation type="list" allowBlank="1" showInputMessage="1" showErrorMessage="1" error="You must select an option from the drop-down list." promptTitle="Entry 48: Behavioral Indicators" prompt="Green: Does the Individual meet the Employer's Expectations for Inter-Personal Skills, Communication, Timeliness, Hygiene, etc.?  Enter the percentage of time that Individual meets the Employer’s standards." sqref="J70">
      <formula1>$Q$1:$Q$13</formula1>
    </dataValidation>
    <dataValidation type="list" allowBlank="1" showInputMessage="1" showErrorMessage="1" error="You must select an option from the drop-down list." promptTitle="Entry 48: Job Task Quality" prompt="Green: Does the Individual meet the Employer's Expectations for job task quality?  What percentage of time does the Individual meet the quality standards of their co-workers in the same/similar position?" sqref="K70">
      <formula1>$Q$1:$Q$13</formula1>
    </dataValidation>
    <dataValidation type="list" allowBlank="1" showInputMessage="1" showErrorMessage="1" error="You must select an option from the drop-down list." promptTitle="Entry 48: Job Task Quantity" prompt="Green: Does the Individual meet the Employer's Expectations for job task quantity?  What percentage of time does the Individual meet the production standards of their co-workers in the same/similar position?" sqref="L70">
      <formula1>$Q$1:$Q$13</formula1>
    </dataValidation>
    <dataValidation type="list" allowBlank="1" showInputMessage="1" showErrorMessage="1" error="You must select an option from the drop-down list." promptTitle="Entry 47: Job Task Quantity" prompt="Green: Does the Individual meet the Employer's Expectations for job task quantity?  What percentage of time does the Individual meet the production standards of their co-workers in the same/similar position?" sqref="L69">
      <formula1>$Q$1:$Q$13</formula1>
    </dataValidation>
    <dataValidation type="list" allowBlank="1" showInputMessage="1" showErrorMessage="1" error="You must select an option from the drop-down list." promptTitle="Entry 47: Job Task Quality" prompt="Green: Does the Individual meet the Employer's Expectations for job task quality?  What percentage of time does the Individual meet the quality standards of their co-workers in the same/similar position?" sqref="K69">
      <formula1>$Q$1:$Q$13</formula1>
    </dataValidation>
    <dataValidation type="list" allowBlank="1" showInputMessage="1" showErrorMessage="1" error="You must select an option from the drop-down list." promptTitle="Entry 47: Behavioral Indicators" prompt="Green: Does the Individual meet the Employer's Expectations for Inter-Personal Skills, Communication, Timeliness, Hygiene, etc.?  Enter the percentage of time that Individual meets the Employer’s standards." sqref="J69">
      <formula1>$Q$1:$Q$13</formula1>
    </dataValidation>
    <dataValidation type="list" allowBlank="1" showInputMessage="1" showErrorMessage="1" error="You must select an option from the drop-down list." promptTitle="Entry 46: Behavioral Indicators" prompt="Green: Does the Individual meet the Employer's Expectations for Inter-Personal Skills, Communication, Timeliness, Hygiene, etc.?  Enter the percentage of time that Individual meets the Employer’s standards." sqref="J68">
      <formula1>$Q$1:$Q$13</formula1>
    </dataValidation>
    <dataValidation type="list" allowBlank="1" showInputMessage="1" showErrorMessage="1" error="You must select an option from the drop-down list." promptTitle="Entry 46: Job Task Quality" prompt="Green: Does the Individual meet the Employer's Expectations for job task quality?  What percentage of time does the Individual meet the quality standards of their co-workers in the same/similar position?" sqref="K68">
      <formula1>$Q$1:$Q$13</formula1>
    </dataValidation>
    <dataValidation type="list" allowBlank="1" showInputMessage="1" showErrorMessage="1" error="You must select an option from the drop-down list." promptTitle="Entry 46: Job Task Quantity" prompt="Green: Does the Individual meet the Employer's Expectations for job task quantity?  What percentage of time does the Individual meet the production standards of their co-workers in the same/similar position?" sqref="L68">
      <formula1>$Q$1:$Q$13</formula1>
    </dataValidation>
    <dataValidation type="list" allowBlank="1" showInputMessage="1" showErrorMessage="1" error="You must select an option from the drop-down list." promptTitle="Entry 45: Job Task Quantity" prompt="Green: Does the Individual meet the Employer's Expectations for job task quantity?  What percentage of time does the Individual meet the production standards of their co-workers in the same/similar position?" sqref="L67">
      <formula1>$Q$1:$Q$13</formula1>
    </dataValidation>
    <dataValidation type="list" allowBlank="1" showInputMessage="1" showErrorMessage="1" error="You must select an option from the drop-down list." promptTitle="Entry 45: Job Task Quality" prompt="Green: Does the Individual meet the Employer's Expectations for job task quality?  What percentage of time does the Individual meet the quality standards of their co-workers in the same/similar position?" sqref="K67">
      <formula1>$Q$1:$Q$13</formula1>
    </dataValidation>
    <dataValidation type="list" allowBlank="1" showInputMessage="1" showErrorMessage="1" error="You must select an option from the drop-down list." promptTitle="Entry 45: Behavioral Indicators" prompt="Green: Does the Individual meet the Employer's Expectations for Inter-Personal Skills, Communication, Timeliness, Hygiene, etc.?  Enter the percentage of time that Individual meets the Employer’s standards." sqref="J67">
      <formula1>$Q$1:$Q$13</formula1>
    </dataValidation>
    <dataValidation type="list" allowBlank="1" showInputMessage="1" showErrorMessage="1" error="You must select an option from the drop-down list." promptTitle="Entry 44: Behavioral Indicators" prompt="Green: Does the Individual meet the Employer's Expectations for Inter-Personal Skills, Communication, Timeliness, Hygiene, etc.?  Enter the percentage of time that Individual meets the Employer’s standards." sqref="J66">
      <formula1>$Q$1:$Q$13</formula1>
    </dataValidation>
    <dataValidation type="list" allowBlank="1" showInputMessage="1" showErrorMessage="1" error="You must select an option from the drop-down list." promptTitle="Entry 44: Job Task Quality" prompt="Green: Does the Individual meet the Employer's Expectations for job task quality?  What percentage of time does the Individual meet the quality standards of their co-workers in the same/similar position?" sqref="K66">
      <formula1>$Q$1:$Q$13</formula1>
    </dataValidation>
    <dataValidation type="list" allowBlank="1" showInputMessage="1" showErrorMessage="1" error="You must select an option from the drop-down list." promptTitle="Entry 44: Job Task Quantity" prompt="Green: Does the Individual meet the Employer's Expectations for job task quantity?  What percentage of time does the Individual meet the production standards of their co-workers in the same/similar position?" sqref="L66">
      <formula1>$Q$1:$Q$13</formula1>
    </dataValidation>
    <dataValidation type="list" allowBlank="1" showInputMessage="1" showErrorMessage="1" error="You must select an option from the drop-down list." promptTitle="Entry 43: Job Task Quantity" prompt="Green: Does the Individual meet the Employer's Expectations for job task quantity?  What percentage of time does the Individual meet the production standards of their co-workers in the same/similar position?" sqref="L65">
      <formula1>$Q$1:$Q$13</formula1>
    </dataValidation>
    <dataValidation type="list" allowBlank="1" showInputMessage="1" showErrorMessage="1" error="You must select an option from the drop-down list." promptTitle="Entry 43: Job Task Quality" prompt="Green: Does the Individual meet the Employer's Expectations for job task quality?  What percentage of time does the Individual meet the quality standards of their co-workers in the same/similar position?" sqref="K65">
      <formula1>$Q$1:$Q$13</formula1>
    </dataValidation>
    <dataValidation type="list" allowBlank="1" showInputMessage="1" showErrorMessage="1" error="You must select an option from the drop-down list." promptTitle="Entry 43: Behavioral Indicators" prompt="Green: Does the Individual meet the Employer's Expectations for Inter-Personal Skills, Communication, Timeliness, Hygiene, etc.?  Enter the percentage of time that Individual meets the Employer’s standards." sqref="J65">
      <formula1>$Q$1:$Q$13</formula1>
    </dataValidation>
    <dataValidation type="list" allowBlank="1" showInputMessage="1" showErrorMessage="1" error="You must select an option from the drop-down list." promptTitle="Entry 42: Behavioral Indicators" prompt="Green: Does the Individual meet the Employer's Expectations for Inter-Personal Skills, Communication, Timeliness, Hygiene, etc.?  Enter the percentage of time that Individual meets the Employer’s standards." sqref="J64">
      <formula1>$Q$1:$Q$13</formula1>
    </dataValidation>
    <dataValidation type="list" allowBlank="1" showInputMessage="1" showErrorMessage="1" error="You must select an option from the drop-down list." promptTitle="Entry 42: Job Task Quality" prompt="Green: Does the Individual meet the Employer's Expectations for job task quality?  What percentage of time does the Individual meet the quality standards of their co-workers in the same/similar position?" sqref="K64">
      <formula1>$Q$1:$Q$13</formula1>
    </dataValidation>
    <dataValidation type="list" allowBlank="1" showInputMessage="1" showErrorMessage="1" error="You must select an option from the drop-down list." promptTitle="Entry 42: Job Task Quantity" prompt="Green: Does the Individual meet the Employer's Expectations for job task quantity?  What percentage of time does the Individual meet the production standards of their co-workers in the same/similar position?" sqref="L64">
      <formula1>$Q$1:$Q$13</formula1>
    </dataValidation>
    <dataValidation type="list" allowBlank="1" showInputMessage="1" showErrorMessage="1" error="You must select an option from the drop-down list." promptTitle="Entry 41: Job Task Quantity" prompt="Green: Does the Individual meet the Employer's Expectations for job task quantity?  What percentage of time does the Individual meet the production standards of their co-workers in the same/similar position?" sqref="L63">
      <formula1>$Q$1:$Q$13</formula1>
    </dataValidation>
    <dataValidation type="list" allowBlank="1" showInputMessage="1" showErrorMessage="1" error="You must select an option from the drop-down list." promptTitle="Entry 41: Job Task Quality" prompt="Green: Does the Individual meet the Employer's Expectations for job task quality?  What percentage of time does the Individual meet the quality standards of their co-workers in the same/similar position?" sqref="K63">
      <formula1>$Q$1:$Q$13</formula1>
    </dataValidation>
    <dataValidation type="list" allowBlank="1" showInputMessage="1" showErrorMessage="1" error="You must select an option from the drop-down list." promptTitle="Entry 41: Behavioral Indicators" prompt="Green: Does the Individual meet the Employer's Expectations for Inter-Personal Skills, Communication, Timeliness, Hygiene, etc.?  Enter the percentage of time that Individual meets the Employer’s standards." sqref="J63">
      <formula1>$Q$1:$Q$13</formula1>
    </dataValidation>
    <dataValidation type="list" allowBlank="1" showInputMessage="1" showErrorMessage="1" error="You must select an option from the drop-down list." promptTitle="Entry 40: Job Task Quantity" prompt="Green: Does the Individual meet the Employer's Expectations for job task quantity?  What percentage of time does the Individual meet the production standards of their co-workers in the same/similar position?" sqref="L62">
      <formula1>$Q$1:$Q$13</formula1>
    </dataValidation>
    <dataValidation type="list" allowBlank="1" showInputMessage="1" showErrorMessage="1" error="You must select an option from the drop-down list." promptTitle="Entry 40: Job Task Quality" prompt="Green: Does the Individual meet the Employer's Expectations for job task quality?  What percentage of time does the Individual meet the quality standards of their co-workers in the same/similar position?" sqref="K62">
      <formula1>$Q$1:$Q$13</formula1>
    </dataValidation>
    <dataValidation type="list" allowBlank="1" showInputMessage="1" showErrorMessage="1" error="You must select an option from the drop-down list." promptTitle="Entry 40: Behavioral Indicators" prompt="Green: Does the Individual meet the Employer's Expectations for Inter-Personal Skills, Communication, Timeliness, Hygiene, etc.?  Enter the percentage of time that Individual meets the Employer’s standards." sqref="J62">
      <formula1>$Q$1:$Q$13</formula1>
    </dataValidation>
    <dataValidation type="list" allowBlank="1" showInputMessage="1" showErrorMessage="1" error="You must select an option from the drop-down list." promptTitle="Entry 39: Behavioral Indicators" prompt="Green: Does the Individual meet the Employer's Expectations for Inter-Personal Skills, Communication, Timeliness, Hygiene, etc.?  Enter the percentage of time that Individual meets the Employer’s standards." sqref="J61">
      <formula1>$Q$1:$Q$13</formula1>
    </dataValidation>
    <dataValidation type="list" allowBlank="1" showInputMessage="1" showErrorMessage="1" error="You must select an option from the drop-down list." promptTitle="Entry 39: Job Task Quality" prompt="Green: Does the Individual meet the Employer's Expectations for job task quality?  What percentage of time does the Individual meet the quality standards of their co-workers in the same/similar position?" sqref="K61">
      <formula1>$Q$1:$Q$13</formula1>
    </dataValidation>
    <dataValidation type="list" allowBlank="1" showInputMessage="1" showErrorMessage="1" error="You must select an option from the drop-down list." promptTitle="Entry 39: Job Task Quantity" prompt="Green: Does the Individual meet the Employer's Expectations for job task quantity?  What percentage of time does the Individual meet the production standards of their co-workers in the same/similar position?" sqref="L61">
      <formula1>$Q$1:$Q$13</formula1>
    </dataValidation>
    <dataValidation type="list" allowBlank="1" showInputMessage="1" showErrorMessage="1" error="You must select an option from the drop-down list." promptTitle="Entry 38: Job Task Quantity" prompt="Green: Does the Individual meet the Employer's Expectations for job task quantity?  What percentage of time does the Individual meet the production standards of their co-workers in the same/similar position?" sqref="L60">
      <formula1>$Q$1:$Q$13</formula1>
    </dataValidation>
    <dataValidation type="list" allowBlank="1" showInputMessage="1" showErrorMessage="1" error="You must select an option from the drop-down list." promptTitle="Entry 38: Job Task Quality" prompt="Green: Does the Individual meet the Employer's Expectations for job task quality?  What percentage of time does the Individual meet the quality standards of their co-workers in the same/similar position?" sqref="K60">
      <formula1>$Q$1:$Q$13</formula1>
    </dataValidation>
    <dataValidation type="list" allowBlank="1" showInputMessage="1" showErrorMessage="1" error="You must select an option from the drop-down list." promptTitle="Entry 38: Behavioral Indicators" prompt="Green: Does the Individual meet the Employer's Expectations for Inter-Personal Skills, Communication, Timeliness, Hygiene, etc.?  Enter the percentage of time that Individual meets the Employer’s standards." sqref="J60">
      <formula1>$Q$1:$Q$13</formula1>
    </dataValidation>
    <dataValidation type="list" allowBlank="1" showInputMessage="1" showErrorMessage="1" error="You must select an option from the drop-down list." promptTitle="Entry 37: Behavioral Indicators" prompt="Green: Does the Individual meet the Employer's Expectations for Inter-Personal Skills, Communication, Timeliness, Hygiene, etc.?  Enter the percentage of time that Individual meets the Employer’s standards." sqref="J59">
      <formula1>$Q$1:$Q$13</formula1>
    </dataValidation>
    <dataValidation type="list" allowBlank="1" showInputMessage="1" showErrorMessage="1" error="You must select an option from the drop-down list." promptTitle="Entry 37: Job Task Quality" prompt="Green: Does the Individual meet the Employer's Expectations for job task quality?  What percentage of time does the Individual meet the quality standards of their co-workers in the same/similar position?" sqref="K59">
      <formula1>$Q$1:$Q$13</formula1>
    </dataValidation>
    <dataValidation type="list" allowBlank="1" showInputMessage="1" showErrorMessage="1" error="You must select an option from the drop-down list." promptTitle="Entry 37: Job Task Quantity" prompt="Green: Does the Individual meet the Employer's Expectations for job task quantity?  What percentage of time does the Individual meet the production standards of their co-workers in the same/similar position?" sqref="L59">
      <formula1>$Q$1:$Q$13</formula1>
    </dataValidation>
    <dataValidation type="list" allowBlank="1" showInputMessage="1" showErrorMessage="1" error="You must select an option from the drop-down list." promptTitle="Entry 36: Job Task Quantity" prompt="Green: Does the Individual meet the Employer's Expectations for job task quantity?  What percentage of time does the Individual meet the production standards of their co-workers in the same/similar position?" sqref="L58">
      <formula1>$Q$1:$Q$13</formula1>
    </dataValidation>
    <dataValidation type="list" allowBlank="1" showInputMessage="1" showErrorMessage="1" error="You must select an option from the drop-down list." promptTitle="Entry 36: Job Task Quality" prompt="Green: Does the Individual meet the Employer's Expectations for job task quality?  What percentage of time does the Individual meet the quality standards of their co-workers in the same/similar position?" sqref="K58">
      <formula1>$Q$1:$Q$13</formula1>
    </dataValidation>
    <dataValidation type="list" allowBlank="1" showInputMessage="1" showErrorMessage="1" error="You must select an option from the drop-down list." promptTitle="Entry 36: Behavioral Indicators" prompt="Green: Does the Individual meet the Employer's Expectations for Inter-Personal Skills, Communication, Timeliness, Hygiene, etc.?  Enter the percentage of time that Individual meets the Employer’s standards." sqref="J58">
      <formula1>$Q$1:$Q$13</formula1>
    </dataValidation>
    <dataValidation type="list" allowBlank="1" showInputMessage="1" showErrorMessage="1" error="You must select an option from the drop-down list." promptTitle="Entry 35: Behavioral Indicators" prompt="Green: Does the Individual meet the Employer's Expectations for Inter-Personal Skills, Communication, Timeliness, Hygiene, etc.?  Enter the percentage of time that Individual meets the Employer’s standards." sqref="J57">
      <formula1>$Q$1:$Q$13</formula1>
    </dataValidation>
    <dataValidation type="list" allowBlank="1" showInputMessage="1" showErrorMessage="1" error="You must select an option from the drop-down list." promptTitle="Entry 35: Job Task Quality" prompt="Green: Does the Individual meet the Employer's Expectations for job task quality?  What percentage of time does the Individual meet the quality standards of their co-workers in the same/similar position?" sqref="K57">
      <formula1>$Q$1:$Q$13</formula1>
    </dataValidation>
    <dataValidation type="list" allowBlank="1" showInputMessage="1" showErrorMessage="1" error="You must select an option from the drop-down list." promptTitle="Entry 35: Job Task Quantity" prompt="Green: Does the Individual meet the Employer's Expectations for job task quantity?  What percentage of time does the Individual meet the production standards of their co-workers in the same/similar position?" sqref="L57">
      <formula1>$Q$1:$Q$13</formula1>
    </dataValidation>
    <dataValidation type="list" allowBlank="1" showInputMessage="1" showErrorMessage="1" error="You must select an option from the drop-down list." promptTitle="Entry 34: Job Task Quantity" prompt="Green: Does the Individual meet the Employer's Expectations for job task quantity?  What percentage of time does the Individual meet the production standards of their co-workers in the same/similar position?" sqref="L56">
      <formula1>$Q$1:$Q$13</formula1>
    </dataValidation>
    <dataValidation type="list" allowBlank="1" showInputMessage="1" showErrorMessage="1" error="You must select an option from the drop-down list." promptTitle="Entry 34: Job Task Quality" prompt="Green: Does the Individual meet the Employer's Expectations for job task quality?  What percentage of time does the Individual meet the quality standards of their co-workers in the same/similar position?" sqref="K56">
      <formula1>$Q$1:$Q$13</formula1>
    </dataValidation>
    <dataValidation type="list" allowBlank="1" showInputMessage="1" showErrorMessage="1" error="You must select an option from the drop-down list." promptTitle="Entry 34: Behavioral Indicators" prompt="Green: Does the Individual meet the Employer's Expectations for Inter-Personal Skills, Communication, Timeliness, Hygiene, etc.?  Enter the percentage of time that Individual meets the Employer’s standards." sqref="J56">
      <formula1>$Q$1:$Q$13</formula1>
    </dataValidation>
    <dataValidation type="list" allowBlank="1" showInputMessage="1" showErrorMessage="1" error="You must select an option from the drop-down list." promptTitle="Entry 33: Behavioral Indicators" prompt="Green: Does the Individual meet the Employer's Expectations for Inter-Personal Skills, Communication, Timeliness, Hygiene, etc.?  Enter the percentage of time that Individual meets the Employer’s standards." sqref="J55">
      <formula1>$Q$1:$Q$13</formula1>
    </dataValidation>
    <dataValidation type="list" allowBlank="1" showInputMessage="1" showErrorMessage="1" error="You must select an option from the drop-down list." promptTitle="Entry 33: Job Task Quality" prompt="Green: Does the Individual meet the Employer's Expectations for job task quality?  What percentage of time does the Individual meet the quality standards of their co-workers in the same/similar position?" sqref="K55">
      <formula1>$Q$1:$Q$13</formula1>
    </dataValidation>
    <dataValidation type="list" allowBlank="1" showInputMessage="1" showErrorMessage="1" error="You must select an option from the drop-down list." promptTitle="Entry 33: Job Task Quantity" prompt="Green: Does the Individual meet the Employer's Expectations for job task quantity?  What percentage of time does the Individual meet the production standards of their co-workers in the same/similar position?" sqref="L55">
      <formula1>$Q$1:$Q$13</formula1>
    </dataValidation>
    <dataValidation type="list" allowBlank="1" showInputMessage="1" showErrorMessage="1" error="You must select an option from the drop-down list." promptTitle="Entry 32: Job Task Quantity" prompt="Green: Does the Individual meet the Employer's Expectations for job task quantity?  What percentage of time does the Individual meet the production standards of their co-workers in the same/similar position?" sqref="L54">
      <formula1>$Q$1:$Q$13</formula1>
    </dataValidation>
    <dataValidation type="list" allowBlank="1" showInputMessage="1" showErrorMessage="1" error="You must select an option from the drop-down list." promptTitle="Entry 32: Job Task Quality" prompt="Green: Does the Individual meet the Employer's Expectations for job task quality?  What percentage of time does the Individual meet the quality standards of their co-workers in the same/similar position?" sqref="K54">
      <formula1>$Q$1:$Q$13</formula1>
    </dataValidation>
    <dataValidation type="list" allowBlank="1" showInputMessage="1" showErrorMessage="1" error="You must select an option from the drop-down list." promptTitle="Entry 32: Behavioral Indicators" prompt="Green: Does the Individual meet the Employer's Expectations for Inter-Personal Skills, Communication, Timeliness, Hygiene, etc.?  Enter the percentage of time that Individual meets the Employer’s standards." sqref="J54">
      <formula1>$Q$1:$Q$13</formula1>
    </dataValidation>
    <dataValidation type="list" allowBlank="1" showInputMessage="1" showErrorMessage="1" error="You must select an option from the drop-down list." promptTitle="Entry 31: Behavioral Indicators" prompt="Green: Does the Individual meet the Employer's Expectations for Inter-Personal Skills, Communication, Timeliness, Hygiene, etc.?  Enter the percentage of time that Individual meets the Employer’s standards." sqref="J53">
      <formula1>$Q$1:$Q$13</formula1>
    </dataValidation>
    <dataValidation type="list" allowBlank="1" showInputMessage="1" showErrorMessage="1" error="You must select an option from the drop-down list." promptTitle="Entry 31: Job Task Quality" prompt="Green: Does the Individual meet the Employer's Expectations for job task quality?  What percentage of time does the Individual meet the quality standards of their co-workers in the same/similar position?" sqref="K53">
      <formula1>$Q$1:$Q$13</formula1>
    </dataValidation>
    <dataValidation type="list" allowBlank="1" showInputMessage="1" showErrorMessage="1" error="You must select an option from the drop-down list." promptTitle="Entry 31: Job Task Quantity" prompt="Green: Does the Individual meet the Employer's Expectations for job task quantity?  What percentage of time does the Individual meet the production standards of their co-workers in the same/similar position?" sqref="L53">
      <formula1>$Q$1:$Q$13</formula1>
    </dataValidation>
    <dataValidation type="list" allowBlank="1" showInputMessage="1" showErrorMessage="1" error="You must select an option from the drop-down list." promptTitle="Entry 30: Job Task Quantity" prompt="Green: Does the Individual meet the Employer's Expectations for job task quantity?  What percentage of time does the Individual meet the production standards of their co-workers in the same/similar position?" sqref="L52">
      <formula1>$Q$1:$Q$13</formula1>
    </dataValidation>
    <dataValidation type="list" allowBlank="1" showInputMessage="1" showErrorMessage="1" error="You must select an option from the drop-down list." promptTitle="Entry 30: Job Task Quality" prompt="Green: Does the Individual meet the Employer's Expectations for job task quality?  What percentage of time does the Individual meet the quality standards of their co-workers in the same/similar position?" sqref="K52">
      <formula1>$Q$1:$Q$13</formula1>
    </dataValidation>
    <dataValidation type="list" allowBlank="1" showInputMessage="1" showErrorMessage="1" error="You must select an option from the drop-down list." promptTitle="Entry 30: Behavioral Indicators" prompt="Green: Does the Individual meet the Employer's Expectations for Inter-Personal Skills, Communication, Timeliness, Hygiene, etc.?  Enter the percentage of time that Individual meets the Employer’s standards." sqref="J52">
      <formula1>$Q$1:$Q$13</formula1>
    </dataValidation>
    <dataValidation type="list" allowBlank="1" showInputMessage="1" showErrorMessage="1" error="You must select an option from the drop-down list." promptTitle="Entry 29: Behavioral Indicators" prompt="Green: Does the Individual meet the Employer's Expectations for Inter-Personal Skills, Communication, Timeliness, Hygiene, etc.?  Enter the percentage of time that Individual meets the Employer’s standards." sqref="J51">
      <formula1>$Q$1:$Q$13</formula1>
    </dataValidation>
    <dataValidation type="list" allowBlank="1" showInputMessage="1" showErrorMessage="1" error="You must select an option from the drop-down list." promptTitle="Entry 29: Job Task Quality" prompt="Green: Does the Individual meet the Employer's Expectations for job task quality?  What percentage of time does the Individual meet the quality standards of their co-workers in the same/similar position?" sqref="K51">
      <formula1>$Q$1:$Q$13</formula1>
    </dataValidation>
    <dataValidation type="list" allowBlank="1" showInputMessage="1" showErrorMessage="1" error="You must select an option from the drop-down list." promptTitle="Entry 29: Job Task Quantity" prompt="Green: Does the Individual meet the Employer's Expectations for job task quantity?  What percentage of time does the Individual meet the production standards of their co-workers in the same/similar position?" sqref="L51">
      <formula1>$Q$1:$Q$13</formula1>
    </dataValidation>
    <dataValidation type="list" allowBlank="1" showInputMessage="1" showErrorMessage="1" error="You must select an option from the drop-down list." promptTitle="Entry 28: Job Task Quantity" prompt="Green: Does the Individual meet the Employer's Expectations for job task quantity?  What percentage of time does the Individual meet the production standards of their co-workers in the same/similar position?" sqref="L50">
      <formula1>$Q$1:$Q$13</formula1>
    </dataValidation>
    <dataValidation type="list" allowBlank="1" showInputMessage="1" showErrorMessage="1" error="You must select an option from the drop-down list." promptTitle="Entry 28: Job Task Quality" prompt="Green: Does the Individual meet the Employer's Expectations for job task quality?  What percentage of time does the Individual meet the quality standards of their co-workers in the same/similar position?" sqref="K50">
      <formula1>$Q$1:$Q$13</formula1>
    </dataValidation>
    <dataValidation type="list" allowBlank="1" showInputMessage="1" showErrorMessage="1" error="You must select an option from the drop-down list." promptTitle="Entry 28: Behavioral Indicators" prompt="Green: Does the Individual meet the Employer's Expectations for Inter-Personal Skills, Communication, Timeliness, Hygiene, etc.?  Enter the percentage of time that Individual meets the Employer’s standards." sqref="J50">
      <formula1>$Q$1:$Q$13</formula1>
    </dataValidation>
    <dataValidation type="list" allowBlank="1" showInputMessage="1" showErrorMessage="1" error="You must select an option from the drop-down list." promptTitle="Entry 27: Behavioral Indicators" prompt="Green: Does the Individual meet the Employer's Expectations for Inter-Personal Skills, Communication, Timeliness, Hygiene, etc.?  Enter the percentage of time that Individual meets the Employer’s standards." sqref="J49">
      <formula1>$Q$1:$Q$13</formula1>
    </dataValidation>
    <dataValidation type="list" allowBlank="1" showInputMessage="1" showErrorMessage="1" error="You must select an option from the drop-down list." promptTitle="Entry 27: Job Task Quantity" prompt="Green: Does the Individual meet the Employer's Expectations for job task quantity?  What percentage of time does the Individual meet the production standards of their co-workers in the same/similar position?" sqref="L49">
      <formula1>$Q$1:$Q$13</formula1>
    </dataValidation>
    <dataValidation type="list" allowBlank="1" showInputMessage="1" showErrorMessage="1" error="You must select an option from the drop-down list." promptTitle="Entry 27: Job Task Quality" prompt="Green: Does the Individual meet the Employer's Expectations for job task quality?  What percentage of time does the Individual meet the quality standards of their co-workers in the same/similar position?" sqref="K49">
      <formula1>$Q$1:$Q$13</formula1>
    </dataValidation>
    <dataValidation type="list" allowBlank="1" showInputMessage="1" showErrorMessage="1" error="You must select an option from the drop-down list." promptTitle="Entry 26:  Behavioral Indicators" prompt="Green: Does the Individual meet the Employer's Expectations for Inter-Personal Skills, Communication, Timeliness, Hygiene, etc.?  Enter the percentage of time that Individual meets the Employer’s standards." sqref="J48">
      <formula1>$Q$1:$Q$13</formula1>
    </dataValidation>
    <dataValidation type="list" allowBlank="1" showInputMessage="1" showErrorMessage="1" error="You must select an option from the drop-down list." promptTitle="Entry 26: Job Task Quality" prompt="Green: Does the Individual meet the Employer's Expectations for job task quality?  What percentage of time does the Individual meet the quality standards of their co-workers in the same/similar position?" sqref="K48">
      <formula1>$Q$1:$Q$13</formula1>
    </dataValidation>
    <dataValidation type="list" allowBlank="1" showInputMessage="1" showErrorMessage="1" error="You must select an option from the drop-down list." promptTitle="Entry 26: Job Task Quantity" prompt="Green: Does the Individual meet the Employer's Expectations for job task quantity?  What percentage of time does the Individual meet the production standards of their co-workers in the same/similar position?" sqref="L48">
      <formula1>$Q$1:$Q$13</formula1>
    </dataValidation>
    <dataValidation type="list" allowBlank="1" showInputMessage="1" showErrorMessage="1" error="You must select an option from the drop-down list." promptTitle="Entry 24: Job Task Quantity" prompt="Green: Does the Individual meet the Employer's Expectations for job task quantity?  What percentage of time does the Individual meet the production standards of their co-workers in the same/similar position?" sqref="L46">
      <formula1>$Q$1:$Q$13</formula1>
    </dataValidation>
    <dataValidation type="list" allowBlank="1" showInputMessage="1" showErrorMessage="1" error="You must select an option from the drop-down list." promptTitle="Entry 24: Job Task Quality" prompt="Green: Does the Individual meet the Employer's Expectations for job task quality?  What percentage of time does the Individual meet the quality standards of their co-workers in the same/similar position?" sqref="K46">
      <formula1>$Q$1:$Q$13</formula1>
    </dataValidation>
    <dataValidation type="list" allowBlank="1" showInputMessage="1" showErrorMessage="1" error="You must select an option from the drop-down list." promptTitle="Entry 24: Behavioral Indicators" prompt="Green: Does the Individual meet the Employer's Expectations for Inter-Personal Skills, Communication, Timeliness, Hygiene, etc.?  Enter the percentage of time that Individual meets the Employer’s standards." sqref="J46">
      <formula1>$Q$1:$Q$13</formula1>
    </dataValidation>
    <dataValidation type="list" allowBlank="1" showInputMessage="1" showErrorMessage="1" error="You must select an option from the drop-down list." promptTitle="Entry 23: Behavioral Indicators" prompt="Green: Does the Individual meet the Employer's Expectations for Inter-Personal Skills, Communication, Timeliness, Hygiene, etc.?  Enter the percentage of time that Individual meets the Employer’s standards." sqref="J45">
      <formula1>$Q$1:$Q$13</formula1>
    </dataValidation>
    <dataValidation type="list" allowBlank="1" showInputMessage="1" showErrorMessage="1" error="You must select an option from the drop-down list." promptTitle="Entry 23: Job Task Quality" prompt="Green: Does the Individual meet the Employer's Expectations for job task quality?  What percentage of time does the Individual meet the quality standards of their co-workers in the same/similar position?" sqref="K45">
      <formula1>$Q$1:$Q$13</formula1>
    </dataValidation>
    <dataValidation type="list" allowBlank="1" showInputMessage="1" showErrorMessage="1" error="You must select an option from the drop-down list." promptTitle="Entry 23:  Job Task Quantity" prompt="Green: Does the Individual meet the Employer's Expectations for job task quantity?  What percentage of time does the Individual meet the production standards of their co-workers in the same/similar position?" sqref="L45">
      <formula1>$Q$1:$Q$13</formula1>
    </dataValidation>
    <dataValidation type="list" allowBlank="1" showInputMessage="1" showErrorMessage="1" error="You must select an option from the drop-down list." promptTitle="Entry 22: Job Task Quantity" prompt="Green: Does the Individual meet the Employer's Expectations for job task quantity?  What percentage of time does the Individual meet the production standards of their co-workers in the same/similar position?" sqref="L44">
      <formula1>$Q$1:$Q$13</formula1>
    </dataValidation>
    <dataValidation type="list" allowBlank="1" showInputMessage="1" showErrorMessage="1" error="You must select an option from the drop-down list." promptTitle="Entry 22: Job Task Quality" prompt="Green: Does the Individual meet the Employer's Expectations for job task quality?  What percentage of time does the Individual meet the quality standards of their co-workers in the same/similar position?" sqref="K44">
      <formula1>$Q$1:$Q$13</formula1>
    </dataValidation>
    <dataValidation type="list" allowBlank="1" showInputMessage="1" showErrorMessage="1" error="You must select an option from the drop-down list." promptTitle="Entry 22: Behavioral Indicators" prompt="Green: Does the Individual meet the Employer's Expectations for Inter-Personal Skills, Communication, Timeliness, Hygiene, etc.?  Enter the percentage of time that Individual meets the Employer’s standards." sqref="J44">
      <formula1>$Q$1:$Q$13</formula1>
    </dataValidation>
    <dataValidation type="list" allowBlank="1" showInputMessage="1" showErrorMessage="1" error="You must select an option from the drop-down list." promptTitle="Entry 21: Behavioral Indicators" prompt="Green: Does the Individual meet the Employer's Expectations for Inter-Personal Skills, Communication, Timeliness, Hygiene, etc.?  Enter the percentage of time that Individual meets the Employer’s standards." sqref="J43">
      <formula1>$Q$1:$Q$13</formula1>
    </dataValidation>
    <dataValidation type="list" allowBlank="1" showInputMessage="1" showErrorMessage="1" error="You must select an option from the drop-down list." promptTitle="Entry 21: Job Task Quality" prompt="Green: Does the Individual meet the Employer's Expectations for job task quality?  What percentage of time does the Individual meet the quality standards of their co-workers in the same/similar position?" sqref="K43">
      <formula1>$Q$1:$Q$13</formula1>
    </dataValidation>
    <dataValidation type="list" allowBlank="1" showInputMessage="1" showErrorMessage="1" error="You must select an option from the drop-down list." promptTitle="Entry 21: Job Task Quantity" prompt="Green: Does the Individual meet the Employer's Expectations for job task quantity?  What percentage of time does the Individual meet the production standards of their co-workers in the same/similar position?" sqref="L43">
      <formula1>$Q$1:$Q$13</formula1>
    </dataValidation>
    <dataValidation type="list" allowBlank="1" showInputMessage="1" showErrorMessage="1" error="You must select an option from the drop-down list." promptTitle="Entry 20: Job Task Quantity" prompt="Green: Does the Individual meet the Employer's Expectations for job task quantity?  What percentage of time does the Individual meet the production standards of their co-workers in the same/similar position?" sqref="L42">
      <formula1>$Q$1:$Q$13</formula1>
    </dataValidation>
    <dataValidation type="list" allowBlank="1" showInputMessage="1" showErrorMessage="1" error="You must select an option from the drop-down list." promptTitle="Entry 20: Job Task Quality" prompt="Green: Does the Individual meet the Employer's Expectations for job task quality?  What percentage of time does the Individual meet the quality standards of their co-workers in the same/similar position?" sqref="K42">
      <formula1>$Q$1:$Q$13</formula1>
    </dataValidation>
    <dataValidation type="list" allowBlank="1" showInputMessage="1" showErrorMessage="1" error="You must select an option from the drop-down list." promptTitle="Entry 20: Behavioral Indicators" prompt="Green: Does the Individual meet the Employer's Expectations for Inter-Personal Skills, Communication, Timeliness, Hygiene, etc.?  Enter the percentage of time that Individual meets the Employer’s standards." sqref="J42">
      <formula1>$Q$1:$Q$13</formula1>
    </dataValidation>
    <dataValidation type="list" allowBlank="1" showInputMessage="1" showErrorMessage="1" error="You must select an option from the drop-down list." promptTitle="Entry 19: Behavioral Indicators" prompt="Green: Does the Individual meet the Employer's Expectations for Inter-Personal Skills, Communication, Timeliness, Hygiene, etc.?  Enter the percentage of time that Individual meets the Employer’s standards." sqref="J41">
      <formula1>$Q$1:$Q$13</formula1>
    </dataValidation>
    <dataValidation type="list" allowBlank="1" showInputMessage="1" showErrorMessage="1" error="You must select an option from the drop-down list." promptTitle="Entry 19: Job Task Quality" prompt="Green: Does the Individual meet the Employer's Expectations for job task quality?  What percentage of time does the Individual meet the quality standards of their co-workers in the same/similar position?" sqref="K41">
      <formula1>$Q$1:$Q$13</formula1>
    </dataValidation>
    <dataValidation type="list" allowBlank="1" showInputMessage="1" showErrorMessage="1" error="You must select an option from the drop-down list." promptTitle="Entry 19: Job Task Quantity" prompt="Green: Does the Individual meet the Employer's Expectations for job task quantity?  What percentage of time does the Individual meet the production standards of their co-workers in the same/similar position?" sqref="L41">
      <formula1>$Q$1:$Q$13</formula1>
    </dataValidation>
    <dataValidation type="list" allowBlank="1" showInputMessage="1" showErrorMessage="1" error="You must select an option from the drop-down list." promptTitle="Entry 18: Job Task Quantity" prompt="Green: Does the Individual meet the Employer's Expectations for job task quantity?  What percentage of time does the Individual meet the production standards of their co-workers in the same/similar position?" sqref="L40">
      <formula1>$Q$1:$Q$13</formula1>
    </dataValidation>
    <dataValidation type="list" allowBlank="1" showInputMessage="1" showErrorMessage="1" error="You must select an option from the drop-down list." promptTitle="Entry 18: Job Task Quality" prompt="Green: Does the Individual meet the Employer's Expectations for job task quality?  What percentage of time does the Individual meet the quality standards of their co-workers in the same/similar position?" sqref="K40">
      <formula1>$Q$1:$Q$13</formula1>
    </dataValidation>
    <dataValidation type="list" allowBlank="1" showInputMessage="1" showErrorMessage="1" error="You must select an option from the drop-down list." promptTitle="Entry 18: Behavioral Indicators" prompt="Green: Does the Individual meet the Employer's Expectations for Inter-Personal Skills, Communication, Timeliness, Hygiene, etc.?  Enter the percentage of time that Individual meets the Employer’s standards." sqref="J40">
      <formula1>$Q$1:$Q$13</formula1>
    </dataValidation>
    <dataValidation type="list" allowBlank="1" showInputMessage="1" showErrorMessage="1" error="You must select an option from the drop-down list." promptTitle="Entry 17: Behavioral Indicators" prompt="Green: Does the Individual meet the Employer's Expectations for Inter-Personal Skills, Communication, Timeliness, Hygiene, etc.?  Enter the percentage of time that Individual meets the Employer’s standards." sqref="J39">
      <formula1>$Q$1:$Q$13</formula1>
    </dataValidation>
    <dataValidation type="list" allowBlank="1" showInputMessage="1" showErrorMessage="1" error="You must select an option from the drop-down list." promptTitle="Entry 17: Job Task Quality" prompt="Green: Does the Individual meet the Employer's Expectations for job task quality?  What percentage of time does the Individual meet the quality standards of their co-workers in the same/similar position?" sqref="K39">
      <formula1>$Q$1:$Q$13</formula1>
    </dataValidation>
    <dataValidation type="list" allowBlank="1" showInputMessage="1" showErrorMessage="1" error="You must select an option from the drop-down list." promptTitle="Entry 17: Job Task Quantity" prompt="Green: Does the Individual meet the Employer's Expectations for job task quantity?  What percentage of time does the Individual meet the production standards of their co-workers in the same/similar position?" sqref="L39">
      <formula1>$Q$1:$Q$13</formula1>
    </dataValidation>
    <dataValidation type="list" allowBlank="1" showInputMessage="1" showErrorMessage="1" error="You must select an option from the drop-down list." promptTitle="Entry 16: Job Task Quantity" prompt="Green: Does the Individual meet the Employer's Expectations for job task quantity?  What percentage of time does the Individual meet the production standards of their co-workers in the same/similar position?" sqref="L38">
      <formula1>$Q$1:$Q$13</formula1>
    </dataValidation>
    <dataValidation type="list" allowBlank="1" showInputMessage="1" showErrorMessage="1" error="You must select an option from the drop-down list." promptTitle="Entry 16: Job Task Quality" prompt="Green: Does the Individual meet the Employer's Expectations for job task quality?  What percentage of time does the Individual meet the quality standards of their co-workers in the same/similar position?" sqref="K38">
      <formula1>$Q$1:$Q$13</formula1>
    </dataValidation>
    <dataValidation type="list" allowBlank="1" showInputMessage="1" showErrorMessage="1" error="You must select an option from the drop-down list." promptTitle="Entry 16: Behavioral Indicators" prompt="Green: Does the Individual meet the Employer's Expectations for Inter-Personal Skills, Communication, Timeliness, Hygiene, etc.?  Enter the percentage of time that Individual meets the Employer’s standards." sqref="J38">
      <formula1>$Q$1:$Q$13</formula1>
    </dataValidation>
    <dataValidation type="list" allowBlank="1" showInputMessage="1" showErrorMessage="1" error="You must select an option from the drop-down list." promptTitle="Entry 15: Behavioral Indicators" prompt="Green: Does the Individual meet the Employer's Expectations for Inter-Personal Skills, Communication, Timeliness, Hygiene, etc.?  Enter the percentage of time that Individual meets the Employer’s standards." sqref="J37">
      <formula1>$Q$1:$Q$13</formula1>
    </dataValidation>
    <dataValidation type="list" allowBlank="1" showInputMessage="1" showErrorMessage="1" error="You must select an option from the drop-down list." promptTitle="Entry 15: Job Task Quality" prompt="Green: Does the Individual meet the Employer's Expectations for job task quality?  What percentage of time does the Individual meet the quality standards of their co-workers in the same/similar position?" sqref="K37">
      <formula1>$Q$1:$Q$13</formula1>
    </dataValidation>
    <dataValidation type="list" allowBlank="1" showInputMessage="1" showErrorMessage="1" error="You must select an option from the drop-down list." promptTitle="Entry 15: Job Task Quantity" prompt="Green: Does the Individual meet the Employer's Expectations for job task quantity?  What percentage of time does the Individual meet the production standards of their co-workers in the same/similar position?" sqref="L37">
      <formula1>$Q$1:$Q$13</formula1>
    </dataValidation>
    <dataValidation type="list" allowBlank="1" showInputMessage="1" showErrorMessage="1" error="You must select an option from the drop-down list." promptTitle="Entry 14: Job Task Quantity" prompt="Green: Does the Individual meet the Employer's Expectations for job task quantity?  What percentage of time does the Individual meet the production standards of their co-workers in the same/similar position?" sqref="L36">
      <formula1>$Q$1:$Q$13</formula1>
    </dataValidation>
    <dataValidation type="list" allowBlank="1" showInputMessage="1" showErrorMessage="1" error="You must select an option from the drop-down list." promptTitle="Entry 14: Job Task Quality" prompt="Green: Does the Individual meet the Employer's Expectations for job task quality?  What percentage of time does the Individual meet the quality standards of their co-workers in the same/similar position?" sqref="K36">
      <formula1>$Q$1:$Q$13</formula1>
    </dataValidation>
    <dataValidation type="list" allowBlank="1" showInputMessage="1" showErrorMessage="1" error="You must select an option from the drop-down list." promptTitle="Entry 14: Behavioral Indicators" prompt="Green: Does the Individual meet the Employer's Expectations for Inter-Personal Skills, Communication, Timeliness, Hygiene, etc.?  Enter the percentage of time that Individual meets the Employer’s standards." sqref="J36">
      <formula1>$Q$1:$Q$13</formula1>
    </dataValidation>
    <dataValidation type="list" allowBlank="1" showInputMessage="1" showErrorMessage="1" error="You must select an option from the drop-down list." promptTitle="Entry 13: Job Task Quantity" prompt="Green: Does the Individual meet the Employer's Expectations for job task quantity?  What percentage of time does the Individual meet the production standards of their co-workers in the same/similar position?" sqref="L35">
      <formula1>$Q$1:$Q$13</formula1>
    </dataValidation>
    <dataValidation type="list" allowBlank="1" showInputMessage="1" showErrorMessage="1" error="You must select an option from the drop-down list." promptTitle="Entry 13: Job Task Quality" prompt="Green: Does the Individual meet the Employer's Expectations for job task quality?  What percentage of time does the Individual meet the quality standards of their co-workers in the same/similar position?" sqref="K35">
      <formula1>$Q$1:$Q$13</formula1>
    </dataValidation>
    <dataValidation type="list" allowBlank="1" showInputMessage="1" showErrorMessage="1" error="You must select an option from the drop-down list." promptTitle="Entry 13: Behavioral Indicators" prompt="Green: Does the Individual meet the Employer's Expectations for Inter-Personal Skills, Communication, Timeliness, Hygiene, etc.?  Enter the percentage of time that Individual meets the Employer’s standards." sqref="J35">
      <formula1>$Q$1:$Q$13</formula1>
    </dataValidation>
    <dataValidation type="list" allowBlank="1" showInputMessage="1" showErrorMessage="1" error="You must select an option from the drop-down list." promptTitle="Entry 12: Behavioral Indicators" prompt="Green: Does the Individual meet the Employer's Expectations for Inter-Personal Skills, Communication, Timeliness, Hygiene, etc.?  Enter the percentage of time that Individual meets the Employer’s standards." sqref="J34">
      <formula1>$Q$1:$Q$13</formula1>
    </dataValidation>
    <dataValidation type="list" allowBlank="1" showInputMessage="1" showErrorMessage="1" error="You must select an option from the drop-down list." promptTitle="Entry 12: Job Task Quality" prompt="Green: Does the Individual meet the Employer's Expectations for job task quality?  What percentage of time does the Individual meet the quality standards of their co-workers in the same/similar position?" sqref="K34">
      <formula1>$Q$1:$Q$13</formula1>
    </dataValidation>
    <dataValidation type="list" allowBlank="1" showInputMessage="1" showErrorMessage="1" error="You must select an option from the drop-down list." promptTitle="Entry 12: Job Task Quantity" prompt="Green: Does the Individual meet the Employer's Expectations for job task quantity?  What percentage of time does the Individual meet the production standards of their co-workers in the same/similar position?" sqref="L34">
      <formula1>$Q$1:$Q$13</formula1>
    </dataValidation>
    <dataValidation type="list" allowBlank="1" showInputMessage="1" showErrorMessage="1" error="You must select an option from the drop-down list." promptTitle="Entry 11: Job Task Quantity" prompt="Green: Does the Individual meet the Employer's Expectations for job task quantity?  What percentage of time does the Individual meet the production standards of their co-workers in the same/similar position?" sqref="L33">
      <formula1>$Q$1:$Q$13</formula1>
    </dataValidation>
    <dataValidation type="list" allowBlank="1" showInputMessage="1" showErrorMessage="1" error="You must select an option from the drop-down list." promptTitle="Entry 11: Job Task Quality" prompt="Green: Does the Individual meet the Employer's Expectations for job task quality?  What percentage of time does the Individual meet the quality standards of their co-workers in the same/similar position?" sqref="K33">
      <formula1>$Q$1:$Q$13</formula1>
    </dataValidation>
    <dataValidation type="list" allowBlank="1" showInputMessage="1" showErrorMessage="1" error="You must select an option from the drop-down list." promptTitle="Entry 11: Behavioral Indicators" prompt="Green: Does the Individual meet the Employer's Expectations for Inter-Personal Skills, Communication, Timeliness, Hygiene, etc.?  Enter the percentage of time that Individual meets the Employer’s standards." sqref="J33">
      <formula1>$Q$1:$Q$13</formula1>
    </dataValidation>
    <dataValidation type="list" allowBlank="1" showInputMessage="1" showErrorMessage="1" error="You must select an option from the drop-down list." promptTitle="Entry 10: Behavioral Indicators" prompt="Green: Does the Individual meet the Employer's Expectations for Inter-Personal Skills, Communication, Timeliness, Hygiene, etc.?  Enter the percentage of time that Individual meets the Employer’s standards." sqref="J32">
      <formula1>$Q$1:$Q$13</formula1>
    </dataValidation>
    <dataValidation type="list" allowBlank="1" showInputMessage="1" showErrorMessage="1" error="You must select an option from the drop-down list." promptTitle="Entry 10: Job Task Quality" prompt="Green: Does the Individual meet the Employer's Expectations for job task quality?  What percentage of time does the Individual meet the quality standards of their co-workers in the same/similar position?" sqref="K32">
      <formula1>$Q$1:$Q$13</formula1>
    </dataValidation>
    <dataValidation type="list" allowBlank="1" showInputMessage="1" showErrorMessage="1" error="You must select an option from the drop-down list." promptTitle="Entry 10: Job Task Quantity" prompt="Green: Does the Individual meet the Employer's Expectations for job task quantity?  What percentage of time does the Individual meet the production standards of their co-workers in the same/similar position?" sqref="L32">
      <formula1>$Q$1:$Q$13</formula1>
    </dataValidation>
    <dataValidation type="list" allowBlank="1" showInputMessage="1" showErrorMessage="1" error="You must select an option from the drop-down list." promptTitle="Entry 9: Job Task Quantity" prompt="Green: Does the Individual meet the Employer's Expectations for job task quantity?  What percentage of time does the Individual meet the production standards of their co-workers in the same/similar position?" sqref="L31">
      <formula1>$Q$1:$Q$13</formula1>
    </dataValidation>
    <dataValidation type="list" allowBlank="1" showInputMessage="1" showErrorMessage="1" error="You must select an option from the drop-down list." promptTitle="Entry 9: Job Task Quality" prompt="Green: Does the Individual meet the Employer's Expectations for job task quality?  What percentage of time does the Individual meet the quality standards of their co-workers in the same/similar position?" sqref="K31">
      <formula1>$Q$1:$Q$13</formula1>
    </dataValidation>
    <dataValidation type="list" allowBlank="1" showInputMessage="1" showErrorMessage="1" error="You must select an option from the drop-down list." promptTitle="Entry 9: Behavioral Indicators" prompt="Green: Does the Individual meet the Employer's Expectations for Inter-Personal Skills, Communication, Timeliness, Hygiene, etc.?  Enter the percentage of time that Individual meets the Employer’s standards." sqref="J31">
      <formula1>$Q$1:$Q$13</formula1>
    </dataValidation>
    <dataValidation type="list" allowBlank="1" showInputMessage="1" showErrorMessage="1" error="You must select an option from the drop-down list." promptTitle="Entry 8: Job Task Quantity" prompt="Green: Does the Individual meet the Employer's Expectations for job task quantity?  What percentage of time does the Individual meet the production standards of their co-workers in the same/similar position?" sqref="L30">
      <formula1>$Q$1:$Q$13</formula1>
    </dataValidation>
    <dataValidation type="list" allowBlank="1" showInputMessage="1" showErrorMessage="1" error="You must select an option from the drop-down list." promptTitle="Entry 8: Job Task Quality" prompt="Green: Does the Individual meet the Employer's Expectations for job task quality?  What percentage of time does the Individual meet the quality standards of their co-workers in the same/similar position?" sqref="K30">
      <formula1>$Q$1:$Q$13</formula1>
    </dataValidation>
    <dataValidation type="list" allowBlank="1" showInputMessage="1" showErrorMessage="1" error="You must select an option from the drop-down list." promptTitle="Entry 8: Behavioral Indicators" prompt="Green: Does the Individual meet the Employer's Expectations for Inter-Personal Skills, Communication, Timeliness, Hygiene, etc.?  Enter the percentage of time that Individual meets the Employer’s standards." sqref="J30">
      <formula1>$Q$1:$Q$13</formula1>
    </dataValidation>
    <dataValidation type="list" allowBlank="1" showInputMessage="1" showErrorMessage="1" error="You must select an option from the drop-down list." promptTitle="Entry 7: Job Task Quantity" prompt="Green: Does the Individual meet the Employer's Expectations for job task quantity?  What percentage of time does the Individual meet the production standards of their co-workers in the same/similar position?" sqref="L29">
      <formula1>$Q$1:$Q$13</formula1>
    </dataValidation>
    <dataValidation type="list" allowBlank="1" showInputMessage="1" showErrorMessage="1" error="You must select an option from the drop-down list." promptTitle="Entry 7: Job Task Quality" prompt="Green: Does the Individual meet the Employer's Expectations for job task quality?  What percentage of time does the Individual meet the quality standards of their co-workers in the same/similar position?" sqref="K29">
      <formula1>$Q$1:$Q$13</formula1>
    </dataValidation>
    <dataValidation type="list" allowBlank="1" showInputMessage="1" showErrorMessage="1" error="You must select an option from the drop-down list." promptTitle="Entry 7: Behavioral Indicators" prompt="Green: Does the Individual meet the Employer's Expectations for Inter-Personal Skills, Communication, Timeliness, Hygiene, etc.?  Enter the percentage of time that Individual meets the Employer’s standards." sqref="J29">
      <formula1>$Q$1:$Q$13</formula1>
    </dataValidation>
    <dataValidation type="list" allowBlank="1" showInputMessage="1" showErrorMessage="1" error="You must select an option from the drop-down list." promptTitle="Entry 6: Job Task Quantity" prompt="Green: Does the Individual meet the Employer's Expectations for job task quantity?  What percentage of time does the Individual meet the production standards of their co-workers in the same/similar position?" sqref="L28">
      <formula1>$Q$1:$Q$13</formula1>
    </dataValidation>
    <dataValidation type="list" allowBlank="1" showInputMessage="1" showErrorMessage="1" error="You must select an option from the drop-down list." promptTitle="Entry 6: Job Task Quality" prompt="Green: Does the Individual meet the Employer's Expectations for job task quality?  What percentage of time does the Individual meet the quality standards of their co-workers in the same/similar position?" sqref="K28">
      <formula1>$Q$1:$Q$13</formula1>
    </dataValidation>
    <dataValidation type="list" allowBlank="1" showInputMessage="1" showErrorMessage="1" error="You must select an option from the drop-down list." promptTitle="Entry 6: Behavioral Indicators" prompt="Green: Does the Individual meet the Employer's Expectations for Inter-Personal Skills, Communication, Timeliness, Hygiene, etc.?  Enter the percentage of time that Individual meets the Employer’s standards." sqref="J28">
      <formula1>$Q$1:$Q$13</formula1>
    </dataValidation>
    <dataValidation type="list" allowBlank="1" showInputMessage="1" showErrorMessage="1" error="You must select an option from the drop-down list." promptTitle="Entry 5: Job Task Quantity" prompt="Green: Does the Individual meet the Employer's Expectations for job task quantity?  What percentage of time does the Individual meet the production standards of their co-workers in the same/similar position?" sqref="L27">
      <formula1>$Q$1:$Q$13</formula1>
    </dataValidation>
    <dataValidation type="list" allowBlank="1" showInputMessage="1" showErrorMessage="1" error="You must select an option from the drop-down list." promptTitle="Entry 5: Job Task Quality" prompt="Green: Does the Individual meet the Employer's Expectations for job task quality?  What percentage of time does the Individual meet the quality standards of their co-workers in the same/similar position?" sqref="K27">
      <formula1>$Q$1:$Q$13</formula1>
    </dataValidation>
    <dataValidation type="list" allowBlank="1" showInputMessage="1" showErrorMessage="1" error="You must select an option from the drop-down list." promptTitle="Entry 5: Behavioral Indicators" prompt="Green: Does the Individual meet the Employer's Expectations for Inter-Personal Skills, Communication, Timeliness, Hygiene, etc.?  Enter the percentage of time that Individual meets the Employer’s standards." sqref="J27">
      <formula1>$Q$1:$Q$13</formula1>
    </dataValidation>
    <dataValidation type="list" allowBlank="1" showInputMessage="1" showErrorMessage="1" error="You must select an option from the drop-down list." promptTitle="Entry 4: Job Task Quantity" prompt="Green: Does the Individual meet the Employer's Expectations for job task quantity?  What percentage of time does the Individual meet the production standards of their co-workers in the same/similar position?" sqref="L26">
      <formula1>$Q$1:$Q$13</formula1>
    </dataValidation>
    <dataValidation type="list" allowBlank="1" showInputMessage="1" showErrorMessage="1" error="You must select an option from the drop-down list." promptTitle="Entry 4: Job Task Quality" prompt="Green: Does the Individual meet the Employer's Expectations for job task quality?  What percentage of time does the Individual meet the quality standards of their co-workers in the same/similar position?" sqref="K26">
      <formula1>$Q$1:$Q$13</formula1>
    </dataValidation>
    <dataValidation type="list" allowBlank="1" showInputMessage="1" showErrorMessage="1" error="You must select an option from the drop-down list." promptTitle="Entry 4: Behavioral Indicators" prompt="Green: Does the Individual meet the Employer's Expectations for Inter-Personal Skills, Communication, Timeliness, Hygiene, etc.?  Enter the percentage of time that Individual meets the Employer’s standards." sqref="J26">
      <formula1>$Q$1:$Q$13</formula1>
    </dataValidation>
    <dataValidation type="list" allowBlank="1" showInputMessage="1" showErrorMessage="1" error="You must select an option from the drop-down list." promptTitle="Entry 3: Job Task Quantity" prompt="Green: Does the Individual meet the Employer's Expectations for job task quantity?  What percentage of time does the Individual meet the production standards of their co-workers in the same/similar position?" sqref="L25">
      <formula1>$Q$1:$Q$13</formula1>
    </dataValidation>
    <dataValidation type="list" allowBlank="1" showInputMessage="1" showErrorMessage="1" error="You must select an option from the drop-down list." promptTitle="Entry 3: Job Task Quality" prompt="Green: Does the Individual meet the Employer's Expectations for job task quality?  What percentage of time does the Individual meet the quality standards of their co-workers in the same/similar position?" sqref="K25">
      <formula1>$Q$1:$Q$13</formula1>
    </dataValidation>
    <dataValidation type="list" allowBlank="1" showInputMessage="1" showErrorMessage="1" error="You must select an option from the drop-down list." promptTitle="Entry 3: Behavioral Indicators" prompt="Green: Does the Individual meet the Employer's Expectations for Inter-Personal Skills, Communication, Timeliness, Hygiene, etc.?  Enter the percentage of time that Individual meets the Employer’s standards." sqref="J25">
      <formula1>$Q$1:$Q$13</formula1>
    </dataValidation>
    <dataValidation type="list" allowBlank="1" showInputMessage="1" showErrorMessage="1" error="You must select an option from the drop-down list." promptTitle="Entry 2: Job Task Quantity" prompt="Green: Does the Individual meet the Employer's Expectations for job task quantity?  What percentage of time does the Individual meet the production standards of their co-workers in the same/similar position?" sqref="L24">
      <formula1>$Q$1:$Q$13</formula1>
    </dataValidation>
    <dataValidation type="list" allowBlank="1" showInputMessage="1" showErrorMessage="1" error="You must select an option from the drop-down list." promptTitle="Entry 2: Job Task Quality" prompt="Green: Does the Individual meet the Employer's Expectations for job task quality?  What percentage of time does the Individual meet the quality standards of their co-workers in the same/similar position?" sqref="K24">
      <formula1>$Q$1:$Q$13</formula1>
    </dataValidation>
    <dataValidation type="list" allowBlank="1" showInputMessage="1" showErrorMessage="1" error="You must select an option from the drop-down list." promptTitle="Entry 2: Behavioral Indicators" prompt="Green: Does the Individual meet the Employer's Expectations for Inter-Personal Skills, Communication, Timeliness, Hygiene, etc.?  Enter the percentage of time that Individual meets the Employer’s standards." sqref="J24">
      <formula1>$Q$1:$Q$13</formula1>
    </dataValidation>
    <dataValidation type="list" allowBlank="1" showInputMessage="1" showErrorMessage="1" error="You must select an option from the drop-down list." promptTitle="Entry 1: Contact Method" prompt="Green: Indicate the method of contact in this field, choices are: Email, In Person, Letter, Other, Remote, Service, Telephone, or Text." sqref="I23">
      <formula1>$U$1:$U$9</formula1>
    </dataValidation>
    <dataValidation type="list" allowBlank="1" showInputMessage="1" showErrorMessage="1" error="You must select an option from the drop-down list." promptTitle="Entry 2: Contact Method" prompt="Green: Indicate the method of contact in this field, choices are: Email, In Person, Letter, Other, Remote, Service, Telephone, or Text." sqref="I24">
      <formula1>$U$1:$U$9</formula1>
    </dataValidation>
    <dataValidation type="list" allowBlank="1" showInputMessage="1" showErrorMessage="1" error="You must select an option from the drop-down list." promptTitle="Entry 3: Contact Method" prompt="Green: Indicate the method of contact in this field, choices are: Email, In Person, Letter, Other, Remote, Service, Telephone, or Text." sqref="I25">
      <formula1>$U$1:$U$9</formula1>
    </dataValidation>
    <dataValidation type="list" allowBlank="1" showInputMessage="1" showErrorMessage="1" error="You must select an option from the drop-down list." promptTitle="Entry 4: Contact Method" prompt="Green: Indicate the method of contact in this field, choices are: Email, In Person, Letter, Other, Remote, Service, Telephone, or Text." sqref="I26">
      <formula1>$U$1:$U$9</formula1>
    </dataValidation>
    <dataValidation type="list" allowBlank="1" showInputMessage="1" showErrorMessage="1" error="You must select an option from the drop-down list." promptTitle="Entry 5: Contact Method" prompt="Green: Indicate the method of contact in this field, choices are: Email, In Person, Letter, Other, Remote, Service, Telephone, or Text." sqref="I27">
      <formula1>$U$1:$U$9</formula1>
    </dataValidation>
    <dataValidation type="list" allowBlank="1" showInputMessage="1" showErrorMessage="1" error="You must select an option from the drop-down list." promptTitle="Entry 6: Contact Method" prompt="Green: Indicate the method of contact in this field, choices are: Email, In Person, Letter, Other, Remote, Service, Telephone, or Text." sqref="I28">
      <formula1>$U$1:$U$9</formula1>
    </dataValidation>
    <dataValidation type="list" allowBlank="1" showInputMessage="1" showErrorMessage="1" error="You must select an option from the drop-down list." promptTitle="Entry 7: Contact Method" prompt="Green: Indicate the method of contact in this field, choices are: Email, In Person, Letter, Other, Remote, Service, Telephone, or Text." sqref="I29">
      <formula1>$U$1:$U$9</formula1>
    </dataValidation>
    <dataValidation type="list" allowBlank="1" showInputMessage="1" showErrorMessage="1" error="You must select an option from the drop-down list." promptTitle="Entry 8: Contact Method" prompt="Green: Indicate the method of contact in this field, choices are: Email, In Person, Letter, Other, Remote, Service, Telephone, or Text." sqref="I30">
      <formula1>$U$1:$U$9</formula1>
    </dataValidation>
    <dataValidation type="list" allowBlank="1" showInputMessage="1" showErrorMessage="1" error="You must select an option from the drop-down list." promptTitle="Entry 9: Contact Method" prompt="Green: Indicate the method of contact in this field, choices are: Email, In Person, Letter, Other, Remote, Service, Telephone, or Text." sqref="I31">
      <formula1>$U$1:$U$9</formula1>
    </dataValidation>
    <dataValidation type="list" allowBlank="1" showInputMessage="1" showErrorMessage="1" error="You must select an option from the drop-down list." promptTitle="Entry 10: Contact Method" prompt="Green: Indicate the method of contact in this field, choices are: Email, In Person, Letter, Other, Remote, Service, Telephone, or Text." sqref="I32">
      <formula1>$U$1:$U$9</formula1>
    </dataValidation>
    <dataValidation type="list" allowBlank="1" showInputMessage="1" showErrorMessage="1" error="You must select an option from the drop-down list." promptTitle="Entry 11: Contact Method" prompt="Green: Indicate the method of contact in this field, choices are: Email, In Person, Letter, Other, Remote, Service, Telephone, or Text." sqref="I33">
      <formula1>$U$1:$U$9</formula1>
    </dataValidation>
    <dataValidation type="list" allowBlank="1" showInputMessage="1" showErrorMessage="1" error="You must select an option from the drop-down list." promptTitle="Entry 12: Contact Method" prompt="Green: Indicate the method of contact in this field, choices are: Email, In Person, Letter, Other, Remote, Service, Telephone, or Text." sqref="I34">
      <formula1>$U$1:$U$9</formula1>
    </dataValidation>
    <dataValidation type="list" allowBlank="1" showInputMessage="1" showErrorMessage="1" error="You must select an option from the drop-down list." promptTitle="Entry 13: Contact Method" prompt="Green: Indicate the method of contact in this field, choices are: Email, In Person, Letter, Other, Remote, Service, Telephone, or Text." sqref="I35">
      <formula1>$U$1:$U$9</formula1>
    </dataValidation>
    <dataValidation type="list" allowBlank="1" showInputMessage="1" showErrorMessage="1" error="You must select an option from the drop-down list." promptTitle="Entry 14: Contact Method" prompt="Green: Indicate the method of contact in this field, choices are: Email, In Person, Letter, Other, Remote, Service, Telephone, or Text." sqref="I36">
      <formula1>$U$1:$U$9</formula1>
    </dataValidation>
    <dataValidation type="list" allowBlank="1" showInputMessage="1" showErrorMessage="1" error="You must select an option from the drop-down list." promptTitle="Entry 15: Contact Method" prompt="Green: Indicate the method of contact in this field, choices are: Email, In Person, Letter, Other, Remote, Service, Telephone, or Text." sqref="I37">
      <formula1>$U$1:$U$9</formula1>
    </dataValidation>
    <dataValidation type="list" allowBlank="1" showInputMessage="1" showErrorMessage="1" error="You must select an option from the drop-down list." promptTitle="Entry16: Contact Method" prompt="Green: Indicate the method of contact in this field, choices are: Email, In Person, Letter, Other, Remote, Service, Telephone, or Text." sqref="I38">
      <formula1>$U$1:$U$9</formula1>
    </dataValidation>
    <dataValidation type="list" allowBlank="1" showInputMessage="1" showErrorMessage="1" error="You must select an option from the drop-down list." promptTitle="Entry 17: Contact Method" prompt="Green: Indicate the method of contact in this field, choices are: Email, In Person, Letter, Other, Remote, Service, Telephone, or Text." sqref="I39">
      <formula1>$U$1:$U$9</formula1>
    </dataValidation>
    <dataValidation type="list" allowBlank="1" showInputMessage="1" showErrorMessage="1" error="You must select an option from the drop-down list." promptTitle="Entry 18: Contact Method" prompt="Green: Indicate the method of contact in this field, choices are: Email, In Person, Letter, Other, Remote, Service, Telephone, or Text." sqref="I40">
      <formula1>$U$1:$U$9</formula1>
    </dataValidation>
    <dataValidation type="list" allowBlank="1" showInputMessage="1" showErrorMessage="1" error="You must select an option from the drop-down list." promptTitle="Entry 19: Contact Method" prompt="Green: Indicate the method of contact in this field, choices are: Email, In Person, Letter, Other, Remote, Service, Telephone, or Text." sqref="I41">
      <formula1>$U$1:$U$9</formula1>
    </dataValidation>
    <dataValidation type="list" allowBlank="1" showInputMessage="1" showErrorMessage="1" error="You must select an option from the drop-down list." promptTitle="Entry 20: Contact Method" prompt="Green: Indicate the method of contact in this field, choices are: Email, In Person, Letter, Other, Remote, Service, Telephone, or Text." sqref="I42">
      <formula1>$U$1:$U$9</formula1>
    </dataValidation>
    <dataValidation type="list" allowBlank="1" showInputMessage="1" showErrorMessage="1" error="You must select an option from the drop-down list." promptTitle="Entry 21: Contact Method" prompt="Green: Indicate the method of contact in this field, choices are: Email, In Person, Letter, Other, Remote, Service, Telephone, or Text." sqref="I43">
      <formula1>$U$1:$U$9</formula1>
    </dataValidation>
    <dataValidation type="list" allowBlank="1" showInputMessage="1" showErrorMessage="1" error="You must select an option from the drop-down list." promptTitle="Entry 22: Contact Method" prompt="Green: Indicate the method of contact in this field, choices are: Email, In Person, Letter, Other, Remote, Service, Telephone, or Text." sqref="I44">
      <formula1>$U$1:$U$9</formula1>
    </dataValidation>
    <dataValidation type="list" allowBlank="1" showInputMessage="1" showErrorMessage="1" error="You must select an option from the drop-down list." promptTitle="Entry 23: Contact Method" prompt="Green: Indicate the method of contact in this field, choices are: Email, In Person, Letter, Other, Remote, Service, Telephone, or Text." sqref="I45">
      <formula1>$U$1:$U$9</formula1>
    </dataValidation>
    <dataValidation type="list" allowBlank="1" showInputMessage="1" showErrorMessage="1" error="You must select an option from the drop-down list." promptTitle="Entry 24: Contact Method" prompt="Green: Indicate the method of contact in this field, choices are: Email, In Person, Letter, Other, Remote, Service, Telephone, or Text." sqref="I46">
      <formula1>$U$1:$U$9</formula1>
    </dataValidation>
    <dataValidation type="list" allowBlank="1" showInputMessage="1" showErrorMessage="1" error="You must select an option from the drop-down list." promptTitle="Entry 25: Contact Method" prompt="Green: Indicate the method of contact in this field, choices are: Email, In Person, Letter, Other, Remote, Service, Telephone, or Text." sqref="I47">
      <formula1>$U$1:$U$9</formula1>
    </dataValidation>
    <dataValidation type="list" allowBlank="1" showInputMessage="1" showErrorMessage="1" error="You must select an option from the drop-down list." promptTitle="Entry 26: Contact Method" prompt="Green: Indicate the method of contact in this field, choices are: Email, In Person, Letter, Other, Remote, Service, Telephone, or Text." sqref="I48">
      <formula1>$U$1:$U$9</formula1>
    </dataValidation>
    <dataValidation type="list" allowBlank="1" showInputMessage="1" showErrorMessage="1" error="You must select an option from the drop-down list." promptTitle="Entry 27: Contact Method" prompt="Green: Indicate the method of contact in this field, choices are: Email, In Person, Letter, Other, Remote, Service, Telephone, or Text." sqref="I49">
      <formula1>$U$1:$U$9</formula1>
    </dataValidation>
    <dataValidation type="list" allowBlank="1" showInputMessage="1" showErrorMessage="1" error="You must select an option from the drop-down list." promptTitle="Entry 28: Contact Method" prompt="Green: Indicate the method of contact in this field, choices are: Email, In Person, Letter, Other, Remote, Service, Telephone, or Text." sqref="I50">
      <formula1>$U$1:$U$9</formula1>
    </dataValidation>
    <dataValidation type="list" allowBlank="1" showInputMessage="1" showErrorMessage="1" error="You must select an option from the drop-down list." promptTitle="Entry 29: Contact Method" prompt="Green: Indicate the method of contact in this field, choices are: Email, In Person, Letter, Other, Remote, Service, Telephone, or Text." sqref="I51">
      <formula1>$U$1:$U$9</formula1>
    </dataValidation>
    <dataValidation type="list" allowBlank="1" showInputMessage="1" showErrorMessage="1" error="You must select an option from the drop-down list." promptTitle="Entry 30: Contact Method" prompt="Green: Indicate the method of contact in this field, choices are: Email, In Person, Letter, Other, Remote, Service, Telephone, or Text." sqref="I52">
      <formula1>$U$1:$U$9</formula1>
    </dataValidation>
    <dataValidation type="list" allowBlank="1" showInputMessage="1" showErrorMessage="1" error="You must select an option from the drop-down list." promptTitle="Entry 31: Contact Method" prompt="Green: Indicate the method of contact in this field, choices are: Email, In Person, Letter, Other, Remote, Service, Telephone, or Text." sqref="I53">
      <formula1>$U$1:$U$9</formula1>
    </dataValidation>
    <dataValidation type="list" allowBlank="1" showInputMessage="1" showErrorMessage="1" error="You must select an option from the drop-down list." promptTitle="Entry 32: Contact Method" prompt="Green: Indicate the method of contact in this field, choices are: Email, In Person, Letter, Other, Remote, Service, Telephone, or Text." sqref="I54">
      <formula1>$U$1:$U$9</formula1>
    </dataValidation>
    <dataValidation type="list" allowBlank="1" showInputMessage="1" showErrorMessage="1" error="You must select an option from the drop-down list." promptTitle="Entry 33: Contact Method" prompt="Green: Indicate the method of contact in this field, choices are: Email, In Person, Letter, Other, Remote, Service, Telephone, or Text." sqref="I55">
      <formula1>$U$1:$U$9</formula1>
    </dataValidation>
    <dataValidation type="list" allowBlank="1" showInputMessage="1" showErrorMessage="1" error="You must select an option from the drop-down list." promptTitle="Entry 34: Contact Method" prompt="Green: Indicate the method of contact in this field, choices are: Email, In Person, Letter, Other, Remote, Service, Telephone, or Text." sqref="I56">
      <formula1>$U$1:$U$9</formula1>
    </dataValidation>
    <dataValidation type="list" allowBlank="1" showInputMessage="1" showErrorMessage="1" error="You must select an option from the drop-down list." promptTitle="Entry 35: Contact Method" prompt="Green: Indicate the method of contact in this field, choices are: Email, In Person, Letter, Other, Remote, Service, Telephone, or Text." sqref="I57">
      <formula1>$U$1:$U$9</formula1>
    </dataValidation>
    <dataValidation type="list" allowBlank="1" showInputMessage="1" showErrorMessage="1" error="You must select an option from the drop-down list." promptTitle="Entry 36: Contact Method" prompt="Green: Indicate the method of contact in this field, choices are: Email, In Person, Letter, Other, Remote, Service, Telephone, or Text." sqref="I58">
      <formula1>$U$1:$U$9</formula1>
    </dataValidation>
    <dataValidation type="list" allowBlank="1" showInputMessage="1" showErrorMessage="1" error="You must select an option from the drop-down list." promptTitle="Entry 37: Contact Method" prompt="Green: Indicate the method of contact in this field, choices are: Email, In Person, Letter, Other, Remote, Service, Telephone, or Text." sqref="I59">
      <formula1>$U$1:$U$9</formula1>
    </dataValidation>
    <dataValidation type="list" allowBlank="1" showInputMessage="1" showErrorMessage="1" error="You must select an option from the drop-down list." promptTitle="Entry 38: Contact Method" prompt="Green: Indicate the method of contact in this field, choices are: Email, In Person, Letter, Other, Remote, Service, Telephone, or Text." sqref="I60">
      <formula1>$U$1:$U$9</formula1>
    </dataValidation>
    <dataValidation type="list" allowBlank="1" showInputMessage="1" showErrorMessage="1" error="You must select an option from the drop-down list." promptTitle="Entry 39: Contact Method" prompt="Green: Indicate the method of contact in this field, choices are: Email, In Person, Letter, Other, Remote, Service, Telephone, or Text." sqref="I61">
      <formula1>$U$1:$U$9</formula1>
    </dataValidation>
    <dataValidation type="list" allowBlank="1" showInputMessage="1" showErrorMessage="1" error="You must select an option from the drop-down list." promptTitle="Entry 40: Contact Method" prompt="Green: Indicate the method of contact in this field, choices are: Email, In Person, Letter, Other, Remote, Service, Telephone, or Text." sqref="I62">
      <formula1>$U$1:$U$9</formula1>
    </dataValidation>
    <dataValidation type="list" allowBlank="1" showInputMessage="1" showErrorMessage="1" error="You must select an option from the drop-down list." promptTitle="Entry 41: Contact Method" prompt="Green: Indicate the method of contact in this field, choices are: Email, In Person, Letter, Other, Remote, Service, Telephone, or Text." sqref="I63">
      <formula1>$U$1:$U$9</formula1>
    </dataValidation>
    <dataValidation type="list" allowBlank="1" showInputMessage="1" showErrorMessage="1" error="You must select an option from the drop-down list." promptTitle="Entry 42: Contact Method" prompt="Green: Indicate the method of contact in this field, choices are: Email, In Person, Letter, Other, Remote, Service, Telephone, or Text." sqref="I64">
      <formula1>$U$1:$U$9</formula1>
    </dataValidation>
    <dataValidation type="list" allowBlank="1" showInputMessage="1" showErrorMessage="1" error="You must select an option from the drop-down list." promptTitle="Entry 43: Contact Method" prompt="Green: Indicate the method of contact in this field, choices are: Email, In Person, Letter, Other, Remote, Service, Telephone, or Text." sqref="I65">
      <formula1>$U$1:$U$9</formula1>
    </dataValidation>
    <dataValidation type="list" allowBlank="1" showInputMessage="1" showErrorMessage="1" error="You must select an option from the drop-down list." promptTitle="Entry 44: Contact Method" prompt="Green: Indicate the method of contact in this field, choices are: Email, In Person, Letter, Other, Remote, Service, Telephone, or Text." sqref="I66">
      <formula1>$U$1:$U$9</formula1>
    </dataValidation>
    <dataValidation type="list" allowBlank="1" showInputMessage="1" showErrorMessage="1" error="You must select an option from the drop-down list." promptTitle="Entry 45: Contact Method" prompt="Green: Indicate the method of contact in this field, choices are: Email, In Person, Letter, Other, Remote, Service, Telephone, or Text." sqref="I67">
      <formula1>$U$1:$U$9</formula1>
    </dataValidation>
    <dataValidation type="list" allowBlank="1" showInputMessage="1" showErrorMessage="1" error="You must select an option from the drop-down list." promptTitle="Entry 46: Contact Method" prompt="Green: Indicate the method of contact in this field, choices are: Email, In Person, Letter, Other, Remote, Service, Telephone, or Text." sqref="I68">
      <formula1>$U$1:$U$9</formula1>
    </dataValidation>
    <dataValidation type="list" allowBlank="1" showInputMessage="1" showErrorMessage="1" error="You must select an option from the drop-down list." promptTitle="Entry 47: Contact Method" prompt="Green: Indicate the method of contact in this field, choices are: Email, In Person, Letter, Other, Remote, Service, Telephone, or Text." sqref="I69">
      <formula1>$U$1:$U$9</formula1>
    </dataValidation>
    <dataValidation type="list" allowBlank="1" showInputMessage="1" showErrorMessage="1" error="You must select an option from the drop-down list." promptTitle="Entry 48: Contact Method" prompt="Green: Indicate the method of contact in this field, choices are: Email, In Person, Letter, Other, Remote, Service, Telephone, or Text." sqref="I70">
      <formula1>$U$1:$U$9</formula1>
    </dataValidation>
    <dataValidation type="list" allowBlank="1" showInputMessage="1" showErrorMessage="1" error="You must select an option from the drop-down list." promptTitle="Entry 49: Contact Method" prompt="Green: Indicate the method of contact in this field, choices are: Email, In Person, Letter, Other, Remote, Service, Telephone, or Text." sqref="I71">
      <formula1>$U$1:$U$9</formula1>
    </dataValidation>
    <dataValidation type="list" allowBlank="1" showInputMessage="1" showErrorMessage="1" error="You must select an option from the drop-down list." promptTitle="Entry 50: Contact Method" prompt="Green: Indicate the method of contact in this field, choices are: Email, In Person, Letter, Other, Remote, Service, Telephone, or Text." sqref="I72">
      <formula1>$U$1:$U$9</formula1>
    </dataValidation>
    <dataValidation type="list" allowBlank="1" showInputMessage="1" showErrorMessage="1" error="You must select an option from the drop-down list." promptTitle="Entry 1: Job Task Quantity" prompt="Green: Does the Individual meet the Employer's Expectations for job task quantity?  What percentage of time does the Individual meet the production standards of their co-workers in the same/similar position?" sqref="L47 L23">
      <formula1>$Q$1:$Q$13</formula1>
    </dataValidation>
    <dataValidation type="list" allowBlank="1" showInputMessage="1" showErrorMessage="1" error="You must select an option from the drop-down list." promptTitle="Entry 1: Job Task Quality" prompt="Green: Does the Individual meet the Employer's Expectations for job task quality?  What percentage of time does the Individual meet the quality standards of their co-workers in the same/similar position?" sqref="K47 K23">
      <formula1>$Q$1:$Q$13</formula1>
    </dataValidation>
    <dataValidation type="list" allowBlank="1" showInputMessage="1" showErrorMessage="1" error="You must select an option from the drop-down list." promptTitle="Entry 1: Behavioral Indicators" prompt="Green: Does the Individual meet the Employer's Expectations for Inter-Personal Skills, Communication, Timeliness, Hygiene, etc.?  Enter the percentage of time that Individual meets the Employer’s standards." sqref="J47 J23">
      <formula1>$Q$1:$Q$13</formula1>
    </dataValidation>
    <dataValidation type="list" allowBlank="1" showInputMessage="1" showErrorMessage="1" error="You must select an option from the drop-down list." promptTitle="Entry 1: Service Area Modifier" prompt="Green: Select 1, 2, or 3 if the case qualifies for the Service Area Modifier (SAM), other leave the field NA." sqref="G23">
      <formula1>$S$1:$S$4</formula1>
    </dataValidation>
    <dataValidation type="list" allowBlank="1" showInputMessage="1" showErrorMessage="1" error="You must select an option from the drop-down list." promptTitle="Entry 2: Service Area Modifier" prompt="Green: Select 1, 2, or 3 if the case qualifies for the Service Area Modifier (SAM), other leave the field NA." sqref="G24">
      <formula1>$S$1:$S$4</formula1>
    </dataValidation>
    <dataValidation type="list" allowBlank="1" showInputMessage="1" showErrorMessage="1" error="You must select an option from the drop-down list." promptTitle="Entry 3: Service Area Modifier" prompt="Green: Select 1, 2, or 3 if the case qualifies for the Service Area Modifier (SAM), other leave the field NA." sqref="G25">
      <formula1>$S$1:$S$4</formula1>
    </dataValidation>
    <dataValidation type="list" allowBlank="1" showInputMessage="1" showErrorMessage="1" error="You must select an option from the drop-down list." promptTitle="Entry 4: Service Area Modifier" prompt="Green: Select 1, 2, or 3 if the case qualifies for the Service Area Modifier (SAM), other leave the field NA." sqref="G26">
      <formula1>$S$1:$S$4</formula1>
    </dataValidation>
    <dataValidation type="list" allowBlank="1" showInputMessage="1" showErrorMessage="1" error="You must select an option from the drop-down list." promptTitle="Entry 5: Service Area Modifier" prompt="Green: Select 1, 2, or 3 if the case qualifies for the Service Area Modifier (SAM), other leave the field NA." sqref="G27">
      <formula1>$S$1:$S$4</formula1>
    </dataValidation>
    <dataValidation type="list" allowBlank="1" showInputMessage="1" showErrorMessage="1" error="You must select an option from the drop-down list." promptTitle="Entry 6: Service Area Modifier" prompt="Green: Select 1, 2, or 3 if the case qualifies for the Service Area Modifier (SAM), other leave the field NA." sqref="G28">
      <formula1>$S$1:$S$4</formula1>
    </dataValidation>
    <dataValidation type="list" allowBlank="1" showInputMessage="1" showErrorMessage="1" error="You must select an option from the drop-down list." promptTitle="Entry 7: Service Area Modifier" prompt="Green: Select 1, 2, or 3 if the case qualifies for the Service Area Modifier (SAM), other leave the field NA." sqref="G29">
      <formula1>$S$1:$S$4</formula1>
    </dataValidation>
    <dataValidation type="list" allowBlank="1" showInputMessage="1" showErrorMessage="1" error="You must select an option from the drop-down list." promptTitle="Entry 8: Service Area Modifier" prompt="Green: Select 1, 2, or 3 if the case qualifies for the Service Area Modifier (SAM), other leave the field NA." sqref="G30">
      <formula1>$S$1:$S$4</formula1>
    </dataValidation>
    <dataValidation type="list" allowBlank="1" showInputMessage="1" showErrorMessage="1" error="You must select an option from the drop-down list." promptTitle="Entry 9: Service Area Modifier" prompt="Green: Select 1, 2, or 3 if the case qualifies for the Service Area Modifier (SAM), other leave the field NA." sqref="G31">
      <formula1>$S$1:$S$4</formula1>
    </dataValidation>
    <dataValidation type="list" allowBlank="1" showInputMessage="1" showErrorMessage="1" error="You must select an option from the drop-down list." promptTitle="Entry 10: Service Area Modifier" prompt="Green: Select 1, 2, or 3 if the case qualifies for the Service Area Modifier (SAM), other leave the field NA." sqref="G32">
      <formula1>$S$1:$S$4</formula1>
    </dataValidation>
    <dataValidation type="list" allowBlank="1" showInputMessage="1" showErrorMessage="1" error="You must select an option from the drop-down list." promptTitle="Entry 11: Service Area Modifier" prompt="Green: Select 1, 2, or 3 if the case qualifies for the Service Area Modifier (SAM), other leave the field NA." sqref="G33">
      <formula1>$S$1:$S$4</formula1>
    </dataValidation>
    <dataValidation type="list" allowBlank="1" showInputMessage="1" showErrorMessage="1" error="You must select an option from the drop-down list." promptTitle="Entry 12: Service Area Modifier" prompt="Green: Select 1, 2, or 3 if the case qualifies for the Service Area Modifier (SAM), other leave the field NA." sqref="G34">
      <formula1>$S$1:$S$4</formula1>
    </dataValidation>
    <dataValidation type="list" allowBlank="1" showInputMessage="1" showErrorMessage="1" error="You must select an option from the drop-down list." promptTitle="Entry 13: Service Area Modifier" prompt="Green: Select 1, 2, or 3 if the case qualifies for the Service Area Modifier (SAM), other leave the field NA." sqref="G35">
      <formula1>$S$1:$S$4</formula1>
    </dataValidation>
    <dataValidation type="list" allowBlank="1" showInputMessage="1" showErrorMessage="1" error="Must be formatted as whole number, between 1 and 4." promptTitle="Entry 1: # Participants" prompt="Green: Enter the number of participants that received the service between the start and end times." sqref="E23 E72">
      <formula1>$S$2:$S$5</formula1>
    </dataValidation>
    <dataValidation type="list" allowBlank="1" showInputMessage="1" showErrorMessage="1" error="You must select an option from the drop-down list." promptTitle="Entry 14: Service Area Modifier" prompt="Green: Select 1, 2, or 3 if the case qualifies for the Service Area Modifier (SAM), other leave the field NA." sqref="G36">
      <formula1>$S$1:$S$4</formula1>
    </dataValidation>
    <dataValidation type="list" allowBlank="1" showInputMessage="1" showErrorMessage="1" error="You must select an option from the drop-down list." promptTitle="Entry 15: Service Area Modifier" prompt="Green: Select 1, 2, or 3 if the case qualifies for the Service Area Modifier (SAM), other leave the field NA." sqref="G37">
      <formula1>$S$1:$S$4</formula1>
    </dataValidation>
    <dataValidation type="list" allowBlank="1" showInputMessage="1" showErrorMessage="1" error="You must select an option from the drop-down list." promptTitle="Entry 16: Service Area Modifier" prompt="Green: Select 1, 2, or 3 if the case qualifies for the Service Area Modifier (SAM), other leave the field NA." sqref="G38">
      <formula1>$S$1:$S$4</formula1>
    </dataValidation>
    <dataValidation type="list" allowBlank="1" showInputMessage="1" showErrorMessage="1" error="You must select an option from the drop-down list." promptTitle="Entry 17: Service Area Modifier" prompt="Green: Select 1, 2, or 3 if the case qualifies for the Service Area Modifier (SAM), other leave the field NA." sqref="G39">
      <formula1>$S$1:$S$4</formula1>
    </dataValidation>
    <dataValidation type="list" allowBlank="1" showInputMessage="1" showErrorMessage="1" error="You must select an option from the drop-down list." promptTitle="Entry 18: Service Area Modifier" prompt="Green: Select 1, 2, or 3 if the case qualifies for the Service Area Modifier (SAM), other leave the field NA." sqref="G40">
      <formula1>$S$1:$S$4</formula1>
    </dataValidation>
    <dataValidation type="list" allowBlank="1" showInputMessage="1" showErrorMessage="1" error="You must select an option from the drop-down list." promptTitle="Entry 19: Service Area Modifier" prompt="Green: Select 1, 2, or 3 if the case qualifies for the Service Area Modifier (SAM), other leave the field NA." sqref="G41">
      <formula1>$S$1:$S$4</formula1>
    </dataValidation>
    <dataValidation type="list" allowBlank="1" showInputMessage="1" showErrorMessage="1" error="You must select an option from the drop-down list." promptTitle="Entry 20: Service Area Modifier" prompt="Green: Select 1, 2, or 3 if the case qualifies for the Service Area Modifier (SAM), other leave the field NA." sqref="G42">
      <formula1>$S$1:$S$4</formula1>
    </dataValidation>
    <dataValidation type="list" allowBlank="1" showInputMessage="1" showErrorMessage="1" error="You must select an option from the drop-down list." promptTitle="Entry 21: Service Area Modifier" prompt="Green: Select 1, 2, or 3 if the case qualifies for the Service Area Modifier (SAM), other leave the field NA." sqref="G43">
      <formula1>$S$1:$S$4</formula1>
    </dataValidation>
    <dataValidation type="list" allowBlank="1" showInputMessage="1" showErrorMessage="1" error="You must select an option from the drop-down list." promptTitle="Entry 22: Service Area Modifier" prompt="Green: Select 1, 2, or 3 if the case qualifies for the Service Area Modifier (SAM), other leave the field NA." sqref="G44">
      <formula1>$S$1:$S$4</formula1>
    </dataValidation>
    <dataValidation type="list" allowBlank="1" showInputMessage="1" showErrorMessage="1" error="You must select an option from the drop-down list." promptTitle="Entry 23: Service Area Modifier" prompt="Green: Select 1, 2, or 3 if the case qualifies for the Service Area Modifier (SAM), other leave the field NA." sqref="G45">
      <formula1>$S$1:$S$4</formula1>
    </dataValidation>
    <dataValidation type="list" allowBlank="1" showInputMessage="1" showErrorMessage="1" error="You must select an option from the drop-down list." promptTitle="Entry 24: Service Area Modifier" prompt="Green: Select 1, 2, or 3 if the case qualifies for the Service Area Modifier (SAM), other leave the field NA." sqref="G46">
      <formula1>$S$1:$S$4</formula1>
    </dataValidation>
    <dataValidation type="list" allowBlank="1" showInputMessage="1" showErrorMessage="1" error="You must select an option from the drop-down list." promptTitle="Entry 25: Service Area Modifier" prompt="Green: Select 1, 2, or 3 if the case qualifies for the Service Area Modifier (SAM), other leave the field NA." sqref="G47">
      <formula1>$S$1:$S$4</formula1>
    </dataValidation>
    <dataValidation type="list" allowBlank="1" showInputMessage="1" showErrorMessage="1" error="You must select an option from the drop-down list." promptTitle="Entry 26: Service Area Modifier" prompt="Green: Select 1, 2, or 3 if the case qualifies for the Service Area Modifier (SAM), other leave the field NA." sqref="G48">
      <formula1>$S$1:$S$4</formula1>
    </dataValidation>
    <dataValidation type="list" allowBlank="1" showInputMessage="1" showErrorMessage="1" error="You must select an option from the drop-down list." promptTitle="Entry 27: Service Area Modifier" prompt="Green: Select 1, 2, or 3 if the case qualifies for the Service Area Modifier (SAM), other leave the field NA." sqref="G49">
      <formula1>$S$1:$S$4</formula1>
    </dataValidation>
    <dataValidation type="list" allowBlank="1" showInputMessage="1" showErrorMessage="1" error="You must select an option from the drop-down list." promptTitle="Entry 28: Service Area Modifier" prompt="Green: Select 1, 2, or 3 if the case qualifies for the Service Area Modifier (SAM), other leave the field NA." sqref="G50">
      <formula1>$S$1:$S$4</formula1>
    </dataValidation>
    <dataValidation type="list" allowBlank="1" showInputMessage="1" showErrorMessage="1" error="You must select an option from the drop-down list." promptTitle="Entry 29: Service Area Modifier" prompt="Green: Select 1, 2, or 3 if the case qualifies for the Service Area Modifier (SAM), other leave the field NA." sqref="G51">
      <formula1>$S$1:$S$4</formula1>
    </dataValidation>
    <dataValidation type="list" allowBlank="1" showInputMessage="1" showErrorMessage="1" error="You must select an option from the drop-down list." promptTitle="Entry 30: Service Area Modifier" prompt="Green: Select 1, 2, or 3 if the case qualifies for the Service Area Modifier (SAM), other leave the field NA." sqref="G52">
      <formula1>$S$1:$S$4</formula1>
    </dataValidation>
    <dataValidation type="list" allowBlank="1" showInputMessage="1" showErrorMessage="1" error="You must select an option from the drop-down list." promptTitle="Entry 31: Service Area Modifier" prompt="Green: Select 1, 2, or 3 if the case qualifies for the Service Area Modifier (SAM), other leave the field NA." sqref="G53">
      <formula1>$S$1:$S$4</formula1>
    </dataValidation>
    <dataValidation type="list" allowBlank="1" showInputMessage="1" showErrorMessage="1" error="You must select an option from the drop-down list." promptTitle="Entry 32: Service Area Modifier" prompt="Green: Select 1, 2, or 3 if the case qualifies for the Service Area Modifier (SAM), other leave the field NA." sqref="G54">
      <formula1>$S$1:$S$4</formula1>
    </dataValidation>
    <dataValidation type="list" allowBlank="1" showInputMessage="1" showErrorMessage="1" error="You must select an option from the drop-down list." promptTitle="Entry 33: Service Area Modifier" prompt="Green: Select 1, 2, or 3 if the case qualifies for the Service Area Modifier (SAM), other leave the field NA." sqref="G55">
      <formula1>$S$1:$S$4</formula1>
    </dataValidation>
    <dataValidation type="list" allowBlank="1" showInputMessage="1" showErrorMessage="1" error="You must select an option from the drop-down list." promptTitle="Entry 34: Service Area Modifier" prompt="Green: Select 1, 2, or 3 if the case qualifies for the Service Area Modifier (SAM), other leave the field NA." sqref="G56">
      <formula1>$S$1:$S$4</formula1>
    </dataValidation>
    <dataValidation type="list" allowBlank="1" showInputMessage="1" showErrorMessage="1" error="You must select an option from the drop-down list." promptTitle="Entry 35 Service Area Modifier" prompt="Green: Select 1, 2, or 3 if the case qualifies for the Service Area Modifier (SAM), other leave the field NA." sqref="G57">
      <formula1>$S$1:$S$4</formula1>
    </dataValidation>
    <dataValidation type="list" allowBlank="1" showInputMessage="1" showErrorMessage="1" error="You must select an option from the drop-down list." promptTitle="Entry 36: Service Area Modifier" prompt="Green: Select 1, 2, or 3 if the case qualifies for the Service Area Modifier (SAM), other leave the field NA." sqref="G58">
      <formula1>$S$1:$S$4</formula1>
    </dataValidation>
    <dataValidation type="list" allowBlank="1" showInputMessage="1" showErrorMessage="1" error="You must select an option from the drop-down list." promptTitle="Entry 37: Service Area Modifier" prompt="Green: Select 1, 2, or 3 if the case qualifies for the Service Area Modifier (SAM), other leave the field NA." sqref="G59">
      <formula1>$S$1:$S$4</formula1>
    </dataValidation>
    <dataValidation type="list" allowBlank="1" showInputMessage="1" showErrorMessage="1" error="You must select an option from the drop-down list." promptTitle="Entry 38: Service Area Modifier" prompt="Green: Select 1, 2, or 3 if the case qualifies for the Service Area Modifier (SAM), other leave the field NA." sqref="G60">
      <formula1>$S$1:$S$4</formula1>
    </dataValidation>
    <dataValidation type="list" allowBlank="1" showInputMessage="1" showErrorMessage="1" error="You must select an option from the drop-down list." promptTitle="Entry 39: Service Area Modifier" prompt="Green: Select 1, 2, or 3 if the case qualifies for the Service Area Modifier (SAM), other leave the field NA." sqref="G61">
      <formula1>$S$1:$S$4</formula1>
    </dataValidation>
    <dataValidation type="list" allowBlank="1" showInputMessage="1" showErrorMessage="1" error="You must select an option from the drop-down list." promptTitle="Entry 40: Service Area Modifier" prompt="Green: Select 1, 2, or 3 if the case qualifies for the Service Area Modifier (SAM), other leave the field NA." sqref="G62">
      <formula1>$S$1:$S$4</formula1>
    </dataValidation>
    <dataValidation type="list" allowBlank="1" showInputMessage="1" showErrorMessage="1" error="You must select an option from the drop-down list." promptTitle="Entry 41: Service Area Modifier" prompt="Green: Select 1, 2, or 3 if the case qualifies for the Service Area Modifier (SAM), other leave the field NA." sqref="G63">
      <formula1>$S$1:$S$4</formula1>
    </dataValidation>
    <dataValidation type="list" allowBlank="1" showInputMessage="1" showErrorMessage="1" error="You must select an option from the drop-down list." promptTitle="Entry 42: Service Area Modifier" prompt="Green: Select 1, 2, or 3 if the case qualifies for the Service Area Modifier (SAM), other leave the field NA." sqref="G64">
      <formula1>$S$1:$S$4</formula1>
    </dataValidation>
    <dataValidation type="list" allowBlank="1" showInputMessage="1" showErrorMessage="1" error="You must select an option from the drop-down list." promptTitle="Entry 43: Service Area Modifier" prompt="Green: Select 1, 2, or 3 if the case qualifies for the Service Area Modifier (SAM), other leave the field NA." sqref="G65">
      <formula1>$S$1:$S$4</formula1>
    </dataValidation>
    <dataValidation type="list" allowBlank="1" showInputMessage="1" showErrorMessage="1" error="You must select an option from the drop-down list." promptTitle="Entry 44: Service Area Modifier" prompt="Green: Select 1, 2, or 3 if the case qualifies for the Service Area Modifier (SAM), other leave the field NA." sqref="G66">
      <formula1>$S$1:$S$4</formula1>
    </dataValidation>
    <dataValidation type="list" allowBlank="1" showInputMessage="1" showErrorMessage="1" error="You must select an option from the drop-down list." promptTitle="Entry 45: Service Area Modifier" prompt="Green: Select 1, 2, or 3 if the case qualifies for the Service Area Modifier (SAM), other leave the field NA." sqref="G67">
      <formula1>$S$1:$S$4</formula1>
    </dataValidation>
    <dataValidation type="list" allowBlank="1" showInputMessage="1" showErrorMessage="1" error="You must select an option from the drop-down list." promptTitle="Entry 46: Service Area Modifier" prompt="Green: Select 1, 2, or 3 if the case qualifies for the Service Area Modifier (SAM), other leave the field NA." sqref="G68">
      <formula1>$S$1:$S$4</formula1>
    </dataValidation>
    <dataValidation type="list" allowBlank="1" showInputMessage="1" showErrorMessage="1" error="You must select an option from the drop-down list." promptTitle="Entry 47: Service Area Modifier" prompt="Green: Select 1, 2, or 3 if the case qualifies for the Service Area Modifier (SAM), other leave the field NA." sqref="G69">
      <formula1>$S$1:$S$4</formula1>
    </dataValidation>
    <dataValidation type="list" allowBlank="1" showInputMessage="1" showErrorMessage="1" error="You must select an option from the drop-down list." promptTitle="Entry 48: Service Area Modifier" prompt="Green: Select 1, 2, or 3 if the case qualifies for the Service Area Modifier (SAM), other leave the field NA." sqref="G70">
      <formula1>$S$1:$S$4</formula1>
    </dataValidation>
    <dataValidation type="list" allowBlank="1" showInputMessage="1" showErrorMessage="1" error="You must select an option from the drop-down list." promptTitle="Entry 49: Service Area Modifier" prompt="Green: Select 1, 2, or 3 if the case qualifies for the Service Area Modifier (SAM), other leave the field NA." sqref="G71">
      <formula1>$S$1:$S$4</formula1>
    </dataValidation>
    <dataValidation type="list" allowBlank="1" showInputMessage="1" showErrorMessage="1" error="You must select an option from the drop-down list." promptTitle="Entry 50: Service Area Modifier" prompt="Green: Select 1, 2, or 3 if the case qualifies for the Service Area Modifier (SAM), other leave the field NA." sqref="G72">
      <formula1>$S$1:$S$4</formula1>
    </dataValidation>
    <dataValidation type="list" allowBlank="1" showInputMessage="1" showErrorMessage="1" error="Must be formatted as whole number, between 1 and 4." promptTitle="Entry 2: # Participants" prompt="Green: Enter the number of participants that received the service between the start and end times." sqref="E24">
      <formula1>$S$2:$S$5</formula1>
    </dataValidation>
    <dataValidation type="list" allowBlank="1" showInputMessage="1" showErrorMessage="1" error="Must be formatted as whole number, between 1 and 4." promptTitle="Entry 3: # Participants" prompt="Green: Enter the number of participants that received the service between the start and end times." sqref="E25">
      <formula1>$S$2:$S$5</formula1>
    </dataValidation>
    <dataValidation type="list" allowBlank="1" showInputMessage="1" showErrorMessage="1" error="Must be formatted as whole number, between 1 and 4." promptTitle="Entry 4: # Participants" prompt="Enter the number of participants that received the service between the start and end times." sqref="E26">
      <formula1>$S$2:$S$5</formula1>
    </dataValidation>
    <dataValidation type="list" allowBlank="1" showInputMessage="1" showErrorMessage="1" error="Must be formatted as whole number, between 1 and 4." promptTitle="Entry 5: # Participants" prompt="Green: Enter the number of participants that received the service between the start and end times." sqref="E27">
      <formula1>$S$2:$S$5</formula1>
    </dataValidation>
    <dataValidation type="list" allowBlank="1" showInputMessage="1" showErrorMessage="1" error="Must be formatted as whole number, between 1 and 4." promptTitle="Entry 6: # Participants" prompt="Green: Enter the number of participants that received the service between the start and end times." sqref="E28">
      <formula1>$S$2:$S$5</formula1>
    </dataValidation>
    <dataValidation type="list" allowBlank="1" showInputMessage="1" showErrorMessage="1" error="Must be formatted as whole number, between 1 and 4." promptTitle="Entry 7: # Participants" prompt="Green: Enter the number of participants that received the service between the start and end times." sqref="E29">
      <formula1>$S$2:$S$5</formula1>
    </dataValidation>
    <dataValidation type="list" allowBlank="1" showInputMessage="1" showErrorMessage="1" error="Must be formatted as whole number, between 1 and 4." promptTitle="Entry 8: # Participants" prompt="Green: Enter the number of participants that received the service between the start and end times." sqref="E30">
      <formula1>$S$2:$S$5</formula1>
    </dataValidation>
    <dataValidation type="list" allowBlank="1" showInputMessage="1" showErrorMessage="1" error="Must be formatted as whole number, between 1 and 4." promptTitle="Entry 9: # Participants" prompt="Green: Enter the number of participants that received the service between the start and end times." sqref="E31">
      <formula1>$S$2:$S$5</formula1>
    </dataValidation>
    <dataValidation type="list" allowBlank="1" showInputMessage="1" showErrorMessage="1" error="Must be formatted as whole number, between 1 and 4." promptTitle="Entry 10: # Participants" prompt="Green: Enter the number of participants that received the service between the start and end times." sqref="E32">
      <formula1>$S$2:$S$5</formula1>
    </dataValidation>
    <dataValidation type="list" allowBlank="1" showInputMessage="1" showErrorMessage="1" error="Must be formatted as whole number, between 1 and 4." promptTitle="Entry 11: # Participants" prompt="Green: Enter the number of participants that received the service between the start and end times." sqref="E33">
      <formula1>$S$2:$S$5</formula1>
    </dataValidation>
    <dataValidation type="list" allowBlank="1" showInputMessage="1" showErrorMessage="1" error="Must be formatted as whole number, between 1 and 4." promptTitle="Entry 12: # Participants" prompt="Green: Enter the number of participants that received the service between the start and end times." sqref="E34">
      <formula1>$S$2:$S$5</formula1>
    </dataValidation>
    <dataValidation type="list" allowBlank="1" showInputMessage="1" showErrorMessage="1" error="Must be formatted as whole number, between 1 and 4." promptTitle="Entry 13: # Participants" prompt="Green: Enter the number of participants that received the service between the start and end times." sqref="E35">
      <formula1>$S$2:$S$5</formula1>
    </dataValidation>
    <dataValidation type="list" allowBlank="1" showInputMessage="1" showErrorMessage="1" error="Must be formatted as whole number, between 1 and 4." promptTitle="Entry 14: # Participants" prompt="Green: Enter the number of participants that received the service between the start and end times." sqref="E36">
      <formula1>$S$2:$S$5</formula1>
    </dataValidation>
    <dataValidation type="list" allowBlank="1" showInputMessage="1" showErrorMessage="1" error="Must be formatted as whole number, between 1 and 4." promptTitle="Entry 15: # Participants" prompt="Green: Enter the number of participants that received the service between the start and end times." sqref="E37">
      <formula1>$S$2:$S$5</formula1>
    </dataValidation>
    <dataValidation type="list" allowBlank="1" showInputMessage="1" showErrorMessage="1" error="Must be formatted as whole number, between 1 and 4." promptTitle="Entry 16: # Participants" prompt="Green: Enter the number of participants that received the service between the start and end times." sqref="E38">
      <formula1>$S$2:$S$5</formula1>
    </dataValidation>
    <dataValidation type="list" allowBlank="1" showInputMessage="1" showErrorMessage="1" error="Must be formatted as whole number, between 1 and 4." promptTitle="Entry 17: # Participants" prompt="Green: Enter the number of participants that received the service between the start and end times." sqref="E39">
      <formula1>$S$2:$S$5</formula1>
    </dataValidation>
    <dataValidation type="list" allowBlank="1" showInputMessage="1" showErrorMessage="1" error="Must be formatted as whole number, between 1 and 4." promptTitle="Entry 18: # Participants" prompt="Green: Enter the number of participants that received the service between the start and end times." sqref="E40">
      <formula1>$S$2:$S$5</formula1>
    </dataValidation>
    <dataValidation type="list" allowBlank="1" showInputMessage="1" showErrorMessage="1" error="Must be formatted as whole number, between 1 and 4." promptTitle="Entry 19: # Participants" prompt="Green: Enter the number of participants that received the service between the start and end times." sqref="E41">
      <formula1>$S$2:$S$5</formula1>
    </dataValidation>
    <dataValidation type="list" allowBlank="1" showInputMessage="1" showErrorMessage="1" error="Must be formatted as whole number, between 1 and 4." promptTitle="Entry 20: # Participants" prompt="Green: Enter the number of participants that received the service between the start and end times." sqref="E42">
      <formula1>$S$2:$S$5</formula1>
    </dataValidation>
    <dataValidation type="list" allowBlank="1" showInputMessage="1" showErrorMessage="1" error="Must be formatted as whole number, between 1 and 4." promptTitle="Entry 21: # Participants" prompt="Green: Enter the number of participants that received the service between the start and end times." sqref="E43">
      <formula1>$S$2:$S$5</formula1>
    </dataValidation>
    <dataValidation type="list" allowBlank="1" showInputMessage="1" showErrorMessage="1" error="Must be formatted as whole number, between 1 and 4." promptTitle="Entry 22: # Participants" prompt="Green: Enter the number of participants that received the service between the start and end times." sqref="E44">
      <formula1>$S$2:$S$5</formula1>
    </dataValidation>
    <dataValidation type="list" allowBlank="1" showInputMessage="1" showErrorMessage="1" error="Must be formatted as whole number, between 1 and 4." promptTitle="Entry 23: # Participants" prompt="Green: Enter the number of participants that received the service between the start and end times." sqref="E45">
      <formula1>$S$2:$S$5</formula1>
    </dataValidation>
    <dataValidation type="list" allowBlank="1" showInputMessage="1" showErrorMessage="1" error="Must be formatted as whole number, between 1 and 4." promptTitle="Entry 24: # Participants" prompt="Green: Enter the number of participants that received the service between the start and end times." sqref="E46">
      <formula1>$S$2:$S$5</formula1>
    </dataValidation>
    <dataValidation type="list" allowBlank="1" showInputMessage="1" showErrorMessage="1" error="Must be formatted as whole number, between 1 and 4." promptTitle="Entry 25: # Participants" prompt="Green: Enter the number of participants that received the service between the start and end times." sqref="E47">
      <formula1>$S$2:$S$5</formula1>
    </dataValidation>
    <dataValidation type="list" allowBlank="1" showInputMessage="1" showErrorMessage="1" error="Must be formatted as whole number, between 1 and 4." promptTitle="Entry 26: # Participants" prompt="Green: Enter the number of participants that received the service between the start and end times." sqref="E48">
      <formula1>$S$2:$S$5</formula1>
    </dataValidation>
    <dataValidation type="list" allowBlank="1" showInputMessage="1" showErrorMessage="1" error="Must be formatted as whole number, between 1 and 4." promptTitle="Entry 27: # Participants" prompt="Green: Enter the number of participants that received the service between the start and end times." sqref="E49">
      <formula1>$S$2:$S$5</formula1>
    </dataValidation>
    <dataValidation type="list" allowBlank="1" showInputMessage="1" showErrorMessage="1" error="Must be formatted as whole number, between 1 and 4." promptTitle="Entry 28: # Participants" prompt="Green: Enter the number of participants that received the service between the start and end times." sqref="E50">
      <formula1>$S$2:$S$5</formula1>
    </dataValidation>
    <dataValidation type="list" allowBlank="1" showInputMessage="1" showErrorMessage="1" error="Must be formatted as whole number, between 1 and 4." promptTitle="Entry 29: # Participants" prompt="Green: Enter the number of participants that received the service between the start and end times." sqref="E51">
      <formula1>$S$2:$S$5</formula1>
    </dataValidation>
    <dataValidation type="list" allowBlank="1" showInputMessage="1" showErrorMessage="1" error="Must be formatted as whole number, between 1 and 4." promptTitle="Entry 30: # Participants" prompt="Green: Enter the number of participants that received the service between the start and end times." sqref="E52">
      <formula1>$S$2:$S$5</formula1>
    </dataValidation>
    <dataValidation type="list" allowBlank="1" showInputMessage="1" showErrorMessage="1" error="Must be formatted as whole number, between 1 and 4." promptTitle="Entry 31: # Participants" prompt="Green: Enter the number of participants that received the service between the start and end times." sqref="E53">
      <formula1>$S$2:$S$5</formula1>
    </dataValidation>
    <dataValidation type="list" allowBlank="1" showInputMessage="1" showErrorMessage="1" error="Must be formatted as whole number, between 1 and 4." promptTitle="Entry 32: # Participants" prompt="Green: Enter the number of participants that received the service between the start and end times." sqref="E54">
      <formula1>$S$2:$S$5</formula1>
    </dataValidation>
    <dataValidation type="list" allowBlank="1" showInputMessage="1" showErrorMessage="1" error="Must be formatted as whole number, between 1 and 4." promptTitle="Entry 33: # Participants" prompt="Green: Enter the number of participants that received the service between the start and end times." sqref="E55">
      <formula1>$S$2:$S$5</formula1>
    </dataValidation>
    <dataValidation type="list" allowBlank="1" showInputMessage="1" showErrorMessage="1" error="Must be formatted as whole number, between 1 and 4." promptTitle="Entry 34: # Participants" prompt="Green: Enter the number of participants that received the service between the start and end times." sqref="E56">
      <formula1>$S$2:$S$5</formula1>
    </dataValidation>
    <dataValidation type="list" allowBlank="1" showInputMessage="1" showErrorMessage="1" error="Must be formatted as whole number, between 1 and 4." promptTitle="Entry 35: # Participants" prompt="Green: Enter the number of participants that received the service between the start and end times." sqref="E57">
      <formula1>$S$2:$S$5</formula1>
    </dataValidation>
    <dataValidation type="list" allowBlank="1" showInputMessage="1" showErrorMessage="1" error="Must be formatted as whole number, between 1 and 4." promptTitle="Entry 36: # Participants" prompt="Green: Enter the number of participants that received the service between the start and end times." sqref="E58">
      <formula1>$S$2:$S$5</formula1>
    </dataValidation>
    <dataValidation type="list" allowBlank="1" showInputMessage="1" showErrorMessage="1" error="Must be formatted as whole number, between 1 and 4." promptTitle="Entry 37: # Participants" prompt="Green: Enter the number of participants that received the service between the start and end times." sqref="E59">
      <formula1>$S$2:$S$5</formula1>
    </dataValidation>
    <dataValidation type="list" allowBlank="1" showInputMessage="1" showErrorMessage="1" error="Must be formatted as whole number, between 1 and 4." promptTitle="Entry 38: # Participants" prompt="Green: Enter the number of participants that received the service between the start and end times." sqref="E60">
      <formula1>$S$2:$S$5</formula1>
    </dataValidation>
    <dataValidation type="list" allowBlank="1" showInputMessage="1" showErrorMessage="1" error="Must be formatted as whole number, between 1 and 4." promptTitle="Entry 39: # Participants" prompt="Green: Enter the number of participants that received the service between the start and end times." sqref="E61">
      <formula1>$S$2:$S$5</formula1>
    </dataValidation>
    <dataValidation type="list" allowBlank="1" showInputMessage="1" showErrorMessage="1" error="Must be formatted as whole number, between 1 and 4." promptTitle="Entry 40: # Participants" prompt="Green: Enter the number of participants that received the service between the start and end times." sqref="E62">
      <formula1>$S$2:$S$5</formula1>
    </dataValidation>
    <dataValidation type="list" allowBlank="1" showInputMessage="1" showErrorMessage="1" error="Must be formatted as whole number, between 1 and 4." promptTitle="Entry 41: # Participants" prompt="Green: Enter the number of participants that received the service between the start and end times." sqref="E63">
      <formula1>$S$2:$S$5</formula1>
    </dataValidation>
    <dataValidation type="list" allowBlank="1" showInputMessage="1" showErrorMessage="1" error="Must be formatted as whole number, between 1 and 4." promptTitle="Entry 42: # Participants" prompt="Green: Enter the number of participants that received the service between the start and end times." sqref="E64">
      <formula1>$S$2:$S$5</formula1>
    </dataValidation>
    <dataValidation type="list" allowBlank="1" showInputMessage="1" showErrorMessage="1" error="Must be formatted as whole number, between 1 and 4." promptTitle="Entry 43: # Participants" prompt="Green: Enter the number of participants that received the service between the start and end times." sqref="E65">
      <formula1>$S$2:$S$5</formula1>
    </dataValidation>
    <dataValidation type="list" allowBlank="1" showInputMessage="1" showErrorMessage="1" error="Must be formatted as whole number, between 1 and 4." promptTitle="Entry 44: # Participants" prompt="Green: Enter the number of participants that received the service between the start and end times." sqref="E66">
      <formula1>$S$2:$S$5</formula1>
    </dataValidation>
    <dataValidation type="list" allowBlank="1" showInputMessage="1" showErrorMessage="1" error="Must be formatted as whole number, between 1 and 4." promptTitle="Entry 45: # Participants" prompt="Green: Enter the number of participants that received the service between the start and end times." sqref="E67">
      <formula1>$S$2:$S$5</formula1>
    </dataValidation>
    <dataValidation type="list" allowBlank="1" showInputMessage="1" showErrorMessage="1" error="Must be formatted as whole number, between 1 and 4." promptTitle="Entry 46: # Participants" prompt="Green: Enter the number of participants that received the service between the start and end times." sqref="E68">
      <formula1>$S$2:$S$5</formula1>
    </dataValidation>
    <dataValidation type="list" allowBlank="1" showInputMessage="1" showErrorMessage="1" error="Must be formatted as whole number, between 1 and 4." promptTitle="Entry 47: # Participants" prompt="Green: Enter the number of participants that received the service between the start and end times." sqref="E69">
      <formula1>$S$2:$S$5</formula1>
    </dataValidation>
    <dataValidation type="list" allowBlank="1" showInputMessage="1" showErrorMessage="1" error="Must be formatted as whole number, between 1 and 4." promptTitle="Entry 48: # Participants" prompt="Green: Enter the number of participants that received the service between the start and end times." sqref="E70">
      <formula1>$S$2:$S$5</formula1>
    </dataValidation>
    <dataValidation type="list" allowBlank="1" showInputMessage="1" showErrorMessage="1" error="Must be formatted as whole number, between 1 and 4." promptTitle="Entry 49: # Participants" prompt="Green: Enter the number of participants that received the service between the start and end times." sqref="E71">
      <formula1>$S$2:$S$5</formula1>
    </dataValidation>
    <dataValidation type="list" allowBlank="1" showInputMessage="1" showErrorMessage="1" error="You must select an option from the drop-down list." promptTitle="Service Description 1" prompt="Green: Select the service from the drop-down list." sqref="A12:L12">
      <formula1>$R$1:$R$6</formula1>
    </dataValidation>
    <dataValidation allowBlank="1" showInputMessage="1" showErrorMessage="1" prompt="Non-Editable" sqref="M13"/>
    <dataValidation type="whole" allowBlank="1" showInputMessage="1" showErrorMessage="1" error="Non-Editable: Calculation" promptTitle="Entry 50: UOS" prompt="Non-Editable: Calculation" sqref="F72">
      <formula1>0</formula1>
      <formula2>100000</formula2>
    </dataValidation>
    <dataValidation type="whole" allowBlank="1" showInputMessage="1" showErrorMessage="1" error="Non-Editable: Calculation" promptTitle="Entry 49: UOS" prompt="Non-Editable: Calculation" sqref="F71">
      <formula1>0</formula1>
      <formula2>100000</formula2>
    </dataValidation>
    <dataValidation type="whole" allowBlank="1" showInputMessage="1" showErrorMessage="1" error="Non-Editable: Calculation" promptTitle="Entry 48: UOS" prompt="Non-Editable: Calculation" sqref="F70">
      <formula1>0</formula1>
      <formula2>100000</formula2>
    </dataValidation>
    <dataValidation type="whole" allowBlank="1" showInputMessage="1" showErrorMessage="1" error="Non-Editable: Calculation" promptTitle="Entry 47: UOS" prompt="Non-Editable: Calculation" sqref="F69">
      <formula1>0</formula1>
      <formula2>100000</formula2>
    </dataValidation>
    <dataValidation type="whole" allowBlank="1" showInputMessage="1" showErrorMessage="1" error="Non-Editable: Calculation" promptTitle="Entry 46: UOS" prompt="Non-Editable: Calculation" sqref="F68">
      <formula1>0</formula1>
      <formula2>100000</formula2>
    </dataValidation>
    <dataValidation type="whole" allowBlank="1" showInputMessage="1" showErrorMessage="1" error="Non-Editable: Calculation" promptTitle="Entry 45: UOS" prompt="Non-Editable: Calculation" sqref="F67">
      <formula1>0</formula1>
      <formula2>100000</formula2>
    </dataValidation>
    <dataValidation type="whole" allowBlank="1" showInputMessage="1" showErrorMessage="1" error="Non-Editable: Calculation" promptTitle="Entry 44: UOS" prompt="Non-Editable: Calculation" sqref="F66">
      <formula1>0</formula1>
      <formula2>100000</formula2>
    </dataValidation>
    <dataValidation type="whole" allowBlank="1" showInputMessage="1" showErrorMessage="1" error="Non-Editable: Calculation" promptTitle="Entry 43: UOS" prompt="Non-Editable: Calculation" sqref="F65">
      <formula1>0</formula1>
      <formula2>100000</formula2>
    </dataValidation>
    <dataValidation type="whole" allowBlank="1" showInputMessage="1" showErrorMessage="1" error="Non-Editable: Calculation" promptTitle="Entry 42: UOS" prompt="Non-Editable: Calculation" sqref="F64">
      <formula1>0</formula1>
      <formula2>100000</formula2>
    </dataValidation>
    <dataValidation type="whole" allowBlank="1" showInputMessage="1" showErrorMessage="1" error="Non-Editable: Calculation" promptTitle="Entry 41: UOS" prompt="Non-Editable: Calculation" sqref="F63">
      <formula1>0</formula1>
      <formula2>100000</formula2>
    </dataValidation>
    <dataValidation type="whole" allowBlank="1" showInputMessage="1" showErrorMessage="1" error="Non-Editable: Calculation" promptTitle="Entry 40: UOS" prompt="Non-Editable: Calculation" sqref="F62">
      <formula1>0</formula1>
      <formula2>100000</formula2>
    </dataValidation>
    <dataValidation type="whole" allowBlank="1" showInputMessage="1" showErrorMessage="1" error="Non-Editable: Calculation" promptTitle="Entry 39: UOS" prompt="Non-Editable: Calculation" sqref="F61">
      <formula1>0</formula1>
      <formula2>100000</formula2>
    </dataValidation>
    <dataValidation type="whole" allowBlank="1" showInputMessage="1" showErrorMessage="1" error="Non-Editable: Calculation" promptTitle="Entry 38: UOS" prompt="Non-Editable: Calculation" sqref="F60">
      <formula1>0</formula1>
      <formula2>100000</formula2>
    </dataValidation>
    <dataValidation type="whole" allowBlank="1" showInputMessage="1" showErrorMessage="1" error="Non-Editable: Calculation" promptTitle="Entry 37: UOS" prompt="Non-Editable: Calculation" sqref="F59">
      <formula1>0</formula1>
      <formula2>100000</formula2>
    </dataValidation>
    <dataValidation type="whole" allowBlank="1" showInputMessage="1" showErrorMessage="1" error="Non-Editable: Calculation" promptTitle="Entry 36: UOS" prompt="Non-Editable: Calculation" sqref="F58">
      <formula1>0</formula1>
      <formula2>100000</formula2>
    </dataValidation>
    <dataValidation type="whole" allowBlank="1" showInputMessage="1" showErrorMessage="1" error="Non-Editable: Calculation" promptTitle="Entry 35: UOS" prompt="Non-Editable: Calculation" sqref="F57">
      <formula1>0</formula1>
      <formula2>100000</formula2>
    </dataValidation>
    <dataValidation type="whole" allowBlank="1" showInputMessage="1" showErrorMessage="1" error="Non-Editable: Calculation" promptTitle="Entry 34: UOS" prompt="Non-Editable: Calculation" sqref="F56">
      <formula1>0</formula1>
      <formula2>100000</formula2>
    </dataValidation>
    <dataValidation type="whole" allowBlank="1" showInputMessage="1" showErrorMessage="1" error="Non-Editable: Calculation" promptTitle="Entry 33: UOS" prompt="Non-Editable: Calculation" sqref="F55">
      <formula1>0</formula1>
      <formula2>100000</formula2>
    </dataValidation>
    <dataValidation type="whole" allowBlank="1" showInputMessage="1" showErrorMessage="1" error="Non-Editable: Calculation" promptTitle="Entry 32: UOS" prompt="Non-Editable: Calculation" sqref="F54">
      <formula1>0</formula1>
      <formula2>100000</formula2>
    </dataValidation>
    <dataValidation type="whole" allowBlank="1" showInputMessage="1" showErrorMessage="1" error="Non-Editable: Calculation" promptTitle="Entry 31: UOS" prompt="Non-Editable: Calculation" sqref="F53">
      <formula1>0</formula1>
      <formula2>100000</formula2>
    </dataValidation>
    <dataValidation type="whole" allowBlank="1" showInputMessage="1" showErrorMessage="1" error="Non-Editable: Calculation" promptTitle="Entry 30: UOS" prompt="Non-Editable: Calculation" sqref="F52">
      <formula1>0</formula1>
      <formula2>100000</formula2>
    </dataValidation>
    <dataValidation type="whole" allowBlank="1" showInputMessage="1" showErrorMessage="1" error="Non-Editable: Calculation" promptTitle="Entry 29: UOS" prompt="Non-Editable: Calculation" sqref="F51">
      <formula1>0</formula1>
      <formula2>100000</formula2>
    </dataValidation>
    <dataValidation type="whole" allowBlank="1" showInputMessage="1" showErrorMessage="1" error="Non-Editable: Calculation" promptTitle="Entry 28: UOS" prompt="Non-Editable: Calculation" sqref="F50">
      <formula1>0</formula1>
      <formula2>100000</formula2>
    </dataValidation>
    <dataValidation type="whole" allowBlank="1" showInputMessage="1" showErrorMessage="1" error="Non-Editable: Calculation" promptTitle="Entry 27: UOS" prompt="Non-Editable: Calculation" sqref="F49">
      <formula1>0</formula1>
      <formula2>100000</formula2>
    </dataValidation>
    <dataValidation type="whole" allowBlank="1" showInputMessage="1" showErrorMessage="1" error="Non-Editable: Calculation" promptTitle="Entry 26: UOS" prompt="Non-Editable: Calculation" sqref="F48">
      <formula1>0</formula1>
      <formula2>100000</formula2>
    </dataValidation>
    <dataValidation type="whole" allowBlank="1" showInputMessage="1" showErrorMessage="1" error="Non-Editable: Calculation" promptTitle="Entry 25: UOS" prompt="Non-Editable: Calculation" sqref="F47">
      <formula1>0</formula1>
      <formula2>100000</formula2>
    </dataValidation>
    <dataValidation type="whole" allowBlank="1" showInputMessage="1" showErrorMessage="1" error="Non-Editable: Calculation" promptTitle="Entry 24: UOS" prompt="Non-Editable: Calculation" sqref="F46">
      <formula1>0</formula1>
      <formula2>100000</formula2>
    </dataValidation>
    <dataValidation type="whole" allowBlank="1" showInputMessage="1" showErrorMessage="1" error="Non-Editable: Calculation" promptTitle="Entry 23: UOS" prompt="Non-Editable: Calculation" sqref="F45">
      <formula1>0</formula1>
      <formula2>100000</formula2>
    </dataValidation>
    <dataValidation type="whole" allowBlank="1" showInputMessage="1" showErrorMessage="1" error="Non-Editable: Calculation" promptTitle="Entry 22: UOS" prompt="Non-Editable: Calculation" sqref="F44">
      <formula1>0</formula1>
      <formula2>100000</formula2>
    </dataValidation>
    <dataValidation type="whole" allowBlank="1" showInputMessage="1" showErrorMessage="1" error="Non-Editable: Calculation" promptTitle="Entry 21: UOS" prompt="Non-Editable: Calculation" sqref="F43">
      <formula1>0</formula1>
      <formula2>100000</formula2>
    </dataValidation>
    <dataValidation type="whole" allowBlank="1" showInputMessage="1" showErrorMessage="1" error="Non-Editable: Calculation" promptTitle="Entry 20: UOS" prompt="Non-Editable: Calculation" sqref="F42">
      <formula1>0</formula1>
      <formula2>100000</formula2>
    </dataValidation>
    <dataValidation type="whole" allowBlank="1" showInputMessage="1" showErrorMessage="1" error="Non-Editable: Calculation" promptTitle="Entry 19: UOS" prompt="Non-Editable: Calculation" sqref="F41">
      <formula1>0</formula1>
      <formula2>100000</formula2>
    </dataValidation>
    <dataValidation type="whole" allowBlank="1" showInputMessage="1" showErrorMessage="1" error="Non-Editable: Calculation" promptTitle="Entry 18: UOS" prompt="Non-Editable: Calculation" sqref="F40">
      <formula1>0</formula1>
      <formula2>100000</formula2>
    </dataValidation>
    <dataValidation type="whole" allowBlank="1" showInputMessage="1" showErrorMessage="1" error="Non-Editable: Calculation" promptTitle="Entry 17: UOS" prompt="Non-Editable: Calculation" sqref="F39">
      <formula1>0</formula1>
      <formula2>100000</formula2>
    </dataValidation>
    <dataValidation type="whole" allowBlank="1" showInputMessage="1" showErrorMessage="1" error="Non-Editable: Calculation" promptTitle="Entry 16: UOS" prompt="Non-Editable: Calculation" sqref="F38">
      <formula1>0</formula1>
      <formula2>100000</formula2>
    </dataValidation>
    <dataValidation type="whole" allowBlank="1" showInputMessage="1" showErrorMessage="1" error="Non-Editable: Calculation" promptTitle="Entry 15: UOS" prompt="Non-Editable: Calculation" sqref="F37">
      <formula1>0</formula1>
      <formula2>100000</formula2>
    </dataValidation>
    <dataValidation type="whole" allowBlank="1" showInputMessage="1" showErrorMessage="1" error="Non-Editable: Calculation" promptTitle="Entry 14: UOS" prompt="Non-Editable: Calculation" sqref="F36">
      <formula1>0</formula1>
      <formula2>100000</formula2>
    </dataValidation>
    <dataValidation type="whole" allowBlank="1" showInputMessage="1" showErrorMessage="1" error="Non-Editable: Calculation" promptTitle="Entry 13: UOS" prompt="Non-Editable: Calculation" sqref="F35">
      <formula1>0</formula1>
      <formula2>100000</formula2>
    </dataValidation>
    <dataValidation type="whole" allowBlank="1" showInputMessage="1" showErrorMessage="1" error="Non-Editable: Calculation" promptTitle="Entry 12: UOS" prompt="Non-Editable: Calculation" sqref="F34">
      <formula1>0</formula1>
      <formula2>100000</formula2>
    </dataValidation>
    <dataValidation type="whole" allowBlank="1" showInputMessage="1" showErrorMessage="1" error="Non-Editable: Calculation" promptTitle="Entry 11: UOS" prompt="Non-Editable: Calculation" sqref="F33">
      <formula1>0</formula1>
      <formula2>100000</formula2>
    </dataValidation>
    <dataValidation type="whole" allowBlank="1" showInputMessage="1" showErrorMessage="1" error="Non-Editable: Calculation" promptTitle="Entry 10: UOS" prompt="Non-Editable: Calculation" sqref="F32">
      <formula1>0</formula1>
      <formula2>100000</formula2>
    </dataValidation>
    <dataValidation type="whole" allowBlank="1" showInputMessage="1" showErrorMessage="1" error="Non-Editable: Calculation" promptTitle="Entry 9: UOS" prompt="Non-Editable: Calculation" sqref="F31">
      <formula1>0</formula1>
      <formula2>100000</formula2>
    </dataValidation>
    <dataValidation type="whole" allowBlank="1" showInputMessage="1" showErrorMessage="1" error="Non-Editable: Calculation" promptTitle="Entry 8: UOS" prompt="Non-Editable: Calculation" sqref="F30">
      <formula1>0</formula1>
      <formula2>100000</formula2>
    </dataValidation>
    <dataValidation type="whole" allowBlank="1" showInputMessage="1" showErrorMessage="1" error="Non-Editable: Calculation" promptTitle="Entry 7: UOS" prompt="Non-Editable: Calculation" sqref="F29">
      <formula1>0</formula1>
      <formula2>100000</formula2>
    </dataValidation>
    <dataValidation type="whole" allowBlank="1" showInputMessage="1" showErrorMessage="1" error="Non-Editable: Calculation" promptTitle="Entry 6: UOS" prompt="Non-Editable: Calculation" sqref="F28">
      <formula1>0</formula1>
      <formula2>100000</formula2>
    </dataValidation>
    <dataValidation type="whole" allowBlank="1" showInputMessage="1" showErrorMessage="1" error="Non-Editable: Calculation" promptTitle="Entry 5: UOS" prompt="Non-Editable: Calculation" sqref="F27">
      <formula1>0</formula1>
      <formula2>100000</formula2>
    </dataValidation>
    <dataValidation allowBlank="1" showInputMessage="1" showErrorMessage="1" promptTitle="Entry 50: Narrative" prompt="Green: Enter a summary of the contact or description of any areas that Individual had difficulties or did very well (behavior, job task quantity, or job task quality)." sqref="M72"/>
    <dataValidation allowBlank="1" showInputMessage="1" showErrorMessage="1" promptTitle="Entry 50:  Interventions" prompt="Green: Provide a detailed description of intervention(s) that the Job Coach used to address the barrier and summarize the effectiveness of the intervention(s)." sqref="N72"/>
    <dataValidation allowBlank="1" showInputMessage="1" showErrorMessage="1" promptTitle="Entry 49: Interventions" prompt="Green: Provide a detailed description of intervention(s) that the Job Coach used to address the barrier and summarize the effectiveness of the intervention(s)." sqref="N71"/>
    <dataValidation allowBlank="1" showInputMessage="1" showErrorMessage="1" promptTitle="Entry 49: Narrative" prompt="Green: Enter a summary of the contact or description of any areas that Individual had difficulties or did very well (behavior, job task quantity, or job task quality)." sqref="M71"/>
    <dataValidation allowBlank="1" showInputMessage="1" showErrorMessage="1" promptTitle="Entry 48: Narrative" prompt="Green: Enter a summary of the contact or description of any areas that Individual had difficulties or did very well (behavior, job task quantity, or job task quality)." sqref="M70"/>
    <dataValidation allowBlank="1" showInputMessage="1" showErrorMessage="1" promptTitle="Entry 48: Interventions" prompt="Green: Provide a detailed description of intervention(s) that the Job Coach used to address the barrier and summarize the effectiveness of the intervention(s)." sqref="N70"/>
    <dataValidation allowBlank="1" showInputMessage="1" showErrorMessage="1" promptTitle="Entry 47: Interventions" prompt="Green: Provide a detailed description of intervention(s) that the Job Coach used to address the barrier and summarize the effectiveness of the intervention(s)." sqref="N69"/>
    <dataValidation allowBlank="1" showInputMessage="1" showErrorMessage="1" promptTitle="Entry 47:  Narrative" prompt="Green: Enter a summary of the contact or description of any areas that Individual had difficulties or did very well (behavior, job task quantity, or job task quality)." sqref="M69"/>
    <dataValidation allowBlank="1" showInputMessage="1" showErrorMessage="1" promptTitle="Entry 46: Narrative" prompt="Green: Enter a summary of the contact or description of any areas that Individual had difficulties or did very well (behavior, job task quantity, or job task quality)." sqref="M68"/>
    <dataValidation allowBlank="1" showInputMessage="1" showErrorMessage="1" promptTitle="Entry 46: Interventions" prompt="Green: Provide a detailed description of intervention(s) that the Job Coach used to address the barrier and summarize the effectiveness of the intervention(s)." sqref="N68"/>
    <dataValidation allowBlank="1" showInputMessage="1" showErrorMessage="1" promptTitle="Entry 45: Interventions" prompt="Green: Provide a detailed description of intervention(s) that the Job Coach used to address the barrier and summarize the effectiveness of the intervention(s)." sqref="N67"/>
    <dataValidation allowBlank="1" showInputMessage="1" showErrorMessage="1" promptTitle="Entry 45: Narrative" prompt="Green: Enter a summary of the contact or description of any areas that Individual had difficulties or did very well (behavior, job task quantity, or job task quality)." sqref="M67"/>
    <dataValidation allowBlank="1" showInputMessage="1" showErrorMessage="1" promptTitle="Entry 44: Narrative" prompt="Green: Enter a summary of the contact or description of any areas that Individual had difficulties or did very well (behavior, job task quantity, or job task quality)." sqref="M66"/>
    <dataValidation allowBlank="1" showInputMessage="1" showErrorMessage="1" promptTitle="Entry 44: Interventions" prompt="Green: Provide a detailed description of intervention(s) that the Job Coach used to address the barrier and summarize the effectiveness of the intervention(s)." sqref="N66"/>
    <dataValidation allowBlank="1" showInputMessage="1" showErrorMessage="1" promptTitle="Entry 43: Interventions" prompt="Green: Provide a detailed description of intervention(s) that the Job Coach used to address the barrier and summarize the effectiveness of the intervention(s)." sqref="N65"/>
    <dataValidation allowBlank="1" showInputMessage="1" showErrorMessage="1" promptTitle="Entry 43: Narrative" prompt="Green: Enter a summary of the contact or description of any areas that Individual had difficulties or did very well (behavior, job task quantity, or job task quality)." sqref="M65"/>
    <dataValidation allowBlank="1" showInputMessage="1" showErrorMessage="1" promptTitle="Entry 42: Narrative" prompt="Green: Enter a summary of the contact or description of any areas that Individual had difficulties or did very well (behavior, job task quantity, or job task quality)." sqref="M64"/>
    <dataValidation allowBlank="1" showInputMessage="1" showErrorMessage="1" promptTitle="Entry 42: Interventions" prompt="Green: Provide a detailed description of intervention(s) that the Job Coach used to address the barrier and summarize the effectiveness of the intervention(s)." sqref="N64"/>
    <dataValidation allowBlank="1" showInputMessage="1" showErrorMessage="1" promptTitle="Entry 41: Interventions" prompt="Green: Provide a detailed description of intervention(s) that the Job Coach used to address the barrier and summarize the effectiveness of the intervention(s)." sqref="N63"/>
    <dataValidation allowBlank="1" showInputMessage="1" showErrorMessage="1" promptTitle="Entry 41: Narrative" prompt="Green: Enter a summary of the contact or description of any areas that Individual had difficulties or did very well (behavior, job task quantity, or job task quality)." sqref="M63"/>
    <dataValidation allowBlank="1" showInputMessage="1" showErrorMessage="1" promptTitle="Entry 40: Interventions" prompt="Green: Provide a detailed description of intervention(s) that the Job Coach used to address the barrier and summarize the effectiveness of the intervention(s)." sqref="N62"/>
    <dataValidation allowBlank="1" showInputMessage="1" showErrorMessage="1" promptTitle="Entry 40: Narrative" prompt="Green: Enter a summary of the contact or description of any areas that Individual had difficulties or did very well (behavior, job task quantity, or job task quality)." sqref="M62"/>
    <dataValidation allowBlank="1" showInputMessage="1" showErrorMessage="1" promptTitle="Entry 39: Narrative" prompt="Green: Enter a summary of the contact or description of any areas that Individual had difficulties or did very well (behavior, job task quantity, or job task quality)." sqref="M61"/>
    <dataValidation allowBlank="1" showInputMessage="1" showErrorMessage="1" promptTitle="Entry 39: Interventions" prompt="Green: Provide a detailed description of intervention(s) that the Job Coach used to address the barrier and summarize the effectiveness of the intervention(s)." sqref="N61"/>
    <dataValidation allowBlank="1" showInputMessage="1" showErrorMessage="1" promptTitle="Entry 38: Interventions" prompt="Green: Provide a detailed description of intervention(s) that the Job Coach used to address the barrier and summarize the effectiveness of the intervention(s)." sqref="N60"/>
    <dataValidation allowBlank="1" showInputMessage="1" showErrorMessage="1" promptTitle="Entry 38: Narrative" prompt="Green: Enter a summary of the contact or description of any areas that Individual had difficulties or did very well (behavior, job task quantity, or job task quality)." sqref="M60"/>
    <dataValidation allowBlank="1" showInputMessage="1" showErrorMessage="1" promptTitle="Entry 37: Narrative" prompt="Green: Enter a summary of the contact or description of any areas that Individual had difficulties or did very well (behavior, job task quantity, or job task quality)." sqref="M59"/>
    <dataValidation allowBlank="1" showInputMessage="1" showErrorMessage="1" promptTitle="Entry 37: Interventions" prompt="Green: Provide a detailed description of intervention(s) that the Job Coach used to address the barrier and summarize the effectiveness of the intervention(s)." sqref="N59"/>
    <dataValidation allowBlank="1" showInputMessage="1" showErrorMessage="1" promptTitle="Entry 36: Interventions" prompt="Green: Provide a detailed description of intervention(s) that the Job Coach used to address the barrier and summarize the effectiveness of the intervention(s)." sqref="N58"/>
    <dataValidation allowBlank="1" showInputMessage="1" showErrorMessage="1" promptTitle="Entry 36: Narrative" prompt="Green: Enter a summary of the contact or description of any areas that Individual had difficulties or did very well (behavior, job task quantity, or job task quality)." sqref="M58"/>
    <dataValidation allowBlank="1" showInputMessage="1" showErrorMessage="1" promptTitle="Entry 35: Narrative" prompt="Green: Enter a summary of the contact or description of any areas that Individual had difficulties or did very well (behavior, job task quantity, or job task quality)." sqref="M57"/>
    <dataValidation allowBlank="1" showInputMessage="1" showErrorMessage="1" promptTitle="Entry 35: Interventions" prompt="Green: Provide a detailed description of intervention(s) that the Job Coach used to address the barrier and summarize the effectiveness of the intervention(s)." sqref="N57"/>
    <dataValidation allowBlank="1" showInputMessage="1" showErrorMessage="1" promptTitle="Entry 34: Interventions" prompt="Green: Provide a detailed description of intervention(s) that the Job Coach used to address the barrier and summarize the effectiveness of the intervention(s)." sqref="N56"/>
    <dataValidation allowBlank="1" showInputMessage="1" showErrorMessage="1" promptTitle="Entry 34: Narrative" prompt="Green: Enter a summary of the contact or description of any areas that Individual had difficulties or did very well (behavior, job task quantity, or job task quality)." sqref="M56"/>
    <dataValidation allowBlank="1" showInputMessage="1" showErrorMessage="1" promptTitle="Entry 33: Narrative" prompt="Green: Enter a summary of the contact or description of any areas that Individual had difficulties or did very well (behavior, job task quantity, or job task quality)." sqref="M55"/>
    <dataValidation allowBlank="1" showInputMessage="1" showErrorMessage="1" promptTitle="Entry 33: Interventions" prompt="Green: Provide a detailed description of intervention(s) that the Job Coach used to address the barrier and summarize the effectiveness of the intervention(s)." sqref="N55"/>
    <dataValidation allowBlank="1" showInputMessage="1" showErrorMessage="1" promptTitle="Entry 32: Interventions" prompt="Green: Provide a detailed description of intervention(s) that the Job Coach used to address the barrier and summarize the effectiveness of the intervention(s)." sqref="N54"/>
    <dataValidation allowBlank="1" showInputMessage="1" showErrorMessage="1" promptTitle="Entry 32: Narrative" prompt="Green: Enter a summary of the contact or description of any areas that Individual had difficulties or did very well (behavior, job task quantity, or job task quality)." sqref="M54"/>
    <dataValidation allowBlank="1" showInputMessage="1" showErrorMessage="1" promptTitle="Entry 31: Narrative" prompt="Green: Enter a summary of the contact or description of any areas that Individual had difficulties or did very well (behavior, job task quantity, or job task quality)." sqref="M53"/>
    <dataValidation allowBlank="1" showInputMessage="1" showErrorMessage="1" promptTitle="Entry 31: Interventions" prompt="Green: Provide a detailed description of intervention(s) that the Job Coach used to address the barrier and summarize the effectiveness of the intervention(s)." sqref="N53"/>
    <dataValidation allowBlank="1" showInputMessage="1" showErrorMessage="1" promptTitle="Entry 30: Interventions" prompt="Green: Provide a detailed description of intervention(s) that the Job Coach used to address the barrier and summarize the effectiveness of the intervention(s)." sqref="N52"/>
    <dataValidation allowBlank="1" showInputMessage="1" showErrorMessage="1" promptTitle="Entry 30: Narrative" prompt="Green: Enter a summary of the contact or description of any areas that Individual had difficulties or did very well (behavior, job task quantity, or job task quality)." sqref="M52"/>
    <dataValidation allowBlank="1" showInputMessage="1" showErrorMessage="1" promptTitle="Entry 29: Narrative" prompt="Green: Enter a summary of the contact or description of any areas that Individual had difficulties or did very well (behavior, job task quantity, or job task quality)." sqref="M51"/>
    <dataValidation allowBlank="1" showInputMessage="1" showErrorMessage="1" promptTitle="Entry 29: Interventions" prompt="Green: Provide a detailed description of intervention(s) that the Job Coach used to address the barrier and summarize the effectiveness of the intervention(s)." sqref="N51"/>
    <dataValidation allowBlank="1" showInputMessage="1" showErrorMessage="1" promptTitle="Entry 28: Interventions" prompt="Green: Provide a detailed description of intervention(s) that the Job Coach used to address the barrier and summarize the effectiveness of the intervention(s)." sqref="N50"/>
    <dataValidation allowBlank="1" showInputMessage="1" showErrorMessage="1" promptTitle="Entry 28: Narrative" prompt="Green: Enter a summary of the contact or description of any areas that Individual had difficulties or did very well (behavior, job task quantity, or job task quality)." sqref="M50"/>
    <dataValidation allowBlank="1" showInputMessage="1" showErrorMessage="1" promptTitle="Entry 27: Interventions" prompt="Green: Provide a detailed description of intervention(s) that the Job Coach used to address the barrier and summarize the effectiveness of the intervention(s)." sqref="N49"/>
    <dataValidation allowBlank="1" showInputMessage="1" showErrorMessage="1" promptTitle="Entry 27: Narrative" prompt="Green: Enter a summary of the contact or description of any areas that Individual had difficulties or did very well (behavior, job task quantity, or job task quality)." sqref="M49"/>
    <dataValidation allowBlank="1" showInputMessage="1" showErrorMessage="1" promptTitle="Entry 26: Narrative" prompt="Green: Enter a summary of the contact or description of any areas that Individual had difficulties or did very well (behavior, job task quantity, or job task quality)." sqref="M48"/>
    <dataValidation allowBlank="1" showInputMessage="1" showErrorMessage="1" promptTitle="Entry 26: Interventions" prompt="Green: Provide a detailed description of intervention(s) that the Job Coach used to address the barrier and summarize the effectiveness of the intervention(s)." sqref="N48"/>
    <dataValidation allowBlank="1" showInputMessage="1" showErrorMessage="1" promptTitle="Entry 25: Interventions" prompt="Green: Provide a detailed description of intervention(s) that the Job Coach used to address the barrier and summarize the effectiveness of the intervention(s)." sqref="N47"/>
    <dataValidation allowBlank="1" showInputMessage="1" showErrorMessage="1" promptTitle="Entry 24: Interventions" prompt="Green: Provide a detailed description of intervention(s) that the Job Coach used to address the barrier and summarize the effectiveness of the intervention(s)." sqref="N46"/>
    <dataValidation allowBlank="1" showInputMessage="1" showErrorMessage="1" promptTitle="Entry 24: Narrative" prompt="Green: Enter a summary of the contact or description of any areas that Individual had difficulties or did very well (behavior, job task quantity, or job task quality)." sqref="M46"/>
    <dataValidation allowBlank="1" showInputMessage="1" showErrorMessage="1" promptTitle="Entry 23: Narrative" prompt="Green: Enter a summary of the contact or description of any areas that Individual had difficulties or did very well (behavior, job task quantity, or job task quality)." sqref="M45"/>
    <dataValidation allowBlank="1" showInputMessage="1" showErrorMessage="1" promptTitle="Entry 23: Interventions" prompt="Green: Provide a detailed description of intervention(s) that the Job Coach used to address the barrier and summarize the effectiveness of the intervention(s)." sqref="N45"/>
    <dataValidation allowBlank="1" showInputMessage="1" showErrorMessage="1" promptTitle="Entry 22: Interventions" prompt="Green: Provide a detailed description of intervention(s) that the Job Coach used to address the barrier and summarize the effectiveness of the intervention(s)." sqref="N44"/>
    <dataValidation allowBlank="1" showInputMessage="1" showErrorMessage="1" promptTitle="Entry 22: Narrative" prompt="Green: Enter a summary of the contact or description of any areas that Individual had difficulties or did very well (behavior, job task quantity, or job task quality)." sqref="M44"/>
    <dataValidation allowBlank="1" showInputMessage="1" showErrorMessage="1" promptTitle="Entry 21: Narrative" prompt="Green: Enter a summary of the contact or description of any areas that Individual had difficulties or did very well (behavior, job task quantity, or job task quality)." sqref="M43"/>
    <dataValidation allowBlank="1" showInputMessage="1" showErrorMessage="1" promptTitle="Entry 21: Interventions" prompt="Green: Provide a detailed description of intervention(s) that the Job Coach used to address the barrier and summarize the effectiveness of the intervention(s)." sqref="N43"/>
    <dataValidation allowBlank="1" showInputMessage="1" showErrorMessage="1" promptTitle="Entry 20: Interventions" prompt="Green: Provide a detailed description of intervention(s) that the Job Coach used to address the barrier and summarize the effectiveness of the intervention(s)." sqref="N42"/>
    <dataValidation allowBlank="1" showInputMessage="1" showErrorMessage="1" promptTitle="Entry 20: Narrative" prompt="Green: Enter a summary of the contact or description of any areas that Individual had difficulties or did very well (behavior, job task quantity, or job task quality)." sqref="M42"/>
    <dataValidation allowBlank="1" showInputMessage="1" showErrorMessage="1" promptTitle="Entry 19: Narrative" prompt="Green: Enter a summary of the contact or description of any areas that Individual had difficulties or did very well (behavior, job task quantity, or job task quality)." sqref="M41"/>
    <dataValidation allowBlank="1" showInputMessage="1" showErrorMessage="1" promptTitle="Entry 19: Interventions" prompt="Green: Provide a detailed description of intervention(s) that the Job Coach used to address the barrier and summarize the effectiveness of the intervention(s)." sqref="N41"/>
    <dataValidation allowBlank="1" showInputMessage="1" showErrorMessage="1" promptTitle="Entry 18: Interventions" prompt="Green: Provide a detailed description of intervention(s) that the Job Coach used to address the barrier and summarize the effectiveness of the intervention(s)." sqref="N40"/>
    <dataValidation allowBlank="1" showInputMessage="1" showErrorMessage="1" promptTitle="Entry 18: Narrative" prompt="Green: Enter a summary of the contact or description of any areas that Individual had difficulties or did very well (behavior, job task quantity, or job task quality)." sqref="M40"/>
    <dataValidation allowBlank="1" showInputMessage="1" showErrorMessage="1" promptTitle="Entry 17: Narrative" prompt="Green: Enter a summary of the contact or description of any areas that Individual had difficulties or did very well (behavior, job task quantity, or job task quality)." sqref="M39"/>
    <dataValidation allowBlank="1" showInputMessage="1" showErrorMessage="1" promptTitle="Entry 17: Interventions" prompt="Green: Provide a detailed description of intervention(s) that the Job Coach used to address the barrier and summarize the effectiveness of the intervention(s)." sqref="N39"/>
    <dataValidation allowBlank="1" showInputMessage="1" showErrorMessage="1" promptTitle="Entry 16: Interventions" prompt="Green: Provide a detailed description of intervention(s) that the Job Coach used to address the barrier and summarize the effectiveness of the intervention(s)." sqref="N38"/>
    <dataValidation allowBlank="1" showInputMessage="1" showErrorMessage="1" promptTitle="Entry 16: Narrative" prompt="Green: Enter a summary of the contact or description of any areas that Individual had difficulties or did very well (behavior, job task quantity, or job task quality)." sqref="M38"/>
    <dataValidation allowBlank="1" showInputMessage="1" showErrorMessage="1" promptTitle="Entry 15: Narrative" prompt="Green: Enter a summary of the contact or description of any areas that Individual had difficulties or did very well (behavior, job task quantity, or job task quality)." sqref="M37"/>
    <dataValidation allowBlank="1" showInputMessage="1" showErrorMessage="1" promptTitle="Entry 15: Interventions" prompt="Green: Provide a detailed description of intervention(s) that the Job Coach used to address the barrier and summarize the effectiveness of the intervention(s)." sqref="N37"/>
    <dataValidation allowBlank="1" showInputMessage="1" showErrorMessage="1" promptTitle="Entry 14: Interventions" prompt="Green: Provide a detailed description of intervention(s) that the Job Coach used to address the barrier and summarize the effectiveness of the intervention(s)." sqref="N36"/>
    <dataValidation allowBlank="1" showInputMessage="1" showErrorMessage="1" promptTitle="Entry 14: Narrative" prompt="Green: Enter a summary of the contact or description of any areas that Individual had difficulties or did very well (behavior, job task quantity, or job task quality)." sqref="M36"/>
    <dataValidation allowBlank="1" showInputMessage="1" showErrorMessage="1" promptTitle="Entry 13: Interventions" prompt="Green: Provide a detailed description of intervention(s) that the Job Coach used to address the barrier and summarize the effectiveness of the intervention(s)." sqref="N35"/>
    <dataValidation allowBlank="1" showInputMessage="1" showErrorMessage="1" promptTitle="Entry 13: Narrative" prompt="Green: Enter a summary of the contact or description of any areas that Individual had difficulties or did very well (behavior, job task quantity, or job task quality)." sqref="M35"/>
    <dataValidation allowBlank="1" showInputMessage="1" showErrorMessage="1" promptTitle="Entry 12: Narrative" prompt="Green: Enter a summary of the contact or description of any areas that Individual had difficulties or did very well (behavior, job task quantity, or job task quality)." sqref="M34"/>
    <dataValidation allowBlank="1" showInputMessage="1" showErrorMessage="1" promptTitle="Entry 12: Interventions" prompt="Green: Provide a detailed description of intervention(s) that the Job Coach used to address the barrier and summarize the effectiveness of the intervention(s)." sqref="N34"/>
    <dataValidation allowBlank="1" showInputMessage="1" showErrorMessage="1" promptTitle="Entry 11: Interventions" prompt="Green: Provide a detailed description of intervention(s) that the Job Coach used to address the barrier and summarize the effectiveness of the intervention(s)." sqref="N33"/>
    <dataValidation allowBlank="1" showInputMessage="1" showErrorMessage="1" promptTitle="Entry 11: Narrative" prompt="Green: Enter a summary of the contact or description of any areas that Individual had difficulties or did very well (behavior, job task quantity, or job task quality)." sqref="M33"/>
    <dataValidation allowBlank="1" showInputMessage="1" showErrorMessage="1" promptTitle="Entry 10: Narrative" prompt="Green: Enter a summary of the contact or description of any areas that Individual had difficulties or did very well (behavior, job task quantity, or job task quality)." sqref="M32"/>
    <dataValidation allowBlank="1" showInputMessage="1" showErrorMessage="1" promptTitle="Entry 10: Interventions" prompt="Green: Provide a detailed description of intervention(s) that the Job Coach used to address the barrier and summarize the effectiveness of the intervention(s)." sqref="N32"/>
    <dataValidation allowBlank="1" showInputMessage="1" showErrorMessage="1" promptTitle="Entry 9: Interventions" prompt="Green: Provide a detailed description of intervention(s) that the Job Coach used to address the barrier and summarize the effectiveness of the intervention(s)." sqref="N31"/>
    <dataValidation allowBlank="1" showInputMessage="1" showErrorMessage="1" promptTitle="Entry 9: Narrative" prompt="Green: Enter a summary of the contact or description of any areas that Individual had difficulties or did very well (behavior, job task quantity, or job task quality)." sqref="M31"/>
    <dataValidation allowBlank="1" showInputMessage="1" showErrorMessage="1" promptTitle="Entry 8: Interventions" prompt="Green: Provide a detailed description of intervention(s) that the Job Coach used to address the barrier and summarize the effectiveness of the intervention(s)." sqref="N30"/>
    <dataValidation allowBlank="1" showInputMessage="1" showErrorMessage="1" promptTitle="Entry 8: Narrative" prompt="Green: Enter a summary of the contact or description of any areas that Individual had difficulties or did very well (behavior, job task quantity, or job task quality)." sqref="M30"/>
    <dataValidation allowBlank="1" showInputMessage="1" showErrorMessage="1" promptTitle="Entry 7: Interventions" prompt="Green: Provide a detailed description of intervention(s) that the Job Coach used to address the barrier and summarize the effectiveness of the intervention(s)." sqref="N29"/>
    <dataValidation allowBlank="1" showInputMessage="1" showErrorMessage="1" promptTitle="Entry 7: Narrative" prompt="Green: Enter a summary of the contact or description of any areas that Individual had difficulties or did very well (behavior, job task quantity, or job task quality)." sqref="M29"/>
    <dataValidation allowBlank="1" showInputMessage="1" showErrorMessage="1" promptTitle="Entry 6: Interventions" prompt="Green: Provide a detailed description of intervention(s) that the Job Coach used to address the barrier and summarize the effectiveness of the intervention(s)." sqref="N28"/>
    <dataValidation allowBlank="1" showInputMessage="1" showErrorMessage="1" promptTitle="Entry 6: Narrative" prompt="Green: Enter a summary of the contact or description of any areas that Individual had difficulties or did very well (behavior, job task quantity, or job task quality)." sqref="M28"/>
    <dataValidation allowBlank="1" showInputMessage="1" showErrorMessage="1" promptTitle="Entry 5: nterventions" prompt="Green: Provide a detailed description of intervention(s) that the Job Coach used to address the barrier and summarize the effectiveness of the intervention(s)." sqref="N27"/>
    <dataValidation allowBlank="1" showInputMessage="1" showErrorMessage="1" promptTitle="Entry 5: Narrative" prompt="Green: Enter a summary of the contact or description of any areas that Individual had difficulties or did very well (behavior, job task quantity, or job task quality)." sqref="M27"/>
    <dataValidation allowBlank="1" showInputMessage="1" showErrorMessage="1" promptTitle="Entry 4: Interventions" prompt="Green: Provide a detailed description of intervention(s) that the Job Coach used to address the barrier and summarize the effectiveness of the intervention(s)." sqref="N26"/>
    <dataValidation allowBlank="1" showInputMessage="1" showErrorMessage="1" promptTitle="Entry 4: Narrative" prompt="Green: Enter a summary of the contact or description of any areas that Individual had difficulties or did very well (behavior, job task quantity, or job task quality)." sqref="M26"/>
    <dataValidation allowBlank="1" showInputMessage="1" showErrorMessage="1" promptTitle="Entry 3: Interventions" prompt="Green: Provide a detailed description of intervention(s) that the Job Coach used to address the barrier and summarize the effectiveness of the intervention(s)." sqref="N25"/>
    <dataValidation allowBlank="1" showInputMessage="1" showErrorMessage="1" promptTitle="Entry 3:Narrative" prompt="Green: Enter a summary of the contact or description of any areas that Individual had difficulties or did very well (behavior, job task quantity, or job task quality)." sqref="M25"/>
    <dataValidation allowBlank="1" showInputMessage="1" showErrorMessage="1" promptTitle="Entry 2: Interventions" prompt="Green: Provide a detailed description of intervention(s) that the Job Coach used to address the barrier and summarize the effectiveness of the intervention(s)." sqref="N24"/>
    <dataValidation allowBlank="1" showInputMessage="1" showErrorMessage="1" promptTitle="Entry 2: Narrative" prompt="Green: Enter a summary of the contact or description of any areas that Individual had difficulties or did very well (behavior, job task quantity, or job task quality)." sqref="M24"/>
    <dataValidation allowBlank="1" showInputMessage="1" showErrorMessage="1" promptTitle="Total VTS UOS" prompt="Non-Editable: Calculation" sqref="K73"/>
    <dataValidation type="whole" allowBlank="1" showInputMessage="1" showErrorMessage="1" error="Calculation: Non-Editable" promptTitle="Total OTJS UOS" prompt="Non-Editable: Calculation" sqref="F73">
      <formula1>0</formula1>
      <formula2>100000</formula2>
    </dataValidation>
    <dataValidation allowBlank="1" showInputMessage="1" showErrorMessage="1" promptTitle="Provider's Assessment Continued" prompt="Green: Enter a summary of the Provider's assessment of the Individual and recommendation for next steps , including any concerns or potential barriers to employment." sqref="M77"/>
    <dataValidation allowBlank="1" showInputMessage="1" showErrorMessage="1" promptTitle="Entry 2: Staff Initials" prompt="Green: Enter the initials of the person(s) who provided the service in this field." sqref="H24"/>
    <dataValidation allowBlank="1" showInputMessage="1" showErrorMessage="1" promptTitle="Entry 3: Staff Initials" prompt="Green: Enter the initials of the person(s) who provided the service in this field." sqref="H25"/>
    <dataValidation allowBlank="1" showInputMessage="1" showErrorMessage="1" promptTitle="Entry 4: Staff Initials" prompt="Green: Enter the initials of the person(s) who provided the service in this field." sqref="H26"/>
    <dataValidation allowBlank="1" showInputMessage="1" showErrorMessage="1" promptTitle="Entry 5: Staff Initials" prompt="Green: Enter the initials of the person(s) who provided the service in this field." sqref="H27"/>
    <dataValidation allowBlank="1" showInputMessage="1" showErrorMessage="1" promptTitle="Entry 6: Staff Initials" prompt="Green: Enter the initials of the person(s) who provided the service in this field." sqref="H28"/>
    <dataValidation allowBlank="1" showInputMessage="1" showErrorMessage="1" promptTitle="Entry 7: Staff Initials" prompt="Green: Enter the initials of the person(s) who provided the service in this field." sqref="H29"/>
    <dataValidation allowBlank="1" showInputMessage="1" showErrorMessage="1" promptTitle="Entry 8: Staff Initials" prompt="Green: Enter the initials of the person(s) who provided the service in this field." sqref="H30"/>
    <dataValidation allowBlank="1" showInputMessage="1" showErrorMessage="1" promptTitle="Entry 9: Staff Initials" prompt="Green: Enter the initials of the person(s) who provided the service in this field." sqref="H31"/>
    <dataValidation allowBlank="1" showInputMessage="1" showErrorMessage="1" promptTitle="Entry 10: Staff Initials" prompt="Green: Enter the initials of the person(s) who provided the service in this field." sqref="H32"/>
    <dataValidation allowBlank="1" showInputMessage="1" showErrorMessage="1" promptTitle="Entry 11: Staff Initials" prompt="Green: Enter the initials of the person(s) who provided the service in this field." sqref="H33"/>
    <dataValidation allowBlank="1" showInputMessage="1" showErrorMessage="1" promptTitle="Entry 12: Staff Initials" prompt="Green: Enter the initials of the person(s) who provided the service in this field." sqref="H34"/>
    <dataValidation allowBlank="1" showInputMessage="1" showErrorMessage="1" promptTitle="Entry 13: Staff Initials" prompt="Green: Enter the initials of the person(s) who provided the service in this field." sqref="H35"/>
    <dataValidation allowBlank="1" showInputMessage="1" showErrorMessage="1" promptTitle="Entry 14: Staff Initials" prompt="Green: Enter the initials of the person(s) who provided the service in this field." sqref="H36"/>
    <dataValidation allowBlank="1" showInputMessage="1" showErrorMessage="1" promptTitle="Entry 15: Staff Initials" prompt="Green: Enter the initials of the person(s) who provided the service in this field." sqref="H37"/>
    <dataValidation allowBlank="1" showInputMessage="1" showErrorMessage="1" promptTitle="Entry 16: Staff Initials" prompt="Green: Enter the initials of the person(s) who provided the service in this field." sqref="H38"/>
    <dataValidation allowBlank="1" showInputMessage="1" showErrorMessage="1" promptTitle="Entry 17: Staff Initials" prompt="Green: Enter the initials of the person(s) who provided the service in this field." sqref="H39"/>
    <dataValidation allowBlank="1" showInputMessage="1" showErrorMessage="1" promptTitle="Entry 18: Staff Initials" prompt="Green: Enter the initials of the person(s) who provided the service in this field." sqref="H40"/>
    <dataValidation allowBlank="1" showInputMessage="1" showErrorMessage="1" promptTitle="Entry 19: Staff Initials" prompt="Green: Enter the initials of the person(s) who provided the service in this field." sqref="H41"/>
    <dataValidation allowBlank="1" showInputMessage="1" showErrorMessage="1" promptTitle="Entry 20: Staff Initials" prompt="Green: Enter the initials of the person(s) who provided the service in this field." sqref="H42"/>
    <dataValidation allowBlank="1" showInputMessage="1" showErrorMessage="1" promptTitle="Entry 21: Staff Initials" prompt="Green: Enter the initials of the person(s) who provided the service in this field." sqref="H43"/>
    <dataValidation allowBlank="1" showInputMessage="1" showErrorMessage="1" promptTitle="Entry 22: Staff Initials" prompt="Green: Enter the initials of the person(s) who provided the service in this field." sqref="H44"/>
    <dataValidation allowBlank="1" showInputMessage="1" showErrorMessage="1" promptTitle="Entry 23: Staff Initials" prompt="Green: Enter the initials of the person(s) who provided the service in this field." sqref="H45"/>
    <dataValidation allowBlank="1" showInputMessage="1" showErrorMessage="1" promptTitle="Entry 24: Staff Initials" prompt="Green: Enter the initials of the person(s) who provided the service in this field." sqref="H46"/>
    <dataValidation allowBlank="1" showInputMessage="1" showErrorMessage="1" promptTitle="Entry 25: Staff Initials" prompt="Green: Enter the initials of the person(s) who provided the service in this field." sqref="H47"/>
    <dataValidation allowBlank="1" showInputMessage="1" showErrorMessage="1" promptTitle="Entry 26: Staff Initials" prompt="Green: Enter the initials of the person(s) who provided the service in this field." sqref="H48"/>
    <dataValidation allowBlank="1" showInputMessage="1" showErrorMessage="1" promptTitle="Entry 27: Staff Initials" prompt="Green: Enter the initials of the person(s) who provided the service in this field." sqref="H49"/>
    <dataValidation allowBlank="1" showInputMessage="1" showErrorMessage="1" promptTitle="Entry 28: Staff Initials" prompt="Green: Enter the initials of the person(s) who provided the service in this field." sqref="H50"/>
    <dataValidation allowBlank="1" showInputMessage="1" showErrorMessage="1" promptTitle="Entry 29: Staff Initials" prompt="Green: Enter the initials of the person(s) who provided the service in this field." sqref="H51"/>
    <dataValidation allowBlank="1" showInputMessage="1" showErrorMessage="1" promptTitle="Entry 30: Staff Initials" prompt="Green: Enter the initials of the person(s) who provided the service in this field." sqref="H52"/>
    <dataValidation allowBlank="1" showInputMessage="1" showErrorMessage="1" promptTitle="Entry 31: Staff Initials" prompt="Green: Enter the initials of the person(s) who provided the service in this field." sqref="H53"/>
    <dataValidation allowBlank="1" showInputMessage="1" showErrorMessage="1" promptTitle="Entry 32: Staff Initials" prompt="Green: Enter the initials of the person(s) who provided the service in this field." sqref="H54"/>
    <dataValidation allowBlank="1" showInputMessage="1" showErrorMessage="1" promptTitle="Entry 33: Staff Initials" prompt="Green: Enter the initials of the person(s) who provided the service in this field." sqref="H55"/>
    <dataValidation allowBlank="1" showInputMessage="1" showErrorMessage="1" promptTitle="Entry 34: Staff Initials" prompt="Green: Enter the initials of the person(s) who provided the service in this field." sqref="H56"/>
    <dataValidation allowBlank="1" showInputMessage="1" showErrorMessage="1" promptTitle="Entry 35: Staff Initials" prompt="Green: Enter the initials of the person(s) who provided the service in this field." sqref="H57"/>
    <dataValidation allowBlank="1" showInputMessage="1" showErrorMessage="1" promptTitle="Entry 36: Staff Initials" prompt="Green: Enter the initials of the person(s) who provided the service in this field." sqref="H58"/>
    <dataValidation allowBlank="1" showInputMessage="1" showErrorMessage="1" promptTitle="Entry 37: Staff Initials" prompt="Green: Enter the initials of the person(s) who provided the service in this field." sqref="H59"/>
    <dataValidation allowBlank="1" showInputMessage="1" showErrorMessage="1" promptTitle="Entry 38: Staff Initials" prompt="Green: Enter the initials of the person(s) who provided the service in this field." sqref="H60"/>
    <dataValidation allowBlank="1" showInputMessage="1" showErrorMessage="1" promptTitle="Entry 39: Staff Initials" prompt="Green: Enter the initials of the person(s) who provided the service in this field." sqref="H61"/>
    <dataValidation allowBlank="1" showInputMessage="1" showErrorMessage="1" promptTitle="Entry 40: Staff Initials" prompt="Green: Enter the initials of the person(s) who provided the service in this field." sqref="H62"/>
    <dataValidation allowBlank="1" showInputMessage="1" showErrorMessage="1" promptTitle="Entry 41: Staff Initials" prompt="Green: Enter the initials of the person(s) who provided the service in this field." sqref="H63"/>
    <dataValidation allowBlank="1" showInputMessage="1" showErrorMessage="1" promptTitle="Entry 42: Staff Initials" prompt="Green: Enter the initials of the person(s) who provided the service in this field." sqref="H64"/>
    <dataValidation allowBlank="1" showInputMessage="1" showErrorMessage="1" promptTitle="Entry 43: Staff Initials" prompt="Green: Enter the initials of the person(s) who provided the service in this field." sqref="H65"/>
    <dataValidation allowBlank="1" showInputMessage="1" showErrorMessage="1" promptTitle="Entry 44: Staff Initials" prompt="Green: Enter the initials of the person(s) who provided the service in this field." sqref="H66"/>
    <dataValidation allowBlank="1" showInputMessage="1" showErrorMessage="1" promptTitle="Entry 45: Staff Initials" prompt="Green: Enter the initials of the person(s) who provided the service in this field." sqref="H67"/>
    <dataValidation allowBlank="1" showInputMessage="1" showErrorMessage="1" promptTitle="Entry 46: Staff Initials" prompt="Green: Enter the initials of the person(s) who provided the service in this field." sqref="H68"/>
    <dataValidation allowBlank="1" showInputMessage="1" showErrorMessage="1" promptTitle="Entry 47: Staff Initials" prompt="Green: Enter the initials of the person(s) who provided the service in this field." sqref="H69"/>
    <dataValidation allowBlank="1" showInputMessage="1" showErrorMessage="1" promptTitle="Entry 48: Staff Initials" prompt="Green: Enter the initials of the person(s) who provided the service in this field." sqref="H70"/>
    <dataValidation allowBlank="1" showInputMessage="1" showErrorMessage="1" promptTitle="Entry 49: Staff Initials" prompt="Green: Enter the initials of the person(s) who provided the service in this field." sqref="H71"/>
    <dataValidation allowBlank="1" showInputMessage="1" showErrorMessage="1" promptTitle="Entry 50: Staff Initials" prompt="Green: Enter the initials of the person(s) who provided the service in this field." sqref="H72"/>
    <dataValidation type="time" allowBlank="1" showInputMessage="1" showErrorMessage="1" error="Must be formatted as time, either 1:30 PM or 13:30." promptTitle="Entry 1: End Time" prompt="Green: Enter the end time of the service." sqref="C23 C72">
      <formula1>0</formula1>
      <formula2>0.999988425925926</formula2>
    </dataValidation>
    <dataValidation type="time" allowBlank="1" showInputMessage="1" showErrorMessage="1" error="Must be formatted as time, either 1:30 PM or 13:30." promptTitle="Entry 1: Start Time" prompt="Green: Enter the start time of the service." sqref="B23 B72">
      <formula1>0</formula1>
      <formula2>0.999988425925926</formula2>
    </dataValidation>
    <dataValidation type="whole" allowBlank="1" showInputMessage="1" showErrorMessage="1" error="Non-Editable: Calculation" promptTitle="Entry 1: UOS" prompt="Non-Editable: Calculation" sqref="F23">
      <formula1>0</formula1>
      <formula2>100000</formula2>
    </dataValidation>
    <dataValidation type="date" allowBlank="1" showInputMessage="1" showErrorMessage="1" error="Must be in MM/DD/YY format." promptTitle="Entry 2: Date" prompt="Green: Date of Service (MM/DD/YY)." sqref="A24">
      <formula1>44470</formula1>
      <formula2>48121</formula2>
    </dataValidation>
    <dataValidation type="time" allowBlank="1" showInputMessage="1" showErrorMessage="1" error="Must be formatted as time, either 1:30 PM or 13:30." promptTitle="Entry 2: Start Time" prompt="Green: Enter the start time of the service." sqref="B24">
      <formula1>0</formula1>
      <formula2>0.999988425925926</formula2>
    </dataValidation>
    <dataValidation type="time" allowBlank="1" showInputMessage="1" showErrorMessage="1" error="Must be formatted as time, either 1:30 PM or 13:30." promptTitle="Entry 2: End Time" prompt="Green: Enter the end time of the service." sqref="C24">
      <formula1>0</formula1>
      <formula2>0.999988425925926</formula2>
    </dataValidation>
    <dataValidation type="whole" allowBlank="1" showInputMessage="1" showErrorMessage="1" error="Non-Editable: Calculation" promptTitle="Entry 2: UOS" prompt="Non-Editable: Calculation" sqref="F24">
      <formula1>0</formula1>
      <formula2>100000</formula2>
    </dataValidation>
    <dataValidation type="date" allowBlank="1" showInputMessage="1" showErrorMessage="1" error="Must be in MM/DD/YY format." promptTitle="Entry 3: Date" prompt="Green: Date of Service (MM/DD/YY)." sqref="A25">
      <formula1>44470</formula1>
      <formula2>48121</formula2>
    </dataValidation>
    <dataValidation type="time" allowBlank="1" showInputMessage="1" showErrorMessage="1" error="Must be formatted as time, either 1:30 PM or 13:30." promptTitle="Entry 3: Start Time" prompt="Green: Enter the start time of the service." sqref="B25">
      <formula1>0</formula1>
      <formula2>0.999988425925926</formula2>
    </dataValidation>
    <dataValidation type="time" allowBlank="1" showInputMessage="1" showErrorMessage="1" error="Must be formatted as time, either 1:30 PM or 13:30." promptTitle="Entry 3: End Time" prompt="Green: Enter the end time of the service." sqref="C25">
      <formula1>0</formula1>
      <formula2>0.999988425925926</formula2>
    </dataValidation>
    <dataValidation type="whole" allowBlank="1" showInputMessage="1" showErrorMessage="1" error="Non-Editable: Calculation" promptTitle="Entry 3: UOS" prompt="Non-Editable: Calculation" sqref="F25">
      <formula1>0</formula1>
      <formula2>100000</formula2>
    </dataValidation>
    <dataValidation type="whole" allowBlank="1" showInputMessage="1" showErrorMessage="1" error="Non-Editable: Calculation" promptTitle="Entry 4: UOS" prompt="Non-Editable: Calculation" sqref="F26">
      <formula1>0</formula1>
      <formula2>100000</formula2>
    </dataValidation>
    <dataValidation type="time" allowBlank="1" showInputMessage="1" showErrorMessage="1" error="Must be formatted as time, either 1:30 PM or 13:30." promptTitle="Entry 4: End Time" prompt="Green: Enter the end time of the service." sqref="C26">
      <formula1>0</formula1>
      <formula2>0.999988425925926</formula2>
    </dataValidation>
    <dataValidation type="time" allowBlank="1" showInputMessage="1" showErrorMessage="1" error="Must be formatted as time, either 1:30 PM or 13:30." promptTitle="Entry 4: Start Time" prompt="Green: Enter the start time of the service." sqref="B26">
      <formula1>0</formula1>
      <formula2>0.999988425925926</formula2>
    </dataValidation>
    <dataValidation type="date" allowBlank="1" showInputMessage="1" showErrorMessage="1" error="Must be in MM/DD/YY format." promptTitle="Entry 4: Date" prompt="Green: Date of Service (MM/DD/YY)." sqref="A26">
      <formula1>44470</formula1>
      <formula2>48121</formula2>
    </dataValidation>
    <dataValidation type="date" allowBlank="1" showInputMessage="1" showErrorMessage="1" error="Must be in MM/DD/YY format." promptTitle="Entry 5: Date" prompt="Green: Date of Service (MM/DD/YY)." sqref="A27">
      <formula1>44470</formula1>
      <formula2>48121</formula2>
    </dataValidation>
    <dataValidation type="time" allowBlank="1" showInputMessage="1" showErrorMessage="1" error="Must be formatted as time, either 1:30 PM or 13:30." promptTitle="Entry 5: Start Time" prompt="Green: Enter the start time of the service." sqref="B27">
      <formula1>0</formula1>
      <formula2>0.999988425925926</formula2>
    </dataValidation>
    <dataValidation type="time" allowBlank="1" showInputMessage="1" showErrorMessage="1" error="Must be formatted as time, either 1:30 PM or 13:30." promptTitle="Entry 5: End Time" prompt="Green: Enter the end time of the service." sqref="C27">
      <formula1>0</formula1>
      <formula2>0.999988425925926</formula2>
    </dataValidation>
    <dataValidation type="date" allowBlank="1" showInputMessage="1" showErrorMessage="1" error="Must be in MM/DD/YY format." promptTitle="Entry 6: Date" prompt="Green: Date of Service (MM/DD/YY)." sqref="A28">
      <formula1>44470</formula1>
      <formula2>48121</formula2>
    </dataValidation>
    <dataValidation type="time" allowBlank="1" showInputMessage="1" showErrorMessage="1" error="Must be formatted as time, either 1:30 PM or 13:30." promptTitle="Entry 6: Start Time" prompt="Green: Enter the start time of the service." sqref="B28">
      <formula1>0</formula1>
      <formula2>0.999988425925926</formula2>
    </dataValidation>
    <dataValidation type="time" allowBlank="1" showInputMessage="1" showErrorMessage="1" error="Must be formatted as time, either 1:30 PM or 13:30." promptTitle="Entry 6: End Time" prompt="Green: Enter the end time of the service." sqref="C28">
      <formula1>0</formula1>
      <formula2>0.999988425925926</formula2>
    </dataValidation>
    <dataValidation type="date" allowBlank="1" showInputMessage="1" showErrorMessage="1" error="Must be in MM/DD/YY format." promptTitle="Entry 7: Date" prompt="Green: Date of Service (MM/DD/YY)." sqref="A29">
      <formula1>44470</formula1>
      <formula2>48121</formula2>
    </dataValidation>
    <dataValidation type="time" allowBlank="1" showInputMessage="1" showErrorMessage="1" error="Must be formatted as time, either 1:30 PM or 13:30." promptTitle="Entry 7: Start Time" prompt="Green: Enter the start time of the service." sqref="B29">
      <formula1>0</formula1>
      <formula2>0.999988425925926</formula2>
    </dataValidation>
    <dataValidation type="time" allowBlank="1" showInputMessage="1" showErrorMessage="1" error="Must be formatted as time, either 1:30 PM or 13:30." promptTitle="Entry 7: End Time" prompt="Green: Enter the end time of the service." sqref="C29">
      <formula1>0</formula1>
      <formula2>0.999988425925926</formula2>
    </dataValidation>
    <dataValidation type="time" allowBlank="1" showInputMessage="1" showErrorMessage="1" error="Must be formatted as time, either 1:30 PM or 13:30." promptTitle="Entry 8: Start Time" prompt="Green: Enter the start time of the service." sqref="B30">
      <formula1>0</formula1>
      <formula2>0.999988425925926</formula2>
    </dataValidation>
    <dataValidation type="time" allowBlank="1" showInputMessage="1" showErrorMessage="1" error="Must be formatted as time, either 1:30 PM or 13:30." promptTitle="Entry 8: End Time" prompt="Green: Enter the end time of the service." sqref="C30">
      <formula1>0</formula1>
      <formula2>0.999988425925926</formula2>
    </dataValidation>
    <dataValidation type="time" allowBlank="1" showInputMessage="1" showErrorMessage="1" error="Must be formatted as time, either 1:30 PM or 13:30." promptTitle="Entry 9: End Time" prompt="Green: Enter the end time of the service." sqref="C31">
      <formula1>0</formula1>
      <formula2>0.999988425925926</formula2>
    </dataValidation>
    <dataValidation type="time" allowBlank="1" showInputMessage="1" showErrorMessage="1" error="Must be formatted as time, either 1:30 PM or 13:30." promptTitle="Entry 9: Start Time" prompt="Green: Enter the start time of the service." sqref="B31">
      <formula1>0</formula1>
      <formula2>0.999988425925926</formula2>
    </dataValidation>
    <dataValidation type="date" allowBlank="1" showInputMessage="1" showErrorMessage="1" error="Must be in MM/DD/YY format." promptTitle="Entry 9: Date" prompt="Green: Date of Service (MM/DD/YY)." sqref="A31">
      <formula1>44470</formula1>
      <formula2>48121</formula2>
    </dataValidation>
    <dataValidation type="date" allowBlank="1" showInputMessage="1" showErrorMessage="1" error="Must be in MM/DD/YY format." promptTitle="Entry 10: Date" prompt="Green: Date of Service (MM/DD/YY)." sqref="A32">
      <formula1>44470</formula1>
      <formula2>48121</formula2>
    </dataValidation>
    <dataValidation type="time" allowBlank="1" showInputMessage="1" showErrorMessage="1" error="Must be formatted as time, either 1:30 PM or 13:30." promptTitle="Entry 10: Start Time" prompt="Green: Enter the start time of the service." sqref="B32">
      <formula1>0</formula1>
      <formula2>0.999988425925926</formula2>
    </dataValidation>
    <dataValidation type="time" allowBlank="1" showInputMessage="1" showErrorMessage="1" error="Must be formatted as time, either 1:30 PM or 13:30." promptTitle="Entry 10: End Time" prompt="Green: Enter the end time of the service." sqref="C32">
      <formula1>0</formula1>
      <formula2>0.999988425925926</formula2>
    </dataValidation>
    <dataValidation type="time" allowBlank="1" showInputMessage="1" showErrorMessage="1" error="Must be formatted as time, either 1:30 PM or 13:30." promptTitle="Entry 11: End Time" prompt="Green: Enter the end time of the service." sqref="C33">
      <formula1>0</formula1>
      <formula2>0.999988425925926</formula2>
    </dataValidation>
    <dataValidation type="time" allowBlank="1" showInputMessage="1" showErrorMessage="1" error="Must be formatted as time, either 1:30 PM or 13:30." promptTitle="Entry 11: Start Time" prompt="Green: Enter the start time of the service." sqref="B33">
      <formula1>0</formula1>
      <formula2>0.999988425925926</formula2>
    </dataValidation>
    <dataValidation type="date" allowBlank="1" showInputMessage="1" showErrorMessage="1" error="Must be in MM/DD/YY format." promptTitle="Entry 11: Date" prompt="Green: Date of Service (MM/DD/YY)." sqref="A33">
      <formula1>44470</formula1>
      <formula2>48121</formula2>
    </dataValidation>
    <dataValidation type="date" allowBlank="1" showInputMessage="1" showErrorMessage="1" error="Must be in MM/DD/YY format." promptTitle="Entry 12: Date" prompt="Green: Date of Service (MM/DD/YY)." sqref="A34">
      <formula1>44470</formula1>
      <formula2>48121</formula2>
    </dataValidation>
    <dataValidation type="time" allowBlank="1" showInputMessage="1" showErrorMessage="1" error="Must be formatted as time, either 1:30 PM or 13:30." promptTitle="Entry 12: Start Time" prompt="Green: Enter the start time of the service." sqref="B34">
      <formula1>0</formula1>
      <formula2>0.999988425925926</formula2>
    </dataValidation>
    <dataValidation type="time" allowBlank="1" showInputMessage="1" showErrorMessage="1" error="Must be formatted as time, either 1:30 PM or 13:30." promptTitle="Entry 12: End Time" prompt="Green: Enter the end time of the service." sqref="C34">
      <formula1>0</formula1>
      <formula2>0.999988425925926</formula2>
    </dataValidation>
    <dataValidation type="time" allowBlank="1" showInputMessage="1" showErrorMessage="1" error="Must be formatted as time, either 1:30 PM or 13:30." promptTitle="Entry 13: End Time" prompt="Green: Enter the end time of the service." sqref="C35">
      <formula1>0</formula1>
      <formula2>0.999988425925926</formula2>
    </dataValidation>
    <dataValidation type="time" allowBlank="1" showInputMessage="1" showErrorMessage="1" error="Must be formatted as time, either 1:30 PM or 13:30." promptTitle="Entry 13: Start Time" prompt="Green: Enter the start time of the service." sqref="B35">
      <formula1>0</formula1>
      <formula2>0.999988425925926</formula2>
    </dataValidation>
    <dataValidation type="date" allowBlank="1" showInputMessage="1" showErrorMessage="1" error="Must be in MM/DD/YY format." promptTitle="Entry 13: Date" prompt="Green: Date of Service (MM/DD/YY)." sqref="A35">
      <formula1>44470</formula1>
      <formula2>48121</formula2>
    </dataValidation>
    <dataValidation type="date" allowBlank="1" showInputMessage="1" showErrorMessage="1" error="Must be in MM/DD/YY format." promptTitle="Entry 14: Date" prompt="Green: Date of Service (MM/DD/YY)." sqref="A36">
      <formula1>44470</formula1>
      <formula2>48121</formula2>
    </dataValidation>
    <dataValidation type="date" allowBlank="1" showInputMessage="1" showErrorMessage="1" error="Must be in MM/DD/YY format." promptTitle="Entry 15: Date" prompt="Green: Date of Service (MM/DD/YY)." sqref="A37">
      <formula1>44470</formula1>
      <formula2>48121</formula2>
    </dataValidation>
    <dataValidation type="date" allowBlank="1" showInputMessage="1" showErrorMessage="1" error="Must be in MM/DD/YY format." promptTitle="Entry 16: Date" prompt="Green: Date of Service (MM/DD/YY)." sqref="A38">
      <formula1>44470</formula1>
      <formula2>48121</formula2>
    </dataValidation>
    <dataValidation type="date" allowBlank="1" showInputMessage="1" showErrorMessage="1" error="Must be in MM/DD/YY format." promptTitle="Entry 17: Date" prompt="Green: Date of Service (MM/DD/YY)." sqref="A39">
      <formula1>44470</formula1>
      <formula2>48121</formula2>
    </dataValidation>
    <dataValidation type="date" allowBlank="1" showInputMessage="1" showErrorMessage="1" error="Must be in MM/DD/YY format." promptTitle="Entry 18: Date" prompt="Green: Date of Service (MM/DD/YY)." sqref="A40">
      <formula1>44470</formula1>
      <formula2>48121</formula2>
    </dataValidation>
    <dataValidation type="date" allowBlank="1" showInputMessage="1" showErrorMessage="1" error="Must be in MM/DD/YY format." promptTitle="Entry 19: Date" prompt="Green: Date of Service (MM/DD/YY)." sqref="A41">
      <formula1>44470</formula1>
      <formula2>48121</formula2>
    </dataValidation>
    <dataValidation type="date" allowBlank="1" showInputMessage="1" showErrorMessage="1" error="Must be in MM/DD/YY format." promptTitle="Entry 20: Date" prompt="Green: Date of Service (MM/DD/YY)." sqref="A42">
      <formula1>44470</formula1>
      <formula2>48121</formula2>
    </dataValidation>
    <dataValidation type="date" allowBlank="1" showInputMessage="1" showErrorMessage="1" error="Must be in MM/DD/YY format." promptTitle="Entry 21: Date" prompt="Green: Date of Service (MM/DD/YY)." sqref="A43">
      <formula1>44470</formula1>
      <formula2>48121</formula2>
    </dataValidation>
    <dataValidation type="date" allowBlank="1" showInputMessage="1" showErrorMessage="1" error="Must be in MM/DD/YY format." promptTitle="Entry 22: Date" prompt="Green: Date of Service (MM/DD/YY)." sqref="A44">
      <formula1>44470</formula1>
      <formula2>48121</formula2>
    </dataValidation>
    <dataValidation type="date" allowBlank="1" showInputMessage="1" showErrorMessage="1" error="Must be in MM/DD/YY format." promptTitle="Entry 23: Date" prompt="Green: Date of Service (MM/DD/YY)." sqref="A45">
      <formula1>44470</formula1>
      <formula2>48121</formula2>
    </dataValidation>
    <dataValidation type="date" allowBlank="1" showInputMessage="1" showErrorMessage="1" error="Must be in MM/DD/YY format." promptTitle="Entry 24: Date" prompt="Green: Date of Service (MM/DD/YY)." sqref="A46">
      <formula1>44470</formula1>
      <formula2>48121</formula2>
    </dataValidation>
    <dataValidation type="date" allowBlank="1" showInputMessage="1" showErrorMessage="1" error="Must be in MM/DD/YY format." promptTitle="Entry 25: Date" prompt="Green: Date of Service (MM/DD/YY)." sqref="A47">
      <formula1>44470</formula1>
      <formula2>48121</formula2>
    </dataValidation>
    <dataValidation type="date" allowBlank="1" showInputMessage="1" showErrorMessage="1" error="Must be in MM/DD/YY format." promptTitle="Entry 26: Date" prompt="Green: Date of Service (MM/DD/YY)." sqref="A48">
      <formula1>44470</formula1>
      <formula2>48121</formula2>
    </dataValidation>
    <dataValidation type="date" allowBlank="1" showInputMessage="1" showErrorMessage="1" error="Must be in MM/DD/YY format." promptTitle="Entry 27: Date" prompt="Green: Date of Service (MM/DD/YY)." sqref="A49">
      <formula1>44470</formula1>
      <formula2>48121</formula2>
    </dataValidation>
    <dataValidation type="date" allowBlank="1" showInputMessage="1" showErrorMessage="1" error="Must be in MM/DD/YY format." promptTitle="Entry 28: Date" prompt="Green: Date of Service (MM/DD/YY)." sqref="A50">
      <formula1>44470</formula1>
      <formula2>48121</formula2>
    </dataValidation>
    <dataValidation type="date" allowBlank="1" showInputMessage="1" showErrorMessage="1" error="Must be in MM/DD/YY format." promptTitle="Entry 29: Date" prompt="Green: Date of Service (MM/DD/YY)." sqref="A51">
      <formula1>44470</formula1>
      <formula2>48121</formula2>
    </dataValidation>
    <dataValidation type="date" allowBlank="1" showInputMessage="1" showErrorMessage="1" error="Must be in MM/DD/YY format." promptTitle="Entry 30: Date" prompt="Green: Date of Service (MM/DD/YY)." sqref="A52">
      <formula1>44470</formula1>
      <formula2>48121</formula2>
    </dataValidation>
    <dataValidation type="date" allowBlank="1" showInputMessage="1" showErrorMessage="1" error="Must be in MM/DD/YY format." promptTitle="Entry 31: Date" prompt="Green: Date of Service (MM/DD/YY)." sqref="A53">
      <formula1>44470</formula1>
      <formula2>48121</formula2>
    </dataValidation>
    <dataValidation type="date" allowBlank="1" showInputMessage="1" showErrorMessage="1" error="Must be in MM/DD/YY format." promptTitle="Entry 32: Date" prompt="Green: Date of Service (MM/DD/YY)." sqref="A54">
      <formula1>44470</formula1>
      <formula2>48121</formula2>
    </dataValidation>
    <dataValidation type="date" allowBlank="1" showInputMessage="1" showErrorMessage="1" error="Must be in MM/DD/YY format." promptTitle="Entry 33: Date" prompt="Green: Date of Service (MM/DD/YY)." sqref="A55">
      <formula1>44470</formula1>
      <formula2>48121</formula2>
    </dataValidation>
    <dataValidation type="date" allowBlank="1" showInputMessage="1" showErrorMessage="1" error="Must be in MM/DD/YY format." promptTitle="Entry 34: Date" prompt="Green: Date of Service (MM/DD/YY)." sqref="A56">
      <formula1>44470</formula1>
      <formula2>48121</formula2>
    </dataValidation>
    <dataValidation type="date" allowBlank="1" showInputMessage="1" showErrorMessage="1" error="Must be in MM/DD/YY format." promptTitle="Entry 35: Date" prompt="Green: Date of Service (MM/DD/YY)." sqref="A57">
      <formula1>44470</formula1>
      <formula2>48121</formula2>
    </dataValidation>
    <dataValidation type="date" allowBlank="1" showInputMessage="1" showErrorMessage="1" error="Must be in MM/DD/YY format." promptTitle="Entry 36: Date" prompt="Green: Date of Service (MM/DD/YY)." sqref="A58">
      <formula1>44470</formula1>
      <formula2>48121</formula2>
    </dataValidation>
    <dataValidation type="date" allowBlank="1" showInputMessage="1" showErrorMessage="1" error="Must be in MM/DD/YY format." promptTitle="Entry 37: Date" prompt="Green: Date of Service (MM/DD/YY)." sqref="A59">
      <formula1>44470</formula1>
      <formula2>48121</formula2>
    </dataValidation>
    <dataValidation type="date" allowBlank="1" showInputMessage="1" showErrorMessage="1" error="Must be in MM/DD/YY format." promptTitle="Entry 38: Date" prompt="Green: Date of Service (MM/DD/YY)." sqref="A60">
      <formula1>44470</formula1>
      <formula2>48121</formula2>
    </dataValidation>
    <dataValidation type="date" allowBlank="1" showInputMessage="1" showErrorMessage="1" error="Must be in MM/DD/YY format." promptTitle="Entry 39: Date" prompt="Green: Date of Service (MM/DD/YY)." sqref="A61">
      <formula1>44470</formula1>
      <formula2>48121</formula2>
    </dataValidation>
    <dataValidation type="date" allowBlank="1" showInputMessage="1" showErrorMessage="1" error="Must be in MM/DD/YY format." promptTitle="Entry 40: Date" prompt="Green: Date of Service (MM/DD/YY)." sqref="A62">
      <formula1>44470</formula1>
      <formula2>48121</formula2>
    </dataValidation>
    <dataValidation type="date" allowBlank="1" showInputMessage="1" showErrorMessage="1" error="Must be in MM/DD/YY format." promptTitle="Entry 41: Date" prompt="Green: Date of Service (MM/DD/YY)." sqref="A63">
      <formula1>44470</formula1>
      <formula2>48121</formula2>
    </dataValidation>
    <dataValidation type="date" allowBlank="1" showInputMessage="1" showErrorMessage="1" error="Must be in MM/DD/YY format." promptTitle="Entry 42: Date" prompt="Green: Date of Service (MM/DD/YY)." sqref="A64">
      <formula1>44470</formula1>
      <formula2>48121</formula2>
    </dataValidation>
    <dataValidation type="date" allowBlank="1" showInputMessage="1" showErrorMessage="1" error="Must be in MM/DD/YY format." promptTitle="Entry 43: Date" prompt="Green: Date of Service (MM/DD/YY)." sqref="A65">
      <formula1>44470</formula1>
      <formula2>48121</formula2>
    </dataValidation>
    <dataValidation type="date" allowBlank="1" showInputMessage="1" showErrorMessage="1" error="Must be in MM/DD/YY format." promptTitle="Entry 44: Date" prompt="Green: Date of Service (MM/DD/YY)." sqref="A66">
      <formula1>44470</formula1>
      <formula2>48121</formula2>
    </dataValidation>
    <dataValidation type="date" allowBlank="1" showInputMessage="1" showErrorMessage="1" error="Must be in MM/DD/YY format." promptTitle="Entry 45: Date" prompt="Green: Date of Service (MM/DD/YY)." sqref="A67">
      <formula1>44470</formula1>
      <formula2>48121</formula2>
    </dataValidation>
    <dataValidation type="date" allowBlank="1" showInputMessage="1" showErrorMessage="1" error="Must be in MM/DD/YY format." promptTitle="Entry 46: Date" prompt="Green: Date of Service (MM/DD/YY)." sqref="A68">
      <formula1>44470</formula1>
      <formula2>48121</formula2>
    </dataValidation>
    <dataValidation type="date" allowBlank="1" showInputMessage="1" showErrorMessage="1" error="Must be in MM/DD/YY format." promptTitle="Entry 47: Date" prompt="Green: Date of Service (MM/DD/YY)." sqref="A69">
      <formula1>44470</formula1>
      <formula2>48121</formula2>
    </dataValidation>
    <dataValidation type="date" allowBlank="1" showInputMessage="1" showErrorMessage="1" error="Must be in MM/DD/YY format." promptTitle="Entry 48: Date" prompt="Green: Date of Service (MM/DD/YY)." sqref="A70">
      <formula1>44470</formula1>
      <formula2>48121</formula2>
    </dataValidation>
    <dataValidation type="date" allowBlank="1" showInputMessage="1" showErrorMessage="1" error="Must be in MM/DD/YY format." promptTitle="Entry 49: Date" prompt="Green: Date of Service (MM/DD/YY)." sqref="A71">
      <formula1>44470</formula1>
      <formula2>48121</formula2>
    </dataValidation>
    <dataValidation type="time" allowBlank="1" showInputMessage="1" showErrorMessage="1" error="Must be formatted as time, either 1:30 PM or 13:30." promptTitle="Entry 14: Start Time" prompt="Green: Enter the start time of the service." sqref="B36">
      <formula1>0</formula1>
      <formula2>0.999988425925926</formula2>
    </dataValidation>
    <dataValidation type="time" allowBlank="1" showInputMessage="1" showErrorMessage="1" error="Must be formatted as time, either 1:30 PM or 13:30." promptTitle="Entry 14: End Time" prompt="Green: Enter the end time of the service." sqref="C36">
      <formula1>0</formula1>
      <formula2>0.999988425925926</formula2>
    </dataValidation>
    <dataValidation type="time" allowBlank="1" showInputMessage="1" showErrorMessage="1" error="Must be formatted as time, either 1:30 PM or 13:30." promptTitle="Entry 15: Start Time" prompt="Green: Enter the start time of the service." sqref="B37">
      <formula1>0</formula1>
      <formula2>0.999988425925926</formula2>
    </dataValidation>
    <dataValidation type="time" allowBlank="1" showInputMessage="1" showErrorMessage="1" error="Must be formatted as time, either 1:30 PM or 13:30." promptTitle="Entry 15: End Time" prompt="Green: Enter the end time of the service." sqref="C37">
      <formula1>0</formula1>
      <formula2>0.999988425925926</formula2>
    </dataValidation>
    <dataValidation type="time" allowBlank="1" showInputMessage="1" showErrorMessage="1" error="Must be formatted as time, either 1:30 PM or 13:30." promptTitle="Entry 16: Start Time" prompt="Green: Enter the start time of the service." sqref="B38">
      <formula1>0</formula1>
      <formula2>0.999988425925926</formula2>
    </dataValidation>
    <dataValidation type="time" allowBlank="1" showInputMessage="1" showErrorMessage="1" error="Must be formatted as time, either 1:30 PM or 13:30." promptTitle="Entry 16: End Time" prompt="Green: Enter the end time of the service." sqref="C38">
      <formula1>0</formula1>
      <formula2>0.999988425925926</formula2>
    </dataValidation>
    <dataValidation type="time" allowBlank="1" showInputMessage="1" showErrorMessage="1" error="Must be formatted as time, either 1:30 PM or 13:30." promptTitle="Entry 17: Start Time" prompt="Green: Enter the start time of the service." sqref="B39">
      <formula1>0</formula1>
      <formula2>0.999988425925926</formula2>
    </dataValidation>
    <dataValidation type="time" allowBlank="1" showInputMessage="1" showErrorMessage="1" error="Must be formatted as time, either 1:30 PM or 13:30." promptTitle="Entry 17: End Time" prompt="Green: Enter the end time of the service." sqref="C39">
      <formula1>0</formula1>
      <formula2>0.999988425925926</formula2>
    </dataValidation>
    <dataValidation type="time" allowBlank="1" showInputMessage="1" showErrorMessage="1" error="Must be formatted as time, either 1:30 PM or 13:30." promptTitle="Entry 18: Start Time" prompt="Green: Enter the start time of the service." sqref="B40">
      <formula1>0</formula1>
      <formula2>0.999988425925926</formula2>
    </dataValidation>
    <dataValidation type="time" allowBlank="1" showInputMessage="1" showErrorMessage="1" error="Must be formatted as time, either 1:30 PM or 13:30." promptTitle="Entry 18: End Time" prompt="Green: Enter the end time of the service." sqref="C40">
      <formula1>0</formula1>
      <formula2>0.999988425925926</formula2>
    </dataValidation>
    <dataValidation type="time" allowBlank="1" showInputMessage="1" showErrorMessage="1" error="Must be formatted as time, either 1:30 PM or 13:30." promptTitle="Entry 19: Start Time" prompt="Green: Enter the start time of the service." sqref="B41">
      <formula1>0</formula1>
      <formula2>0.999988425925926</formula2>
    </dataValidation>
    <dataValidation type="time" allowBlank="1" showInputMessage="1" showErrorMessage="1" error="Must be formatted as time, either 1:30 PM or 13:30." promptTitle="Entry 19: End Time" prompt="Green: Enter the end time of the service." sqref="C41">
      <formula1>0</formula1>
      <formula2>0.999988425925926</formula2>
    </dataValidation>
    <dataValidation type="time" allowBlank="1" showInputMessage="1" showErrorMessage="1" error="Must be formatted as time, either 1:30 PM or 13:30." promptTitle="Entry 20: Start Time" prompt="Green: Enter the start time of the service." sqref="B42">
      <formula1>0</formula1>
      <formula2>0.999988425925926</formula2>
    </dataValidation>
    <dataValidation type="time" allowBlank="1" showInputMessage="1" showErrorMessage="1" error="Must be formatted as time, either 1:30 PM or 13:30." promptTitle="Entry 20: End Time" prompt="Green: Enter the end time of the service." sqref="C42">
      <formula1>0</formula1>
      <formula2>0.999988425925926</formula2>
    </dataValidation>
    <dataValidation type="time" allowBlank="1" showInputMessage="1" showErrorMessage="1" error="Must be formatted as time, either 1:30 PM or 13:30." promptTitle="Entry 21: Start Time" prompt="Green: Enter the start time of the service." sqref="B43">
      <formula1>0</formula1>
      <formula2>0.999988425925926</formula2>
    </dataValidation>
    <dataValidation type="time" allowBlank="1" showInputMessage="1" showErrorMessage="1" error="Must be formatted as time, either 1:30 PM or 13:30." promptTitle="Entry 21: End Time" prompt="Green: Enter the end time of the service." sqref="C43">
      <formula1>0</formula1>
      <formula2>0.999988425925926</formula2>
    </dataValidation>
    <dataValidation type="time" allowBlank="1" showInputMessage="1" showErrorMessage="1" error="Must be formatted as time, either 1:30 PM or 13:30." promptTitle="Entry 22: Start Time" prompt="Green: Enter the start time of the service." sqref="B44">
      <formula1>0</formula1>
      <formula2>0.999988425925926</formula2>
    </dataValidation>
    <dataValidation type="time" allowBlank="1" showInputMessage="1" showErrorMessage="1" error="Must be formatted as time, either 1:30 PM or 13:30." promptTitle="Entry 22: End Time" prompt="Green: Enter the end time of the service." sqref="C44">
      <formula1>0</formula1>
      <formula2>0.999988425925926</formula2>
    </dataValidation>
    <dataValidation type="time" allowBlank="1" showInputMessage="1" showErrorMessage="1" error="Must be formatted as time, either 1:30 PM or 13:30." promptTitle="Entry 23: Start Time" prompt="Green: Enter the start time of the service." sqref="B45">
      <formula1>0</formula1>
      <formula2>0.999988425925926</formula2>
    </dataValidation>
    <dataValidation type="time" allowBlank="1" showInputMessage="1" showErrorMessage="1" error="Must be formatted as time, either 1:30 PM or 13:30." promptTitle="Entry 23: End Time" prompt="Green: Enter the end time of the service." sqref="C45">
      <formula1>0</formula1>
      <formula2>0.999988425925926</formula2>
    </dataValidation>
    <dataValidation type="time" allowBlank="1" showInputMessage="1" showErrorMessage="1" error="Must be formatted as time, either 1:30 PM or 13:30." promptTitle="Entry 24: Start Time" prompt="Green: Enter the start time of the service." sqref="B46">
      <formula1>0</formula1>
      <formula2>0.999988425925926</formula2>
    </dataValidation>
    <dataValidation type="time" allowBlank="1" showInputMessage="1" showErrorMessage="1" error="Must be formatted as time, either 1:30 PM or 13:30." promptTitle="Entry 24: End Time" prompt="Green: Enter the end time of the service." sqref="C46">
      <formula1>0</formula1>
      <formula2>0.999988425925926</formula2>
    </dataValidation>
    <dataValidation type="time" allowBlank="1" showInputMessage="1" showErrorMessage="1" error="Must be formatted as time, either 1:30 PM or 13:30." promptTitle="Entry 25: Start Time" prompt="Green: Enter the start time of the service." sqref="B47">
      <formula1>0</formula1>
      <formula2>0.999988425925926</formula2>
    </dataValidation>
    <dataValidation type="time" allowBlank="1" showInputMessage="1" showErrorMessage="1" error="Must be formatted as time, either 1:30 PM or 13:30." promptTitle="Entry 25: End Time" prompt="Green: Enter the end time of the service." sqref="C47">
      <formula1>0</formula1>
      <formula2>0.999988425925926</formula2>
    </dataValidation>
    <dataValidation type="time" allowBlank="1" showInputMessage="1" showErrorMessage="1" error="Must be formatted as time, either 1:30 PM or 13:30." promptTitle="Entry 26: Start Time" prompt="Green: Enter the start time of the service." sqref="B48">
      <formula1>0</formula1>
      <formula2>0.999988425925926</formula2>
    </dataValidation>
    <dataValidation type="time" allowBlank="1" showInputMessage="1" showErrorMessage="1" error="Must be formatted as time, either 1:30 PM or 13:30." promptTitle="Entry 26: End Time" prompt="Green: Enter the end time of the service." sqref="C48">
      <formula1>0</formula1>
      <formula2>0.999988425925926</formula2>
    </dataValidation>
    <dataValidation type="time" allowBlank="1" showInputMessage="1" showErrorMessage="1" error="Must be formatted as time, either 1:30 PM or 13:30." promptTitle="Entry 27: Start Time" prompt="Green: Enter the start time of the service." sqref="B49">
      <formula1>0</formula1>
      <formula2>0.999988425925926</formula2>
    </dataValidation>
    <dataValidation type="time" allowBlank="1" showInputMessage="1" showErrorMessage="1" error="Must be formatted as time, either 1:30 PM or 13:30." promptTitle="Entry 27: End Time" prompt="Green: Enter the end time of the service." sqref="C49">
      <formula1>0</formula1>
      <formula2>0.999988425925926</formula2>
    </dataValidation>
    <dataValidation type="time" allowBlank="1" showInputMessage="1" showErrorMessage="1" error="Must be formatted as time, either 1:30 PM or 13:30." promptTitle="Entry 28: Start Time" prompt="Green: Enter the start time of the service." sqref="B50">
      <formula1>0</formula1>
      <formula2>0.999988425925926</formula2>
    </dataValidation>
    <dataValidation type="time" allowBlank="1" showInputMessage="1" showErrorMessage="1" error="Must be formatted as time, either 1:30 PM or 13:30." promptTitle="Entry 28: End Time" prompt="Green: Enter the end time of the service." sqref="C50">
      <formula1>0</formula1>
      <formula2>0.999988425925926</formula2>
    </dataValidation>
    <dataValidation type="time" allowBlank="1" showInputMessage="1" showErrorMessage="1" error="Must be formatted as time, either 1:30 PM or 13:30." promptTitle="Entry 29: Start Time" prompt="Green: Enter the start time of the service." sqref="B51">
      <formula1>0</formula1>
      <formula2>0.999988425925926</formula2>
    </dataValidation>
    <dataValidation type="time" allowBlank="1" showInputMessage="1" showErrorMessage="1" error="Must be formatted as time, either 1:30 PM or 13:30." promptTitle="Entry 29: End Time" prompt="Green: Enter the end time of the service." sqref="C51">
      <formula1>0</formula1>
      <formula2>0.999988425925926</formula2>
    </dataValidation>
    <dataValidation type="time" allowBlank="1" showInputMessage="1" showErrorMessage="1" error="Must be formatted as time, either 1:30 PM or 13:30." promptTitle="Entry 30: Start Time" prompt="Green: Enter the start time of the service." sqref="B52">
      <formula1>0</formula1>
      <formula2>0.999988425925926</formula2>
    </dataValidation>
    <dataValidation type="time" allowBlank="1" showInputMessage="1" showErrorMessage="1" error="Must be formatted as time, either 1:30 PM or 13:30." promptTitle="Entry 30: End Time" prompt="Green: Enter the end time of the service." sqref="C52">
      <formula1>0</formula1>
      <formula2>0.999988425925926</formula2>
    </dataValidation>
    <dataValidation type="time" allowBlank="1" showInputMessage="1" showErrorMessage="1" error="Must be formatted as time, either 1:30 PM or 13:30." promptTitle="Entry 31: Start Time" prompt="Green: Enter the start time of the service." sqref="B53">
      <formula1>0</formula1>
      <formula2>0.999988425925926</formula2>
    </dataValidation>
    <dataValidation type="time" allowBlank="1" showInputMessage="1" showErrorMessage="1" error="Must be formatted as time, either 1:30 PM or 13:30." promptTitle="Entry 31: End Time" prompt="Green: Enter the end time of the service." sqref="C53">
      <formula1>0</formula1>
      <formula2>0.999988425925926</formula2>
    </dataValidation>
    <dataValidation type="time" allowBlank="1" showInputMessage="1" showErrorMessage="1" error="Must be formatted as time, either 1:30 PM or 13:30." promptTitle="Entry 32: Start Time" prompt="Green: Enter the start time of the service." sqref="B54">
      <formula1>0</formula1>
      <formula2>0.999988425925926</formula2>
    </dataValidation>
    <dataValidation type="time" allowBlank="1" showInputMessage="1" showErrorMessage="1" error="Must be formatted as time, either 1:30 PM or 13:30." promptTitle="Entry 32: End Time" prompt="Green: Enter the end time of the service." sqref="C54">
      <formula1>0</formula1>
      <formula2>0.999988425925926</formula2>
    </dataValidation>
    <dataValidation type="time" allowBlank="1" showInputMessage="1" showErrorMessage="1" error="Must be formatted as time, either 1:30 PM or 13:30." promptTitle="Entry 33: Start Time" prompt="Green: Enter the start time of the service." sqref="B55">
      <formula1>0</formula1>
      <formula2>0.999988425925926</formula2>
    </dataValidation>
    <dataValidation type="time" allowBlank="1" showInputMessage="1" showErrorMessage="1" error="Must be formatted as time, either 1:30 PM or 13:30." promptTitle="Entry 33: End Time" prompt="Green: Enter the end time of the service." sqref="C55">
      <formula1>0</formula1>
      <formula2>0.999988425925926</formula2>
    </dataValidation>
    <dataValidation type="time" allowBlank="1" showInputMessage="1" showErrorMessage="1" error="Must be formatted as time, either 1:30 PM or 13:30." promptTitle="Entry 34: Start Time" prompt="Green: Enter the start time of the service." sqref="B56">
      <formula1>0</formula1>
      <formula2>0.999988425925926</formula2>
    </dataValidation>
    <dataValidation type="time" allowBlank="1" showInputMessage="1" showErrorMessage="1" error="Must be formatted as time, either 1:30 PM or 13:30." promptTitle="Entry 34: End Time" prompt="Green: Enter the end time of the service." sqref="C56">
      <formula1>0</formula1>
      <formula2>0.999988425925926</formula2>
    </dataValidation>
    <dataValidation type="time" allowBlank="1" showInputMessage="1" showErrorMessage="1" error="Must be formatted as time, either 1:30 PM or 13:30." promptTitle="Entry 35: Start Time" prompt="Green: Enter the start time of the service." sqref="B57">
      <formula1>0</formula1>
      <formula2>0.999988425925926</formula2>
    </dataValidation>
    <dataValidation type="time" allowBlank="1" showInputMessage="1" showErrorMessage="1" error="Must be formatted as time, either 1:30 PM or 13:30." promptTitle="Entry 35: End Time" prompt="Green: Enter the end time of the service." sqref="C57">
      <formula1>0</formula1>
      <formula2>0.999988425925926</formula2>
    </dataValidation>
    <dataValidation type="time" allowBlank="1" showInputMessage="1" showErrorMessage="1" error="Must be formatted as time, either 1:30 PM or 13:30." promptTitle="Entry 36: Start Time" prompt="Green: Enter the start time of the service." sqref="B58">
      <formula1>0</formula1>
      <formula2>0.999988425925926</formula2>
    </dataValidation>
    <dataValidation type="time" allowBlank="1" showInputMessage="1" showErrorMessage="1" error="Must be formatted as time, either 1:30 PM or 13:30." promptTitle="Entry 36: End Time" prompt="Green: Enter the end time of the service." sqref="C58">
      <formula1>0</formula1>
      <formula2>0.999988425925926</formula2>
    </dataValidation>
    <dataValidation type="time" allowBlank="1" showInputMessage="1" showErrorMessage="1" error="Must be formatted as time, either 1:30 PM or 13:30." promptTitle="Entry 37: End Time" prompt="Green: Enter the end time of the service." sqref="C59">
      <formula1>0</formula1>
      <formula2>0.999988425925926</formula2>
    </dataValidation>
    <dataValidation type="time" allowBlank="1" showInputMessage="1" showErrorMessage="1" error="Must be formatted as time, either 1:30 PM or 13:30." promptTitle="Entry 37: Start Time" prompt="Green: Enter the start time of the service." sqref="B59">
      <formula1>0</formula1>
      <formula2>0.999988425925926</formula2>
    </dataValidation>
    <dataValidation type="time" allowBlank="1" showInputMessage="1" showErrorMessage="1" error="Must be formatted as time, either 1:30 PM or 13:30." promptTitle="Entry 38: Start Time" prompt="Green: Enter the start time of the service." sqref="B60">
      <formula1>0</formula1>
      <formula2>0.999988425925926</formula2>
    </dataValidation>
    <dataValidation type="time" allowBlank="1" showInputMessage="1" showErrorMessage="1" error="Must be formatted as time, either 1:30 PM or 13:30." promptTitle="Entry 38: End Time" prompt="Green: Enter the end time of the service." sqref="C60">
      <formula1>0</formula1>
      <formula2>0.999988425925926</formula2>
    </dataValidation>
    <dataValidation type="time" allowBlank="1" showInputMessage="1" showErrorMessage="1" error="Must be formatted as time, either 1:30 PM or 13:30." promptTitle="Entry 39: End Time" prompt="Green: Enter the end time of the service." sqref="C61">
      <formula1>0</formula1>
      <formula2>0.999988425925926</formula2>
    </dataValidation>
    <dataValidation type="time" allowBlank="1" showInputMessage="1" showErrorMessage="1" error="Must be formatted as time, either 1:30 PM or 13:30." promptTitle="Entry 39: Start Time" prompt="Green: Enter the start time of the service." sqref="B61">
      <formula1>0</formula1>
      <formula2>0.999988425925926</formula2>
    </dataValidation>
    <dataValidation type="time" allowBlank="1" showInputMessage="1" showErrorMessage="1" error="Must be formatted as time, either 1:30 PM or 13:30." promptTitle="Entry 40: Start Time" prompt="Green: Enter the start time of the service." sqref="B62">
      <formula1>0</formula1>
      <formula2>0.999988425925926</formula2>
    </dataValidation>
    <dataValidation type="time" allowBlank="1" showInputMessage="1" showErrorMessage="1" error="Must be formatted as time, either 1:30 PM or 13:30." promptTitle="Entry 40: End Time" prompt="Green: Enter the end time of the service." sqref="C62">
      <formula1>0</formula1>
      <formula2>0.999988425925926</formula2>
    </dataValidation>
    <dataValidation type="time" allowBlank="1" showInputMessage="1" showErrorMessage="1" error="Must be formatted as time, either 1:30 PM or 13:30." promptTitle="Entry 41: Start Time" prompt="Green: Enter the start time of the service." sqref="B63">
      <formula1>0</formula1>
      <formula2>0.999988425925926</formula2>
    </dataValidation>
    <dataValidation type="time" allowBlank="1" showInputMessage="1" showErrorMessage="1" error="Must be formatted as time, either 1:30 PM or 13:30." promptTitle="Entry 41: End Time" prompt="Green: Enter the end time of the service." sqref="C63">
      <formula1>0</formula1>
      <formula2>0.999988425925926</formula2>
    </dataValidation>
    <dataValidation type="time" allowBlank="1" showInputMessage="1" showErrorMessage="1" error="Must be formatted as time, either 1:30 PM or 13:30." promptTitle="Entry 42: End Time" prompt="Green: Enter the end time of the service." sqref="C64">
      <formula1>0</formula1>
      <formula2>0.999988425925926</formula2>
    </dataValidation>
    <dataValidation type="time" allowBlank="1" showInputMessage="1" showErrorMessage="1" error="Must be formatted as time, either 1:30 PM or 13:30." promptTitle="Entry 42: Start Time" prompt="Green: Enter the start time of the service." sqref="B64">
      <formula1>0</formula1>
      <formula2>0.999988425925926</formula2>
    </dataValidation>
    <dataValidation type="time" allowBlank="1" showInputMessage="1" showErrorMessage="1" error="Must be formatted as time, either 1:30 PM or 13:30." promptTitle="Entry 43: Start Time" prompt="Green: Enter the start time of the service." sqref="B65">
      <formula1>0</formula1>
      <formula2>0.999988425925926</formula2>
    </dataValidation>
    <dataValidation type="time" allowBlank="1" showInputMessage="1" showErrorMessage="1" error="Must be formatted as time, either 1:30 PM or 13:30." promptTitle="Entry 43: End Time" prompt="Green: Enter the end time of the service." sqref="C65">
      <formula1>0</formula1>
      <formula2>0.999988425925926</formula2>
    </dataValidation>
    <dataValidation type="time" allowBlank="1" showInputMessage="1" showErrorMessage="1" error="Must be formatted as time, either 1:30 PM or 13:30." promptTitle="Entry 44: End Time" prompt="Green: Enter the end time of the service." sqref="C66">
      <formula1>0</formula1>
      <formula2>0.999988425925926</formula2>
    </dataValidation>
    <dataValidation type="time" allowBlank="1" showInputMessage="1" showErrorMessage="1" error="Must be formatted as time, either 1:30 PM or 13:30." promptTitle="Entry 45: Start Time" prompt="Green: Enter the start time of the service." sqref="B67">
      <formula1>0</formula1>
      <formula2>0.999988425925926</formula2>
    </dataValidation>
    <dataValidation type="time" allowBlank="1" showInputMessage="1" showErrorMessage="1" error="Must be formatted as time, either 1:30 PM or 13:30." promptTitle="Entry 45: End Time" prompt="Green: Enter the end time of the service." sqref="C67">
      <formula1>0</formula1>
      <formula2>0.999988425925926</formula2>
    </dataValidation>
    <dataValidation type="time" allowBlank="1" showInputMessage="1" showErrorMessage="1" error="Must be formatted as time, either 1:30 PM or 13:30." promptTitle="Entry 46: Start Time" prompt="Green: Enter the start time of the service." sqref="B68">
      <formula1>0</formula1>
      <formula2>0.999988425925926</formula2>
    </dataValidation>
    <dataValidation type="time" allowBlank="1" showInputMessage="1" showErrorMessage="1" error="Must be formatted as time, either 1:30 PM or 13:30." promptTitle="Entry 46: End Time" prompt="Green: Enter the end time of the service." sqref="C68">
      <formula1>0</formula1>
      <formula2>0.999988425925926</formula2>
    </dataValidation>
    <dataValidation type="time" allowBlank="1" showInputMessage="1" showErrorMessage="1" error="Must be formatted as time, either 1:30 PM or 13:30." promptTitle="Entry 47: End Time" prompt="Green: Enter the end time of the service." sqref="C69">
      <formula1>0</formula1>
      <formula2>0.999988425925926</formula2>
    </dataValidation>
    <dataValidation type="time" allowBlank="1" showInputMessage="1" showErrorMessage="1" error="Must be formatted as time, either 1:30 PM or 13:30." promptTitle="Entry 47: Start Time" prompt="Green: Enter the start time of the service." sqref="B69">
      <formula1>0</formula1>
      <formula2>0.999988425925926</formula2>
    </dataValidation>
    <dataValidation type="time" allowBlank="1" showInputMessage="1" showErrorMessage="1" error="Must be formatted as time, either 1:30 PM or 13:30." promptTitle="Entry 48: Start Time" prompt="Green: Enter the start time of the service." sqref="B70">
      <formula1>0</formula1>
      <formula2>0.999988425925926</formula2>
    </dataValidation>
    <dataValidation type="time" allowBlank="1" showInputMessage="1" showErrorMessage="1" error="Must be formatted as time, either 1:30 PM or 13:30." promptTitle="Entry 48: End Time" prompt="Green: Enter the end time of the service." sqref="C70">
      <formula1>0</formula1>
      <formula2>0.999988425925926</formula2>
    </dataValidation>
    <dataValidation type="time" allowBlank="1" showInputMessage="1" showErrorMessage="1" error="Must be formatted as time, either 1:30 PM or 13:30." promptTitle="Entry 49: End Time" prompt="Green: Enter the end time of the service." sqref="C71">
      <formula1>0</formula1>
      <formula2>0.999988425925926</formula2>
    </dataValidation>
    <dataValidation type="time" allowBlank="1" showInputMessage="1" showErrorMessage="1" error="Must be formatted as time, either 1:30 PM or 13:30." promptTitle="Entry 49: Start Time" prompt="Green: Enter the start time of the service." sqref="B71">
      <formula1>0</formula1>
      <formula2>0.999988425925926</formula2>
    </dataValidation>
    <dataValidation type="date" allowBlank="1" showInputMessage="1" showErrorMessage="1" error="Must be in MM/DD/YY format." promptTitle="Entry 8: Date" prompt="Green: Date of Service (MM/DD/YY)." sqref="A30">
      <formula1>44470</formula1>
      <formula2>48121</formula2>
    </dataValidation>
    <dataValidation type="time" allowBlank="1" showInputMessage="1" showErrorMessage="1" error="Must be formatted as time, either 1:30 PM or 13:30." promptTitle="Entry 44: Start Time" prompt="Green: Enter the start time of the service." sqref="B66">
      <formula1>0</formula1>
      <formula2>0.999988425925926</formula2>
    </dataValidation>
    <dataValidation type="whole" operator="greaterThanOrEqual" allowBlank="1" showInputMessage="1" showErrorMessage="1" error="Must be formatted as whole number, greaqter or equal to 0." promptTitle="Entry 49: Less Billable Time" prompt="Green: Enter the number of minutes for meal periods and/or other unbillable time." sqref="D71">
      <formula1>0</formula1>
    </dataValidation>
    <dataValidation type="whole" operator="greaterThanOrEqual" allowBlank="1" showInputMessage="1" showErrorMessage="1" error="Must be formatted as whole number, greaqter or equal to 0." promptTitle="Entry 48: Less Billable Time" prompt="Green: Enter the number of minutes for meal periods and/or other unbillable time." sqref="D70">
      <formula1>0</formula1>
    </dataValidation>
    <dataValidation type="whole" operator="greaterThanOrEqual" allowBlank="1" showInputMessage="1" showErrorMessage="1" error="Must be formatted as whole number, greaqter or equal to 0." promptTitle="Entry 47: Less Billable Time" prompt="Green: Enter the number of minutes for meal periods and/or other unbillable time." sqref="D69">
      <formula1>0</formula1>
    </dataValidation>
    <dataValidation type="whole" operator="greaterThanOrEqual" allowBlank="1" showInputMessage="1" showErrorMessage="1" error="Must be formatted as whole number, greaqter or equal to 0." promptTitle="Entry 46: Less Billable Time" prompt="Green: Enter the number of minutes for meal periods and/or other unbillable time." sqref="D68">
      <formula1>0</formula1>
    </dataValidation>
    <dataValidation type="whole" operator="greaterThanOrEqual" allowBlank="1" showInputMessage="1" showErrorMessage="1" error="Must be formatted as whole number, greaqter or equal to 0." promptTitle="Entry 45: Less Billable Time" prompt="Green: Enter the number of minutes for meal periods and/or other unbillable time." sqref="D67">
      <formula1>0</formula1>
    </dataValidation>
    <dataValidation type="whole" operator="greaterThanOrEqual" allowBlank="1" showInputMessage="1" showErrorMessage="1" error="Must be formatted as whole number, greaqter or equal to 0." promptTitle="Entry 44: Less Billable Time" prompt="Green: Enter the number of minutes for meal periods and/or other unbillable time." sqref="D66">
      <formula1>0</formula1>
    </dataValidation>
    <dataValidation type="whole" operator="greaterThanOrEqual" allowBlank="1" showInputMessage="1" showErrorMessage="1" error="Must be formatted as whole number, greaqter or equal to 0." promptTitle="Entry 43: Less Billable Time" prompt="Green: Enter the number of minutes for meal periods and/or other unbillable time." sqref="D65">
      <formula1>0</formula1>
    </dataValidation>
    <dataValidation type="whole" operator="greaterThanOrEqual" allowBlank="1" showInputMessage="1" showErrorMessage="1" error="Must be formatted as whole number, greaqter or equal to 0." promptTitle="Entry 42: Less Billable Time" prompt="Green: Enter the number of minutes for meal periods and/or other unbillable time." sqref="D64">
      <formula1>0</formula1>
    </dataValidation>
    <dataValidation type="whole" operator="greaterThanOrEqual" allowBlank="1" showInputMessage="1" showErrorMessage="1" error="Must be formatted as whole number, greaqter or equal to 0." promptTitle="Entry 41: Less Billable Time" prompt="Green: Enter the number of minutes for meal periods and/or other unbillable time." sqref="D63">
      <formula1>0</formula1>
    </dataValidation>
    <dataValidation type="whole" operator="greaterThanOrEqual" allowBlank="1" showInputMessage="1" showErrorMessage="1" error="Must be formatted as whole number, greaqter or equal to 0." promptTitle="Entry 40: Less Billable Time" prompt="Green: Enter the number of minutes for meal periods and/or other unbillable time." sqref="D62">
      <formula1>0</formula1>
    </dataValidation>
    <dataValidation type="whole" operator="greaterThanOrEqual" allowBlank="1" showInputMessage="1" showErrorMessage="1" error="Must be formatted as whole number, greaqter or equal to 0." promptTitle="Entry 39: Less Billable Time" prompt="Green: Enter the number of minutes for meal periods and/or other unbillable time." sqref="D61">
      <formula1>0</formula1>
    </dataValidation>
    <dataValidation type="whole" operator="greaterThanOrEqual" allowBlank="1" showInputMessage="1" showErrorMessage="1" error="Must be formatted as whole number, greaqter or equal to 0." promptTitle="Entry 38: Less Billable Time" prompt="Green: Enter the number of minutes for meal periods and/or other unbillable time." sqref="D60">
      <formula1>0</formula1>
    </dataValidation>
    <dataValidation type="whole" operator="greaterThanOrEqual" allowBlank="1" showInputMessage="1" showErrorMessage="1" error="Must be formatted as whole number, greaqter or equal to 0." promptTitle="Entry 37: Less Billable Time" prompt="Green: Enter the number of minutes for meal periods and/or other unbillable time." sqref="D59">
      <formula1>0</formula1>
    </dataValidation>
    <dataValidation type="whole" operator="greaterThanOrEqual" allowBlank="1" showInputMessage="1" showErrorMessage="1" error="Must be formatted as whole number, greaqter or equal to 0." promptTitle="Entry 36: Less Billable Time" prompt="Green: Enter the number of minutes for meal periods and/or other unbillable time." sqref="D58">
      <formula1>0</formula1>
    </dataValidation>
    <dataValidation type="whole" operator="greaterThanOrEqual" allowBlank="1" showInputMessage="1" showErrorMessage="1" error="Must be formatted as whole number, greaqter or equal to 0." promptTitle="Entry 35: Less Billable Time" prompt="Green: Enter the number of minutes for meal periods and/or other unbillable time." sqref="D57">
      <formula1>0</formula1>
    </dataValidation>
    <dataValidation type="whole" operator="greaterThanOrEqual" allowBlank="1" showInputMessage="1" showErrorMessage="1" error="Must be formatted as whole number, greaqter or equal to 0." promptTitle="Entry 34: Less Billable Time" prompt="Green: Enter the number of minutes for meal periods and/or other unbillable time." sqref="D56">
      <formula1>0</formula1>
    </dataValidation>
    <dataValidation type="whole" operator="greaterThanOrEqual" allowBlank="1" showInputMessage="1" showErrorMessage="1" error="Must be formatted as whole number, greaqter or equal to 0." promptTitle="Entry 33: Less Billable Time" prompt="Green: Enter the number of minutes for meal periods and/or other unbillable time." sqref="D55">
      <formula1>0</formula1>
    </dataValidation>
    <dataValidation type="whole" operator="greaterThanOrEqual" allowBlank="1" showInputMessage="1" showErrorMessage="1" error="Must be formatted as whole number, greaqter or equal to 0." promptTitle="Entry 32: Less Billable Time" prompt="Green: Enter the number of minutes for meal periods and/or other unbillable time." sqref="D54">
      <formula1>0</formula1>
    </dataValidation>
    <dataValidation type="whole" operator="greaterThanOrEqual" allowBlank="1" showInputMessage="1" showErrorMessage="1" error="Must be formatted as whole number, greaqter or equal to 0." promptTitle="Entry 31: Less Billable Time" prompt="Green: Enter the number of minutes for meal periods and/or other unbillable time." sqref="D53">
      <formula1>0</formula1>
    </dataValidation>
    <dataValidation type="whole" operator="greaterThanOrEqual" allowBlank="1" showInputMessage="1" showErrorMessage="1" error="Must be formatted as whole number, greaqter or equal to 0." promptTitle="Entry 30: Less Billable Time" prompt="Green: Enter the number of minutes for meal periods and/or other unbillable time." sqref="D52">
      <formula1>0</formula1>
    </dataValidation>
    <dataValidation type="whole" operator="greaterThanOrEqual" allowBlank="1" showInputMessage="1" showErrorMessage="1" error="Must be formatted as whole number, greaqter or equal to 0." promptTitle="Entry 29: Less Billable Time" prompt="Green: Enter the number of minutes for meal periods and/or other unbillable time." sqref="D51">
      <formula1>0</formula1>
    </dataValidation>
    <dataValidation type="whole" operator="greaterThanOrEqual" allowBlank="1" showInputMessage="1" showErrorMessage="1" error="Must be formatted as whole number, greaqter or equal to 0." promptTitle="Entry 28: Less Billable Time" prompt="Green: Enter the number of minutes for meal periods and/or other unbillable time." sqref="D50">
      <formula1>0</formula1>
    </dataValidation>
    <dataValidation type="whole" operator="greaterThanOrEqual" allowBlank="1" showInputMessage="1" showErrorMessage="1" error="Must be formatted as whole number, greaqter or equal to 0." promptTitle="Entry 27: Less Billable Time" prompt="Green: Enter the number of minutes for meal periods and/or other unbillable time." sqref="D49">
      <formula1>0</formula1>
    </dataValidation>
    <dataValidation type="whole" operator="greaterThanOrEqual" allowBlank="1" showInputMessage="1" showErrorMessage="1" error="Must be formatted as whole number, greaqter or equal to 0." promptTitle="Entry 26: Less Billable Time" prompt="Green: Enter the number of minutes for meal periods and/or other unbillable time." sqref="D48">
      <formula1>0</formula1>
    </dataValidation>
    <dataValidation type="whole" operator="greaterThanOrEqual" allowBlank="1" showInputMessage="1" showErrorMessage="1" error="Must be formatted as whole number, greaqter or equal to 0." promptTitle="Entry 25: Less Billable Time" prompt="Green: Enter the number of minutes for meal periods and/or other unbillable time." sqref="D47">
      <formula1>0</formula1>
    </dataValidation>
    <dataValidation type="whole" operator="greaterThanOrEqual" allowBlank="1" showInputMessage="1" showErrorMessage="1" error="Must be formatted as whole number, greaqter or equal to 0." promptTitle="Entry 24: Less Billable Time" prompt="Green: Enter the number of minutes for meal periods and/or other unbillable time." sqref="D46">
      <formula1>0</formula1>
    </dataValidation>
    <dataValidation type="whole" operator="greaterThanOrEqual" allowBlank="1" showInputMessage="1" showErrorMessage="1" error="Must be formatted as whole number, greaqter or equal to 0." promptTitle="Entry 23: Less Billable Time" prompt="Green: Enter the number of minutes for meal periods and/or other unbillable time." sqref="D45">
      <formula1>0</formula1>
    </dataValidation>
    <dataValidation type="whole" operator="greaterThanOrEqual" allowBlank="1" showInputMessage="1" showErrorMessage="1" error="Must be formatted as whole number, greaqter or equal to 0." promptTitle="Entry 22: Less Billable Time" prompt="Green: Enter the number of minutes for meal periods and/or other unbillable time." sqref="D44">
      <formula1>0</formula1>
    </dataValidation>
    <dataValidation type="whole" operator="greaterThanOrEqual" allowBlank="1" showInputMessage="1" showErrorMessage="1" error="Must be formatted as whole number, greaqter or equal to 0." promptTitle="Entry 21: Less Billable Time" prompt="Green: Enter the number of minutes for meal periods and/or other unbillable time." sqref="D43">
      <formula1>0</formula1>
    </dataValidation>
    <dataValidation type="whole" operator="greaterThanOrEqual" allowBlank="1" showInputMessage="1" showErrorMessage="1" error="Must be formatted as whole number, greaqter or equal to 0." promptTitle="Entry 20: Less Billable Time" prompt="Green: Enter the number of minutes for meal periods and/or other unbillable time." sqref="D42">
      <formula1>0</formula1>
    </dataValidation>
    <dataValidation type="whole" operator="greaterThanOrEqual" allowBlank="1" showInputMessage="1" showErrorMessage="1" error="Must be formatted as whole number, greaqter or equal to 0." promptTitle="Entry 19: Less Billable Time" prompt="Green: Enter the number of minutes for meal periods and/or other unbillable time." sqref="D41">
      <formula1>0</formula1>
    </dataValidation>
    <dataValidation type="whole" operator="greaterThanOrEqual" allowBlank="1" showInputMessage="1" showErrorMessage="1" error="Must be formatted as whole number, greaqter or equal to 0." promptTitle="Entry 18: Less Billable Time" prompt="Green: Enter the number of minutes for meal periods and/or other unbillable time." sqref="D40">
      <formula1>0</formula1>
    </dataValidation>
    <dataValidation type="whole" operator="greaterThanOrEqual" allowBlank="1" showInputMessage="1" showErrorMessage="1" error="Must be formatted as whole number, greaqter or equal to 0." promptTitle="Entry 17: Less Billable Time" prompt="Green: Enter the number of minutes for meal periods and/or other unbillable time." sqref="D39">
      <formula1>0</formula1>
    </dataValidation>
    <dataValidation type="whole" operator="greaterThanOrEqual" allowBlank="1" showInputMessage="1" showErrorMessage="1" error="Must be formatted as whole number, greaqter or equal to 0." promptTitle="Entry 16: Less Billable Time" prompt="Green: Enter the number of minutes for meal periods and/or other unbillable time." sqref="D38">
      <formula1>0</formula1>
    </dataValidation>
    <dataValidation type="whole" operator="greaterThanOrEqual" allowBlank="1" showInputMessage="1" showErrorMessage="1" error="Must be formatted as whole number, greaqter or equal to 0." promptTitle="Entry 15: Less Billable Time" prompt="Green: Enter the number of minutes for meal periods and/or other unbillable time." sqref="D37">
      <formula1>0</formula1>
    </dataValidation>
    <dataValidation type="whole" operator="greaterThanOrEqual" allowBlank="1" showInputMessage="1" showErrorMessage="1" error="Must be formatted as whole number, greaqter or equal to 0." promptTitle="Entry 14: Less Billable Time" prompt="Green: Enter the number of minutes for meal periods and/or other unbillable time." sqref="D36">
      <formula1>0</formula1>
    </dataValidation>
    <dataValidation type="whole" operator="greaterThanOrEqual" allowBlank="1" showInputMessage="1" showErrorMessage="1" error="Must be formatted as whole number, greaqter or equal to 0." promptTitle="Entry 13: Less Billable Time" prompt="Green: Enter the number of minutes for meal periods and/or other unbillable time." sqref="D35">
      <formula1>0</formula1>
    </dataValidation>
    <dataValidation type="whole" operator="greaterThanOrEqual" allowBlank="1" showInputMessage="1" showErrorMessage="1" error="Must be formatted as whole number, greaqter or equal to 0." promptTitle="Entry 12: Less Billable Time" prompt="Green: Enter the number of minutes for meal periods and/or other unbillable time." sqref="D34">
      <formula1>0</formula1>
    </dataValidation>
    <dataValidation type="whole" operator="greaterThanOrEqual" allowBlank="1" showInputMessage="1" showErrorMessage="1" error="Must be formatted as whole number, greaqter or equal to 0." promptTitle="Entry 11: Less Billable Time" prompt="Green: Enter the number of minutes for meal periods and/or other unbillable time." sqref="D33">
      <formula1>0</formula1>
    </dataValidation>
    <dataValidation type="whole" operator="greaterThanOrEqual" allowBlank="1" showInputMessage="1" showErrorMessage="1" error="Must be formatted as whole number, greaqter or equal to 0." promptTitle="Entry 10: Less Billable Time" prompt="Green: Enter the number of minutes for meal periods and/or other unbillable time." sqref="D32">
      <formula1>0</formula1>
    </dataValidation>
    <dataValidation type="whole" operator="greaterThanOrEqual" allowBlank="1" showInputMessage="1" showErrorMessage="1" error="Must be formatted as whole number, greaqter or equal to 0." promptTitle="Entry 9: Less Billable Time" prompt="Green: Enter the number of minutes for meal periods and/or other unbillable time." sqref="D31">
      <formula1>0</formula1>
    </dataValidation>
    <dataValidation type="whole" operator="greaterThanOrEqual" allowBlank="1" showInputMessage="1" showErrorMessage="1" error="Must be formatted as whole number, greaqter or equal to 0." promptTitle="Entry 8: Less Billable Time" prompt="Green: Enter the number of minutes for meal periods and/or other unbillable time." sqref="D30">
      <formula1>0</formula1>
    </dataValidation>
    <dataValidation type="whole" operator="greaterThanOrEqual" allowBlank="1" showInputMessage="1" showErrorMessage="1" error="Must be formatted as whole number, greaqter or equal to 0." promptTitle="Entry 7: Less Billable Time" prompt="Green: Enter the number of minutes for meal periods and/or other unbillable time." sqref="D29">
      <formula1>0</formula1>
    </dataValidation>
    <dataValidation type="whole" operator="greaterThanOrEqual" allowBlank="1" showInputMessage="1" showErrorMessage="1" error="Must be formatted as whole number, greaqter or equal to 0." promptTitle="Entry 6: Less Billable Time" prompt="Green: Enter the number of minutes for meal periods and/or other unbillable time." sqref="D28">
      <formula1>0</formula1>
    </dataValidation>
    <dataValidation type="whole" operator="greaterThanOrEqual" allowBlank="1" showInputMessage="1" showErrorMessage="1" error="Must be formatted as whole number, greaqter or equal to 0." promptTitle="Entry 5: Less Billable Time" prompt="Green: Enter the number of minutes for meal periods and/or other unbillable time." sqref="D27">
      <formula1>0</formula1>
    </dataValidation>
    <dataValidation type="whole" operator="greaterThanOrEqual" allowBlank="1" showInputMessage="1" showErrorMessage="1" error="Must be formatted as whole number, greaqter or equal to 0." promptTitle="Entry 4: Less Billable Time" prompt="Green: Enter the number of minutes for meal periods and/or other unbillable time." sqref="D26">
      <formula1>0</formula1>
    </dataValidation>
    <dataValidation type="whole" operator="greaterThanOrEqual" allowBlank="1" showInputMessage="1" showErrorMessage="1" error="Must be formatted as whole number, greaqter or equal to 0." promptTitle="Entry 3: Less Billable Time" prompt="Green: Enter the number of minutes for meal periods and/or other unbillable time." sqref="D25">
      <formula1>0</formula1>
    </dataValidation>
    <dataValidation type="whole" operator="greaterThanOrEqual" allowBlank="1" showInputMessage="1" showErrorMessage="1" error="Must be formatted as whole number, greaqter or equal to 0." promptTitle="Entry 2: Less Billable Time" prompt="Green: Enter the number of minutes for meal periods and/or other unbillable time." sqref="D24">
      <formula1>0</formula1>
    </dataValidation>
    <dataValidation allowBlank="1" showInputMessage="1" showErrorMessage="1" prompt="Non-Editable: Calculation" sqref="M12 M14:M17"/>
    <dataValidation allowBlank="1" showInputMessage="1" showErrorMessage="1" prompt="Green: Enter the name(s) and initials of Provider’s Direct Staff, e.g. Noah Blake (NB)) in this field." sqref="M5"/>
    <dataValidation type="list" allowBlank="1" showInputMessage="1" showErrorMessage="1" prompt="Green: Select or type Yes or No, to attest to the fact that the Individual worked and was paid equivalent to the Ohio minimum wage for work activities." sqref="M79">
      <formula1>$V$5:$V$6</formula1>
    </dataValidation>
    <dataValidation allowBlank="1" showInputMessage="1" showErrorMessage="1" prompt="Green: Enter the name(s) of the OOD Staff or OOD Contractor assigned to manage the case in this field." sqref="M7"/>
    <dataValidation type="list" allowBlank="1" showInputMessage="1" showErrorMessage="1" error="Must either be Mid-Point or Final." prompt="Green: Enter the status of the invoice.  Default setting is Final." sqref="M11">
      <formula1>$O$11:$O$13</formula1>
    </dataValidation>
    <dataValidation allowBlank="1" showInputMessage="1" showErrorMessage="1" prompt="Green: Enter the name(s) of the Provider’s Staff who completed the report, if not the same as the Staff providing the direct service." sqref="M6"/>
    <dataValidation allowBlank="1" showInputMessage="1" showErrorMessage="1" prompt="Green: Enter the name of the Individual receiving the service in this field." sqref="M4"/>
    <dataValidation allowBlank="1" showInputMessage="1" showErrorMessage="1" prompt="Green: Enter the authorization number from the OOD-0020 VR Original Authorization &amp; Billing Form in this field." sqref="M2"/>
    <dataValidation allowBlank="1" showInputMessage="1" showErrorMessage="1" prompt="Green: Enter the Provider's name in this field." sqref="M1"/>
    <dataValidation allowBlank="1" showInputMessage="1" showErrorMessage="1" promptTitle="Entry 1: Interventions" prompt="Green: Provide a detailed description of intervention(s) that the Job Coach used to address the barrier and summarize the effectiveness of the intervention(s)." sqref="N23"/>
    <dataValidation allowBlank="1" showInputMessage="1" showErrorMessage="1" promptTitle="Entry 1: Narrative" prompt="Green: Enter a summary of the contact or description of any areas that Individual had difficulties or did very well (behavior, job task quantity, or job task quality)." sqref="M47 M23"/>
    <dataValidation allowBlank="1" showInputMessage="1" showErrorMessage="1" promptTitle="Entry 1: Staff Initials" prompt="Green: Enter the initials of the person(s) who provided the service in this field." sqref="H23"/>
    <dataValidation type="whole" operator="greaterThanOrEqual" allowBlank="1" showInputMessage="1" showErrorMessage="1" error="Must be formatted as whole number, greaqter or equal to 0." promptTitle="Entry 1: Less Billable Time" prompt="Green: Enter the number of minutes for meal periods and/or other unbillable time." sqref="D23 D72">
      <formula1>0</formula1>
    </dataValidation>
    <dataValidation type="date" allowBlank="1" showInputMessage="1" showErrorMessage="1" error="Must be in MM/DD/YY format." promptTitle="Entry 1: Date" prompt="Green: Date of Service (MM/DD/YY)." sqref="A23 A72">
      <formula1>44470</formula1>
      <formula2>48121</formula2>
    </dataValidation>
    <dataValidation allowBlank="1" showInputMessage="1" showErrorMessage="1" promptTitle="Business/Employer Name" prompt="Green: Enter the name of the business name &amp; location where service was provided in this field." sqref="M19"/>
    <dataValidation allowBlank="1" showInputMessage="1" showErrorMessage="1" promptTitle="Support &amp; Transition Plan)" prompt="Green: Outline any potential barriers to employment and an estimated timeline to implement potential interventions to address the barrier(s). Update the estimated  timeline on when service will be completed and the Individual will be independent." sqref="M21"/>
    <dataValidation allowBlank="1" showInputMessage="1" showErrorMessage="1" promptTitle="Provider's Assessment" prompt="Green: Enter a summary of the Provider's assessment of the Individual and recommendation for next steps , including any concerns or potential barriers to employment." sqref="M76"/>
    <dataValidation allowBlank="1" showInputMessage="1" showErrorMessage="1" promptTitle="Individual's Self-Assessment" prompt="Green: Enter a summary of how the Individual feel they performed during the service, including any concerns or potential barriers to employment." sqref="M75"/>
    <dataValidation allowBlank="1" showInputMessage="1" showErrorMessage="1" promptTitle="Job Task List" prompt="Green: Enter a list of the primary job tasks to be performed by the Individual in this field." sqref="M20"/>
    <dataValidation type="decimal" allowBlank="1" showInputMessage="1" showErrorMessage="1" error="Must be in $0.00 format." prompt="Green: Enter the current VTS rate." sqref="L15">
      <formula1>0</formula1>
      <formula2>5</formula2>
    </dataValidation>
    <dataValidation allowBlank="1" showInputMessage="1" showErrorMessage="1" prompt="Enter the name(s) and initials of Provider’s Direct Staff, e.g. Noah Blake (NB)) in this field." sqref="N5"/>
    <dataValidation allowBlank="1" showInputMessage="1" showErrorMessage="1" prompt="Enter the Provider's name in this field." sqref="N1"/>
    <dataValidation type="list" allowBlank="1" showInputMessage="1" showErrorMessage="1" error="Enter Yes or No, or you may leave the field blank." prompt="Green: Select or type Yes or No, if the case qualifies for the Bilingual Supplement." sqref="L16">
      <formula1>$V$5:$V$6</formula1>
    </dataValidation>
  </dataValidations>
  <pageMargins left="0.25" right="0.25" top="0.75" bottom="0.75" header="0.3" footer="0.3"/>
  <pageSetup orientation="landscape" paperSize="9" scale="56" horizontalDpi="360" verticalDpi="360" r:id="rId1"/>
  <headerFooter alignWithMargins="0">
    <oddHeader>&amp;C&amp;"Arial,Bold"&amp;16Assessment &amp; Work Activities</oddHeader>
  </headerFooter>
</worksheet>
</file>

<file path=xl/worksheets/sheet5.xml><?xml version="1.0" encoding="utf-8"?>
<worksheet xmlns:r="http://schemas.openxmlformats.org/officeDocument/2006/relationships" xmlns="http://schemas.openxmlformats.org/spreadsheetml/2006/main">
  <sheetViews>
    <sheetView workbookViewId="0">
      <selection activeCell="M1" sqref="M1:M7"/>
    </sheetView>
  </sheetViews>
  <sheetFormatPr defaultColWidth="5.7109375" defaultRowHeight="13.5"/>
  <cols>
    <col min="1" max="1" width="13.29" style="1" customWidth="1"/>
    <col min="2" max="2" width="13.29" style="1" customWidth="1"/>
    <col min="3" max="3" width="13.29" style="1" customWidth="1"/>
    <col min="4" max="4" width="8.29" style="1" customWidth="1"/>
    <col min="5" max="5" width="3.43" style="1" customWidth="1"/>
    <col min="6" max="6" width="5.71" style="1" customWidth="1"/>
    <col min="7" max="7" width="6.29" style="1" customWidth="1"/>
    <col min="8" max="8" width="8.71" style="1" customWidth="1"/>
    <col min="9" max="9" width="14.57" style="1" customWidth="1"/>
    <col min="10" max="10" width="15.29" style="1" customWidth="1"/>
    <col min="11" max="11" width="13.71" style="1" customWidth="1"/>
    <col min="12" max="12" width="15.29" style="1" customWidth="1"/>
    <col min="13" max="13" width="55.71" style="1" customWidth="1"/>
    <col min="14" max="14" width="49.71" style="2" customWidth="1"/>
    <col min="15" max="15" width="19.29" style="3" customWidth="1"/>
    <col min="16" max="16" width="3" style="3" customWidth="1"/>
    <col min="17" max="17" width="12.57" style="4" customWidth="1"/>
    <col min="18" max="18" width="28.57" style="154" customWidth="1"/>
    <col min="19" max="19" width="7.57" style="155" customWidth="1"/>
    <col min="20" max="20" width="8.29" style="154" customWidth="1"/>
    <col min="21" max="21" width="34.71" style="155" customWidth="1"/>
    <col min="22" max="22" width="13.57" style="156" customWidth="1"/>
    <col min="23" max="23" width="16.43" style="157" customWidth="1"/>
    <col min="24" max="24" width="10.57" style="157" customWidth="1"/>
    <col min="25" max="25" width="10.43" style="157" customWidth="1"/>
    <col min="26" max="26" width="12.71" style="157" customWidth="1"/>
    <col min="27" max="27" width="11.57" style="157" customWidth="1"/>
    <col min="28" max="28" width="10.29" style="157" customWidth="1"/>
    <col min="29" max="29" width="10.29" style="157" customWidth="1"/>
    <col min="30" max="30" width="1" style="157" customWidth="1"/>
    <col min="31" max="31" width="11.57" style="157" customWidth="1"/>
    <col min="32" max="32" width="11.57" style="157" customWidth="1"/>
    <col min="33" max="33" width="5.71" style="7" customWidth="1"/>
    <col min="34" max="34" width="5.71" style="7" customWidth="1"/>
    <col min="35" max="35" width="5.71" style="7" customWidth="1"/>
    <col min="36" max="36" width="5.71" style="7" customWidth="1"/>
    <col min="37" max="37" width="5.71" style="8" customWidth="1"/>
    <col min="38" max="16384" width="5.7109375" style="1"/>
  </cols>
  <sheetData>
    <row r="1">
      <c r="A1" s="9" t="s">
        <v>0</v>
      </c>
      <c r="B1" s="9"/>
      <c r="C1" s="9"/>
      <c r="D1" s="9"/>
      <c r="E1" s="9"/>
      <c r="F1" s="9"/>
      <c r="G1" s="9"/>
      <c r="H1" s="9"/>
      <c r="I1" s="10"/>
      <c r="J1" s="10"/>
      <c r="K1" s="10"/>
      <c r="L1" s="10"/>
      <c r="M1" s="11" t="s">
        <v>148</v>
      </c>
      <c r="N1" s="12" t="s">
        <v>2</v>
      </c>
      <c r="O1" s="13" t="s">
        <v>3</v>
      </c>
      <c r="P1" s="14"/>
      <c r="R1" s="158" t="s">
        <v>4</v>
      </c>
      <c r="S1" s="159" t="s">
        <v>5</v>
      </c>
      <c r="T1" s="158"/>
      <c r="U1" s="195"/>
      <c r="V1" s="196">
        <v>0.875</v>
      </c>
      <c r="W1" s="197">
        <v>59</v>
      </c>
      <c r="X1" s="197">
        <v>245</v>
      </c>
      <c r="Y1" s="197">
        <v>429</v>
      </c>
      <c r="Z1" s="197">
        <v>256</v>
      </c>
      <c r="AA1" s="197">
        <v>39</v>
      </c>
      <c r="AB1" s="198"/>
    </row>
    <row r="2" ht="15.75" customHeight="1">
      <c r="A2" s="21" t="s">
        <v>6</v>
      </c>
      <c r="B2" s="22"/>
      <c r="C2" s="22"/>
      <c r="D2" s="22"/>
      <c r="E2" s="22"/>
      <c r="F2" s="22"/>
      <c r="G2" s="22"/>
      <c r="H2" s="22"/>
      <c r="I2" s="23"/>
      <c r="J2" s="23"/>
      <c r="K2" s="23"/>
      <c r="L2" s="24"/>
      <c r="M2" s="11">
        <v>1234567</v>
      </c>
      <c r="N2" s="12" t="s">
        <v>2</v>
      </c>
      <c r="O2" s="13" t="s">
        <v>8</v>
      </c>
      <c r="P2" s="14"/>
      <c r="Q2" s="15" t="s">
        <v>5</v>
      </c>
      <c r="R2" s="158" t="s">
        <v>9</v>
      </c>
      <c r="S2" s="159">
        <v>1</v>
      </c>
      <c r="T2" s="158"/>
      <c r="U2" s="195" t="s">
        <v>10</v>
      </c>
      <c r="V2" s="196">
        <v>0.229166666666667</v>
      </c>
      <c r="W2" s="197">
        <v>94</v>
      </c>
      <c r="X2" s="197">
        <v>132.3</v>
      </c>
      <c r="Y2" s="197">
        <v>231.66</v>
      </c>
      <c r="Z2" s="197">
        <v>448</v>
      </c>
      <c r="AA2" s="197">
        <v>56</v>
      </c>
      <c r="AB2" s="198"/>
    </row>
    <row r="3">
      <c r="A3" s="9" t="s">
        <v>17</v>
      </c>
      <c r="B3" s="10"/>
      <c r="C3" s="10"/>
      <c r="D3" s="10"/>
      <c r="E3" s="10"/>
      <c r="F3" s="10"/>
      <c r="G3" s="10"/>
      <c r="H3" s="10"/>
      <c r="I3" s="10"/>
      <c r="J3" s="10"/>
      <c r="K3" s="10"/>
      <c r="L3" s="10"/>
      <c r="M3" s="199" t="s">
        <v>122</v>
      </c>
      <c r="N3" s="12"/>
      <c r="O3" s="13" t="s">
        <v>13</v>
      </c>
      <c r="P3" s="14"/>
      <c r="Q3" s="15" t="s">
        <v>14</v>
      </c>
      <c r="R3" s="158" t="s">
        <v>15</v>
      </c>
      <c r="S3" s="159">
        <v>2</v>
      </c>
      <c r="T3" s="158"/>
      <c r="U3" s="195" t="s">
        <v>16</v>
      </c>
      <c r="V3" s="200"/>
      <c r="W3" s="197">
        <v>163</v>
      </c>
      <c r="X3" s="197">
        <v>100.45</v>
      </c>
      <c r="Y3" s="197">
        <v>175.89</v>
      </c>
      <c r="Z3" s="197"/>
      <c r="AA3" s="197">
        <v>78</v>
      </c>
      <c r="AB3" s="198"/>
    </row>
    <row r="4">
      <c r="A4" s="9" t="s">
        <v>21</v>
      </c>
      <c r="B4" s="9"/>
      <c r="C4" s="9"/>
      <c r="D4" s="9"/>
      <c r="E4" s="9"/>
      <c r="F4" s="9"/>
      <c r="G4" s="9"/>
      <c r="H4" s="9"/>
      <c r="I4" s="10"/>
      <c r="J4" s="10"/>
      <c r="K4" s="10"/>
      <c r="L4" s="10"/>
      <c r="M4" s="11" t="s">
        <v>123</v>
      </c>
      <c r="N4" s="12" t="s">
        <v>2</v>
      </c>
      <c r="P4" s="14"/>
      <c r="Q4" s="28">
        <v>0.9</v>
      </c>
      <c r="R4" s="158" t="s">
        <v>19</v>
      </c>
      <c r="S4" s="159">
        <v>3</v>
      </c>
      <c r="T4" s="158"/>
      <c r="U4" s="195" t="s">
        <v>20</v>
      </c>
      <c r="V4" s="200"/>
      <c r="W4" s="201"/>
      <c r="X4" s="197">
        <v>80.85</v>
      </c>
      <c r="Y4" s="197">
        <v>141.57</v>
      </c>
      <c r="Z4" s="197"/>
      <c r="AA4" s="201"/>
      <c r="AB4" s="198"/>
    </row>
    <row r="5">
      <c r="A5" s="9" t="s">
        <v>26</v>
      </c>
      <c r="B5" s="9"/>
      <c r="C5" s="9"/>
      <c r="D5" s="9"/>
      <c r="E5" s="9"/>
      <c r="F5" s="9"/>
      <c r="G5" s="9"/>
      <c r="H5" s="9"/>
      <c r="I5" s="10"/>
      <c r="J5" s="10"/>
      <c r="K5" s="10"/>
      <c r="L5" s="10"/>
      <c r="M5" s="11" t="s">
        <v>149</v>
      </c>
      <c r="N5" s="12" t="s">
        <v>2</v>
      </c>
      <c r="P5" s="14"/>
      <c r="Q5" s="28">
        <v>0.8</v>
      </c>
      <c r="R5" s="158" t="s">
        <v>23</v>
      </c>
      <c r="S5" s="159">
        <v>4</v>
      </c>
      <c r="T5" s="158"/>
      <c r="U5" s="195" t="s">
        <v>24</v>
      </c>
      <c r="V5" s="200" t="s">
        <v>25</v>
      </c>
      <c r="W5" s="201" t="s">
        <v>150</v>
      </c>
      <c r="X5" s="197" t="s">
        <v>151</v>
      </c>
      <c r="Y5" s="197" t="s">
        <v>152</v>
      </c>
      <c r="Z5" s="197" t="s">
        <v>75</v>
      </c>
      <c r="AA5" s="201" t="s">
        <v>153</v>
      </c>
      <c r="AB5" s="198"/>
    </row>
    <row r="6">
      <c r="A6" s="9" t="s">
        <v>31</v>
      </c>
      <c r="B6" s="10"/>
      <c r="C6" s="10"/>
      <c r="D6" s="10"/>
      <c r="E6" s="10"/>
      <c r="F6" s="10"/>
      <c r="G6" s="10"/>
      <c r="H6" s="10"/>
      <c r="I6" s="10"/>
      <c r="J6" s="10"/>
      <c r="K6" s="10"/>
      <c r="L6" s="10"/>
      <c r="M6" s="11" t="s">
        <v>124</v>
      </c>
      <c r="N6" s="29" t="s">
        <v>2</v>
      </c>
      <c r="P6" s="14"/>
      <c r="Q6" s="28">
        <v>0.7</v>
      </c>
      <c r="R6" s="158" t="s">
        <v>28</v>
      </c>
      <c r="S6" s="161"/>
      <c r="T6" s="158"/>
      <c r="U6" s="195" t="s">
        <v>29</v>
      </c>
      <c r="V6" s="200" t="s">
        <v>30</v>
      </c>
      <c r="W6" s="201"/>
      <c r="X6" s="197"/>
      <c r="Y6" s="197"/>
      <c r="Z6" s="197"/>
      <c r="AA6" s="201"/>
      <c r="AB6" s="198"/>
    </row>
    <row r="7">
      <c r="A7" s="9" t="s">
        <v>39</v>
      </c>
      <c r="B7" s="10"/>
      <c r="C7" s="10"/>
      <c r="D7" s="10"/>
      <c r="E7" s="10"/>
      <c r="F7" s="10"/>
      <c r="G7" s="10"/>
      <c r="H7" s="10"/>
      <c r="I7" s="10"/>
      <c r="J7" s="10"/>
      <c r="K7" s="10"/>
      <c r="L7" s="10"/>
      <c r="M7" s="32" t="s">
        <v>40</v>
      </c>
      <c r="N7" s="29"/>
      <c r="P7" s="14"/>
      <c r="Q7" s="28">
        <v>0.6</v>
      </c>
      <c r="R7" s="163"/>
      <c r="S7" s="162"/>
      <c r="T7" s="163"/>
      <c r="U7" s="195" t="s">
        <v>33</v>
      </c>
      <c r="V7" s="200"/>
      <c r="W7" s="201"/>
      <c r="X7" s="197"/>
      <c r="Y7" s="197"/>
      <c r="Z7" s="197"/>
      <c r="AA7" s="201"/>
      <c r="AB7" s="198"/>
    </row>
    <row r="8" ht="16.5" customHeight="1">
      <c r="A8" s="11" t="s">
        <v>23</v>
      </c>
      <c r="B8" s="11"/>
      <c r="C8" s="11"/>
      <c r="D8" s="11"/>
      <c r="E8" s="11"/>
      <c r="F8" s="11"/>
      <c r="G8" s="11"/>
      <c r="H8" s="11"/>
      <c r="I8" s="33"/>
      <c r="J8" s="33"/>
      <c r="K8" s="33"/>
      <c r="L8" s="33"/>
      <c r="M8" s="34">
        <f>T10</f>
        <v>1845.88</v>
      </c>
      <c r="N8" s="35" t="s">
        <v>2</v>
      </c>
      <c r="O8" s="14"/>
      <c r="P8" s="14"/>
      <c r="Q8" s="28">
        <v>0.5</v>
      </c>
      <c r="R8" s="163">
        <f>COUNTIF(G19:G68,1)*AA1+COUNTIF(G19:G68,2)*AA2+COUNTIF(G19:G68,3)*AA3</f>
        <v>346</v>
      </c>
      <c r="S8" s="162">
        <f>COUNTA(M71:M72,M75,M15:M17)</f>
        <v>6</v>
      </c>
      <c r="T8" s="163">
        <f>IF(S8=6,R8,0)</f>
        <v>346</v>
      </c>
      <c r="U8" s="195" t="s">
        <v>35</v>
      </c>
      <c r="V8" s="200"/>
      <c r="W8" s="197">
        <v>6.4</v>
      </c>
      <c r="X8" s="197"/>
      <c r="Y8" s="197"/>
      <c r="Z8" s="197"/>
      <c r="AA8" s="201"/>
      <c r="AB8" s="198"/>
    </row>
    <row r="9" ht="16.5" customHeight="1">
      <c r="A9" s="36" t="s">
        <v>3</v>
      </c>
      <c r="B9" s="37"/>
      <c r="C9" s="37"/>
      <c r="D9" s="37"/>
      <c r="E9" s="37"/>
      <c r="F9" s="37"/>
      <c r="G9" s="37"/>
      <c r="H9" s="37"/>
      <c r="I9" s="38"/>
      <c r="J9" s="38"/>
      <c r="K9" s="38"/>
      <c r="L9" s="38"/>
      <c r="M9" s="166">
        <f>IF(A9=O2,T7,0)</f>
        <v>0</v>
      </c>
      <c r="N9" s="35" t="s">
        <v>2</v>
      </c>
      <c r="O9" s="14"/>
      <c r="P9" s="14"/>
      <c r="Q9" s="28">
        <v>0.4</v>
      </c>
      <c r="R9" s="163">
        <f>SUMIF(I19:I53,"Service",F19:F53)*L11</f>
        <v>371</v>
      </c>
      <c r="S9" s="162">
        <f>COUNTA(M71:M72,M75,M15:M17)</f>
        <v>6</v>
      </c>
      <c r="T9" s="163">
        <f>IF(S9=6,R9,0)</f>
        <v>371</v>
      </c>
      <c r="U9" s="195" t="s">
        <v>37</v>
      </c>
      <c r="V9" s="200"/>
      <c r="W9" s="197">
        <v>3.46</v>
      </c>
      <c r="X9" s="197"/>
      <c r="Y9" s="197"/>
      <c r="Z9" s="197"/>
      <c r="AA9" s="201"/>
      <c r="AB9" s="198"/>
    </row>
    <row r="10" ht="16.5" customHeight="1">
      <c r="A10" s="9" t="s">
        <v>43</v>
      </c>
      <c r="B10" s="10"/>
      <c r="C10" s="10"/>
      <c r="D10" s="10"/>
      <c r="E10" s="10"/>
      <c r="F10" s="10"/>
      <c r="G10" s="10"/>
      <c r="H10" s="10"/>
      <c r="I10" s="33"/>
      <c r="J10" s="33"/>
      <c r="K10" s="33"/>
      <c r="L10" s="33"/>
      <c r="M10" s="34">
        <f>IF(A8=R1,0,T8)</f>
        <v>346</v>
      </c>
      <c r="N10" s="35" t="s">
        <v>2</v>
      </c>
      <c r="O10" s="14"/>
      <c r="P10" s="14"/>
      <c r="Q10" s="28">
        <v>0.3</v>
      </c>
      <c r="R10" s="163">
        <f>IF(A8="Community Based Assessment",AB69,IF(A8="Job Readiness (Non-School)",AA70,IF(A8="Job Readiness (School)",Y70,IF(A8="On-The-Job Supports",$T$12+$W$69,IF(A8="Work Adjustment",AC69,0)))))</f>
        <v>1845.88</v>
      </c>
      <c r="S10" s="162">
        <f>COUNTA(M71:M72,M75,M15:M17)</f>
        <v>6</v>
      </c>
      <c r="T10" s="163">
        <f>IF(S10=6,R10,0)</f>
        <v>1845.88</v>
      </c>
      <c r="U10" s="195"/>
      <c r="V10" s="200"/>
      <c r="W10" s="197">
        <v>2.62</v>
      </c>
      <c r="X10" s="197"/>
      <c r="Y10" s="197"/>
      <c r="Z10" s="197"/>
      <c r="AA10" s="201"/>
      <c r="AB10" s="198"/>
    </row>
    <row r="11" ht="16.5" customHeight="1">
      <c r="A11" s="40" t="s">
        <v>44</v>
      </c>
      <c r="B11" s="41"/>
      <c r="C11" s="41"/>
      <c r="D11" s="41"/>
      <c r="E11" s="41"/>
      <c r="F11" s="41"/>
      <c r="G11" s="41"/>
      <c r="H11" s="42"/>
      <c r="I11" s="42"/>
      <c r="J11" s="43"/>
      <c r="K11" s="44"/>
      <c r="L11" s="45">
        <v>1</v>
      </c>
      <c r="M11" s="34">
        <f>IF(M75="Yes",T11*L11,0)</f>
        <v>0</v>
      </c>
      <c r="N11" s="35" t="s">
        <v>2</v>
      </c>
      <c r="O11" s="14"/>
      <c r="P11" s="14"/>
      <c r="Q11" s="28">
        <v>0.2</v>
      </c>
      <c r="R11" s="164"/>
      <c r="S11" s="162">
        <f>IF(M75="Yes",COUNTA(M71:M72,M15:M17),0)</f>
        <v>5</v>
      </c>
      <c r="T11" s="158">
        <f>IF(S11=5,K69,0)</f>
        <v>0</v>
      </c>
      <c r="U11" s="195"/>
      <c r="V11" s="200"/>
      <c r="W11" s="197">
        <v>2.11</v>
      </c>
      <c r="X11" s="197"/>
      <c r="Y11" s="197"/>
      <c r="Z11" s="197"/>
      <c r="AA11" s="201"/>
      <c r="AB11" s="198"/>
    </row>
    <row r="12" s="1" customFormat="1" ht="16.5" customHeight="1">
      <c r="A12" s="9" t="s">
        <v>46</v>
      </c>
      <c r="B12" s="9"/>
      <c r="C12" s="9"/>
      <c r="D12" s="9"/>
      <c r="E12" s="9"/>
      <c r="F12" s="9"/>
      <c r="G12" s="10"/>
      <c r="H12" s="33"/>
      <c r="I12" s="33"/>
      <c r="J12" s="33"/>
      <c r="K12" s="33"/>
      <c r="L12" s="47" t="s">
        <v>30</v>
      </c>
      <c r="M12" s="34">
        <f>IF(L12="Yes",(M8+M9)*0.1,0)</f>
        <v>184.588</v>
      </c>
      <c r="N12" s="48" t="s">
        <v>2</v>
      </c>
      <c r="O12" s="14" t="s">
        <v>40</v>
      </c>
      <c r="P12" s="14"/>
      <c r="Q12" s="28">
        <v>0.1</v>
      </c>
      <c r="R12" s="164"/>
      <c r="S12" s="162">
        <f>COUNTA(M71:M72,M75,M15:M17)</f>
        <v>6</v>
      </c>
      <c r="T12" s="163">
        <f>SUMIF(E19:E68,1,F19:F68)*W8+SUMIF(E19:E68,2,F19:F68)*W9+SUMIF(E19:E68,3,F19:F68)*W10+SUMIF(E19:E68,4,F19:F68)*W11</f>
        <v>1765.88</v>
      </c>
      <c r="U12" s="195"/>
      <c r="V12" s="200"/>
      <c r="W12" s="201"/>
      <c r="X12" s="197"/>
      <c r="Y12" s="197"/>
      <c r="Z12" s="197"/>
      <c r="AA12" s="201"/>
      <c r="AB12" s="198"/>
      <c r="AD12" s="167"/>
      <c r="AE12" s="167"/>
      <c r="AF12" s="167"/>
      <c r="AG12" s="14"/>
      <c r="AH12" s="14"/>
      <c r="AI12" s="14"/>
      <c r="AJ12" s="14"/>
      <c r="AK12" s="8"/>
    </row>
    <row r="13" s="1" customFormat="1" ht="16.5" customHeight="1">
      <c r="A13" s="9" t="s">
        <v>47</v>
      </c>
      <c r="B13" s="9"/>
      <c r="C13" s="9"/>
      <c r="D13" s="9"/>
      <c r="E13" s="9"/>
      <c r="F13" s="9"/>
      <c r="G13" s="9"/>
      <c r="H13" s="9"/>
      <c r="I13" s="33"/>
      <c r="J13" s="33"/>
      <c r="K13" s="33"/>
      <c r="L13" s="33"/>
      <c r="M13" s="34">
        <f>SUM(M8:M12)</f>
        <v>2376.468</v>
      </c>
      <c r="N13" s="48" t="s">
        <v>2</v>
      </c>
      <c r="O13" s="14" t="s">
        <v>42</v>
      </c>
      <c r="P13" s="14"/>
      <c r="Q13" s="28">
        <v>0</v>
      </c>
      <c r="R13" s="164"/>
      <c r="V13" s="202"/>
      <c r="W13" s="203"/>
      <c r="X13" s="204"/>
      <c r="Y13" s="204"/>
      <c r="Z13" s="204"/>
      <c r="AA13" s="203"/>
      <c r="AD13" s="167"/>
      <c r="AE13" s="167"/>
      <c r="AF13" s="167"/>
      <c r="AG13" s="14"/>
      <c r="AH13" s="14"/>
      <c r="AI13" s="14"/>
      <c r="AJ13" s="14"/>
      <c r="AK13" s="8"/>
    </row>
    <row r="14" s="1" customFormat="1">
      <c r="A14" s="50" t="s">
        <v>89</v>
      </c>
      <c r="B14" s="51"/>
      <c r="C14" s="51"/>
      <c r="D14" s="51"/>
      <c r="E14" s="51"/>
      <c r="F14" s="51"/>
      <c r="G14" s="51"/>
      <c r="H14" s="51"/>
      <c r="I14" s="51"/>
      <c r="J14" s="51"/>
      <c r="K14" s="51"/>
      <c r="L14" s="51"/>
      <c r="M14" s="51"/>
      <c r="N14" s="52"/>
      <c r="O14" s="14"/>
      <c r="P14" s="14"/>
      <c r="Q14" s="28"/>
      <c r="R14" s="164"/>
      <c r="X14" s="205"/>
      <c r="Y14" s="205"/>
      <c r="Z14" s="205"/>
      <c r="AD14" s="167"/>
      <c r="AE14" s="167"/>
      <c r="AF14" s="167"/>
      <c r="AG14" s="14"/>
      <c r="AH14" s="14"/>
      <c r="AI14" s="14"/>
      <c r="AJ14" s="14"/>
      <c r="AK14" s="8"/>
    </row>
    <row r="15" s="1" customFormat="1">
      <c r="A15" s="9" t="s">
        <v>125</v>
      </c>
      <c r="B15" s="33"/>
      <c r="C15" s="33"/>
      <c r="D15" s="33"/>
      <c r="E15" s="33"/>
      <c r="F15" s="33"/>
      <c r="G15" s="33"/>
      <c r="H15" s="33"/>
      <c r="I15" s="33"/>
      <c r="J15" s="33"/>
      <c r="K15" s="33"/>
      <c r="L15" s="33"/>
      <c r="M15" s="11" t="s">
        <v>154</v>
      </c>
      <c r="N15" s="29" t="s">
        <v>2</v>
      </c>
      <c r="O15" s="14"/>
      <c r="P15" s="14"/>
      <c r="Q15" s="28"/>
      <c r="R15" s="164"/>
      <c r="X15" s="205"/>
      <c r="Y15" s="205"/>
      <c r="Z15" s="205"/>
      <c r="AD15" s="167"/>
      <c r="AE15" s="167"/>
      <c r="AF15" s="167"/>
      <c r="AG15" s="14"/>
      <c r="AH15" s="14"/>
      <c r="AI15" s="14"/>
      <c r="AJ15" s="14"/>
      <c r="AK15" s="8"/>
    </row>
    <row r="16">
      <c r="A16" s="9" t="s">
        <v>50</v>
      </c>
      <c r="B16" s="33"/>
      <c r="C16" s="33"/>
      <c r="D16" s="33"/>
      <c r="E16" s="33"/>
      <c r="F16" s="33"/>
      <c r="G16" s="33"/>
      <c r="H16" s="33"/>
      <c r="I16" s="33"/>
      <c r="J16" s="33"/>
      <c r="K16" s="33"/>
      <c r="L16" s="33"/>
      <c r="M16" s="11" t="s">
        <v>155</v>
      </c>
      <c r="N16" s="29" t="s">
        <v>2</v>
      </c>
      <c r="O16" s="14"/>
      <c r="P16" s="14"/>
      <c r="Q16" s="28"/>
      <c r="R16" s="164"/>
      <c r="X16" s="205"/>
      <c r="Y16" s="205"/>
      <c r="Z16" s="205"/>
      <c r="AK16" s="206"/>
      <c r="BI16" s="54"/>
      <c r="BJ16" s="54"/>
      <c r="BK16" s="54"/>
      <c r="BL16" s="54"/>
    </row>
    <row r="17">
      <c r="A17" s="56" t="s">
        <v>128</v>
      </c>
      <c r="B17" s="56"/>
      <c r="C17" s="56"/>
      <c r="D17" s="56"/>
      <c r="E17" s="56"/>
      <c r="F17" s="56"/>
      <c r="G17" s="56"/>
      <c r="H17" s="56"/>
      <c r="I17" s="56"/>
      <c r="J17" s="56"/>
      <c r="K17" s="56"/>
      <c r="L17" s="56"/>
      <c r="M17" s="11" t="s">
        <v>156</v>
      </c>
      <c r="N17" s="57" t="s">
        <v>2</v>
      </c>
      <c r="O17" s="14"/>
      <c r="P17" s="14"/>
      <c r="R17" s="164"/>
      <c r="S17" s="207"/>
      <c r="T17" s="208"/>
      <c r="U17" s="207"/>
      <c r="V17" s="209"/>
      <c r="W17" s="210"/>
      <c r="X17" s="210"/>
      <c r="Y17" s="210"/>
      <c r="Z17" s="210"/>
      <c r="AA17" s="210"/>
      <c r="AB17" s="210"/>
      <c r="AC17" s="210"/>
      <c r="AK17" s="206"/>
      <c r="BM17" s="54"/>
      <c r="BN17" s="54"/>
      <c r="BO17" s="54"/>
    </row>
    <row r="18" ht="87.75" customHeight="1">
      <c r="A18" s="58" t="s">
        <v>53</v>
      </c>
      <c r="B18" s="58" t="s">
        <v>54</v>
      </c>
      <c r="C18" s="58" t="s">
        <v>55</v>
      </c>
      <c r="D18" s="59" t="s">
        <v>157</v>
      </c>
      <c r="E18" s="59" t="s">
        <v>57</v>
      </c>
      <c r="F18" s="60" t="s">
        <v>58</v>
      </c>
      <c r="G18" s="61" t="s">
        <v>43</v>
      </c>
      <c r="H18" s="59" t="s">
        <v>59</v>
      </c>
      <c r="I18" s="62" t="s">
        <v>60</v>
      </c>
      <c r="J18" s="62" t="s">
        <v>61</v>
      </c>
      <c r="K18" s="62" t="s">
        <v>62</v>
      </c>
      <c r="L18" s="62" t="s">
        <v>63</v>
      </c>
      <c r="M18" s="62" t="s">
        <v>64</v>
      </c>
      <c r="N18" s="211" t="s">
        <v>130</v>
      </c>
      <c r="O18" s="13" t="s">
        <v>2</v>
      </c>
      <c r="R18" s="212"/>
      <c r="S18" s="213" t="s">
        <v>66</v>
      </c>
      <c r="T18" s="214" t="s">
        <v>67</v>
      </c>
      <c r="U18" s="213" t="s">
        <v>68</v>
      </c>
      <c r="V18" s="215" t="s">
        <v>69</v>
      </c>
      <c r="W18" s="214" t="s">
        <v>70</v>
      </c>
      <c r="X18" s="214" t="s">
        <v>71</v>
      </c>
      <c r="Y18" s="214" t="s">
        <v>72</v>
      </c>
      <c r="Z18" s="216" t="s">
        <v>73</v>
      </c>
      <c r="AA18" s="214" t="s">
        <v>74</v>
      </c>
      <c r="AB18" s="214" t="s">
        <v>75</v>
      </c>
      <c r="AC18" s="214" t="s">
        <v>76</v>
      </c>
      <c r="AD18" s="217" t="s">
        <v>77</v>
      </c>
    </row>
    <row r="19" ht="16.5" customHeight="1">
      <c r="A19" s="80">
        <v>44743</v>
      </c>
      <c r="B19" s="69">
        <v>0.375</v>
      </c>
      <c r="C19" s="69">
        <v>0.479166666666667</v>
      </c>
      <c r="D19" s="70">
        <v>0</v>
      </c>
      <c r="E19" s="70">
        <v>1</v>
      </c>
      <c r="F19" s="71">
        <f>IF(P19=12,V19,0)</f>
        <v>0</v>
      </c>
      <c r="G19" s="72">
        <v>1</v>
      </c>
      <c r="H19" s="72"/>
      <c r="I19" s="73" t="s">
        <v>33</v>
      </c>
      <c r="J19" s="74" t="s">
        <v>14</v>
      </c>
      <c r="K19" s="74" t="s">
        <v>14</v>
      </c>
      <c r="L19" s="74" t="s">
        <v>14</v>
      </c>
      <c r="M19" s="11" t="s">
        <v>158</v>
      </c>
      <c r="N19" s="11" t="s">
        <v>159</v>
      </c>
      <c r="O19" s="13" t="s">
        <v>2</v>
      </c>
      <c r="P19" s="13">
        <f>IF(A19="",0,COUNTA(B19:E19,G19:N19))</f>
        <v>11</v>
      </c>
      <c r="R19" s="218"/>
      <c r="S19" s="219">
        <f>IF(OR(B19="",C19=""),0,IF(C19&gt;B19,C19-B19,IF(B19&gt;C19,24-(B19-C19))))</f>
        <v>0.104166666666667</v>
      </c>
      <c r="T19" s="220">
        <f>IF(OR(B19="",C19=""),0,(HOUR(S19)*60)+MINUTE(S19)-D19)</f>
        <v>150</v>
      </c>
      <c r="U19" s="219">
        <f>TIME(0,T19,0)</f>
        <v>0.104166666666667</v>
      </c>
      <c r="V19" s="220">
        <f>(HOUR(U19)*10)+IF(AND(MINUTE(U19)&gt;0,MINUTE(U19)&lt;=6),1,IF(AND(MINUTE(U19)&gt;6,MINUTE(U19)&lt;=12),2,IF(AND(MINUTE(U19)&gt;12,MINUTE(U19)&lt;=18),3,IF(AND(MINUTE(U19)&gt;18,MINUTE(U19)&lt;=24),4,IF(AND(MINUTE(U19)&gt;24,MINUTE(U19)&lt;=30),5,IF(AND(MINUTE(U19)&gt;30,MINUTE(U19)&lt;=36),6,IF(AND(MINUTE(U19)&gt;36,MINUTE(U19)&lt;=42),7,IF(AND(MINUTE(U19)&gt;42,MINUTE(U19)&lt;=48),8,IF(AND(MINUTE(U19)&gt;48,MINUTE(U19)&lt;=54),9,IF(AND(MINUTE(U19)&gt;54,MINUTE(U19)&lt;=60),10,0))))))))))</f>
        <v>25</v>
      </c>
      <c r="W19" s="221">
        <f>IF(OR(B19&gt;=$V$1,B19&lt;$V$2),F19*2,0)</f>
        <v>0</v>
      </c>
      <c r="X19" s="221">
        <f>IF(I19="Service",IF(I19="Service",IF(AND(F19&gt;0,F19&lt;=25),$W$1,0),0))</f>
        <v>0</v>
      </c>
      <c r="Y19" s="221">
        <f>IF(I19="Service",IF(I19="Service",IF(F19&gt;25,$W$2,0),0))</f>
        <v>0</v>
      </c>
      <c r="Z19" s="221">
        <f>IF(I19="Service",IF(I19="Service",IF(AND(F19&gt;0,F19&lt;=40),$W$2,0),0))</f>
        <v>0</v>
      </c>
      <c r="AA19" s="221">
        <f>IF(I19="Service",IF(I19="Service",IF(F19&gt;40,$W$3,0),0))</f>
        <v>0</v>
      </c>
      <c r="AB19" s="222">
        <f>IF(I19="Service",IF(AND(E19=1,F19=0),0,IF(AND(E19=1,F19&lt;=40),$Z$1,IF(AND(E19=1,F19&gt;40),$Z$2,IF(AND(E19=2,F19&lt;=40),$Z$1,IF(AND(E19=2,F19&gt;40),$Z$2,IF(AND(E19=3,F19&lt;=40),$Z$1,IF(AND(E19=3,F19&gt;40),$Z$2,IF(AND(E19=4,F19&lt;=40),$Z$1,IF(AND(E19=4,F19&gt;40),$Z$2,0))))))))))</f>
        <v>0</v>
      </c>
      <c r="AC19" s="223">
        <f>IF(I19="Service",IF(AND(E19=1,F19=0),0,IF(AND(E19=1,F19&lt;=40),$X$1,IF(AND(E19=1,F19&gt;40),$Y$1,IF(AND(E19=2,F19&lt;=40),$X$2,IF(AND(E19=2,F19&gt;40),$Y$2,IF(AND(E19=3,F19&lt;=40),$X$3,IF(AND(E19=3,F19&gt;40),$Y$3,IF(AND(E19=4,F19&lt;=40),$X$4,IF(AND(E19=4,F19&gt;40),$Y$4,0))))))))))</f>
        <v>0</v>
      </c>
      <c r="AD19" s="217"/>
    </row>
    <row r="20" ht="16.5" customHeight="1">
      <c r="A20" s="80">
        <v>44744</v>
      </c>
      <c r="B20" s="69">
        <v>0.375</v>
      </c>
      <c r="C20" s="69">
        <v>0.479861111111111</v>
      </c>
      <c r="D20" s="70">
        <v>0</v>
      </c>
      <c r="E20" s="70">
        <v>1</v>
      </c>
      <c r="F20" s="71">
        <f>IF(P20=12,V20,0)</f>
        <v>26</v>
      </c>
      <c r="G20" s="72">
        <v>2</v>
      </c>
      <c r="H20" s="72" t="s">
        <v>131</v>
      </c>
      <c r="I20" s="73" t="s">
        <v>33</v>
      </c>
      <c r="J20" s="74" t="s">
        <v>14</v>
      </c>
      <c r="K20" s="74" t="s">
        <v>14</v>
      </c>
      <c r="L20" s="74" t="s">
        <v>14</v>
      </c>
      <c r="M20" s="11" t="s">
        <v>158</v>
      </c>
      <c r="N20" s="11" t="s">
        <v>159</v>
      </c>
      <c r="O20" s="13" t="s">
        <v>2</v>
      </c>
      <c r="P20" s="13">
        <f>IF(A20="",0,COUNTA(B20:E20,G20:N20))</f>
        <v>12</v>
      </c>
      <c r="R20" s="212"/>
      <c r="S20" s="219">
        <f>IF(OR(B20="",C20=""),0,IF(C20&gt;B20,C20-B20,IF(B20&gt;C20,24-(B20-C20))))</f>
        <v>0.104861111111111</v>
      </c>
      <c r="T20" s="220">
        <f>IF(OR(B20="",C20=""),0,(HOUR(S20)*60)+MINUTE(S20)-D20)</f>
        <v>151</v>
      </c>
      <c r="U20" s="219">
        <f>TIME(0,T20,0)</f>
        <v>0.104861111111111</v>
      </c>
      <c r="V20" s="220">
        <f>(HOUR(U20)*10)+IF(AND(MINUTE(U20)&gt;0,MINUTE(U20)&lt;=6),1,IF(AND(MINUTE(U20)&gt;6,MINUTE(U20)&lt;=12),2,IF(AND(MINUTE(U20)&gt;12,MINUTE(U20)&lt;=18),3,IF(AND(MINUTE(U20)&gt;18,MINUTE(U20)&lt;=24),4,IF(AND(MINUTE(U20)&gt;24,MINUTE(U20)&lt;=30),5,IF(AND(MINUTE(U20)&gt;30,MINUTE(U20)&lt;=36),6,IF(AND(MINUTE(U20)&gt;36,MINUTE(U20)&lt;=42),7,IF(AND(MINUTE(U20)&gt;42,MINUTE(U20)&lt;=48),8,IF(AND(MINUTE(U20)&gt;48,MINUTE(U20)&lt;=54),9,IF(AND(MINUTE(U20)&gt;54,MINUTE(U20)&lt;=60),10,0))))))))))</f>
        <v>26</v>
      </c>
      <c r="W20" s="221">
        <f>IF(OR(B20&gt;=$V$1,B20&lt;$V$2),F20*2,0)</f>
        <v>0</v>
      </c>
      <c r="X20" s="221">
        <f>IF(I20="Service",IF(I20="Service",IF(AND(F20&gt;0,F20&lt;=25),$W$1,0),0))</f>
        <v>0</v>
      </c>
      <c r="Y20" s="221">
        <f>IF(I20="Service",IF(I20="Service",IF(F20&gt;25,$W$2,0),0))</f>
        <v>94</v>
      </c>
      <c r="Z20" s="221">
        <f>IF(I20="Service",IF(I20="Service",IF(AND(F20&gt;0,F20&lt;=40),$W$2,0),0))</f>
        <v>94</v>
      </c>
      <c r="AA20" s="221">
        <f>IF(I20="Service",IF(I20="Service",IF(F20&gt;40,$W$3,0),0))</f>
        <v>0</v>
      </c>
      <c r="AB20" s="222">
        <f>IF(I20="Service",IF(AND(E20=1,F20=0),0,IF(AND(E20=1,F20&lt;=40),$Z$1,IF(AND(E20=1,F20&gt;40),$Z$2,IF(AND(E20=2,F20&lt;=40),$Z$1,IF(AND(E20=2,F20&gt;40),$Z$2,IF(AND(E20=3,F20&lt;=40),$Z$1,IF(AND(E20=3,F20&gt;40),$Z$2,IF(AND(E20=4,F20&lt;=40),$Z$1,IF(AND(E20=4,F20&gt;40),$Z$2,0))))))))))</f>
        <v>256</v>
      </c>
      <c r="AC20" s="223">
        <f>IF(I20="Service",IF(AND(E20=1,F20=0),0,IF(AND(E20=1,F20&lt;=40),$X$1,IF(AND(E20=1,F20&gt;40),$Y$1,IF(AND(E20=2,F20&lt;=40),$X$2,IF(AND(E20=2,F20&gt;40),$Y$2,IF(AND(E20=3,F20&lt;=40),$X$3,IF(AND(E20=3,F20&gt;40),$Y$3,IF(AND(E20=4,F20&lt;=40),$X$4,IF(AND(E20=4,F20&gt;40),$Y$4,0))))))))))</f>
        <v>245</v>
      </c>
      <c r="AD20" s="217"/>
    </row>
    <row r="21" ht="16.5" customHeight="1">
      <c r="A21" s="80">
        <v>44745</v>
      </c>
      <c r="B21" s="69">
        <v>0.375</v>
      </c>
      <c r="C21" s="69">
        <v>0.541666666666667</v>
      </c>
      <c r="D21" s="70">
        <v>0</v>
      </c>
      <c r="E21" s="70">
        <v>1</v>
      </c>
      <c r="F21" s="71">
        <f>IF(P21=12,V21,0)</f>
        <v>40</v>
      </c>
      <c r="G21" s="72">
        <v>3</v>
      </c>
      <c r="H21" s="72" t="s">
        <v>131</v>
      </c>
      <c r="I21" s="73" t="s">
        <v>33</v>
      </c>
      <c r="J21" s="74" t="s">
        <v>14</v>
      </c>
      <c r="K21" s="74" t="s">
        <v>14</v>
      </c>
      <c r="L21" s="74" t="s">
        <v>14</v>
      </c>
      <c r="M21" s="11" t="s">
        <v>158</v>
      </c>
      <c r="N21" s="11" t="s">
        <v>159</v>
      </c>
      <c r="O21" s="13" t="s">
        <v>2</v>
      </c>
      <c r="P21" s="13">
        <f>IF(A21="",0,COUNTA(B21:E21,G21:N21))</f>
        <v>12</v>
      </c>
      <c r="R21" s="212"/>
      <c r="S21" s="219">
        <f>IF(OR(B21="",C21=""),0,IF(C21&gt;B21,C21-B21,IF(B21&gt;C21,24-(B21-C21))))</f>
        <v>0.166666666666667</v>
      </c>
      <c r="T21" s="220">
        <f>IF(OR(B21="",C21=""),0,(HOUR(S21)*60)+MINUTE(S21)-D21)</f>
        <v>240</v>
      </c>
      <c r="U21" s="219">
        <f>TIME(0,T21,0)</f>
        <v>0.166666666666667</v>
      </c>
      <c r="V21" s="220">
        <f>(HOUR(U21)*10)+IF(AND(MINUTE(U21)&gt;0,MINUTE(U21)&lt;=6),1,IF(AND(MINUTE(U21)&gt;6,MINUTE(U21)&lt;=12),2,IF(AND(MINUTE(U21)&gt;12,MINUTE(U21)&lt;=18),3,IF(AND(MINUTE(U21)&gt;18,MINUTE(U21)&lt;=24),4,IF(AND(MINUTE(U21)&gt;24,MINUTE(U21)&lt;=30),5,IF(AND(MINUTE(U21)&gt;30,MINUTE(U21)&lt;=36),6,IF(AND(MINUTE(U21)&gt;36,MINUTE(U21)&lt;=42),7,IF(AND(MINUTE(U21)&gt;42,MINUTE(U21)&lt;=48),8,IF(AND(MINUTE(U21)&gt;48,MINUTE(U21)&lt;=54),9,IF(AND(MINUTE(U21)&gt;54,MINUTE(U21)&lt;=60),10,0))))))))))</f>
        <v>40</v>
      </c>
      <c r="W21" s="221">
        <f>IF(OR(B21&gt;=$V$1,B21&lt;$V$2),F21*2,0)</f>
        <v>0</v>
      </c>
      <c r="X21" s="221">
        <f>IF(I21="Service",IF(I21="Service",IF(AND(F21&gt;0,F21&lt;=25),$W$1,0),0))</f>
        <v>0</v>
      </c>
      <c r="Y21" s="221">
        <f>IF(I21="Service",IF(I21="Service",IF(F21&gt;25,$W$2,0),0))</f>
        <v>94</v>
      </c>
      <c r="Z21" s="221">
        <f>IF(I21="Service",IF(I21="Service",IF(AND(F21&gt;0,F21&lt;=40),$W$2,0),0))</f>
        <v>94</v>
      </c>
      <c r="AA21" s="221">
        <f>IF(I21="Service",IF(I21="Service",IF(F21&gt;40,$W$3,0),0))</f>
        <v>0</v>
      </c>
      <c r="AB21" s="222">
        <f>IF(I21="Service",IF(AND(E21=1,F21=0),0,IF(AND(E21=1,F21&lt;=40),$Z$1,IF(AND(E21=1,F21&gt;40),$Z$2,IF(AND(E21=2,F21&lt;=40),$Z$1,IF(AND(E21=2,F21&gt;40),$Z$2,IF(AND(E21=3,F21&lt;=40),$Z$1,IF(AND(E21=3,F21&gt;40),$Z$2,IF(AND(E21=4,F21&lt;=40),$Z$1,IF(AND(E21=4,F21&gt;40),$Z$2,0))))))))))</f>
        <v>256</v>
      </c>
      <c r="AC21" s="223">
        <f>IF(I21="Service",IF(AND(E21=1,F21=0),0,IF(AND(E21=1,F21&lt;=40),$X$1,IF(AND(E21=1,F21&gt;40),$Y$1,IF(AND(E21=2,F21&lt;=40),$X$2,IF(AND(E21=2,F21&gt;40),$Y$2,IF(AND(E21=3,F21&lt;=40),$X$3,IF(AND(E21=3,F21&gt;40),$Y$3,IF(AND(E21=4,F21&lt;=40),$X$4,IF(AND(E21=4,F21&gt;40),$Y$4,0))))))))))</f>
        <v>245</v>
      </c>
      <c r="AD21" s="217"/>
    </row>
    <row r="22" ht="16.5" customHeight="1">
      <c r="A22" s="80">
        <v>44746</v>
      </c>
      <c r="B22" s="69">
        <v>0.375</v>
      </c>
      <c r="C22" s="69">
        <v>0.542361111111111</v>
      </c>
      <c r="D22" s="70">
        <v>0</v>
      </c>
      <c r="E22" s="70">
        <v>1</v>
      </c>
      <c r="F22" s="71">
        <f>IF(P22=12,V22,0)</f>
        <v>41</v>
      </c>
      <c r="G22" s="72" t="s">
        <v>5</v>
      </c>
      <c r="H22" s="72" t="s">
        <v>131</v>
      </c>
      <c r="I22" s="73" t="s">
        <v>33</v>
      </c>
      <c r="J22" s="74" t="s">
        <v>14</v>
      </c>
      <c r="K22" s="74" t="s">
        <v>14</v>
      </c>
      <c r="L22" s="74" t="s">
        <v>14</v>
      </c>
      <c r="M22" s="11" t="s">
        <v>158</v>
      </c>
      <c r="N22" s="11" t="s">
        <v>159</v>
      </c>
      <c r="O22" s="13" t="s">
        <v>2</v>
      </c>
      <c r="P22" s="13">
        <f>IF(A22="",0,COUNTA(B22:E22,G22:N22))</f>
        <v>12</v>
      </c>
      <c r="R22" s="212"/>
      <c r="S22" s="219">
        <f>IF(OR(B22="",C22=""),0,IF(C22&gt;B22,C22-B22,IF(B22&gt;C22,24-(B22-C22))))</f>
        <v>0.167361111111111</v>
      </c>
      <c r="T22" s="220">
        <f>IF(OR(B22="",C22=""),0,(HOUR(S22)*60)+MINUTE(S22)-D22)</f>
        <v>241</v>
      </c>
      <c r="U22" s="219">
        <f>TIME(0,T22,0)</f>
        <v>0.167361111111111</v>
      </c>
      <c r="V22" s="220">
        <f>(HOUR(U22)*10)+IF(AND(MINUTE(U22)&gt;0,MINUTE(U22)&lt;=6),1,IF(AND(MINUTE(U22)&gt;6,MINUTE(U22)&lt;=12),2,IF(AND(MINUTE(U22)&gt;12,MINUTE(U22)&lt;=18),3,IF(AND(MINUTE(U22)&gt;18,MINUTE(U22)&lt;=24),4,IF(AND(MINUTE(U22)&gt;24,MINUTE(U22)&lt;=30),5,IF(AND(MINUTE(U22)&gt;30,MINUTE(U22)&lt;=36),6,IF(AND(MINUTE(U22)&gt;36,MINUTE(U22)&lt;=42),7,IF(AND(MINUTE(U22)&gt;42,MINUTE(U22)&lt;=48),8,IF(AND(MINUTE(U22)&gt;48,MINUTE(U22)&lt;=54),9,IF(AND(MINUTE(U22)&gt;54,MINUTE(U22)&lt;=60),10,0))))))))))</f>
        <v>41</v>
      </c>
      <c r="W22" s="221">
        <f>IF(OR(B22&gt;=$V$1,B22&lt;$V$2),F22*2,0)</f>
        <v>0</v>
      </c>
      <c r="X22" s="221">
        <f>IF(I22="Service",IF(I22="Service",IF(AND(F22&gt;0,F22&lt;=25),$W$1,0),0))</f>
        <v>0</v>
      </c>
      <c r="Y22" s="221">
        <f>IF(I22="Service",IF(I22="Service",IF(F22&gt;25,$W$2,0),0))</f>
        <v>94</v>
      </c>
      <c r="Z22" s="221">
        <f>IF(I22="Service",IF(I22="Service",IF(AND(F22&gt;0,F22&lt;=40),$W$2,0),0))</f>
        <v>0</v>
      </c>
      <c r="AA22" s="221">
        <f>IF(I22="Service",IF(I22="Service",IF(F22&gt;40,$W$3,0),0))</f>
        <v>163</v>
      </c>
      <c r="AB22" s="222">
        <f>IF(I22="Service",IF(AND(E22=1,F22=0),0,IF(AND(E22=1,F22&lt;=40),$Z$1,IF(AND(E22=1,F22&gt;40),$Z$2,IF(AND(E22=2,F22&lt;=40),$Z$1,IF(AND(E22=2,F22&gt;40),$Z$2,IF(AND(E22=3,F22&lt;=40),$Z$1,IF(AND(E22=3,F22&gt;40),$Z$2,IF(AND(E22=4,F22&lt;=40),$Z$1,IF(AND(E22=4,F22&gt;40),$Z$2,0))))))))))</f>
        <v>448</v>
      </c>
      <c r="AC22" s="223">
        <f>IF(I22="Service",IF(AND(E22=1,F22=0),0,IF(AND(E22=1,F22&lt;=40),$X$1,IF(AND(E22=1,F22&gt;40),$Y$1,IF(AND(E22=2,F22&lt;=40),$X$2,IF(AND(E22=2,F22&gt;40),$Y$2,IF(AND(E22=3,F22&lt;=40),$X$3,IF(AND(E22=3,F22&gt;40),$Y$3,IF(AND(E22=4,F22&lt;=40),$X$4,IF(AND(E22=4,F22&gt;40),$Y$4,0))))))))))</f>
        <v>429</v>
      </c>
      <c r="AD22" s="224"/>
      <c r="AE22" s="165"/>
      <c r="AF22" s="165"/>
    </row>
    <row r="23" ht="16.5" customHeight="1">
      <c r="A23" s="80">
        <v>44743</v>
      </c>
      <c r="B23" s="69">
        <v>0.375</v>
      </c>
      <c r="C23" s="69">
        <v>0.479166666666667</v>
      </c>
      <c r="D23" s="70">
        <v>0</v>
      </c>
      <c r="E23" s="70">
        <v>2</v>
      </c>
      <c r="F23" s="71">
        <f>IF(P23=12,V23,0)</f>
        <v>25</v>
      </c>
      <c r="G23" s="72" t="s">
        <v>5</v>
      </c>
      <c r="H23" s="72" t="s">
        <v>131</v>
      </c>
      <c r="I23" s="73" t="s">
        <v>33</v>
      </c>
      <c r="J23" s="74" t="s">
        <v>14</v>
      </c>
      <c r="K23" s="74" t="s">
        <v>14</v>
      </c>
      <c r="L23" s="74" t="s">
        <v>14</v>
      </c>
      <c r="M23" s="11" t="s">
        <v>158</v>
      </c>
      <c r="N23" s="11" t="s">
        <v>159</v>
      </c>
      <c r="O23" s="13" t="s">
        <v>2</v>
      </c>
      <c r="P23" s="13">
        <f>IF(A23="",0,COUNTA(B23:E23,G23:N23))</f>
        <v>12</v>
      </c>
      <c r="R23" s="212"/>
      <c r="S23" s="219">
        <f>IF(OR(B23="",C23=""),0,IF(C23&gt;B23,C23-B23,IF(B23&gt;C23,24-(B23-C23))))</f>
        <v>0.104166666666667</v>
      </c>
      <c r="T23" s="220">
        <f>IF(OR(B23="",C23=""),0,(HOUR(S23)*60)+MINUTE(S23)-D23)</f>
        <v>150</v>
      </c>
      <c r="U23" s="219">
        <f>TIME(0,T23,0)</f>
        <v>0.104166666666667</v>
      </c>
      <c r="V23" s="220">
        <f>(HOUR(U23)*10)+IF(AND(MINUTE(U23)&gt;0,MINUTE(U23)&lt;=6),1,IF(AND(MINUTE(U23)&gt;6,MINUTE(U23)&lt;=12),2,IF(AND(MINUTE(U23)&gt;12,MINUTE(U23)&lt;=18),3,IF(AND(MINUTE(U23)&gt;18,MINUTE(U23)&lt;=24),4,IF(AND(MINUTE(U23)&gt;24,MINUTE(U23)&lt;=30),5,IF(AND(MINUTE(U23)&gt;30,MINUTE(U23)&lt;=36),6,IF(AND(MINUTE(U23)&gt;36,MINUTE(U23)&lt;=42),7,IF(AND(MINUTE(U23)&gt;42,MINUTE(U23)&lt;=48),8,IF(AND(MINUTE(U23)&gt;48,MINUTE(U23)&lt;=54),9,IF(AND(MINUTE(U23)&gt;54,MINUTE(U23)&lt;=60),10,0))))))))))</f>
        <v>25</v>
      </c>
      <c r="W23" s="221">
        <f>IF(OR(B23&gt;=$V$1,B23&lt;$V$2),F23*2,0)</f>
        <v>0</v>
      </c>
      <c r="X23" s="221">
        <f>IF(I23="Service",IF(I23="Service",IF(AND(F23&gt;0,F23&lt;=25),$W$1,0),0))</f>
        <v>59</v>
      </c>
      <c r="Y23" s="221">
        <f>IF(I23="Service",IF(I23="Service",IF(F23&gt;25,$W$2,0),0))</f>
        <v>0</v>
      </c>
      <c r="Z23" s="221">
        <f>IF(I23="Service",IF(I23="Service",IF(AND(F23&gt;0,F23&lt;=40),$W$2,0),0))</f>
        <v>94</v>
      </c>
      <c r="AA23" s="221">
        <f>IF(I23="Service",IF(I23="Service",IF(F23&gt;40,$W$3,0),0))</f>
        <v>0</v>
      </c>
      <c r="AB23" s="222">
        <f>IF(I23="Service",IF(AND(E23=1,F23=0),0,IF(AND(E23=1,F23&lt;=40),$Z$1,IF(AND(E23=1,F23&gt;40),$Z$2,IF(AND(E23=2,F23&lt;=40),$Z$1,IF(AND(E23=2,F23&gt;40),$Z$2,IF(AND(E23=3,F23&lt;=40),$Z$1,IF(AND(E23=3,F23&gt;40),$Z$2,IF(AND(E23=4,F23&lt;=40),$Z$1,IF(AND(E23=4,F23&gt;40),$Z$2,0))))))))))</f>
        <v>256</v>
      </c>
      <c r="AC23" s="223">
        <f>IF(I23="Service",IF(AND(E23=1,F23=0),0,IF(AND(E23=1,F23&lt;=40),$X$1,IF(AND(E23=1,F23&gt;40),$Y$1,IF(AND(E23=2,F23&lt;=40),$X$2,IF(AND(E23=2,F23&gt;40),$Y$2,IF(AND(E23=3,F23&lt;=40),$X$3,IF(AND(E23=3,F23&gt;40),$Y$3,IF(AND(E23=4,F23&lt;=40),$X$4,IF(AND(E23=4,F23&gt;40),$Y$4,0))))))))))</f>
        <v>132.3</v>
      </c>
      <c r="AD23" s="224"/>
      <c r="AE23" s="165"/>
      <c r="AF23" s="165"/>
    </row>
    <row r="24" ht="16.5" customHeight="1">
      <c r="A24" s="80">
        <v>44744</v>
      </c>
      <c r="B24" s="69">
        <v>0.375</v>
      </c>
      <c r="C24" s="69">
        <v>0.479861111111111</v>
      </c>
      <c r="D24" s="70">
        <v>0</v>
      </c>
      <c r="E24" s="70">
        <v>2</v>
      </c>
      <c r="F24" s="71">
        <f>IF(P24=12,V24,0)</f>
        <v>26</v>
      </c>
      <c r="G24" s="72" t="s">
        <v>5</v>
      </c>
      <c r="H24" s="72" t="s">
        <v>131</v>
      </c>
      <c r="I24" s="73" t="s">
        <v>33</v>
      </c>
      <c r="J24" s="74" t="s">
        <v>14</v>
      </c>
      <c r="K24" s="74" t="s">
        <v>14</v>
      </c>
      <c r="L24" s="74" t="s">
        <v>14</v>
      </c>
      <c r="M24" s="11" t="s">
        <v>158</v>
      </c>
      <c r="N24" s="11" t="s">
        <v>159</v>
      </c>
      <c r="O24" s="13" t="s">
        <v>2</v>
      </c>
      <c r="P24" s="13">
        <f>IF(A24="",0,COUNTA(B24:E24,G24:N24))</f>
        <v>12</v>
      </c>
      <c r="R24" s="218"/>
      <c r="S24" s="219">
        <f>IF(OR(B24="",C24=""),0,IF(C24&gt;B24,C24-B24,IF(B24&gt;C24,24-(B24-C24))))</f>
        <v>0.104861111111111</v>
      </c>
      <c r="T24" s="220">
        <f>IF(OR(B24="",C24=""),0,(HOUR(S24)*60)+MINUTE(S24)-D24)</f>
        <v>151</v>
      </c>
      <c r="U24" s="219">
        <f>TIME(0,T24,0)</f>
        <v>0.104861111111111</v>
      </c>
      <c r="V24" s="220">
        <f>(HOUR(U24)*10)+IF(AND(MINUTE(U24)&gt;0,MINUTE(U24)&lt;=6),1,IF(AND(MINUTE(U24)&gt;6,MINUTE(U24)&lt;=12),2,IF(AND(MINUTE(U24)&gt;12,MINUTE(U24)&lt;=18),3,IF(AND(MINUTE(U24)&gt;18,MINUTE(U24)&lt;=24),4,IF(AND(MINUTE(U24)&gt;24,MINUTE(U24)&lt;=30),5,IF(AND(MINUTE(U24)&gt;30,MINUTE(U24)&lt;=36),6,IF(AND(MINUTE(U24)&gt;36,MINUTE(U24)&lt;=42),7,IF(AND(MINUTE(U24)&gt;42,MINUTE(U24)&lt;=48),8,IF(AND(MINUTE(U24)&gt;48,MINUTE(U24)&lt;=54),9,IF(AND(MINUTE(U24)&gt;54,MINUTE(U24)&lt;=60),10,0))))))))))</f>
        <v>26</v>
      </c>
      <c r="W24" s="221">
        <f>IF(OR(B24&gt;=$V$1,B24&lt;$V$2),F24*2,0)</f>
        <v>0</v>
      </c>
      <c r="X24" s="221">
        <f>IF(I24="Service",IF(I24="Service",IF(AND(F24&gt;0,F24&lt;=25),$W$1,0),0))</f>
        <v>0</v>
      </c>
      <c r="Y24" s="221">
        <f>IF(I24="Service",IF(I24="Service",IF(F24&gt;25,$W$2,0),0))</f>
        <v>94</v>
      </c>
      <c r="Z24" s="221">
        <f>IF(I24="Service",IF(I24="Service",IF(AND(F24&gt;0,F24&lt;=40),$W$2,0),0))</f>
        <v>94</v>
      </c>
      <c r="AA24" s="221">
        <f>IF(I24="Service",IF(I24="Service",IF(F24&gt;40,$W$3,0),0))</f>
        <v>0</v>
      </c>
      <c r="AB24" s="222">
        <f>IF(I24="Service",IF(AND(E24=1,F24=0),0,IF(AND(E24=1,F24&lt;=40),$Z$1,IF(AND(E24=1,F24&gt;40),$Z$2,IF(AND(E24=2,F24&lt;=40),$Z$1,IF(AND(E24=2,F24&gt;40),$Z$2,IF(AND(E24=3,F24&lt;=40),$Z$1,IF(AND(E24=3,F24&gt;40),$Z$2,IF(AND(E24=4,F24&lt;=40),$Z$1,IF(AND(E24=4,F24&gt;40),$Z$2,0))))))))))</f>
        <v>256</v>
      </c>
      <c r="AC24" s="223">
        <f>IF(I24="Service",IF(AND(E24=1,F24=0),0,IF(AND(E24=1,F24&lt;=40),$X$1,IF(AND(E24=1,F24&gt;40),$Y$1,IF(AND(E24=2,F24&lt;=40),$X$2,IF(AND(E24=2,F24&gt;40),$Y$2,IF(AND(E24=3,F24&lt;=40),$X$3,IF(AND(E24=3,F24&gt;40),$Y$3,IF(AND(E24=4,F24&lt;=40),$X$4,IF(AND(E24=4,F24&gt;40),$Y$4,0))))))))))</f>
        <v>132.3</v>
      </c>
      <c r="AD24" s="217"/>
    </row>
    <row r="25" ht="16.5" customHeight="1">
      <c r="A25" s="80">
        <v>44745</v>
      </c>
      <c r="B25" s="69">
        <v>0.375</v>
      </c>
      <c r="C25" s="69">
        <v>0.541666666666667</v>
      </c>
      <c r="D25" s="70">
        <v>0</v>
      </c>
      <c r="E25" s="70">
        <v>2</v>
      </c>
      <c r="F25" s="71">
        <f>IF(P25=12,V25,0)</f>
        <v>40</v>
      </c>
      <c r="G25" s="72" t="s">
        <v>5</v>
      </c>
      <c r="H25" s="72" t="s">
        <v>131</v>
      </c>
      <c r="I25" s="73" t="s">
        <v>33</v>
      </c>
      <c r="J25" s="74" t="s">
        <v>14</v>
      </c>
      <c r="K25" s="74" t="s">
        <v>14</v>
      </c>
      <c r="L25" s="74" t="s">
        <v>14</v>
      </c>
      <c r="M25" s="11" t="s">
        <v>158</v>
      </c>
      <c r="N25" s="11" t="s">
        <v>159</v>
      </c>
      <c r="O25" s="13" t="s">
        <v>2</v>
      </c>
      <c r="P25" s="13">
        <f>IF(A25="",0,COUNTA(B25:E25,G25:N25))</f>
        <v>12</v>
      </c>
      <c r="R25" s="212"/>
      <c r="S25" s="219">
        <f>IF(OR(B25="",C25=""),0,IF(C25&gt;B25,C25-B25,IF(B25&gt;C25,24-(B25-C25))))</f>
        <v>0.166666666666667</v>
      </c>
      <c r="T25" s="220">
        <f>IF(OR(B25="",C25=""),0,(HOUR(S25)*60)+MINUTE(S25)-D25)</f>
        <v>240</v>
      </c>
      <c r="U25" s="219">
        <f>TIME(0,T25,0)</f>
        <v>0.166666666666667</v>
      </c>
      <c r="V25" s="220">
        <f>(HOUR(U25)*10)+IF(AND(MINUTE(U25)&gt;0,MINUTE(U25)&lt;=6),1,IF(AND(MINUTE(U25)&gt;6,MINUTE(U25)&lt;=12),2,IF(AND(MINUTE(U25)&gt;12,MINUTE(U25)&lt;=18),3,IF(AND(MINUTE(U25)&gt;18,MINUTE(U25)&lt;=24),4,IF(AND(MINUTE(U25)&gt;24,MINUTE(U25)&lt;=30),5,IF(AND(MINUTE(U25)&gt;30,MINUTE(U25)&lt;=36),6,IF(AND(MINUTE(U25)&gt;36,MINUTE(U25)&lt;=42),7,IF(AND(MINUTE(U25)&gt;42,MINUTE(U25)&lt;=48),8,IF(AND(MINUTE(U25)&gt;48,MINUTE(U25)&lt;=54),9,IF(AND(MINUTE(U25)&gt;54,MINUTE(U25)&lt;=60),10,0))))))))))</f>
        <v>40</v>
      </c>
      <c r="W25" s="221">
        <f>IF(OR(B25&gt;=$V$1,B25&lt;$V$2),F25*2,0)</f>
        <v>0</v>
      </c>
      <c r="X25" s="221">
        <f>IF(I25="Service",IF(I25="Service",IF(AND(F25&gt;0,F25&lt;=25),$W$1,0),0))</f>
        <v>0</v>
      </c>
      <c r="Y25" s="221">
        <f>IF(I25="Service",IF(I25="Service",IF(F25&gt;25,$W$2,0),0))</f>
        <v>94</v>
      </c>
      <c r="Z25" s="221">
        <f>IF(I25="Service",IF(I25="Service",IF(AND(F25&gt;0,F25&lt;=40),$W$2,0),0))</f>
        <v>94</v>
      </c>
      <c r="AA25" s="221">
        <f>IF(I25="Service",IF(I25="Service",IF(F25&gt;40,$W$3,0),0))</f>
        <v>0</v>
      </c>
      <c r="AB25" s="222">
        <f>IF(I25="Service",IF(AND(E25=1,F25=0),0,IF(AND(E25=1,F25&lt;=40),$Z$1,IF(AND(E25=1,F25&gt;40),$Z$2,IF(AND(E25=2,F25&lt;=40),$Z$1,IF(AND(E25=2,F25&gt;40),$Z$2,IF(AND(E25=3,F25&lt;=40),$Z$1,IF(AND(E25=3,F25&gt;40),$Z$2,IF(AND(E25=4,F25&lt;=40),$Z$1,IF(AND(E25=4,F25&gt;40),$Z$2,0))))))))))</f>
        <v>256</v>
      </c>
      <c r="AC25" s="223">
        <f>IF(I25="Service",IF(AND(E25=1,F25=0),0,IF(AND(E25=1,F25&lt;=40),$X$1,IF(AND(E25=1,F25&gt;40),$Y$1,IF(AND(E25=2,F25&lt;=40),$X$2,IF(AND(E25=2,F25&gt;40),$Y$2,IF(AND(E25=3,F25&lt;=40),$X$3,IF(AND(E25=3,F25&gt;40),$Y$3,IF(AND(E25=4,F25&lt;=40),$X$4,IF(AND(E25=4,F25&gt;40),$Y$4,0))))))))))</f>
        <v>132.3</v>
      </c>
      <c r="AD25" s="217"/>
    </row>
    <row r="26" ht="16.5" customHeight="1">
      <c r="A26" s="80">
        <v>44746</v>
      </c>
      <c r="B26" s="69">
        <v>0.375</v>
      </c>
      <c r="C26" s="69">
        <v>0.542361111111111</v>
      </c>
      <c r="D26" s="70">
        <v>0</v>
      </c>
      <c r="E26" s="70">
        <v>2</v>
      </c>
      <c r="F26" s="71">
        <f>IF(P26=12,V26,0)</f>
        <v>41</v>
      </c>
      <c r="G26" s="72" t="s">
        <v>5</v>
      </c>
      <c r="H26" s="72" t="s">
        <v>131</v>
      </c>
      <c r="I26" s="73" t="s">
        <v>33</v>
      </c>
      <c r="J26" s="74" t="s">
        <v>14</v>
      </c>
      <c r="K26" s="74" t="s">
        <v>14</v>
      </c>
      <c r="L26" s="74" t="s">
        <v>14</v>
      </c>
      <c r="M26" s="11" t="s">
        <v>158</v>
      </c>
      <c r="N26" s="11" t="s">
        <v>159</v>
      </c>
      <c r="O26" s="13" t="s">
        <v>2</v>
      </c>
      <c r="P26" s="13">
        <f>IF(A26="",0,COUNTA(B26:E26,G26:N26))</f>
        <v>12</v>
      </c>
      <c r="R26" s="212"/>
      <c r="S26" s="219">
        <f>IF(OR(B26="",C26=""),0,IF(C26&gt;B26,C26-B26,IF(B26&gt;C26,24-(B26-C26))))</f>
        <v>0.167361111111111</v>
      </c>
      <c r="T26" s="220">
        <f>IF(OR(B26="",C26=""),0,(HOUR(S26)*60)+MINUTE(S26)-D26)</f>
        <v>241</v>
      </c>
      <c r="U26" s="219">
        <f>TIME(0,T26,0)</f>
        <v>0.167361111111111</v>
      </c>
      <c r="V26" s="220">
        <f>(HOUR(U26)*10)+IF(AND(MINUTE(U26)&gt;0,MINUTE(U26)&lt;=6),1,IF(AND(MINUTE(U26)&gt;6,MINUTE(U26)&lt;=12),2,IF(AND(MINUTE(U26)&gt;12,MINUTE(U26)&lt;=18),3,IF(AND(MINUTE(U26)&gt;18,MINUTE(U26)&lt;=24),4,IF(AND(MINUTE(U26)&gt;24,MINUTE(U26)&lt;=30),5,IF(AND(MINUTE(U26)&gt;30,MINUTE(U26)&lt;=36),6,IF(AND(MINUTE(U26)&gt;36,MINUTE(U26)&lt;=42),7,IF(AND(MINUTE(U26)&gt;42,MINUTE(U26)&lt;=48),8,IF(AND(MINUTE(U26)&gt;48,MINUTE(U26)&lt;=54),9,IF(AND(MINUTE(U26)&gt;54,MINUTE(U26)&lt;=60),10,0))))))))))</f>
        <v>41</v>
      </c>
      <c r="W26" s="221">
        <f>IF(OR(B26&gt;=$V$1,B26&lt;$V$2),F26*2,0)</f>
        <v>0</v>
      </c>
      <c r="X26" s="221">
        <f>IF(I26="Service",IF(I26="Service",IF(AND(F26&gt;0,F26&lt;=25),$W$1,0),0))</f>
        <v>0</v>
      </c>
      <c r="Y26" s="221">
        <f>IF(I26="Service",IF(I26="Service",IF(F26&gt;25,$W$2,0),0))</f>
        <v>94</v>
      </c>
      <c r="Z26" s="221">
        <f>IF(I26="Service",IF(I26="Service",IF(AND(F26&gt;0,F26&lt;=40),$W$2,0),0))</f>
        <v>0</v>
      </c>
      <c r="AA26" s="221">
        <f>IF(I26="Service",IF(I26="Service",IF(F26&gt;40,$W$3,0),0))</f>
        <v>163</v>
      </c>
      <c r="AB26" s="222">
        <f>IF(I26="Service",IF(AND(E26=1,F26=0),0,IF(AND(E26=1,F26&lt;=40),$Z$1,IF(AND(E26=1,F26&gt;40),$Z$2,IF(AND(E26=2,F26&lt;=40),$Z$1,IF(AND(E26=2,F26&gt;40),$Z$2,IF(AND(E26=3,F26&lt;=40),$Z$1,IF(AND(E26=3,F26&gt;40),$Z$2,IF(AND(E26=4,F26&lt;=40),$Z$1,IF(AND(E26=4,F26&gt;40),$Z$2,0))))))))))</f>
        <v>448</v>
      </c>
      <c r="AC26" s="223">
        <f>IF(I26="Service",IF(AND(E26=1,F26=0),0,IF(AND(E26=1,F26&lt;=40),$X$1,IF(AND(E26=1,F26&gt;40),$Y$1,IF(AND(E26=2,F26&lt;=40),$X$2,IF(AND(E26=2,F26&gt;40),$Y$2,IF(AND(E26=3,F26&lt;=40),$X$3,IF(AND(E26=3,F26&gt;40),$Y$3,IF(AND(E26=4,F26&lt;=40),$X$4,IF(AND(E26=4,F26&gt;40),$Y$4,0))))))))))</f>
        <v>231.66</v>
      </c>
      <c r="AD26" s="217"/>
    </row>
    <row r="27" ht="16.5" customHeight="1">
      <c r="A27" s="80">
        <v>44743</v>
      </c>
      <c r="B27" s="69">
        <v>0.375</v>
      </c>
      <c r="C27" s="69">
        <v>0.479166666666667</v>
      </c>
      <c r="D27" s="70">
        <v>0</v>
      </c>
      <c r="E27" s="70">
        <v>3</v>
      </c>
      <c r="F27" s="71">
        <f>IF(P27=12,V27,0)</f>
        <v>25</v>
      </c>
      <c r="G27" s="72" t="s">
        <v>5</v>
      </c>
      <c r="H27" s="72" t="s">
        <v>131</v>
      </c>
      <c r="I27" s="73" t="s">
        <v>33</v>
      </c>
      <c r="J27" s="74" t="s">
        <v>14</v>
      </c>
      <c r="K27" s="74" t="s">
        <v>14</v>
      </c>
      <c r="L27" s="74" t="s">
        <v>14</v>
      </c>
      <c r="M27" s="11" t="s">
        <v>158</v>
      </c>
      <c r="N27" s="11" t="s">
        <v>159</v>
      </c>
      <c r="O27" s="13" t="s">
        <v>2</v>
      </c>
      <c r="P27" s="13">
        <f>IF(A27="",0,COUNTA(B27:E27,G27:N27))</f>
        <v>12</v>
      </c>
      <c r="R27" s="212"/>
      <c r="S27" s="219">
        <f>IF(OR(B27="",C27=""),0,IF(C27&gt;B27,C27-B27,IF(B27&gt;C27,24-(B27-C27))))</f>
        <v>0.104166666666667</v>
      </c>
      <c r="T27" s="220">
        <f>IF(OR(B27="",C27=""),0,(HOUR(S27)*60)+MINUTE(S27)-D27)</f>
        <v>150</v>
      </c>
      <c r="U27" s="219">
        <f>TIME(0,T27,0)</f>
        <v>0.104166666666667</v>
      </c>
      <c r="V27" s="220">
        <f>(HOUR(U27)*10)+IF(AND(MINUTE(U27)&gt;0,MINUTE(U27)&lt;=6),1,IF(AND(MINUTE(U27)&gt;6,MINUTE(U27)&lt;=12),2,IF(AND(MINUTE(U27)&gt;12,MINUTE(U27)&lt;=18),3,IF(AND(MINUTE(U27)&gt;18,MINUTE(U27)&lt;=24),4,IF(AND(MINUTE(U27)&gt;24,MINUTE(U27)&lt;=30),5,IF(AND(MINUTE(U27)&gt;30,MINUTE(U27)&lt;=36),6,IF(AND(MINUTE(U27)&gt;36,MINUTE(U27)&lt;=42),7,IF(AND(MINUTE(U27)&gt;42,MINUTE(U27)&lt;=48),8,IF(AND(MINUTE(U27)&gt;48,MINUTE(U27)&lt;=54),9,IF(AND(MINUTE(U27)&gt;54,MINUTE(U27)&lt;=60),10,0))))))))))</f>
        <v>25</v>
      </c>
      <c r="W27" s="221">
        <f>IF(OR(B27&gt;=$V$1,B27&lt;$V$2),F27*2,0)</f>
        <v>0</v>
      </c>
      <c r="X27" s="221">
        <f>IF(I27="Service",IF(I27="Service",IF(AND(F27&gt;0,F27&lt;=25),$W$1,0),0))</f>
        <v>59</v>
      </c>
      <c r="Y27" s="221">
        <f>IF(I27="Service",IF(I27="Service",IF(F27&gt;25,$W$2,0),0))</f>
        <v>0</v>
      </c>
      <c r="Z27" s="221">
        <f>IF(I27="Service",IF(I27="Service",IF(AND(F27&gt;0,F27&lt;=40),$W$2,0),0))</f>
        <v>94</v>
      </c>
      <c r="AA27" s="221">
        <f>IF(I27="Service",IF(I27="Service",IF(F27&gt;40,$W$3,0),0))</f>
        <v>0</v>
      </c>
      <c r="AB27" s="222">
        <f>IF(I27="Service",IF(AND(E27=1,F27=0),0,IF(AND(E27=1,F27&lt;=40),$Z$1,IF(AND(E27=1,F27&gt;40),$Z$2,IF(AND(E27=2,F27&lt;=40),$Z$1,IF(AND(E27=2,F27&gt;40),$Z$2,IF(AND(E27=3,F27&lt;=40),$Z$1,IF(AND(E27=3,F27&gt;40),$Z$2,IF(AND(E27=4,F27&lt;=40),$Z$1,IF(AND(E27=4,F27&gt;40),$Z$2,0))))))))))</f>
        <v>256</v>
      </c>
      <c r="AC27" s="223">
        <f>IF(I27="Service",IF(AND(E27=1,F27=0),0,IF(AND(E27=1,F27&lt;=40),$X$1,IF(AND(E27=1,F27&gt;40),$Y$1,IF(AND(E27=2,F27&lt;=40),$X$2,IF(AND(E27=2,F27&gt;40),$Y$2,IF(AND(E27=3,F27&lt;=40),$X$3,IF(AND(E27=3,F27&gt;40),$Y$3,IF(AND(E27=4,F27&lt;=40),$X$4,IF(AND(E27=4,F27&gt;40),$Y$4,0))))))))))</f>
        <v>100.45</v>
      </c>
      <c r="AD27" s="224"/>
      <c r="AE27" s="165"/>
      <c r="AF27" s="165"/>
    </row>
    <row r="28" ht="16.5" customHeight="1">
      <c r="A28" s="80">
        <v>44744</v>
      </c>
      <c r="B28" s="69">
        <v>0.375</v>
      </c>
      <c r="C28" s="69">
        <v>0.479861111111111</v>
      </c>
      <c r="D28" s="70">
        <v>0</v>
      </c>
      <c r="E28" s="70">
        <v>3</v>
      </c>
      <c r="F28" s="71">
        <f>IF(P28=12,V28,0)</f>
        <v>26</v>
      </c>
      <c r="G28" s="72" t="s">
        <v>5</v>
      </c>
      <c r="H28" s="72" t="s">
        <v>131</v>
      </c>
      <c r="I28" s="73" t="s">
        <v>33</v>
      </c>
      <c r="J28" s="74" t="s">
        <v>14</v>
      </c>
      <c r="K28" s="74" t="s">
        <v>14</v>
      </c>
      <c r="L28" s="74" t="s">
        <v>14</v>
      </c>
      <c r="M28" s="11" t="s">
        <v>158</v>
      </c>
      <c r="N28" s="11" t="s">
        <v>159</v>
      </c>
      <c r="O28" s="13" t="s">
        <v>2</v>
      </c>
      <c r="P28" s="13">
        <f>IF(A28="",0,COUNTA(B28:E28,G28:N28))</f>
        <v>12</v>
      </c>
      <c r="R28" s="212"/>
      <c r="S28" s="219">
        <f>IF(OR(B28="",C28=""),0,IF(C28&gt;B28,C28-B28,IF(B28&gt;C28,24-(B28-C28))))</f>
        <v>0.104861111111111</v>
      </c>
      <c r="T28" s="220">
        <f>IF(OR(B28="",C28=""),0,(HOUR(S28)*60)+MINUTE(S28)-D28)</f>
        <v>151</v>
      </c>
      <c r="U28" s="219">
        <f>TIME(0,T28,0)</f>
        <v>0.104861111111111</v>
      </c>
      <c r="V28" s="220">
        <f>(HOUR(U28)*10)+IF(AND(MINUTE(U28)&gt;0,MINUTE(U28)&lt;=6),1,IF(AND(MINUTE(U28)&gt;6,MINUTE(U28)&lt;=12),2,IF(AND(MINUTE(U28)&gt;12,MINUTE(U28)&lt;=18),3,IF(AND(MINUTE(U28)&gt;18,MINUTE(U28)&lt;=24),4,IF(AND(MINUTE(U28)&gt;24,MINUTE(U28)&lt;=30),5,IF(AND(MINUTE(U28)&gt;30,MINUTE(U28)&lt;=36),6,IF(AND(MINUTE(U28)&gt;36,MINUTE(U28)&lt;=42),7,IF(AND(MINUTE(U28)&gt;42,MINUTE(U28)&lt;=48),8,IF(AND(MINUTE(U28)&gt;48,MINUTE(U28)&lt;=54),9,IF(AND(MINUTE(U28)&gt;54,MINUTE(U28)&lt;=60),10,0))))))))))</f>
        <v>26</v>
      </c>
      <c r="W28" s="221">
        <f>IF(OR(B28&gt;=$V$1,B28&lt;$V$2),F28*2,0)</f>
        <v>0</v>
      </c>
      <c r="X28" s="221">
        <f>IF(I28="Service",IF(I28="Service",IF(AND(F28&gt;0,F28&lt;=25),$W$1,0),0))</f>
        <v>0</v>
      </c>
      <c r="Y28" s="221">
        <f>IF(I28="Service",IF(I28="Service",IF(F28&gt;25,$W$2,0),0))</f>
        <v>94</v>
      </c>
      <c r="Z28" s="221">
        <f>IF(I28="Service",IF(I28="Service",IF(AND(F28&gt;0,F28&lt;=40),$W$2,0),0))</f>
        <v>94</v>
      </c>
      <c r="AA28" s="221">
        <f>IF(I28="Service",IF(I28="Service",IF(F28&gt;40,$W$3,0),0))</f>
        <v>0</v>
      </c>
      <c r="AB28" s="222">
        <f>IF(I28="Service",IF(AND(E28=1,F28=0),0,IF(AND(E28=1,F28&lt;=40),$Z$1,IF(AND(E28=1,F28&gt;40),$Z$2,IF(AND(E28=2,F28&lt;=40),$Z$1,IF(AND(E28=2,F28&gt;40),$Z$2,IF(AND(E28=3,F28&lt;=40),$Z$1,IF(AND(E28=3,F28&gt;40),$Z$2,IF(AND(E28=4,F28&lt;=40),$Z$1,IF(AND(E28=4,F28&gt;40),$Z$2,0))))))))))</f>
        <v>256</v>
      </c>
      <c r="AC28" s="223">
        <f>IF(I28="Service",IF(AND(E28=1,F28=0),0,IF(AND(E28=1,F28&lt;=40),$X$1,IF(AND(E28=1,F28&gt;40),$Y$1,IF(AND(E28=2,F28&lt;=40),$X$2,IF(AND(E28=2,F28&gt;40),$Y$2,IF(AND(E28=3,F28&lt;=40),$X$3,IF(AND(E28=3,F28&gt;40),$Y$3,IF(AND(E28=4,F28&lt;=40),$X$4,IF(AND(E28=4,F28&gt;40),$Y$4,0))))))))))</f>
        <v>100.45</v>
      </c>
      <c r="AD28" s="224"/>
      <c r="AE28" s="165"/>
      <c r="AF28" s="165"/>
    </row>
    <row r="29" ht="16.5" customHeight="1">
      <c r="A29" s="80">
        <v>44745</v>
      </c>
      <c r="B29" s="69">
        <v>0.375</v>
      </c>
      <c r="C29" s="69">
        <v>0.541666666666667</v>
      </c>
      <c r="D29" s="70">
        <v>0</v>
      </c>
      <c r="E29" s="70">
        <v>3</v>
      </c>
      <c r="F29" s="71">
        <f>IF(P29=12,V29,0)</f>
        <v>40</v>
      </c>
      <c r="G29" s="72" t="s">
        <v>5</v>
      </c>
      <c r="H29" s="72" t="s">
        <v>131</v>
      </c>
      <c r="I29" s="73" t="s">
        <v>33</v>
      </c>
      <c r="J29" s="74" t="s">
        <v>14</v>
      </c>
      <c r="K29" s="74" t="s">
        <v>14</v>
      </c>
      <c r="L29" s="74" t="s">
        <v>14</v>
      </c>
      <c r="M29" s="11" t="s">
        <v>158</v>
      </c>
      <c r="N29" s="11" t="s">
        <v>159</v>
      </c>
      <c r="O29" s="13" t="s">
        <v>2</v>
      </c>
      <c r="P29" s="13">
        <f>IF(A29="",0,COUNTA(B29:E29,G29:N29))</f>
        <v>12</v>
      </c>
      <c r="R29" s="218"/>
      <c r="S29" s="219">
        <f>IF(OR(B29="",C29=""),0,IF(C29&gt;B29,C29-B29,IF(B29&gt;C29,24-(B29-C29))))</f>
        <v>0.166666666666667</v>
      </c>
      <c r="T29" s="220">
        <f>IF(OR(B29="",C29=""),0,(HOUR(S29)*60)+MINUTE(S29)-D29)</f>
        <v>240</v>
      </c>
      <c r="U29" s="219">
        <f>TIME(0,T29,0)</f>
        <v>0.166666666666667</v>
      </c>
      <c r="V29" s="220">
        <f>(HOUR(U29)*10)+IF(AND(MINUTE(U29)&gt;0,MINUTE(U29)&lt;=6),1,IF(AND(MINUTE(U29)&gt;6,MINUTE(U29)&lt;=12),2,IF(AND(MINUTE(U29)&gt;12,MINUTE(U29)&lt;=18),3,IF(AND(MINUTE(U29)&gt;18,MINUTE(U29)&lt;=24),4,IF(AND(MINUTE(U29)&gt;24,MINUTE(U29)&lt;=30),5,IF(AND(MINUTE(U29)&gt;30,MINUTE(U29)&lt;=36),6,IF(AND(MINUTE(U29)&gt;36,MINUTE(U29)&lt;=42),7,IF(AND(MINUTE(U29)&gt;42,MINUTE(U29)&lt;=48),8,IF(AND(MINUTE(U29)&gt;48,MINUTE(U29)&lt;=54),9,IF(AND(MINUTE(U29)&gt;54,MINUTE(U29)&lt;=60),10,0))))))))))</f>
        <v>40</v>
      </c>
      <c r="W29" s="221">
        <f>IF(OR(B29&gt;=$V$1,B29&lt;$V$2),F29*2,0)</f>
        <v>0</v>
      </c>
      <c r="X29" s="221">
        <f>IF(I29="Service",IF(I29="Service",IF(AND(F29&gt;0,F29&lt;=25),$W$1,0),0))</f>
        <v>0</v>
      </c>
      <c r="Y29" s="221">
        <f>IF(I29="Service",IF(I29="Service",IF(F29&gt;25,$W$2,0),0))</f>
        <v>94</v>
      </c>
      <c r="Z29" s="221">
        <f>IF(I29="Service",IF(I29="Service",IF(AND(F29&gt;0,F29&lt;=40),$W$2,0),0))</f>
        <v>94</v>
      </c>
      <c r="AA29" s="221">
        <f>IF(I29="Service",IF(I29="Service",IF(F29&gt;40,$W$3,0),0))</f>
        <v>0</v>
      </c>
      <c r="AB29" s="222">
        <f>IF(I29="Service",IF(AND(E29=1,F29=0),0,IF(AND(E29=1,F29&lt;=40),$Z$1,IF(AND(E29=1,F29&gt;40),$Z$2,IF(AND(E29=2,F29&lt;=40),$Z$1,IF(AND(E29=2,F29&gt;40),$Z$2,IF(AND(E29=3,F29&lt;=40),$Z$1,IF(AND(E29=3,F29&gt;40),$Z$2,IF(AND(E29=4,F29&lt;=40),$Z$1,IF(AND(E29=4,F29&gt;40),$Z$2,0))))))))))</f>
        <v>256</v>
      </c>
      <c r="AC29" s="223">
        <f>IF(I29="Service",IF(AND(E29=1,F29=0),0,IF(AND(E29=1,F29&lt;=40),$X$1,IF(AND(E29=1,F29&gt;40),$Y$1,IF(AND(E29=2,F29&lt;=40),$X$2,IF(AND(E29=2,F29&gt;40),$Y$2,IF(AND(E29=3,F29&lt;=40),$X$3,IF(AND(E29=3,F29&gt;40),$Y$3,IF(AND(E29=4,F29&lt;=40),$X$4,IF(AND(E29=4,F29&gt;40),$Y$4,0))))))))))</f>
        <v>100.45</v>
      </c>
      <c r="AD29" s="217"/>
    </row>
    <row r="30" ht="16.5" customHeight="1">
      <c r="A30" s="80">
        <v>44746</v>
      </c>
      <c r="B30" s="69">
        <v>0.375</v>
      </c>
      <c r="C30" s="69">
        <v>0.542361111111111</v>
      </c>
      <c r="D30" s="70">
        <v>0</v>
      </c>
      <c r="E30" s="70">
        <v>3</v>
      </c>
      <c r="F30" s="71">
        <f>IF(P30=12,V30,0)</f>
        <v>41</v>
      </c>
      <c r="G30" s="72" t="s">
        <v>5</v>
      </c>
      <c r="H30" s="72" t="s">
        <v>131</v>
      </c>
      <c r="I30" s="73" t="s">
        <v>33</v>
      </c>
      <c r="J30" s="74" t="s">
        <v>14</v>
      </c>
      <c r="K30" s="74" t="s">
        <v>14</v>
      </c>
      <c r="L30" s="74" t="s">
        <v>14</v>
      </c>
      <c r="M30" s="11" t="s">
        <v>158</v>
      </c>
      <c r="N30" s="11" t="s">
        <v>159</v>
      </c>
      <c r="O30" s="13" t="s">
        <v>2</v>
      </c>
      <c r="P30" s="13">
        <f>IF(A30="",0,COUNTA(B30:E30,G30:N30))</f>
        <v>12</v>
      </c>
      <c r="R30" s="212"/>
      <c r="S30" s="219">
        <f>IF(OR(B30="",C30=""),0,IF(C30&gt;B30,C30-B30,IF(B30&gt;C30,24-(B30-C30))))</f>
        <v>0.167361111111111</v>
      </c>
      <c r="T30" s="220">
        <f>IF(OR(B30="",C30=""),0,(HOUR(S30)*60)+MINUTE(S30)-D30)</f>
        <v>241</v>
      </c>
      <c r="U30" s="219">
        <f>TIME(0,T30,0)</f>
        <v>0.167361111111111</v>
      </c>
      <c r="V30" s="220">
        <f>(HOUR(U30)*10)+IF(AND(MINUTE(U30)&gt;0,MINUTE(U30)&lt;=6),1,IF(AND(MINUTE(U30)&gt;6,MINUTE(U30)&lt;=12),2,IF(AND(MINUTE(U30)&gt;12,MINUTE(U30)&lt;=18),3,IF(AND(MINUTE(U30)&gt;18,MINUTE(U30)&lt;=24),4,IF(AND(MINUTE(U30)&gt;24,MINUTE(U30)&lt;=30),5,IF(AND(MINUTE(U30)&gt;30,MINUTE(U30)&lt;=36),6,IF(AND(MINUTE(U30)&gt;36,MINUTE(U30)&lt;=42),7,IF(AND(MINUTE(U30)&gt;42,MINUTE(U30)&lt;=48),8,IF(AND(MINUTE(U30)&gt;48,MINUTE(U30)&lt;=54),9,IF(AND(MINUTE(U30)&gt;54,MINUTE(U30)&lt;=60),10,0))))))))))</f>
        <v>41</v>
      </c>
      <c r="W30" s="221">
        <f>IF(OR(B30&gt;=$V$1,B30&lt;$V$2),F30*2,0)</f>
        <v>0</v>
      </c>
      <c r="X30" s="221">
        <f>IF(I30="Service",IF(I30="Service",IF(AND(F30&gt;0,F30&lt;=25),$W$1,0),0))</f>
        <v>0</v>
      </c>
      <c r="Y30" s="221">
        <f>IF(I30="Service",IF(I30="Service",IF(F30&gt;25,$W$2,0),0))</f>
        <v>94</v>
      </c>
      <c r="Z30" s="221">
        <f>IF(I30="Service",IF(I30="Service",IF(AND(F30&gt;0,F30&lt;=40),$W$2,0),0))</f>
        <v>0</v>
      </c>
      <c r="AA30" s="221">
        <f>IF(I30="Service",IF(I30="Service",IF(F30&gt;40,$W$3,0),0))</f>
        <v>163</v>
      </c>
      <c r="AB30" s="222">
        <f>IF(I30="Service",IF(AND(E30=1,F30=0),0,IF(AND(E30=1,F30&lt;=40),$Z$1,IF(AND(E30=1,F30&gt;40),$Z$2,IF(AND(E30=2,F30&lt;=40),$Z$1,IF(AND(E30=2,F30&gt;40),$Z$2,IF(AND(E30=3,F30&lt;=40),$Z$1,IF(AND(E30=3,F30&gt;40),$Z$2,IF(AND(E30=4,F30&lt;=40),$Z$1,IF(AND(E30=4,F30&gt;40),$Z$2,0))))))))))</f>
        <v>448</v>
      </c>
      <c r="AC30" s="223">
        <f>IF(I30="Service",IF(AND(E30=1,F30=0),0,IF(AND(E30=1,F30&lt;=40),$X$1,IF(AND(E30=1,F30&gt;40),$Y$1,IF(AND(E30=2,F30&lt;=40),$X$2,IF(AND(E30=2,F30&gt;40),$Y$2,IF(AND(E30=3,F30&lt;=40),$X$3,IF(AND(E30=3,F30&gt;40),$Y$3,IF(AND(E30=4,F30&lt;=40),$X$4,IF(AND(E30=4,F30&gt;40),$Y$4,0))))))))))</f>
        <v>175.89</v>
      </c>
      <c r="AD30" s="217"/>
    </row>
    <row r="31" ht="16.5" customHeight="1">
      <c r="A31" s="80"/>
      <c r="B31" s="69"/>
      <c r="C31" s="69"/>
      <c r="D31" s="70">
        <v>0</v>
      </c>
      <c r="E31" s="70">
        <v>1</v>
      </c>
      <c r="F31" s="71">
        <f>IF(P31=12,V31,0)</f>
        <v>0</v>
      </c>
      <c r="G31" s="72" t="s">
        <v>5</v>
      </c>
      <c r="H31" s="72"/>
      <c r="I31" s="73"/>
      <c r="J31" s="74"/>
      <c r="K31" s="74"/>
      <c r="L31" s="74"/>
      <c r="M31" s="11"/>
      <c r="N31" s="11"/>
      <c r="O31" s="13" t="s">
        <v>2</v>
      </c>
      <c r="P31" s="13">
        <f>IF(A31="",0,COUNTA(B31:E31,G31:N31))</f>
        <v>0</v>
      </c>
      <c r="R31" s="212"/>
      <c r="S31" s="219">
        <f>IF(OR(B31="",C31=""),0,IF(C31&gt;B31,C31-B31,IF(B31&gt;C31,24-(B31-C31))))</f>
        <v>0</v>
      </c>
      <c r="T31" s="220">
        <f>IF(OR(B31="",C31=""),0,(HOUR(S31)*60)+MINUTE(S31)-D31)</f>
        <v>0</v>
      </c>
      <c r="U31" s="219">
        <f>TIME(0,T31,0)</f>
        <v>0</v>
      </c>
      <c r="V31" s="220">
        <f>(HOUR(U31)*10)+IF(AND(MINUTE(U31)&gt;0,MINUTE(U31)&lt;=6),1,IF(AND(MINUTE(U31)&gt;6,MINUTE(U31)&lt;=12),2,IF(AND(MINUTE(U31)&gt;12,MINUTE(U31)&lt;=18),3,IF(AND(MINUTE(U31)&gt;18,MINUTE(U31)&lt;=24),4,IF(AND(MINUTE(U31)&gt;24,MINUTE(U31)&lt;=30),5,IF(AND(MINUTE(U31)&gt;30,MINUTE(U31)&lt;=36),6,IF(AND(MINUTE(U31)&gt;36,MINUTE(U31)&lt;=42),7,IF(AND(MINUTE(U31)&gt;42,MINUTE(U31)&lt;=48),8,IF(AND(MINUTE(U31)&gt;48,MINUTE(U31)&lt;=54),9,IF(AND(MINUTE(U31)&gt;54,MINUTE(U31)&lt;=60),10,0))))))))))</f>
        <v>0</v>
      </c>
      <c r="W31" s="221">
        <f>IF(OR(B31&gt;=$V$1,B31&lt;$V$2),F31*2,0)</f>
        <v>0</v>
      </c>
      <c r="X31" s="221" t="b">
        <f>IF(I31="Service",IF(I31="Service",IF(AND(F31&gt;0,F31&lt;=25),$W$1,0),0))</f>
        <v>0</v>
      </c>
      <c r="Y31" s="221" t="b">
        <f>IF(I31="Service",IF(I31="Service",IF(F31&gt;25,$W$2,0),0))</f>
        <v>0</v>
      </c>
      <c r="Z31" s="221" t="b">
        <f>IF(I31="Service",IF(I31="Service",IF(AND(F31&gt;0,F31&lt;=40),$W$2,0),0))</f>
        <v>0</v>
      </c>
      <c r="AA31" s="221" t="b">
        <f>IF(I31="Service",IF(I31="Service",IF(F31&gt;40,$W$3,0),0))</f>
        <v>0</v>
      </c>
      <c r="AB31" s="222" t="b">
        <f>IF(I31="Service",IF(AND(E31=1,F31=0),0,IF(AND(E31=1,F31&lt;=40),$Z$1,IF(AND(E31=1,F31&gt;40),$Z$2,IF(AND(E31=2,F31&lt;=40),$Z$1,IF(AND(E31=2,F31&gt;40),$Z$2,IF(AND(E31=3,F31&lt;=40),$Z$1,IF(AND(E31=3,F31&gt;40),$Z$2,IF(AND(E31=4,F31&lt;=40),$Z$1,IF(AND(E31=4,F31&gt;40),$Z$2,0))))))))))</f>
        <v>0</v>
      </c>
      <c r="AC31" s="223" t="b">
        <f>IF(I31="Service",IF(AND(E31=1,F31=0),0,IF(AND(E31=1,F31&lt;=40),$X$1,IF(AND(E31=1,F31&gt;40),$Y$1,IF(AND(E31=2,F31&lt;=40),$X$2,IF(AND(E31=2,F31&gt;40),$Y$2,IF(AND(E31=3,F31&lt;=40),$X$3,IF(AND(E31=3,F31&gt;40),$Y$3,IF(AND(E31=4,F31&lt;=40),$X$4,IF(AND(E31=4,F31&gt;40),$Y$4,0))))))))))</f>
        <v>0</v>
      </c>
      <c r="AD31" s="217"/>
    </row>
    <row r="32" ht="16.5" customHeight="1">
      <c r="A32" s="80"/>
      <c r="B32" s="69"/>
      <c r="C32" s="69"/>
      <c r="D32" s="70">
        <v>0</v>
      </c>
      <c r="E32" s="70">
        <v>1</v>
      </c>
      <c r="F32" s="71">
        <f>IF(P32=12,V32,0)</f>
        <v>0</v>
      </c>
      <c r="G32" s="72" t="s">
        <v>5</v>
      </c>
      <c r="H32" s="72"/>
      <c r="I32" s="73"/>
      <c r="J32" s="74"/>
      <c r="K32" s="74"/>
      <c r="L32" s="74"/>
      <c r="M32" s="11"/>
      <c r="N32" s="11" t="s">
        <v>160</v>
      </c>
      <c r="O32" s="13" t="s">
        <v>2</v>
      </c>
      <c r="P32" s="13">
        <f>IF(A32="",0,COUNTA(B32:E32,G32:N32))</f>
        <v>0</v>
      </c>
      <c r="R32" s="212"/>
      <c r="S32" s="219">
        <f>IF(OR(B32="",C32=""),0,IF(C32&gt;B32,C32-B32,IF(B32&gt;C32,24-(B32-C32))))</f>
        <v>0</v>
      </c>
      <c r="T32" s="220">
        <f>IF(OR(B32="",C32=""),0,(HOUR(S32)*60)+MINUTE(S32)-D32)</f>
        <v>0</v>
      </c>
      <c r="U32" s="219">
        <f>TIME(0,T32,0)</f>
        <v>0</v>
      </c>
      <c r="V32" s="220">
        <f>(HOUR(U32)*10)+IF(AND(MINUTE(U32)&gt;0,MINUTE(U32)&lt;=6),1,IF(AND(MINUTE(U32)&gt;6,MINUTE(U32)&lt;=12),2,IF(AND(MINUTE(U32)&gt;12,MINUTE(U32)&lt;=18),3,IF(AND(MINUTE(U32)&gt;18,MINUTE(U32)&lt;=24),4,IF(AND(MINUTE(U32)&gt;24,MINUTE(U32)&lt;=30),5,IF(AND(MINUTE(U32)&gt;30,MINUTE(U32)&lt;=36),6,IF(AND(MINUTE(U32)&gt;36,MINUTE(U32)&lt;=42),7,IF(AND(MINUTE(U32)&gt;42,MINUTE(U32)&lt;=48),8,IF(AND(MINUTE(U32)&gt;48,MINUTE(U32)&lt;=54),9,IF(AND(MINUTE(U32)&gt;54,MINUTE(U32)&lt;=60),10,0))))))))))</f>
        <v>0</v>
      </c>
      <c r="W32" s="221">
        <f>IF(OR(B32&gt;=$V$1,B32&lt;$V$2),F32*2,0)</f>
        <v>0</v>
      </c>
      <c r="X32" s="221" t="b">
        <f>IF(I32="Service",IF(I32="Service",IF(AND(F32&gt;0,F32&lt;=25),$W$1,0),0))</f>
        <v>0</v>
      </c>
      <c r="Y32" s="221" t="b">
        <f>IF(I32="Service",IF(I32="Service",IF(F32&gt;25,$W$2,0),0))</f>
        <v>0</v>
      </c>
      <c r="Z32" s="221" t="b">
        <f>IF(I32="Service",IF(I32="Service",IF(AND(F32&gt;0,F32&lt;=40),$W$2,0),0))</f>
        <v>0</v>
      </c>
      <c r="AA32" s="221" t="b">
        <f>IF(I32="Service",IF(I32="Service",IF(F32&gt;40,$W$3,0),0))</f>
        <v>0</v>
      </c>
      <c r="AB32" s="222" t="b">
        <f>IF(I32="Service",IF(AND(E32=1,F32=0),0,IF(AND(E32=1,F32&lt;=40),$Z$1,IF(AND(E32=1,F32&gt;40),$Z$2,IF(AND(E32=2,F32&lt;=40),$Z$1,IF(AND(E32=2,F32&gt;40),$Z$2,IF(AND(E32=3,F32&lt;=40),$Z$1,IF(AND(E32=3,F32&gt;40),$Z$2,IF(AND(E32=4,F32&lt;=40),$Z$1,IF(AND(E32=4,F32&gt;40),$Z$2,0))))))))))</f>
        <v>0</v>
      </c>
      <c r="AC32" s="223" t="b">
        <f>IF(I32="Service",IF(AND(E32=1,F32=0),0,IF(AND(E32=1,F32&lt;=40),$X$1,IF(AND(E32=1,F32&gt;40),$Y$1,IF(AND(E32=2,F32&lt;=40),$X$2,IF(AND(E32=2,F32&gt;40),$Y$2,IF(AND(E32=3,F32&lt;=40),$X$3,IF(AND(E32=3,F32&gt;40),$Y$3,IF(AND(E32=4,F32&lt;=40),$X$4,IF(AND(E32=4,F32&gt;40),$Y$4,0))))))))))</f>
        <v>0</v>
      </c>
      <c r="AD32" s="224"/>
      <c r="AE32" s="165"/>
      <c r="AF32" s="165"/>
    </row>
    <row r="33" ht="16.5" customHeight="1">
      <c r="A33" s="80"/>
      <c r="B33" s="69"/>
      <c r="C33" s="69"/>
      <c r="D33" s="70">
        <v>0</v>
      </c>
      <c r="E33" s="70">
        <v>1</v>
      </c>
      <c r="F33" s="71">
        <f>IF(P33=12,V33,0)</f>
        <v>0</v>
      </c>
      <c r="G33" s="72" t="s">
        <v>5</v>
      </c>
      <c r="H33" s="72"/>
      <c r="I33" s="73"/>
      <c r="J33" s="74"/>
      <c r="K33" s="74"/>
      <c r="L33" s="74"/>
      <c r="M33" s="11" t="s">
        <v>161</v>
      </c>
      <c r="N33" s="11" t="s">
        <v>162</v>
      </c>
      <c r="O33" s="13" t="s">
        <v>2</v>
      </c>
      <c r="P33" s="13">
        <f>IF(A33="",0,COUNTA(B33:E33,G33:N33))</f>
        <v>0</v>
      </c>
      <c r="R33" s="212"/>
      <c r="S33" s="219">
        <f>IF(OR(B33="",C33=""),0,IF(C33&gt;B33,C33-B33,IF(B33&gt;C33,24-(B33-C33))))</f>
        <v>0</v>
      </c>
      <c r="T33" s="220">
        <f>IF(OR(B33="",C33=""),0,(HOUR(S33)*60)+MINUTE(S33)-D33)</f>
        <v>0</v>
      </c>
      <c r="U33" s="219">
        <f>TIME(0,T33,0)</f>
        <v>0</v>
      </c>
      <c r="V33" s="220">
        <f>(HOUR(U33)*10)+IF(AND(MINUTE(U33)&gt;0,MINUTE(U33)&lt;=6),1,IF(AND(MINUTE(U33)&gt;6,MINUTE(U33)&lt;=12),2,IF(AND(MINUTE(U33)&gt;12,MINUTE(U33)&lt;=18),3,IF(AND(MINUTE(U33)&gt;18,MINUTE(U33)&lt;=24),4,IF(AND(MINUTE(U33)&gt;24,MINUTE(U33)&lt;=30),5,IF(AND(MINUTE(U33)&gt;30,MINUTE(U33)&lt;=36),6,IF(AND(MINUTE(U33)&gt;36,MINUTE(U33)&lt;=42),7,IF(AND(MINUTE(U33)&gt;42,MINUTE(U33)&lt;=48),8,IF(AND(MINUTE(U33)&gt;48,MINUTE(U33)&lt;=54),9,IF(AND(MINUTE(U33)&gt;54,MINUTE(U33)&lt;=60),10,0))))))))))</f>
        <v>0</v>
      </c>
      <c r="W33" s="221">
        <f>IF(OR(B33&gt;=$V$1,B33&lt;$V$2),F33*2,0)</f>
        <v>0</v>
      </c>
      <c r="X33" s="221" t="b">
        <f>IF(I33="Service",IF(I33="Service",IF(AND(F33&gt;0,F33&lt;=25),$W$1,0),0))</f>
        <v>0</v>
      </c>
      <c r="Y33" s="221" t="b">
        <f>IF(I33="Service",IF(I33="Service",IF(F33&gt;25,$W$2,0),0))</f>
        <v>0</v>
      </c>
      <c r="Z33" s="221" t="b">
        <f>IF(I33="Service",IF(I33="Service",IF(AND(F33&gt;0,F33&lt;=40),$W$2,0),0))</f>
        <v>0</v>
      </c>
      <c r="AA33" s="221" t="b">
        <f>IF(I33="Service",IF(I33="Service",IF(F33&gt;40,$W$3,0),0))</f>
        <v>0</v>
      </c>
      <c r="AB33" s="222" t="b">
        <f>IF(I33="Service",IF(AND(E33=1,F33=0),0,IF(AND(E33=1,F33&lt;=40),$Z$1,IF(AND(E33=1,F33&gt;40),$Z$2,IF(AND(E33=2,F33&lt;=40),$Z$1,IF(AND(E33=2,F33&gt;40),$Z$2,IF(AND(E33=3,F33&lt;=40),$Z$1,IF(AND(E33=3,F33&gt;40),$Z$2,IF(AND(E33=4,F33&lt;=40),$Z$1,IF(AND(E33=4,F33&gt;40),$Z$2,0))))))))))</f>
        <v>0</v>
      </c>
      <c r="AC33" s="223" t="b">
        <f>IF(I33="Service",IF(AND(E33=1,F33=0),0,IF(AND(E33=1,F33&lt;=40),$X$1,IF(AND(E33=1,F33&gt;40),$Y$1,IF(AND(E33=2,F33&lt;=40),$X$2,IF(AND(E33=2,F33&gt;40),$Y$2,IF(AND(E33=3,F33&lt;=40),$X$3,IF(AND(E33=3,F33&gt;40),$Y$3,IF(AND(E33=4,F33&lt;=40),$X$4,IF(AND(E33=4,F33&gt;40),$Y$4,0))))))))))</f>
        <v>0</v>
      </c>
      <c r="AD33" s="224"/>
      <c r="AE33" s="165"/>
      <c r="AF33" s="165"/>
    </row>
    <row r="34" ht="16.5" customHeight="1">
      <c r="A34" s="80"/>
      <c r="B34" s="69"/>
      <c r="C34" s="69"/>
      <c r="D34" s="70">
        <v>0</v>
      </c>
      <c r="E34" s="70">
        <v>1</v>
      </c>
      <c r="F34" s="71">
        <f>IF(P34=12,V34,0)</f>
        <v>0</v>
      </c>
      <c r="G34" s="72" t="s">
        <v>5</v>
      </c>
      <c r="H34" s="72"/>
      <c r="I34" s="73"/>
      <c r="J34" s="74"/>
      <c r="K34" s="74"/>
      <c r="L34" s="74"/>
      <c r="M34" s="11" t="s">
        <v>163</v>
      </c>
      <c r="N34" s="11" t="s">
        <v>164</v>
      </c>
      <c r="O34" s="13" t="s">
        <v>2</v>
      </c>
      <c r="P34" s="13">
        <f>IF(A34="",0,COUNTA(B34:E34,G34:N34))</f>
        <v>0</v>
      </c>
      <c r="R34" s="218"/>
      <c r="S34" s="219">
        <f>IF(OR(B34="",C34=""),0,IF(C34&gt;B34,C34-B34,IF(B34&gt;C34,24-(B34-C34))))</f>
        <v>0</v>
      </c>
      <c r="T34" s="220">
        <f>IF(OR(B34="",C34=""),0,(HOUR(S34)*60)+MINUTE(S34)-D34)</f>
        <v>0</v>
      </c>
      <c r="U34" s="219">
        <f>TIME(0,T34,0)</f>
        <v>0</v>
      </c>
      <c r="V34" s="220">
        <f>(HOUR(U34)*10)+IF(AND(MINUTE(U34)&gt;0,MINUTE(U34)&lt;=6),1,IF(AND(MINUTE(U34)&gt;6,MINUTE(U34)&lt;=12),2,IF(AND(MINUTE(U34)&gt;12,MINUTE(U34)&lt;=18),3,IF(AND(MINUTE(U34)&gt;18,MINUTE(U34)&lt;=24),4,IF(AND(MINUTE(U34)&gt;24,MINUTE(U34)&lt;=30),5,IF(AND(MINUTE(U34)&gt;30,MINUTE(U34)&lt;=36),6,IF(AND(MINUTE(U34)&gt;36,MINUTE(U34)&lt;=42),7,IF(AND(MINUTE(U34)&gt;42,MINUTE(U34)&lt;=48),8,IF(AND(MINUTE(U34)&gt;48,MINUTE(U34)&lt;=54),9,IF(AND(MINUTE(U34)&gt;54,MINUTE(U34)&lt;=60),10,0))))))))))</f>
        <v>0</v>
      </c>
      <c r="W34" s="221">
        <f>IF(OR(B34&gt;=$V$1,B34&lt;$V$2),F34*2,0)</f>
        <v>0</v>
      </c>
      <c r="X34" s="221" t="b">
        <f>IF(I34="Service",IF(I34="Service",IF(AND(F34&gt;0,F34&lt;=25),$W$1,0),0))</f>
        <v>0</v>
      </c>
      <c r="Y34" s="221" t="b">
        <f>IF(I34="Service",IF(I34="Service",IF(F34&gt;25,$W$2,0),0))</f>
        <v>0</v>
      </c>
      <c r="Z34" s="221" t="b">
        <f>IF(I34="Service",IF(I34="Service",IF(AND(F34&gt;0,F34&lt;=40),$W$2,0),0))</f>
        <v>0</v>
      </c>
      <c r="AA34" s="221" t="b">
        <f>IF(I34="Service",IF(I34="Service",IF(F34&gt;40,$W$3,0),0))</f>
        <v>0</v>
      </c>
      <c r="AB34" s="222" t="b">
        <f>IF(I34="Service",IF(AND(E34=1,F34=0),0,IF(AND(E34=1,F34&lt;=40),$Z$1,IF(AND(E34=1,F34&gt;40),$Z$2,IF(AND(E34=2,F34&lt;=40),$Z$1,IF(AND(E34=2,F34&gt;40),$Z$2,IF(AND(E34=3,F34&lt;=40),$Z$1,IF(AND(E34=3,F34&gt;40),$Z$2,IF(AND(E34=4,F34&lt;=40),$Z$1,IF(AND(E34=4,F34&gt;40),$Z$2,0))))))))))</f>
        <v>0</v>
      </c>
      <c r="AC34" s="223" t="b">
        <f>IF(I34="Service",IF(AND(E34=1,F34=0),0,IF(AND(E34=1,F34&lt;=40),$X$1,IF(AND(E34=1,F34&gt;40),$Y$1,IF(AND(E34=2,F34&lt;=40),$X$2,IF(AND(E34=2,F34&gt;40),$Y$2,IF(AND(E34=3,F34&lt;=40),$X$3,IF(AND(E34=3,F34&gt;40),$Y$3,IF(AND(E34=4,F34&lt;=40),$X$4,IF(AND(E34=4,F34&gt;40),$Y$4,0))))))))))</f>
        <v>0</v>
      </c>
      <c r="AD34" s="217"/>
    </row>
    <row r="35" ht="16.5" customHeight="1">
      <c r="A35" s="80"/>
      <c r="B35" s="69"/>
      <c r="C35" s="69"/>
      <c r="D35" s="70">
        <v>0</v>
      </c>
      <c r="E35" s="70">
        <v>1</v>
      </c>
      <c r="F35" s="71">
        <f>IF(P35=12,V35,0)</f>
        <v>0</v>
      </c>
      <c r="G35" s="72" t="s">
        <v>5</v>
      </c>
      <c r="H35" s="72"/>
      <c r="I35" s="73"/>
      <c r="J35" s="74"/>
      <c r="K35" s="74"/>
      <c r="L35" s="74"/>
      <c r="M35" s="11" t="s">
        <v>165</v>
      </c>
      <c r="N35" s="11" t="s">
        <v>166</v>
      </c>
      <c r="O35" s="13" t="s">
        <v>2</v>
      </c>
      <c r="P35" s="13">
        <f>IF(A35="",0,COUNTA(B35:E35,G35:N35))</f>
        <v>0</v>
      </c>
      <c r="R35" s="212"/>
      <c r="S35" s="219">
        <f>IF(OR(B35="",C35=""),0,IF(C35&gt;B35,C35-B35,IF(B35&gt;C35,24-(B35-C35))))</f>
        <v>0</v>
      </c>
      <c r="T35" s="220">
        <f>IF(OR(B35="",C35=""),0,(HOUR(S35)*60)+MINUTE(S35)-D35)</f>
        <v>0</v>
      </c>
      <c r="U35" s="219">
        <f>TIME(0,T35,0)</f>
        <v>0</v>
      </c>
      <c r="V35" s="220">
        <f>(HOUR(U35)*10)+IF(AND(MINUTE(U35)&gt;0,MINUTE(U35)&lt;=6),1,IF(AND(MINUTE(U35)&gt;6,MINUTE(U35)&lt;=12),2,IF(AND(MINUTE(U35)&gt;12,MINUTE(U35)&lt;=18),3,IF(AND(MINUTE(U35)&gt;18,MINUTE(U35)&lt;=24),4,IF(AND(MINUTE(U35)&gt;24,MINUTE(U35)&lt;=30),5,IF(AND(MINUTE(U35)&gt;30,MINUTE(U35)&lt;=36),6,IF(AND(MINUTE(U35)&gt;36,MINUTE(U35)&lt;=42),7,IF(AND(MINUTE(U35)&gt;42,MINUTE(U35)&lt;=48),8,IF(AND(MINUTE(U35)&gt;48,MINUTE(U35)&lt;=54),9,IF(AND(MINUTE(U35)&gt;54,MINUTE(U35)&lt;=60),10,0))))))))))</f>
        <v>0</v>
      </c>
      <c r="W35" s="221">
        <f>IF(OR(B35&gt;=$V$1,B35&lt;$V$2),F35*2,0)</f>
        <v>0</v>
      </c>
      <c r="X35" s="221" t="b">
        <f>IF(I35="Service",IF(I35="Service",IF(AND(F35&gt;0,F35&lt;=25),$W$1,0),0))</f>
        <v>0</v>
      </c>
      <c r="Y35" s="221" t="b">
        <f>IF(I35="Service",IF(I35="Service",IF(F35&gt;25,$W$2,0),0))</f>
        <v>0</v>
      </c>
      <c r="Z35" s="221" t="b">
        <f>IF(I35="Service",IF(I35="Service",IF(AND(F35&gt;0,F35&lt;=40),$W$2,0),0))</f>
        <v>0</v>
      </c>
      <c r="AA35" s="221" t="b">
        <f>IF(I35="Service",IF(I35="Service",IF(F35&gt;40,$W$3,0),0))</f>
        <v>0</v>
      </c>
      <c r="AB35" s="222" t="b">
        <f>IF(I35="Service",IF(AND(E35=1,F35=0),0,IF(AND(E35=1,F35&lt;=40),$Z$1,IF(AND(E35=1,F35&gt;40),$Z$2,IF(AND(E35=2,F35&lt;=40),$Z$1,IF(AND(E35=2,F35&gt;40),$Z$2,IF(AND(E35=3,F35&lt;=40),$Z$1,IF(AND(E35=3,F35&gt;40),$Z$2,IF(AND(E35=4,F35&lt;=40),$Z$1,IF(AND(E35=4,F35&gt;40),$Z$2,0))))))))))</f>
        <v>0</v>
      </c>
      <c r="AC35" s="223" t="b">
        <f>IF(I35="Service",IF(AND(E35=1,F35=0),0,IF(AND(E35=1,F35&lt;=40),$X$1,IF(AND(E35=1,F35&gt;40),$Y$1,IF(AND(E35=2,F35&lt;=40),$X$2,IF(AND(E35=2,F35&gt;40),$Y$2,IF(AND(E35=3,F35&lt;=40),$X$3,IF(AND(E35=3,F35&gt;40),$Y$3,IF(AND(E35=4,F35&lt;=40),$X$4,IF(AND(E35=4,F35&gt;40),$Y$4,0))))))))))</f>
        <v>0</v>
      </c>
      <c r="AD35" s="217"/>
    </row>
    <row r="36" ht="26.25" customHeight="1">
      <c r="A36" s="80"/>
      <c r="B36" s="69"/>
      <c r="C36" s="69"/>
      <c r="D36" s="70">
        <v>0</v>
      </c>
      <c r="E36" s="70">
        <v>1</v>
      </c>
      <c r="F36" s="71">
        <f>IF(P36=12,V36,0)</f>
        <v>0</v>
      </c>
      <c r="G36" s="72" t="s">
        <v>5</v>
      </c>
      <c r="H36" s="72"/>
      <c r="I36" s="73"/>
      <c r="J36" s="74"/>
      <c r="K36" s="74"/>
      <c r="L36" s="74"/>
      <c r="M36" s="11" t="s">
        <v>167</v>
      </c>
      <c r="N36" s="11" t="s">
        <v>168</v>
      </c>
      <c r="O36" s="13" t="s">
        <v>2</v>
      </c>
      <c r="P36" s="13">
        <f>IF(A36="",0,COUNTA(B36:E36,G36:N36))</f>
        <v>0</v>
      </c>
      <c r="R36" s="212"/>
      <c r="S36" s="219">
        <f>IF(OR(B36="",C36=""),0,IF(C36&gt;B36,C36-B36,IF(B36&gt;C36,24-(B36-C36))))</f>
        <v>0</v>
      </c>
      <c r="T36" s="220">
        <f>IF(OR(B36="",C36=""),0,(HOUR(S36)*60)+MINUTE(S36)-D36)</f>
        <v>0</v>
      </c>
      <c r="U36" s="219">
        <f>TIME(0,T36,0)</f>
        <v>0</v>
      </c>
      <c r="V36" s="220">
        <f>(HOUR(U36)*10)+IF(AND(MINUTE(U36)&gt;0,MINUTE(U36)&lt;=6),1,IF(AND(MINUTE(U36)&gt;6,MINUTE(U36)&lt;=12),2,IF(AND(MINUTE(U36)&gt;12,MINUTE(U36)&lt;=18),3,IF(AND(MINUTE(U36)&gt;18,MINUTE(U36)&lt;=24),4,IF(AND(MINUTE(U36)&gt;24,MINUTE(U36)&lt;=30),5,IF(AND(MINUTE(U36)&gt;30,MINUTE(U36)&lt;=36),6,IF(AND(MINUTE(U36)&gt;36,MINUTE(U36)&lt;=42),7,IF(AND(MINUTE(U36)&gt;42,MINUTE(U36)&lt;=48),8,IF(AND(MINUTE(U36)&gt;48,MINUTE(U36)&lt;=54),9,IF(AND(MINUTE(U36)&gt;54,MINUTE(U36)&lt;=60),10,0))))))))))</f>
        <v>0</v>
      </c>
      <c r="W36" s="221">
        <f>IF(OR(B36&gt;=$V$1,B36&lt;$V$2),F36*2,0)</f>
        <v>0</v>
      </c>
      <c r="X36" s="221" t="b">
        <f>IF(I36="Service",IF(I36="Service",IF(AND(F36&gt;0,F36&lt;=25),$W$1,0),0))</f>
        <v>0</v>
      </c>
      <c r="Y36" s="221" t="b">
        <f>IF(I36="Service",IF(I36="Service",IF(F36&gt;25,$W$2,0),0))</f>
        <v>0</v>
      </c>
      <c r="Z36" s="221" t="b">
        <f>IF(I36="Service",IF(I36="Service",IF(AND(F36&gt;0,F36&lt;=40),$W$2,0),0))</f>
        <v>0</v>
      </c>
      <c r="AA36" s="221" t="b">
        <f>IF(I36="Service",IF(I36="Service",IF(F36&gt;40,$W$3,0),0))</f>
        <v>0</v>
      </c>
      <c r="AB36" s="222" t="b">
        <f>IF(I36="Service",IF(AND(E36=1,F36=0),0,IF(AND(E36=1,F36&lt;=40),$Z$1,IF(AND(E36=1,F36&gt;40),$Z$2,IF(AND(E36=2,F36&lt;=40),$Z$1,IF(AND(E36=2,F36&gt;40),$Z$2,IF(AND(E36=3,F36&lt;=40),$Z$1,IF(AND(E36=3,F36&gt;40),$Z$2,IF(AND(E36=4,F36&lt;=40),$Z$1,IF(AND(E36=4,F36&gt;40),$Z$2,0))))))))))</f>
        <v>0</v>
      </c>
      <c r="AC36" s="223" t="b">
        <f>IF(I36="Service",IF(AND(E36=1,F36=0),0,IF(AND(E36=1,F36&lt;=40),$X$1,IF(AND(E36=1,F36&gt;40),$Y$1,IF(AND(E36=2,F36&lt;=40),$X$2,IF(AND(E36=2,F36&gt;40),$Y$2,IF(AND(E36=3,F36&lt;=40),$X$3,IF(AND(E36=3,F36&gt;40),$Y$3,IF(AND(E36=4,F36&lt;=40),$X$4,IF(AND(E36=4,F36&gt;40),$Y$4,0))))))))))</f>
        <v>0</v>
      </c>
      <c r="AD36" s="217"/>
    </row>
    <row r="37" ht="16.5" customHeight="1">
      <c r="A37" s="80"/>
      <c r="B37" s="69"/>
      <c r="C37" s="69"/>
      <c r="D37" s="70">
        <v>0</v>
      </c>
      <c r="E37" s="70">
        <v>1</v>
      </c>
      <c r="F37" s="71">
        <f>IF(P37=12,V37,0)</f>
        <v>0</v>
      </c>
      <c r="G37" s="72" t="s">
        <v>5</v>
      </c>
      <c r="H37" s="72"/>
      <c r="I37" s="73"/>
      <c r="J37" s="74"/>
      <c r="K37" s="74"/>
      <c r="L37" s="74"/>
      <c r="M37" s="11" t="s">
        <v>169</v>
      </c>
      <c r="N37" s="11" t="s">
        <v>170</v>
      </c>
      <c r="O37" s="13" t="s">
        <v>2</v>
      </c>
      <c r="P37" s="13">
        <f>IF(A37="",0,COUNTA(B37:E37,G37:N37))</f>
        <v>0</v>
      </c>
      <c r="R37" s="212"/>
      <c r="S37" s="219">
        <f>IF(OR(B37="",C37=""),0,IF(C37&gt;B37,C37-B37,IF(B37&gt;C37,24-(B37-C37))))</f>
        <v>0</v>
      </c>
      <c r="T37" s="220">
        <f>IF(OR(B37="",C37=""),0,(HOUR(S37)*60)+MINUTE(S37)-D37)</f>
        <v>0</v>
      </c>
      <c r="U37" s="219">
        <f>TIME(0,T37,0)</f>
        <v>0</v>
      </c>
      <c r="V37" s="220">
        <f>(HOUR(U37)*10)+IF(AND(MINUTE(U37)&gt;0,MINUTE(U37)&lt;=6),1,IF(AND(MINUTE(U37)&gt;6,MINUTE(U37)&lt;=12),2,IF(AND(MINUTE(U37)&gt;12,MINUTE(U37)&lt;=18),3,IF(AND(MINUTE(U37)&gt;18,MINUTE(U37)&lt;=24),4,IF(AND(MINUTE(U37)&gt;24,MINUTE(U37)&lt;=30),5,IF(AND(MINUTE(U37)&gt;30,MINUTE(U37)&lt;=36),6,IF(AND(MINUTE(U37)&gt;36,MINUTE(U37)&lt;=42),7,IF(AND(MINUTE(U37)&gt;42,MINUTE(U37)&lt;=48),8,IF(AND(MINUTE(U37)&gt;48,MINUTE(U37)&lt;=54),9,IF(AND(MINUTE(U37)&gt;54,MINUTE(U37)&lt;=60),10,0))))))))))</f>
        <v>0</v>
      </c>
      <c r="W37" s="221">
        <f>IF(OR(B37&gt;=$V$1,B37&lt;$V$2),F37*2,0)</f>
        <v>0</v>
      </c>
      <c r="X37" s="221" t="b">
        <f>IF(I37="Service",IF(I37="Service",IF(AND(F37&gt;0,F37&lt;=25),$W$1,0),0))</f>
        <v>0</v>
      </c>
      <c r="Y37" s="221" t="b">
        <f>IF(I37="Service",IF(I37="Service",IF(F37&gt;25,$W$2,0),0))</f>
        <v>0</v>
      </c>
      <c r="Z37" s="221" t="b">
        <f>IF(I37="Service",IF(I37="Service",IF(AND(F37&gt;0,F37&lt;=40),$W$2,0),0))</f>
        <v>0</v>
      </c>
      <c r="AA37" s="221" t="b">
        <f>IF(I37="Service",IF(I37="Service",IF(F37&gt;40,$W$3,0),0))</f>
        <v>0</v>
      </c>
      <c r="AB37" s="222" t="b">
        <f>IF(I37="Service",IF(AND(E37=1,F37=0),0,IF(AND(E37=1,F37&lt;=40),$Z$1,IF(AND(E37=1,F37&gt;40),$Z$2,IF(AND(E37=2,F37&lt;=40),$Z$1,IF(AND(E37=2,F37&gt;40),$Z$2,IF(AND(E37=3,F37&lt;=40),$Z$1,IF(AND(E37=3,F37&gt;40),$Z$2,IF(AND(E37=4,F37&lt;=40),$Z$1,IF(AND(E37=4,F37&gt;40),$Z$2,0))))))))))</f>
        <v>0</v>
      </c>
      <c r="AC37" s="223" t="b">
        <f>IF(I37="Service",IF(AND(E37=1,F37=0),0,IF(AND(E37=1,F37&lt;=40),$X$1,IF(AND(E37=1,F37&gt;40),$Y$1,IF(AND(E37=2,F37&lt;=40),$X$2,IF(AND(E37=2,F37&gt;40),$Y$2,IF(AND(E37=3,F37&lt;=40),$X$3,IF(AND(E37=3,F37&gt;40),$Y$3,IF(AND(E37=4,F37&lt;=40),$X$4,IF(AND(E37=4,F37&gt;40),$Y$4,0))))))))))</f>
        <v>0</v>
      </c>
      <c r="AD37" s="224"/>
      <c r="AE37" s="165"/>
      <c r="AF37" s="165"/>
    </row>
    <row r="38" ht="16.5" customHeight="1">
      <c r="A38" s="80"/>
      <c r="B38" s="69"/>
      <c r="C38" s="69"/>
      <c r="D38" s="70">
        <v>0</v>
      </c>
      <c r="E38" s="70">
        <v>1</v>
      </c>
      <c r="F38" s="71">
        <f>IF(P38=12,V38,0)</f>
        <v>0</v>
      </c>
      <c r="G38" s="72" t="s">
        <v>5</v>
      </c>
      <c r="H38" s="72"/>
      <c r="I38" s="73"/>
      <c r="J38" s="74"/>
      <c r="K38" s="74"/>
      <c r="L38" s="74"/>
      <c r="M38" s="11"/>
      <c r="N38" s="11"/>
      <c r="O38" s="13" t="s">
        <v>2</v>
      </c>
      <c r="P38" s="13">
        <f>IF(A38="",0,COUNTA(B38:E38,G38:N38))</f>
        <v>0</v>
      </c>
      <c r="R38" s="212"/>
      <c r="S38" s="219">
        <f>IF(OR(B38="",C38=""),0,IF(C38&gt;B38,C38-B38,IF(B38&gt;C38,24-(B38-C38))))</f>
        <v>0</v>
      </c>
      <c r="T38" s="220">
        <f>IF(OR(B38="",C38=""),0,(HOUR(S38)*60)+MINUTE(S38)-D38)</f>
        <v>0</v>
      </c>
      <c r="U38" s="219">
        <f>TIME(0,T38,0)</f>
        <v>0</v>
      </c>
      <c r="V38" s="220">
        <f>(HOUR(U38)*10)+IF(AND(MINUTE(U38)&gt;0,MINUTE(U38)&lt;=6),1,IF(AND(MINUTE(U38)&gt;6,MINUTE(U38)&lt;=12),2,IF(AND(MINUTE(U38)&gt;12,MINUTE(U38)&lt;=18),3,IF(AND(MINUTE(U38)&gt;18,MINUTE(U38)&lt;=24),4,IF(AND(MINUTE(U38)&gt;24,MINUTE(U38)&lt;=30),5,IF(AND(MINUTE(U38)&gt;30,MINUTE(U38)&lt;=36),6,IF(AND(MINUTE(U38)&gt;36,MINUTE(U38)&lt;=42),7,IF(AND(MINUTE(U38)&gt;42,MINUTE(U38)&lt;=48),8,IF(AND(MINUTE(U38)&gt;48,MINUTE(U38)&lt;=54),9,IF(AND(MINUTE(U38)&gt;54,MINUTE(U38)&lt;=60),10,0))))))))))</f>
        <v>0</v>
      </c>
      <c r="W38" s="221">
        <f>IF(OR(B38&gt;=$V$1,B38&lt;$V$2),F38*2,0)</f>
        <v>0</v>
      </c>
      <c r="X38" s="221" t="b">
        <f>IF(I38="Service",IF(I38="Service",IF(AND(F38&gt;0,F38&lt;=25),$W$1,0),0))</f>
        <v>0</v>
      </c>
      <c r="Y38" s="221" t="b">
        <f>IF(I38="Service",IF(I38="Service",IF(F38&gt;25,$W$2,0),0))</f>
        <v>0</v>
      </c>
      <c r="Z38" s="221" t="b">
        <f>IF(I38="Service",IF(I38="Service",IF(AND(F38&gt;0,F38&lt;=40),$W$2,0),0))</f>
        <v>0</v>
      </c>
      <c r="AA38" s="221" t="b">
        <f>IF(I38="Service",IF(I38="Service",IF(F38&gt;40,$W$3,0),0))</f>
        <v>0</v>
      </c>
      <c r="AB38" s="222" t="b">
        <f>IF(I38="Service",IF(AND(E38=1,F38=0),0,IF(AND(E38=1,F38&lt;=40),$Z$1,IF(AND(E38=1,F38&gt;40),$Z$2,IF(AND(E38=2,F38&lt;=40),$Z$1,IF(AND(E38=2,F38&gt;40),$Z$2,IF(AND(E38=3,F38&lt;=40),$Z$1,IF(AND(E38=3,F38&gt;40),$Z$2,IF(AND(E38=4,F38&lt;=40),$Z$1,IF(AND(E38=4,F38&gt;40),$Z$2,0))))))))))</f>
        <v>0</v>
      </c>
      <c r="AC38" s="223" t="b">
        <f>IF(I38="Service",IF(AND(E38=1,F38=0),0,IF(AND(E38=1,F38&lt;=40),$X$1,IF(AND(E38=1,F38&gt;40),$Y$1,IF(AND(E38=2,F38&lt;=40),$X$2,IF(AND(E38=2,F38&gt;40),$Y$2,IF(AND(E38=3,F38&lt;=40),$X$3,IF(AND(E38=3,F38&gt;40),$Y$3,IF(AND(E38=4,F38&lt;=40),$X$4,IF(AND(E38=4,F38&gt;40),$Y$4,0))))))))))</f>
        <v>0</v>
      </c>
      <c r="AD38" s="224"/>
      <c r="AE38" s="165"/>
      <c r="AF38" s="165"/>
    </row>
    <row r="39" ht="16.5" customHeight="1">
      <c r="A39" s="80"/>
      <c r="B39" s="69"/>
      <c r="C39" s="69"/>
      <c r="D39" s="70">
        <v>0</v>
      </c>
      <c r="E39" s="70">
        <v>1</v>
      </c>
      <c r="F39" s="71">
        <f>IF(P39=12,V39,0)</f>
        <v>0</v>
      </c>
      <c r="G39" s="72" t="s">
        <v>5</v>
      </c>
      <c r="H39" s="72"/>
      <c r="I39" s="73"/>
      <c r="J39" s="74"/>
      <c r="K39" s="74"/>
      <c r="L39" s="74"/>
      <c r="M39" s="11"/>
      <c r="N39" s="11"/>
      <c r="O39" s="13" t="s">
        <v>2</v>
      </c>
      <c r="P39" s="13">
        <f>IF(A39="",0,COUNTA(B39:E39,G39:N39))</f>
        <v>0</v>
      </c>
      <c r="R39" s="218"/>
      <c r="S39" s="219">
        <f>IF(OR(B39="",C39=""),0,IF(C39&gt;B39,C39-B39,IF(B39&gt;C39,24-(B39-C39))))</f>
        <v>0</v>
      </c>
      <c r="T39" s="220">
        <f>IF(OR(B39="",C39=""),0,(HOUR(S39)*60)+MINUTE(S39)-D39)</f>
        <v>0</v>
      </c>
      <c r="U39" s="219">
        <f>TIME(0,T39,0)</f>
        <v>0</v>
      </c>
      <c r="V39" s="220">
        <f>(HOUR(U39)*10)+IF(AND(MINUTE(U39)&gt;0,MINUTE(U39)&lt;=6),1,IF(AND(MINUTE(U39)&gt;6,MINUTE(U39)&lt;=12),2,IF(AND(MINUTE(U39)&gt;12,MINUTE(U39)&lt;=18),3,IF(AND(MINUTE(U39)&gt;18,MINUTE(U39)&lt;=24),4,IF(AND(MINUTE(U39)&gt;24,MINUTE(U39)&lt;=30),5,IF(AND(MINUTE(U39)&gt;30,MINUTE(U39)&lt;=36),6,IF(AND(MINUTE(U39)&gt;36,MINUTE(U39)&lt;=42),7,IF(AND(MINUTE(U39)&gt;42,MINUTE(U39)&lt;=48),8,IF(AND(MINUTE(U39)&gt;48,MINUTE(U39)&lt;=54),9,IF(AND(MINUTE(U39)&gt;54,MINUTE(U39)&lt;=60),10,0))))))))))</f>
        <v>0</v>
      </c>
      <c r="W39" s="221">
        <f>IF(OR(B39&gt;=$V$1,B39&lt;$V$2),F39*2,0)</f>
        <v>0</v>
      </c>
      <c r="X39" s="221" t="b">
        <f>IF(I39="Service",IF(I39="Service",IF(AND(F39&gt;0,F39&lt;=25),$W$1,0),0))</f>
        <v>0</v>
      </c>
      <c r="Y39" s="221" t="b">
        <f>IF(I39="Service",IF(I39="Service",IF(F39&gt;25,$W$2,0),0))</f>
        <v>0</v>
      </c>
      <c r="Z39" s="221" t="b">
        <f>IF(I39="Service",IF(I39="Service",IF(AND(F39&gt;0,F39&lt;=40),$W$2,0),0))</f>
        <v>0</v>
      </c>
      <c r="AA39" s="221" t="b">
        <f>IF(I39="Service",IF(I39="Service",IF(F39&gt;40,$W$3,0),0))</f>
        <v>0</v>
      </c>
      <c r="AB39" s="222" t="b">
        <f>IF(I39="Service",IF(AND(E39=1,F39=0),0,IF(AND(E39=1,F39&lt;=40),$Z$1,IF(AND(E39=1,F39&gt;40),$Z$2,IF(AND(E39=2,F39&lt;=40),$Z$1,IF(AND(E39=2,F39&gt;40),$Z$2,IF(AND(E39=3,F39&lt;=40),$Z$1,IF(AND(E39=3,F39&gt;40),$Z$2,IF(AND(E39=4,F39&lt;=40),$Z$1,IF(AND(E39=4,F39&gt;40),$Z$2,0))))))))))</f>
        <v>0</v>
      </c>
      <c r="AC39" s="223" t="b">
        <f>IF(I39="Service",IF(AND(E39=1,F39=0),0,IF(AND(E39=1,F39&lt;=40),$X$1,IF(AND(E39=1,F39&gt;40),$Y$1,IF(AND(E39=2,F39&lt;=40),$X$2,IF(AND(E39=2,F39&gt;40),$Y$2,IF(AND(E39=3,F39&lt;=40),$X$3,IF(AND(E39=3,F39&gt;40),$Y$3,IF(AND(E39=4,F39&lt;=40),$X$4,IF(AND(E39=4,F39&gt;40),$Y$4,0))))))))))</f>
        <v>0</v>
      </c>
      <c r="AD39" s="217"/>
    </row>
    <row r="40" ht="16.5" customHeight="1">
      <c r="A40" s="80"/>
      <c r="B40" s="69"/>
      <c r="C40" s="69"/>
      <c r="D40" s="70">
        <v>0</v>
      </c>
      <c r="E40" s="70">
        <v>1</v>
      </c>
      <c r="F40" s="71">
        <f>IF(P40=12,V40,0)</f>
        <v>0</v>
      </c>
      <c r="G40" s="72" t="s">
        <v>5</v>
      </c>
      <c r="H40" s="72"/>
      <c r="I40" s="73"/>
      <c r="J40" s="74"/>
      <c r="K40" s="74"/>
      <c r="L40" s="74"/>
      <c r="M40" s="11" t="s">
        <v>171</v>
      </c>
      <c r="N40" s="11"/>
      <c r="O40" s="13" t="s">
        <v>2</v>
      </c>
      <c r="P40" s="13">
        <f>IF(A40="",0,COUNTA(B40:E40,G40:N40))</f>
        <v>0</v>
      </c>
      <c r="R40" s="212"/>
      <c r="S40" s="219">
        <f>IF(OR(B40="",C40=""),0,IF(C40&gt;B40,C40-B40,IF(B40&gt;C40,24-(B40-C40))))</f>
        <v>0</v>
      </c>
      <c r="T40" s="220">
        <f>IF(OR(B40="",C40=""),0,(HOUR(S40)*60)+MINUTE(S40)-D40)</f>
        <v>0</v>
      </c>
      <c r="U40" s="219">
        <f>TIME(0,T40,0)</f>
        <v>0</v>
      </c>
      <c r="V40" s="220">
        <f>(HOUR(U40)*10)+IF(AND(MINUTE(U40)&gt;0,MINUTE(U40)&lt;=6),1,IF(AND(MINUTE(U40)&gt;6,MINUTE(U40)&lt;=12),2,IF(AND(MINUTE(U40)&gt;12,MINUTE(U40)&lt;=18),3,IF(AND(MINUTE(U40)&gt;18,MINUTE(U40)&lt;=24),4,IF(AND(MINUTE(U40)&gt;24,MINUTE(U40)&lt;=30),5,IF(AND(MINUTE(U40)&gt;30,MINUTE(U40)&lt;=36),6,IF(AND(MINUTE(U40)&gt;36,MINUTE(U40)&lt;=42),7,IF(AND(MINUTE(U40)&gt;42,MINUTE(U40)&lt;=48),8,IF(AND(MINUTE(U40)&gt;48,MINUTE(U40)&lt;=54),9,IF(AND(MINUTE(U40)&gt;54,MINUTE(U40)&lt;=60),10,0))))))))))</f>
        <v>0</v>
      </c>
      <c r="W40" s="221">
        <f>IF(OR(B40&gt;=$V$1,B40&lt;$V$2),F40*2,0)</f>
        <v>0</v>
      </c>
      <c r="X40" s="221" t="b">
        <f>IF(I40="Service",IF(I40="Service",IF(AND(F40&gt;0,F40&lt;=25),$W$1,0),0))</f>
        <v>0</v>
      </c>
      <c r="Y40" s="221" t="b">
        <f>IF(I40="Service",IF(I40="Service",IF(F40&gt;25,$W$2,0),0))</f>
        <v>0</v>
      </c>
      <c r="Z40" s="221" t="b">
        <f>IF(I40="Service",IF(I40="Service",IF(AND(F40&gt;0,F40&lt;=40),$W$2,0),0))</f>
        <v>0</v>
      </c>
      <c r="AA40" s="221" t="b">
        <f>IF(I40="Service",IF(I40="Service",IF(F40&gt;40,$W$3,0),0))</f>
        <v>0</v>
      </c>
      <c r="AB40" s="222" t="b">
        <f>IF(I40="Service",IF(AND(E40=1,F40=0),0,IF(AND(E40=1,F40&lt;=40),$Z$1,IF(AND(E40=1,F40&gt;40),$Z$2,IF(AND(E40=2,F40&lt;=40),$Z$1,IF(AND(E40=2,F40&gt;40),$Z$2,IF(AND(E40=3,F40&lt;=40),$Z$1,IF(AND(E40=3,F40&gt;40),$Z$2,IF(AND(E40=4,F40&lt;=40),$Z$1,IF(AND(E40=4,F40&gt;40),$Z$2,0))))))))))</f>
        <v>0</v>
      </c>
      <c r="AC40" s="223" t="b">
        <f>IF(I40="Service",IF(AND(E40=1,F40=0),0,IF(AND(E40=1,F40&lt;=40),$X$1,IF(AND(E40=1,F40&gt;40),$Y$1,IF(AND(E40=2,F40&lt;=40),$X$2,IF(AND(E40=2,F40&gt;40),$Y$2,IF(AND(E40=3,F40&lt;=40),$X$3,IF(AND(E40=3,F40&gt;40),$Y$3,IF(AND(E40=4,F40&lt;=40),$X$4,IF(AND(E40=4,F40&gt;40),$Y$4,0))))))))))</f>
        <v>0</v>
      </c>
      <c r="AD40" s="217"/>
    </row>
    <row r="41" ht="16.5" customHeight="1">
      <c r="A41" s="80"/>
      <c r="B41" s="69"/>
      <c r="C41" s="69"/>
      <c r="D41" s="70">
        <v>0</v>
      </c>
      <c r="E41" s="70">
        <v>1</v>
      </c>
      <c r="F41" s="71">
        <f>IF(P41=12,V41,0)</f>
        <v>0</v>
      </c>
      <c r="G41" s="72" t="s">
        <v>5</v>
      </c>
      <c r="H41" s="72"/>
      <c r="I41" s="73"/>
      <c r="J41" s="74"/>
      <c r="K41" s="74"/>
      <c r="L41" s="74"/>
      <c r="M41" s="11"/>
      <c r="N41" s="11"/>
      <c r="O41" s="13" t="s">
        <v>2</v>
      </c>
      <c r="P41" s="13">
        <f>IF(A41="",0,COUNTA(B41:E41,G41:N41))</f>
        <v>0</v>
      </c>
      <c r="R41" s="212"/>
      <c r="S41" s="219">
        <f>IF(OR(B41="",C41=""),0,IF(C41&gt;B41,C41-B41,IF(B41&gt;C41,24-(B41-C41))))</f>
        <v>0</v>
      </c>
      <c r="T41" s="220">
        <f>IF(OR(B41="",C41=""),0,(HOUR(S41)*60)+MINUTE(S41)-D41)</f>
        <v>0</v>
      </c>
      <c r="U41" s="219">
        <f>TIME(0,T41,0)</f>
        <v>0</v>
      </c>
      <c r="V41" s="220">
        <f>(HOUR(U41)*10)+IF(AND(MINUTE(U41)&gt;0,MINUTE(U41)&lt;=6),1,IF(AND(MINUTE(U41)&gt;6,MINUTE(U41)&lt;=12),2,IF(AND(MINUTE(U41)&gt;12,MINUTE(U41)&lt;=18),3,IF(AND(MINUTE(U41)&gt;18,MINUTE(U41)&lt;=24),4,IF(AND(MINUTE(U41)&gt;24,MINUTE(U41)&lt;=30),5,IF(AND(MINUTE(U41)&gt;30,MINUTE(U41)&lt;=36),6,IF(AND(MINUTE(U41)&gt;36,MINUTE(U41)&lt;=42),7,IF(AND(MINUTE(U41)&gt;42,MINUTE(U41)&lt;=48),8,IF(AND(MINUTE(U41)&gt;48,MINUTE(U41)&lt;=54),9,IF(AND(MINUTE(U41)&gt;54,MINUTE(U41)&lt;=60),10,0))))))))))</f>
        <v>0</v>
      </c>
      <c r="W41" s="221">
        <f>IF(OR(B41&gt;=$V$1,B41&lt;$V$2),F41*2,0)</f>
        <v>0</v>
      </c>
      <c r="X41" s="221" t="b">
        <f>IF(I41="Service",IF(I41="Service",IF(AND(F41&gt;0,F41&lt;=25),$W$1,0),0))</f>
        <v>0</v>
      </c>
      <c r="Y41" s="221" t="b">
        <f>IF(I41="Service",IF(I41="Service",IF(F41&gt;25,$W$2,0),0))</f>
        <v>0</v>
      </c>
      <c r="Z41" s="221" t="b">
        <f>IF(I41="Service",IF(I41="Service",IF(AND(F41&gt;0,F41&lt;=40),$W$2,0),0))</f>
        <v>0</v>
      </c>
      <c r="AA41" s="221" t="b">
        <f>IF(I41="Service",IF(I41="Service",IF(F41&gt;40,$W$3,0),0))</f>
        <v>0</v>
      </c>
      <c r="AB41" s="222" t="b">
        <f>IF(I41="Service",IF(AND(E41=1,F41=0),0,IF(AND(E41=1,F41&lt;=40),$Z$1,IF(AND(E41=1,F41&gt;40),$Z$2,IF(AND(E41=2,F41&lt;=40),$Z$1,IF(AND(E41=2,F41&gt;40),$Z$2,IF(AND(E41=3,F41&lt;=40),$Z$1,IF(AND(E41=3,F41&gt;40),$Z$2,IF(AND(E41=4,F41&lt;=40),$Z$1,IF(AND(E41=4,F41&gt;40),$Z$2,0))))))))))</f>
        <v>0</v>
      </c>
      <c r="AC41" s="223" t="b">
        <f>IF(I41="Service",IF(AND(E41=1,F41=0),0,IF(AND(E41=1,F41&lt;=40),$X$1,IF(AND(E41=1,F41&gt;40),$Y$1,IF(AND(E41=2,F41&lt;=40),$X$2,IF(AND(E41=2,F41&gt;40),$Y$2,IF(AND(E41=3,F41&lt;=40),$X$3,IF(AND(E41=3,F41&gt;40),$Y$3,IF(AND(E41=4,F41&lt;=40),$X$4,IF(AND(E41=4,F41&gt;40),$Y$4,0))))))))))</f>
        <v>0</v>
      </c>
      <c r="AD41" s="217"/>
    </row>
    <row r="42" ht="16.5" customHeight="1">
      <c r="A42" s="80"/>
      <c r="B42" s="69"/>
      <c r="C42" s="69"/>
      <c r="D42" s="70">
        <v>0</v>
      </c>
      <c r="E42" s="70">
        <v>1</v>
      </c>
      <c r="F42" s="71">
        <f>IF(P42=12,V42,0)</f>
        <v>0</v>
      </c>
      <c r="G42" s="72" t="s">
        <v>5</v>
      </c>
      <c r="H42" s="72"/>
      <c r="I42" s="73"/>
      <c r="J42" s="74"/>
      <c r="K42" s="74"/>
      <c r="L42" s="74"/>
      <c r="M42" s="11" t="s">
        <v>172</v>
      </c>
      <c r="N42" s="11" t="s">
        <v>173</v>
      </c>
      <c r="O42" s="13" t="s">
        <v>2</v>
      </c>
      <c r="P42" s="13">
        <f>IF(A42="",0,COUNTA(B42:E42,G42:N42))</f>
        <v>0</v>
      </c>
      <c r="R42" s="212"/>
      <c r="S42" s="219">
        <f>IF(OR(B42="",C42=""),0,IF(C42&gt;B42,C42-B42,IF(B42&gt;C42,24-(B42-C42))))</f>
        <v>0</v>
      </c>
      <c r="T42" s="220">
        <f>IF(OR(B42="",C42=""),0,(HOUR(S42)*60)+MINUTE(S42)-D42)</f>
        <v>0</v>
      </c>
      <c r="U42" s="219">
        <f>TIME(0,T42,0)</f>
        <v>0</v>
      </c>
      <c r="V42" s="220">
        <f>(HOUR(U42)*10)+IF(AND(MINUTE(U42)&gt;0,MINUTE(U42)&lt;=6),1,IF(AND(MINUTE(U42)&gt;6,MINUTE(U42)&lt;=12),2,IF(AND(MINUTE(U42)&gt;12,MINUTE(U42)&lt;=18),3,IF(AND(MINUTE(U42)&gt;18,MINUTE(U42)&lt;=24),4,IF(AND(MINUTE(U42)&gt;24,MINUTE(U42)&lt;=30),5,IF(AND(MINUTE(U42)&gt;30,MINUTE(U42)&lt;=36),6,IF(AND(MINUTE(U42)&gt;36,MINUTE(U42)&lt;=42),7,IF(AND(MINUTE(U42)&gt;42,MINUTE(U42)&lt;=48),8,IF(AND(MINUTE(U42)&gt;48,MINUTE(U42)&lt;=54),9,IF(AND(MINUTE(U42)&gt;54,MINUTE(U42)&lt;=60),10,0))))))))))</f>
        <v>0</v>
      </c>
      <c r="W42" s="221">
        <f>IF(OR(B42&gt;=$V$1,B42&lt;$V$2),F42*2,0)</f>
        <v>0</v>
      </c>
      <c r="X42" s="221" t="b">
        <f>IF(I42="Service",IF(I42="Service",IF(AND(F42&gt;0,F42&lt;=25),$W$1,0),0))</f>
        <v>0</v>
      </c>
      <c r="Y42" s="221" t="b">
        <f>IF(I42="Service",IF(I42="Service",IF(F42&gt;25,$W$2,0),0))</f>
        <v>0</v>
      </c>
      <c r="Z42" s="221" t="b">
        <f>IF(I42="Service",IF(I42="Service",IF(AND(F42&gt;0,F42&lt;=40),$W$2,0),0))</f>
        <v>0</v>
      </c>
      <c r="AA42" s="221" t="b">
        <f>IF(I42="Service",IF(I42="Service",IF(F42&gt;40,$W$3,0),0))</f>
        <v>0</v>
      </c>
      <c r="AB42" s="222" t="b">
        <f>IF(I42="Service",IF(AND(E42=1,F42=0),0,IF(AND(E42=1,F42&lt;=40),$Z$1,IF(AND(E42=1,F42&gt;40),$Z$2,IF(AND(E42=2,F42&lt;=40),$Z$1,IF(AND(E42=2,F42&gt;40),$Z$2,IF(AND(E42=3,F42&lt;=40),$Z$1,IF(AND(E42=3,F42&gt;40),$Z$2,IF(AND(E42=4,F42&lt;=40),$Z$1,IF(AND(E42=4,F42&gt;40),$Z$2,0))))))))))</f>
        <v>0</v>
      </c>
      <c r="AC42" s="223" t="b">
        <f>IF(I42="Service",IF(AND(E42=1,F42=0),0,IF(AND(E42=1,F42&lt;=40),$X$1,IF(AND(E42=1,F42&gt;40),$Y$1,IF(AND(E42=2,F42&lt;=40),$X$2,IF(AND(E42=2,F42&gt;40),$Y$2,IF(AND(E42=3,F42&lt;=40),$X$3,IF(AND(E42=3,F42&gt;40),$Y$3,IF(AND(E42=4,F42&lt;=40),$X$4,IF(AND(E42=4,F42&gt;40),$Y$4,0))))))))))</f>
        <v>0</v>
      </c>
      <c r="AD42" s="224"/>
      <c r="AE42" s="165"/>
      <c r="AF42" s="165"/>
    </row>
    <row r="43" ht="16.5" customHeight="1">
      <c r="A43" s="80"/>
      <c r="B43" s="69"/>
      <c r="C43" s="69"/>
      <c r="D43" s="70">
        <v>0</v>
      </c>
      <c r="E43" s="70">
        <v>1</v>
      </c>
      <c r="F43" s="71">
        <f>IF(P43=12,V43,0)</f>
        <v>0</v>
      </c>
      <c r="G43" s="72" t="s">
        <v>5</v>
      </c>
      <c r="H43" s="72"/>
      <c r="I43" s="73"/>
      <c r="J43" s="74"/>
      <c r="K43" s="74"/>
      <c r="L43" s="74"/>
      <c r="M43" s="11"/>
      <c r="N43" s="11"/>
      <c r="O43" s="13" t="s">
        <v>2</v>
      </c>
      <c r="P43" s="13">
        <f>IF(A43="",0,COUNTA(B43:E43,G43:N43))</f>
        <v>0</v>
      </c>
      <c r="R43" s="212"/>
      <c r="S43" s="219">
        <f>IF(OR(B43="",C43=""),0,IF(C43&gt;B43,C43-B43,IF(B43&gt;C43,24-(B43-C43))))</f>
        <v>0</v>
      </c>
      <c r="T43" s="220">
        <f>IF(OR(B43="",C43=""),0,(HOUR(S43)*60)+MINUTE(S43)-D43)</f>
        <v>0</v>
      </c>
      <c r="U43" s="219">
        <f>TIME(0,T43,0)</f>
        <v>0</v>
      </c>
      <c r="V43" s="220">
        <f>(HOUR(U43)*10)+IF(AND(MINUTE(U43)&gt;0,MINUTE(U43)&lt;=6),1,IF(AND(MINUTE(U43)&gt;6,MINUTE(U43)&lt;=12),2,IF(AND(MINUTE(U43)&gt;12,MINUTE(U43)&lt;=18),3,IF(AND(MINUTE(U43)&gt;18,MINUTE(U43)&lt;=24),4,IF(AND(MINUTE(U43)&gt;24,MINUTE(U43)&lt;=30),5,IF(AND(MINUTE(U43)&gt;30,MINUTE(U43)&lt;=36),6,IF(AND(MINUTE(U43)&gt;36,MINUTE(U43)&lt;=42),7,IF(AND(MINUTE(U43)&gt;42,MINUTE(U43)&lt;=48),8,IF(AND(MINUTE(U43)&gt;48,MINUTE(U43)&lt;=54),9,IF(AND(MINUTE(U43)&gt;54,MINUTE(U43)&lt;=60),10,0))))))))))</f>
        <v>0</v>
      </c>
      <c r="W43" s="221">
        <f>IF(OR(B43&gt;=$V$1,B43&lt;$V$2),F43*2,0)</f>
        <v>0</v>
      </c>
      <c r="X43" s="221" t="b">
        <f>IF(I43="Service",IF(I43="Service",IF(AND(F43&gt;0,F43&lt;=25),$W$1,0),0))</f>
        <v>0</v>
      </c>
      <c r="Y43" s="221" t="b">
        <f>IF(I43="Service",IF(I43="Service",IF(F43&gt;25,$W$2,0),0))</f>
        <v>0</v>
      </c>
      <c r="Z43" s="221" t="b">
        <f>IF(I43="Service",IF(I43="Service",IF(AND(F43&gt;0,F43&lt;=40),$W$2,0),0))</f>
        <v>0</v>
      </c>
      <c r="AA43" s="221" t="b">
        <f>IF(I43="Service",IF(I43="Service",IF(F43&gt;40,$W$3,0),0))</f>
        <v>0</v>
      </c>
      <c r="AB43" s="222" t="b">
        <f>IF(I43="Service",IF(AND(E43=1,F43=0),0,IF(AND(E43=1,F43&lt;=40),$Z$1,IF(AND(E43=1,F43&gt;40),$Z$2,IF(AND(E43=2,F43&lt;=40),$Z$1,IF(AND(E43=2,F43&gt;40),$Z$2,IF(AND(E43=3,F43&lt;=40),$Z$1,IF(AND(E43=3,F43&gt;40),$Z$2,IF(AND(E43=4,F43&lt;=40),$Z$1,IF(AND(E43=4,F43&gt;40),$Z$2,0))))))))))</f>
        <v>0</v>
      </c>
      <c r="AC43" s="223" t="b">
        <f>IF(I43="Service",IF(AND(E43=1,F43=0),0,IF(AND(E43=1,F43&lt;=40),$X$1,IF(AND(E43=1,F43&gt;40),$Y$1,IF(AND(E43=2,F43&lt;=40),$X$2,IF(AND(E43=2,F43&gt;40),$Y$2,IF(AND(E43=3,F43&lt;=40),$X$3,IF(AND(E43=3,F43&gt;40),$Y$3,IF(AND(E43=4,F43&lt;=40),$X$4,IF(AND(E43=4,F43&gt;40),$Y$4,0))))))))))</f>
        <v>0</v>
      </c>
      <c r="AD43" s="224"/>
      <c r="AE43" s="165"/>
      <c r="AF43" s="165"/>
    </row>
    <row r="44" ht="16.5" customHeight="1">
      <c r="A44" s="80"/>
      <c r="B44" s="69"/>
      <c r="C44" s="69"/>
      <c r="D44" s="70">
        <v>0</v>
      </c>
      <c r="E44" s="70">
        <v>1</v>
      </c>
      <c r="F44" s="71">
        <f>IF(P44=12,V44,0)</f>
        <v>0</v>
      </c>
      <c r="G44" s="72" t="s">
        <v>5</v>
      </c>
      <c r="H44" s="72"/>
      <c r="I44" s="73"/>
      <c r="J44" s="74"/>
      <c r="K44" s="74"/>
      <c r="L44" s="74"/>
      <c r="M44" s="11"/>
      <c r="N44" s="11"/>
      <c r="O44" s="13" t="s">
        <v>2</v>
      </c>
      <c r="P44" s="13">
        <f>IF(A44="",0,COUNTA(B44:E44,G44:N44))</f>
        <v>0</v>
      </c>
      <c r="R44" s="218"/>
      <c r="S44" s="219">
        <f>IF(OR(B44="",C44=""),0,IF(C44&gt;B44,C44-B44,IF(B44&gt;C44,24-(B44-C44))))</f>
        <v>0</v>
      </c>
      <c r="T44" s="220">
        <f>IF(OR(B44="",C44=""),0,(HOUR(S44)*60)+MINUTE(S44)-D44)</f>
        <v>0</v>
      </c>
      <c r="U44" s="219">
        <f>TIME(0,T44,0)</f>
        <v>0</v>
      </c>
      <c r="V44" s="220">
        <f>(HOUR(U44)*10)+IF(AND(MINUTE(U44)&gt;0,MINUTE(U44)&lt;=6),1,IF(AND(MINUTE(U44)&gt;6,MINUTE(U44)&lt;=12),2,IF(AND(MINUTE(U44)&gt;12,MINUTE(U44)&lt;=18),3,IF(AND(MINUTE(U44)&gt;18,MINUTE(U44)&lt;=24),4,IF(AND(MINUTE(U44)&gt;24,MINUTE(U44)&lt;=30),5,IF(AND(MINUTE(U44)&gt;30,MINUTE(U44)&lt;=36),6,IF(AND(MINUTE(U44)&gt;36,MINUTE(U44)&lt;=42),7,IF(AND(MINUTE(U44)&gt;42,MINUTE(U44)&lt;=48),8,IF(AND(MINUTE(U44)&gt;48,MINUTE(U44)&lt;=54),9,IF(AND(MINUTE(U44)&gt;54,MINUTE(U44)&lt;=60),10,0))))))))))</f>
        <v>0</v>
      </c>
      <c r="W44" s="221">
        <f>IF(OR(B44&gt;=$V$1,B44&lt;$V$2),F44*2,0)</f>
        <v>0</v>
      </c>
      <c r="X44" s="221" t="b">
        <f>IF(I44="Service",IF(I44="Service",IF(AND(F44&gt;0,F44&lt;=25),$W$1,0),0))</f>
        <v>0</v>
      </c>
      <c r="Y44" s="221" t="b">
        <f>IF(I44="Service",IF(I44="Service",IF(F44&gt;25,$W$2,0),0))</f>
        <v>0</v>
      </c>
      <c r="Z44" s="221" t="b">
        <f>IF(I44="Service",IF(I44="Service",IF(AND(F44&gt;0,F44&lt;=40),$W$2,0),0))</f>
        <v>0</v>
      </c>
      <c r="AA44" s="221" t="b">
        <f>IF(I44="Service",IF(I44="Service",IF(F44&gt;40,$W$3,0),0))</f>
        <v>0</v>
      </c>
      <c r="AB44" s="222" t="b">
        <f>IF(I44="Service",IF(AND(E44=1,F44=0),0,IF(AND(E44=1,F44&lt;=40),$Z$1,IF(AND(E44=1,F44&gt;40),$Z$2,IF(AND(E44=2,F44&lt;=40),$Z$1,IF(AND(E44=2,F44&gt;40),$Z$2,IF(AND(E44=3,F44&lt;=40),$Z$1,IF(AND(E44=3,F44&gt;40),$Z$2,IF(AND(E44=4,F44&lt;=40),$Z$1,IF(AND(E44=4,F44&gt;40),$Z$2,0))))))))))</f>
        <v>0</v>
      </c>
      <c r="AC44" s="223" t="b">
        <f>IF(I44="Service",IF(AND(E44=1,F44=0),0,IF(AND(E44=1,F44&lt;=40),$X$1,IF(AND(E44=1,F44&gt;40),$Y$1,IF(AND(E44=2,F44&lt;=40),$X$2,IF(AND(E44=2,F44&gt;40),$Y$2,IF(AND(E44=3,F44&lt;=40),$X$3,IF(AND(E44=3,F44&gt;40),$Y$3,IF(AND(E44=4,F44&lt;=40),$X$4,IF(AND(E44=4,F44&gt;40),$Y$4,0))))))))))</f>
        <v>0</v>
      </c>
      <c r="AD44" s="217"/>
    </row>
    <row r="45" ht="16.5" customHeight="1">
      <c r="A45" s="80"/>
      <c r="B45" s="69"/>
      <c r="C45" s="69"/>
      <c r="D45" s="70">
        <v>0</v>
      </c>
      <c r="E45" s="70">
        <v>1</v>
      </c>
      <c r="F45" s="71">
        <f>IF(P45=12,V45,0)</f>
        <v>0</v>
      </c>
      <c r="G45" s="72" t="s">
        <v>5</v>
      </c>
      <c r="H45" s="72"/>
      <c r="I45" s="73"/>
      <c r="J45" s="74"/>
      <c r="K45" s="74"/>
      <c r="L45" s="74"/>
      <c r="M45" s="11"/>
      <c r="N45" s="11"/>
      <c r="O45" s="13" t="s">
        <v>2</v>
      </c>
      <c r="P45" s="13">
        <f>IF(A45="",0,COUNTA(B45:E45,G45:N45))</f>
        <v>0</v>
      </c>
      <c r="R45" s="212"/>
      <c r="S45" s="219">
        <f>IF(OR(B45="",C45=""),0,IF(C45&gt;B45,C45-B45,IF(B45&gt;C45,24-(B45-C45))))</f>
        <v>0</v>
      </c>
      <c r="T45" s="220">
        <f>IF(OR(B45="",C45=""),0,(HOUR(S45)*60)+MINUTE(S45)-D45)</f>
        <v>0</v>
      </c>
      <c r="U45" s="219">
        <f>TIME(0,T45,0)</f>
        <v>0</v>
      </c>
      <c r="V45" s="220">
        <f>(HOUR(U45)*10)+IF(AND(MINUTE(U45)&gt;0,MINUTE(U45)&lt;=6),1,IF(AND(MINUTE(U45)&gt;6,MINUTE(U45)&lt;=12),2,IF(AND(MINUTE(U45)&gt;12,MINUTE(U45)&lt;=18),3,IF(AND(MINUTE(U45)&gt;18,MINUTE(U45)&lt;=24),4,IF(AND(MINUTE(U45)&gt;24,MINUTE(U45)&lt;=30),5,IF(AND(MINUTE(U45)&gt;30,MINUTE(U45)&lt;=36),6,IF(AND(MINUTE(U45)&gt;36,MINUTE(U45)&lt;=42),7,IF(AND(MINUTE(U45)&gt;42,MINUTE(U45)&lt;=48),8,IF(AND(MINUTE(U45)&gt;48,MINUTE(U45)&lt;=54),9,IF(AND(MINUTE(U45)&gt;54,MINUTE(U45)&lt;=60),10,0))))))))))</f>
        <v>0</v>
      </c>
      <c r="W45" s="221">
        <f>IF(OR(B45&gt;=$V$1,B45&lt;$V$2),F45*2,0)</f>
        <v>0</v>
      </c>
      <c r="X45" s="221" t="b">
        <f>IF(I45="Service",IF(I45="Service",IF(AND(F45&gt;0,F45&lt;=25),$W$1,0),0))</f>
        <v>0</v>
      </c>
      <c r="Y45" s="221" t="b">
        <f>IF(I45="Service",IF(I45="Service",IF(F45&gt;25,$W$2,0),0))</f>
        <v>0</v>
      </c>
      <c r="Z45" s="221" t="b">
        <f>IF(I45="Service",IF(I45="Service",IF(AND(F45&gt;0,F45&lt;=40),$W$2,0),0))</f>
        <v>0</v>
      </c>
      <c r="AA45" s="221" t="b">
        <f>IF(I45="Service",IF(I45="Service",IF(F45&gt;40,$W$3,0),0))</f>
        <v>0</v>
      </c>
      <c r="AB45" s="222" t="b">
        <f>IF(I45="Service",IF(AND(E45=1,F45=0),0,IF(AND(E45=1,F45&lt;=40),$Z$1,IF(AND(E45=1,F45&gt;40),$Z$2,IF(AND(E45=2,F45&lt;=40),$Z$1,IF(AND(E45=2,F45&gt;40),$Z$2,IF(AND(E45=3,F45&lt;=40),$Z$1,IF(AND(E45=3,F45&gt;40),$Z$2,IF(AND(E45=4,F45&lt;=40),$Z$1,IF(AND(E45=4,F45&gt;40),$Z$2,0))))))))))</f>
        <v>0</v>
      </c>
      <c r="AC45" s="223" t="b">
        <f>IF(I45="Service",IF(AND(E45=1,F45=0),0,IF(AND(E45=1,F45&lt;=40),$X$1,IF(AND(E45=1,F45&gt;40),$Y$1,IF(AND(E45=2,F45&lt;=40),$X$2,IF(AND(E45=2,F45&gt;40),$Y$2,IF(AND(E45=3,F45&lt;=40),$X$3,IF(AND(E45=3,F45&gt;40),$Y$3,IF(AND(E45=4,F45&lt;=40),$X$4,IF(AND(E45=4,F45&gt;40),$Y$4,0))))))))))</f>
        <v>0</v>
      </c>
      <c r="AD45" s="217"/>
    </row>
    <row r="46" ht="16.5" customHeight="1">
      <c r="A46" s="80"/>
      <c r="B46" s="69"/>
      <c r="C46" s="69"/>
      <c r="D46" s="70">
        <v>0</v>
      </c>
      <c r="E46" s="70">
        <v>1</v>
      </c>
      <c r="F46" s="71">
        <f>IF(P46=12,V46,0)</f>
        <v>0</v>
      </c>
      <c r="G46" s="72" t="s">
        <v>5</v>
      </c>
      <c r="H46" s="72"/>
      <c r="I46" s="73"/>
      <c r="J46" s="74"/>
      <c r="K46" s="74"/>
      <c r="L46" s="74"/>
      <c r="M46" s="11"/>
      <c r="N46" s="11"/>
      <c r="O46" s="13" t="s">
        <v>2</v>
      </c>
      <c r="P46" s="13">
        <f>IF(A46="",0,COUNTA(B46:E46,G46:N46))</f>
        <v>0</v>
      </c>
      <c r="R46" s="212"/>
      <c r="S46" s="219">
        <f>IF(OR(B46="",C46=""),0,IF(C46&gt;B46,C46-B46,IF(B46&gt;C46,24-(B46-C46))))</f>
        <v>0</v>
      </c>
      <c r="T46" s="220">
        <f>IF(OR(B46="",C46=""),0,(HOUR(S46)*60)+MINUTE(S46)-D46)</f>
        <v>0</v>
      </c>
      <c r="U46" s="219">
        <f>TIME(0,T46,0)</f>
        <v>0</v>
      </c>
      <c r="V46" s="220">
        <f>(HOUR(U46)*10)+IF(AND(MINUTE(U46)&gt;0,MINUTE(U46)&lt;=6),1,IF(AND(MINUTE(U46)&gt;6,MINUTE(U46)&lt;=12),2,IF(AND(MINUTE(U46)&gt;12,MINUTE(U46)&lt;=18),3,IF(AND(MINUTE(U46)&gt;18,MINUTE(U46)&lt;=24),4,IF(AND(MINUTE(U46)&gt;24,MINUTE(U46)&lt;=30),5,IF(AND(MINUTE(U46)&gt;30,MINUTE(U46)&lt;=36),6,IF(AND(MINUTE(U46)&gt;36,MINUTE(U46)&lt;=42),7,IF(AND(MINUTE(U46)&gt;42,MINUTE(U46)&lt;=48),8,IF(AND(MINUTE(U46)&gt;48,MINUTE(U46)&lt;=54),9,IF(AND(MINUTE(U46)&gt;54,MINUTE(U46)&lt;=60),10,0))))))))))</f>
        <v>0</v>
      </c>
      <c r="W46" s="221">
        <f>IF(OR(B46&gt;=$V$1,B46&lt;$V$2),F46*2,0)</f>
        <v>0</v>
      </c>
      <c r="X46" s="221" t="b">
        <f>IF(I46="Service",IF(I46="Service",IF(AND(F46&gt;0,F46&lt;=25),$W$1,0),0))</f>
        <v>0</v>
      </c>
      <c r="Y46" s="221" t="b">
        <f>IF(I46="Service",IF(I46="Service",IF(F46&gt;25,$W$2,0),0))</f>
        <v>0</v>
      </c>
      <c r="Z46" s="221" t="b">
        <f>IF(I46="Service",IF(I46="Service",IF(AND(F46&gt;0,F46&lt;=40),$W$2,0),0))</f>
        <v>0</v>
      </c>
      <c r="AA46" s="221" t="b">
        <f>IF(I46="Service",IF(I46="Service",IF(F46&gt;40,$W$3,0),0))</f>
        <v>0</v>
      </c>
      <c r="AB46" s="222" t="b">
        <f>IF(I46="Service",IF(AND(E46=1,F46=0),0,IF(AND(E46=1,F46&lt;=40),$Z$1,IF(AND(E46=1,F46&gt;40),$Z$2,IF(AND(E46=2,F46&lt;=40),$Z$1,IF(AND(E46=2,F46&gt;40),$Z$2,IF(AND(E46=3,F46&lt;=40),$Z$1,IF(AND(E46=3,F46&gt;40),$Z$2,IF(AND(E46=4,F46&lt;=40),$Z$1,IF(AND(E46=4,F46&gt;40),$Z$2,0))))))))))</f>
        <v>0</v>
      </c>
      <c r="AC46" s="223" t="b">
        <f>IF(I46="Service",IF(AND(E46=1,F46=0),0,IF(AND(E46=1,F46&lt;=40),$X$1,IF(AND(E46=1,F46&gt;40),$Y$1,IF(AND(E46=2,F46&lt;=40),$X$2,IF(AND(E46=2,F46&gt;40),$Y$2,IF(AND(E46=3,F46&lt;=40),$X$3,IF(AND(E46=3,F46&gt;40),$Y$3,IF(AND(E46=4,F46&lt;=40),$X$4,IF(AND(E46=4,F46&gt;40),$Y$4,0))))))))))</f>
        <v>0</v>
      </c>
      <c r="AD46" s="217"/>
    </row>
    <row r="47" ht="16.5" customHeight="1">
      <c r="A47" s="80"/>
      <c r="B47" s="69"/>
      <c r="C47" s="69"/>
      <c r="D47" s="70">
        <v>0</v>
      </c>
      <c r="E47" s="70">
        <v>1</v>
      </c>
      <c r="F47" s="71">
        <f>IF(P47=12,V47,0)</f>
        <v>0</v>
      </c>
      <c r="G47" s="72" t="s">
        <v>5</v>
      </c>
      <c r="H47" s="72"/>
      <c r="I47" s="73"/>
      <c r="J47" s="74"/>
      <c r="K47" s="74"/>
      <c r="L47" s="74"/>
      <c r="M47" s="11"/>
      <c r="N47" s="11"/>
      <c r="O47" s="13" t="s">
        <v>2</v>
      </c>
      <c r="P47" s="13">
        <f>IF(A47="",0,COUNTA(B47:E47,G47:N47))</f>
        <v>0</v>
      </c>
      <c r="R47" s="212"/>
      <c r="S47" s="219">
        <f>IF(OR(B47="",C47=""),0,IF(C47&gt;B47,C47-B47,IF(B47&gt;C47,24-(B47-C47))))</f>
        <v>0</v>
      </c>
      <c r="T47" s="220">
        <f>IF(OR(B47="",C47=""),0,(HOUR(S47)*60)+MINUTE(S47)-D47)</f>
        <v>0</v>
      </c>
      <c r="U47" s="219">
        <f>TIME(0,T47,0)</f>
        <v>0</v>
      </c>
      <c r="V47" s="220">
        <f>(HOUR(U47)*10)+IF(AND(MINUTE(U47)&gt;0,MINUTE(U47)&lt;=6),1,IF(AND(MINUTE(U47)&gt;6,MINUTE(U47)&lt;=12),2,IF(AND(MINUTE(U47)&gt;12,MINUTE(U47)&lt;=18),3,IF(AND(MINUTE(U47)&gt;18,MINUTE(U47)&lt;=24),4,IF(AND(MINUTE(U47)&gt;24,MINUTE(U47)&lt;=30),5,IF(AND(MINUTE(U47)&gt;30,MINUTE(U47)&lt;=36),6,IF(AND(MINUTE(U47)&gt;36,MINUTE(U47)&lt;=42),7,IF(AND(MINUTE(U47)&gt;42,MINUTE(U47)&lt;=48),8,IF(AND(MINUTE(U47)&gt;48,MINUTE(U47)&lt;=54),9,IF(AND(MINUTE(U47)&gt;54,MINUTE(U47)&lt;=60),10,0))))))))))</f>
        <v>0</v>
      </c>
      <c r="W47" s="221">
        <f>IF(OR(B47&gt;=$V$1,B47&lt;$V$2),F47*2,0)</f>
        <v>0</v>
      </c>
      <c r="X47" s="221" t="b">
        <f>IF(I47="Service",IF(I47="Service",IF(AND(F47&gt;0,F47&lt;=25),$W$1,0),0))</f>
        <v>0</v>
      </c>
      <c r="Y47" s="221" t="b">
        <f>IF(I47="Service",IF(I47="Service",IF(F47&gt;25,$W$2,0),0))</f>
        <v>0</v>
      </c>
      <c r="Z47" s="221" t="b">
        <f>IF(I47="Service",IF(I47="Service",IF(AND(F47&gt;0,F47&lt;=40),$W$2,0),0))</f>
        <v>0</v>
      </c>
      <c r="AA47" s="221" t="b">
        <f>IF(I47="Service",IF(I47="Service",IF(F47&gt;40,$W$3,0),0))</f>
        <v>0</v>
      </c>
      <c r="AB47" s="222" t="b">
        <f>IF(I47="Service",IF(AND(E47=1,F47=0),0,IF(AND(E47=1,F47&lt;=40),$Z$1,IF(AND(E47=1,F47&gt;40),$Z$2,IF(AND(E47=2,F47&lt;=40),$Z$1,IF(AND(E47=2,F47&gt;40),$Z$2,IF(AND(E47=3,F47&lt;=40),$Z$1,IF(AND(E47=3,F47&gt;40),$Z$2,IF(AND(E47=4,F47&lt;=40),$Z$1,IF(AND(E47=4,F47&gt;40),$Z$2,0))))))))))</f>
        <v>0</v>
      </c>
      <c r="AC47" s="223" t="b">
        <f>IF(I47="Service",IF(AND(E47=1,F47=0),0,IF(AND(E47=1,F47&lt;=40),$X$1,IF(AND(E47=1,F47&gt;40),$Y$1,IF(AND(E47=2,F47&lt;=40),$X$2,IF(AND(E47=2,F47&gt;40),$Y$2,IF(AND(E47=3,F47&lt;=40),$X$3,IF(AND(E47=3,F47&gt;40),$Y$3,IF(AND(E47=4,F47&lt;=40),$X$4,IF(AND(E47=4,F47&gt;40),$Y$4,0))))))))))</f>
        <v>0</v>
      </c>
      <c r="AD47" s="224"/>
      <c r="AE47" s="165"/>
      <c r="AF47" s="165"/>
    </row>
    <row r="48" ht="16.5" customHeight="1">
      <c r="A48" s="80"/>
      <c r="B48" s="69"/>
      <c r="C48" s="69"/>
      <c r="D48" s="70">
        <v>0</v>
      </c>
      <c r="E48" s="70">
        <v>1</v>
      </c>
      <c r="F48" s="71">
        <f>IF(P48=12,V48,0)</f>
        <v>0</v>
      </c>
      <c r="G48" s="72" t="s">
        <v>5</v>
      </c>
      <c r="H48" s="72"/>
      <c r="I48" s="73"/>
      <c r="J48" s="74"/>
      <c r="K48" s="74"/>
      <c r="L48" s="74"/>
      <c r="M48" s="11"/>
      <c r="N48" s="11"/>
      <c r="O48" s="13" t="s">
        <v>2</v>
      </c>
      <c r="P48" s="13">
        <f>IF(A48="",0,COUNTA(B48:E48,G48:N48))</f>
        <v>0</v>
      </c>
      <c r="R48" s="212"/>
      <c r="S48" s="219">
        <f>IF(OR(B48="",C48=""),0,IF(C48&gt;B48,C48-B48,IF(B48&gt;C48,24-(B48-C48))))</f>
        <v>0</v>
      </c>
      <c r="T48" s="220">
        <f>IF(OR(B48="",C48=""),0,(HOUR(S48)*60)+MINUTE(S48)-D48)</f>
        <v>0</v>
      </c>
      <c r="U48" s="219">
        <f>TIME(0,T48,0)</f>
        <v>0</v>
      </c>
      <c r="V48" s="220">
        <f>(HOUR(U48)*10)+IF(AND(MINUTE(U48)&gt;0,MINUTE(U48)&lt;=6),1,IF(AND(MINUTE(U48)&gt;6,MINUTE(U48)&lt;=12),2,IF(AND(MINUTE(U48)&gt;12,MINUTE(U48)&lt;=18),3,IF(AND(MINUTE(U48)&gt;18,MINUTE(U48)&lt;=24),4,IF(AND(MINUTE(U48)&gt;24,MINUTE(U48)&lt;=30),5,IF(AND(MINUTE(U48)&gt;30,MINUTE(U48)&lt;=36),6,IF(AND(MINUTE(U48)&gt;36,MINUTE(U48)&lt;=42),7,IF(AND(MINUTE(U48)&gt;42,MINUTE(U48)&lt;=48),8,IF(AND(MINUTE(U48)&gt;48,MINUTE(U48)&lt;=54),9,IF(AND(MINUTE(U48)&gt;54,MINUTE(U48)&lt;=60),10,0))))))))))</f>
        <v>0</v>
      </c>
      <c r="W48" s="221">
        <f>IF(OR(B48&gt;=$V$1,B48&lt;$V$2),F48*2,0)</f>
        <v>0</v>
      </c>
      <c r="X48" s="221" t="b">
        <f>IF(I48="Service",IF(I48="Service",IF(AND(F48&gt;0,F48&lt;=25),$W$1,0),0))</f>
        <v>0</v>
      </c>
      <c r="Y48" s="221" t="b">
        <f>IF(I48="Service",IF(I48="Service",IF(F48&gt;25,$W$2,0),0))</f>
        <v>0</v>
      </c>
      <c r="Z48" s="221" t="b">
        <f>IF(I48="Service",IF(I48="Service",IF(AND(F48&gt;0,F48&lt;=40),$W$2,0),0))</f>
        <v>0</v>
      </c>
      <c r="AA48" s="221" t="b">
        <f>IF(I48="Service",IF(I48="Service",IF(F48&gt;40,$W$3,0),0))</f>
        <v>0</v>
      </c>
      <c r="AB48" s="222" t="b">
        <f>IF(I48="Service",IF(AND(E48=1,F48=0),0,IF(AND(E48=1,F48&lt;=40),$Z$1,IF(AND(E48=1,F48&gt;40),$Z$2,IF(AND(E48=2,F48&lt;=40),$Z$1,IF(AND(E48=2,F48&gt;40),$Z$2,IF(AND(E48=3,F48&lt;=40),$Z$1,IF(AND(E48=3,F48&gt;40),$Z$2,IF(AND(E48=4,F48&lt;=40),$Z$1,IF(AND(E48=4,F48&gt;40),$Z$2,0))))))))))</f>
        <v>0</v>
      </c>
      <c r="AC48" s="223" t="b">
        <f>IF(I48="Service",IF(AND(E48=1,F48=0),0,IF(AND(E48=1,F48&lt;=40),$X$1,IF(AND(E48=1,F48&gt;40),$Y$1,IF(AND(E48=2,F48&lt;=40),$X$2,IF(AND(E48=2,F48&gt;40),$Y$2,IF(AND(E48=3,F48&lt;=40),$X$3,IF(AND(E48=3,F48&gt;40),$Y$3,IF(AND(E48=4,F48&lt;=40),$X$4,IF(AND(E48=4,F48&gt;40),$Y$4,0))))))))))</f>
        <v>0</v>
      </c>
      <c r="AD48" s="224"/>
      <c r="AE48" s="165"/>
      <c r="AF48" s="165"/>
    </row>
    <row r="49" ht="16.5" customHeight="1">
      <c r="A49" s="80"/>
      <c r="B49" s="69"/>
      <c r="C49" s="69"/>
      <c r="D49" s="70">
        <v>0</v>
      </c>
      <c r="E49" s="70">
        <v>1</v>
      </c>
      <c r="F49" s="71">
        <f>IF(P49=12,V49,0)</f>
        <v>0</v>
      </c>
      <c r="G49" s="72" t="s">
        <v>5</v>
      </c>
      <c r="H49" s="72"/>
      <c r="I49" s="73"/>
      <c r="J49" s="74"/>
      <c r="K49" s="74"/>
      <c r="L49" s="74"/>
      <c r="M49" s="11"/>
      <c r="N49" s="11"/>
      <c r="O49" s="13" t="s">
        <v>2</v>
      </c>
      <c r="P49" s="13">
        <f>IF(A49="",0,COUNTA(B49:E49,G49:N49))</f>
        <v>0</v>
      </c>
      <c r="R49" s="218"/>
      <c r="S49" s="219">
        <f>IF(OR(B49="",C49=""),0,IF(C49&gt;B49,C49-B49,IF(B49&gt;C49,24-(B49-C49))))</f>
        <v>0</v>
      </c>
      <c r="T49" s="220">
        <f>IF(OR(B49="",C49=""),0,(HOUR(S49)*60)+MINUTE(S49)-D49)</f>
        <v>0</v>
      </c>
      <c r="U49" s="219">
        <f>TIME(0,T49,0)</f>
        <v>0</v>
      </c>
      <c r="V49" s="220">
        <f>(HOUR(U49)*10)+IF(AND(MINUTE(U49)&gt;0,MINUTE(U49)&lt;=6),1,IF(AND(MINUTE(U49)&gt;6,MINUTE(U49)&lt;=12),2,IF(AND(MINUTE(U49)&gt;12,MINUTE(U49)&lt;=18),3,IF(AND(MINUTE(U49)&gt;18,MINUTE(U49)&lt;=24),4,IF(AND(MINUTE(U49)&gt;24,MINUTE(U49)&lt;=30),5,IF(AND(MINUTE(U49)&gt;30,MINUTE(U49)&lt;=36),6,IF(AND(MINUTE(U49)&gt;36,MINUTE(U49)&lt;=42),7,IF(AND(MINUTE(U49)&gt;42,MINUTE(U49)&lt;=48),8,IF(AND(MINUTE(U49)&gt;48,MINUTE(U49)&lt;=54),9,IF(AND(MINUTE(U49)&gt;54,MINUTE(U49)&lt;=60),10,0))))))))))</f>
        <v>0</v>
      </c>
      <c r="W49" s="221">
        <f>IF(OR(B49&gt;=$V$1,B49&lt;$V$2),F49*2,0)</f>
        <v>0</v>
      </c>
      <c r="X49" s="221" t="b">
        <f>IF(I49="Service",IF(I49="Service",IF(AND(F49&gt;0,F49&lt;=25),$W$1,0),0))</f>
        <v>0</v>
      </c>
      <c r="Y49" s="221" t="b">
        <f>IF(I49="Service",IF(I49="Service",IF(F49&gt;25,$W$2,0),0))</f>
        <v>0</v>
      </c>
      <c r="Z49" s="221" t="b">
        <f>IF(I49="Service",IF(I49="Service",IF(AND(F49&gt;0,F49&lt;=40),$W$2,0),0))</f>
        <v>0</v>
      </c>
      <c r="AA49" s="221" t="b">
        <f>IF(I49="Service",IF(I49="Service",IF(F49&gt;40,$W$3,0),0))</f>
        <v>0</v>
      </c>
      <c r="AB49" s="222" t="b">
        <f>IF(I49="Service",IF(AND(E49=1,F49=0),0,IF(AND(E49=1,F49&lt;=40),$Z$1,IF(AND(E49=1,F49&gt;40),$Z$2,IF(AND(E49=2,F49&lt;=40),$Z$1,IF(AND(E49=2,F49&gt;40),$Z$2,IF(AND(E49=3,F49&lt;=40),$Z$1,IF(AND(E49=3,F49&gt;40),$Z$2,IF(AND(E49=4,F49&lt;=40),$Z$1,IF(AND(E49=4,F49&gt;40),$Z$2,0))))))))))</f>
        <v>0</v>
      </c>
      <c r="AC49" s="223" t="b">
        <f>IF(I49="Service",IF(AND(E49=1,F49=0),0,IF(AND(E49=1,F49&lt;=40),$X$1,IF(AND(E49=1,F49&gt;40),$Y$1,IF(AND(E49=2,F49&lt;=40),$X$2,IF(AND(E49=2,F49&gt;40),$Y$2,IF(AND(E49=3,F49&lt;=40),$X$3,IF(AND(E49=3,F49&gt;40),$Y$3,IF(AND(E49=4,F49&lt;=40),$X$4,IF(AND(E49=4,F49&gt;40),$Y$4,0))))))))))</f>
        <v>0</v>
      </c>
      <c r="AD49" s="217"/>
    </row>
    <row r="50" ht="16.5" customHeight="1">
      <c r="A50" s="80"/>
      <c r="B50" s="69"/>
      <c r="C50" s="69"/>
      <c r="D50" s="70">
        <v>0</v>
      </c>
      <c r="E50" s="70">
        <v>1</v>
      </c>
      <c r="F50" s="71">
        <f>IF(P50=12,V50,0)</f>
        <v>0</v>
      </c>
      <c r="G50" s="72" t="s">
        <v>5</v>
      </c>
      <c r="H50" s="72"/>
      <c r="I50" s="73"/>
      <c r="J50" s="74"/>
      <c r="K50" s="74"/>
      <c r="L50" s="74"/>
      <c r="M50" s="11"/>
      <c r="N50" s="11"/>
      <c r="O50" s="13" t="s">
        <v>2</v>
      </c>
      <c r="P50" s="13">
        <f>IF(A50="",0,COUNTA(B50:E50,G50:N50))</f>
        <v>0</v>
      </c>
      <c r="R50" s="212"/>
      <c r="S50" s="219">
        <f>IF(OR(B50="",C50=""),0,IF(C50&gt;B50,C50-B50,IF(B50&gt;C50,24-(B50-C50))))</f>
        <v>0</v>
      </c>
      <c r="T50" s="220">
        <f>IF(OR(B50="",C50=""),0,(HOUR(S50)*60)+MINUTE(S50)-D50)</f>
        <v>0</v>
      </c>
      <c r="U50" s="219">
        <f>TIME(0,T50,0)</f>
        <v>0</v>
      </c>
      <c r="V50" s="220">
        <f>(HOUR(U50)*10)+IF(AND(MINUTE(U50)&gt;0,MINUTE(U50)&lt;=6),1,IF(AND(MINUTE(U50)&gt;6,MINUTE(U50)&lt;=12),2,IF(AND(MINUTE(U50)&gt;12,MINUTE(U50)&lt;=18),3,IF(AND(MINUTE(U50)&gt;18,MINUTE(U50)&lt;=24),4,IF(AND(MINUTE(U50)&gt;24,MINUTE(U50)&lt;=30),5,IF(AND(MINUTE(U50)&gt;30,MINUTE(U50)&lt;=36),6,IF(AND(MINUTE(U50)&gt;36,MINUTE(U50)&lt;=42),7,IF(AND(MINUTE(U50)&gt;42,MINUTE(U50)&lt;=48),8,IF(AND(MINUTE(U50)&gt;48,MINUTE(U50)&lt;=54),9,IF(AND(MINUTE(U50)&gt;54,MINUTE(U50)&lt;=60),10,0))))))))))</f>
        <v>0</v>
      </c>
      <c r="W50" s="221">
        <f>IF(OR(B50&gt;=$V$1,B50&lt;$V$2),F50*2,0)</f>
        <v>0</v>
      </c>
      <c r="X50" s="221" t="b">
        <f>IF(I50="Service",IF(I50="Service",IF(AND(F50&gt;0,F50&lt;=25),$W$1,0),0))</f>
        <v>0</v>
      </c>
      <c r="Y50" s="221" t="b">
        <f>IF(I50="Service",IF(I50="Service",IF(F50&gt;25,$W$2,0),0))</f>
        <v>0</v>
      </c>
      <c r="Z50" s="221" t="b">
        <f>IF(I50="Service",IF(I50="Service",IF(AND(F50&gt;0,F50&lt;=40),$W$2,0),0))</f>
        <v>0</v>
      </c>
      <c r="AA50" s="221" t="b">
        <f>IF(I50="Service",IF(I50="Service",IF(F50&gt;40,$W$3,0),0))</f>
        <v>0</v>
      </c>
      <c r="AB50" s="222" t="b">
        <f>IF(I50="Service",IF(AND(E50=1,F50=0),0,IF(AND(E50=1,F50&lt;=40),$Z$1,IF(AND(E50=1,F50&gt;40),$Z$2,IF(AND(E50=2,F50&lt;=40),$Z$1,IF(AND(E50=2,F50&gt;40),$Z$2,IF(AND(E50=3,F50&lt;=40),$Z$1,IF(AND(E50=3,F50&gt;40),$Z$2,IF(AND(E50=4,F50&lt;=40),$Z$1,IF(AND(E50=4,F50&gt;40),$Z$2,0))))))))))</f>
        <v>0</v>
      </c>
      <c r="AC50" s="223" t="b">
        <f>IF(I50="Service",IF(AND(E50=1,F50=0),0,IF(AND(E50=1,F50&lt;=40),$X$1,IF(AND(E50=1,F50&gt;40),$Y$1,IF(AND(E50=2,F50&lt;=40),$X$2,IF(AND(E50=2,F50&gt;40),$Y$2,IF(AND(E50=3,F50&lt;=40),$X$3,IF(AND(E50=3,F50&gt;40),$Y$3,IF(AND(E50=4,F50&lt;=40),$X$4,IF(AND(E50=4,F50&gt;40),$Y$4,0))))))))))</f>
        <v>0</v>
      </c>
      <c r="AD50" s="217"/>
    </row>
    <row r="51" ht="16.5" customHeight="1">
      <c r="A51" s="80"/>
      <c r="B51" s="69"/>
      <c r="C51" s="69"/>
      <c r="D51" s="70">
        <v>0</v>
      </c>
      <c r="E51" s="70">
        <v>1</v>
      </c>
      <c r="F51" s="71">
        <f>IF(P51=12,V51,0)</f>
        <v>0</v>
      </c>
      <c r="G51" s="72" t="s">
        <v>5</v>
      </c>
      <c r="H51" s="72"/>
      <c r="I51" s="73"/>
      <c r="J51" s="74"/>
      <c r="K51" s="74"/>
      <c r="L51" s="74"/>
      <c r="M51" s="11"/>
      <c r="N51" s="11"/>
      <c r="O51" s="13" t="s">
        <v>2</v>
      </c>
      <c r="P51" s="13">
        <f>IF(A51="",0,COUNTA(B51:E51,G51:N51))</f>
        <v>0</v>
      </c>
      <c r="R51" s="212"/>
      <c r="S51" s="219">
        <f>IF(OR(B51="",C51=""),0,IF(C51&gt;B51,C51-B51,IF(B51&gt;C51,24-(B51-C51))))</f>
        <v>0</v>
      </c>
      <c r="T51" s="220">
        <f>IF(OR(B51="",C51=""),0,(HOUR(S51)*60)+MINUTE(S51)-D51)</f>
        <v>0</v>
      </c>
      <c r="U51" s="219">
        <f>TIME(0,T51,0)</f>
        <v>0</v>
      </c>
      <c r="V51" s="220">
        <f>(HOUR(U51)*10)+IF(AND(MINUTE(U51)&gt;0,MINUTE(U51)&lt;=6),1,IF(AND(MINUTE(U51)&gt;6,MINUTE(U51)&lt;=12),2,IF(AND(MINUTE(U51)&gt;12,MINUTE(U51)&lt;=18),3,IF(AND(MINUTE(U51)&gt;18,MINUTE(U51)&lt;=24),4,IF(AND(MINUTE(U51)&gt;24,MINUTE(U51)&lt;=30),5,IF(AND(MINUTE(U51)&gt;30,MINUTE(U51)&lt;=36),6,IF(AND(MINUTE(U51)&gt;36,MINUTE(U51)&lt;=42),7,IF(AND(MINUTE(U51)&gt;42,MINUTE(U51)&lt;=48),8,IF(AND(MINUTE(U51)&gt;48,MINUTE(U51)&lt;=54),9,IF(AND(MINUTE(U51)&gt;54,MINUTE(U51)&lt;=60),10,0))))))))))</f>
        <v>0</v>
      </c>
      <c r="W51" s="221">
        <f>IF(OR(B51&gt;=$V$1,B51&lt;$V$2),F51*2,0)</f>
        <v>0</v>
      </c>
      <c r="X51" s="221" t="b">
        <f>IF(I51="Service",IF(I51="Service",IF(AND(F51&gt;0,F51&lt;=25),$W$1,0),0))</f>
        <v>0</v>
      </c>
      <c r="Y51" s="221" t="b">
        <f>IF(I51="Service",IF(I51="Service",IF(F51&gt;25,$W$2,0),0))</f>
        <v>0</v>
      </c>
      <c r="Z51" s="221" t="b">
        <f>IF(I51="Service",IF(I51="Service",IF(AND(F51&gt;0,F51&lt;=40),$W$2,0),0))</f>
        <v>0</v>
      </c>
      <c r="AA51" s="221" t="b">
        <f>IF(I51="Service",IF(I51="Service",IF(F51&gt;40,$W$3,0),0))</f>
        <v>0</v>
      </c>
      <c r="AB51" s="222" t="b">
        <f>IF(I51="Service",IF(AND(E51=1,F51=0),0,IF(AND(E51=1,F51&lt;=40),$Z$1,IF(AND(E51=1,F51&gt;40),$Z$2,IF(AND(E51=2,F51&lt;=40),$Z$1,IF(AND(E51=2,F51&gt;40),$Z$2,IF(AND(E51=3,F51&lt;=40),$Z$1,IF(AND(E51=3,F51&gt;40),$Z$2,IF(AND(E51=4,F51&lt;=40),$Z$1,IF(AND(E51=4,F51&gt;40),$Z$2,0))))))))))</f>
        <v>0</v>
      </c>
      <c r="AC51" s="223" t="b">
        <f>IF(I51="Service",IF(AND(E51=1,F51=0),0,IF(AND(E51=1,F51&lt;=40),$X$1,IF(AND(E51=1,F51&gt;40),$Y$1,IF(AND(E51=2,F51&lt;=40),$X$2,IF(AND(E51=2,F51&gt;40),$Y$2,IF(AND(E51=3,F51&lt;=40),$X$3,IF(AND(E51=3,F51&gt;40),$Y$3,IF(AND(E51=4,F51&lt;=40),$X$4,IF(AND(E51=4,F51&gt;40),$Y$4,0))))))))))</f>
        <v>0</v>
      </c>
      <c r="AD51" s="217"/>
    </row>
    <row r="52" ht="16.5" customHeight="1">
      <c r="A52" s="80"/>
      <c r="B52" s="69"/>
      <c r="C52" s="69"/>
      <c r="D52" s="70">
        <v>0</v>
      </c>
      <c r="E52" s="70">
        <v>1</v>
      </c>
      <c r="F52" s="71">
        <f>IF(P52=12,V52,0)</f>
        <v>0</v>
      </c>
      <c r="G52" s="72" t="s">
        <v>5</v>
      </c>
      <c r="H52" s="72"/>
      <c r="I52" s="73"/>
      <c r="J52" s="74"/>
      <c r="K52" s="74"/>
      <c r="L52" s="74"/>
      <c r="M52" s="11"/>
      <c r="N52" s="11"/>
      <c r="O52" s="13" t="s">
        <v>2</v>
      </c>
      <c r="P52" s="13">
        <f>IF(A52="",0,COUNTA(B52:E52,G52:N52))</f>
        <v>0</v>
      </c>
      <c r="R52" s="212"/>
      <c r="S52" s="219">
        <f>IF(OR(B52="",C52=""),0,IF(C52&gt;B52,C52-B52,IF(B52&gt;C52,24-(B52-C52))))</f>
        <v>0</v>
      </c>
      <c r="T52" s="220">
        <f>IF(OR(B52="",C52=""),0,(HOUR(S52)*60)+MINUTE(S52)-D52)</f>
        <v>0</v>
      </c>
      <c r="U52" s="219">
        <f>TIME(0,T52,0)</f>
        <v>0</v>
      </c>
      <c r="V52" s="220">
        <f>(HOUR(U52)*10)+IF(AND(MINUTE(U52)&gt;0,MINUTE(U52)&lt;=6),1,IF(AND(MINUTE(U52)&gt;6,MINUTE(U52)&lt;=12),2,IF(AND(MINUTE(U52)&gt;12,MINUTE(U52)&lt;=18),3,IF(AND(MINUTE(U52)&gt;18,MINUTE(U52)&lt;=24),4,IF(AND(MINUTE(U52)&gt;24,MINUTE(U52)&lt;=30),5,IF(AND(MINUTE(U52)&gt;30,MINUTE(U52)&lt;=36),6,IF(AND(MINUTE(U52)&gt;36,MINUTE(U52)&lt;=42),7,IF(AND(MINUTE(U52)&gt;42,MINUTE(U52)&lt;=48),8,IF(AND(MINUTE(U52)&gt;48,MINUTE(U52)&lt;=54),9,IF(AND(MINUTE(U52)&gt;54,MINUTE(U52)&lt;=60),10,0))))))))))</f>
        <v>0</v>
      </c>
      <c r="W52" s="221">
        <f>IF(OR(B52&gt;=$V$1,B52&lt;$V$2),F52*2,0)</f>
        <v>0</v>
      </c>
      <c r="X52" s="221" t="b">
        <f>IF(I52="Service",IF(I52="Service",IF(AND(F52&gt;0,F52&lt;=25),$W$1,0),0))</f>
        <v>0</v>
      </c>
      <c r="Y52" s="221" t="b">
        <f>IF(I52="Service",IF(I52="Service",IF(F52&gt;25,$W$2,0),0))</f>
        <v>0</v>
      </c>
      <c r="Z52" s="221" t="b">
        <f>IF(I52="Service",IF(I52="Service",IF(AND(F52&gt;0,F52&lt;=40),$W$2,0),0))</f>
        <v>0</v>
      </c>
      <c r="AA52" s="221" t="b">
        <f>IF(I52="Service",IF(I52="Service",IF(F52&gt;40,$W$3,0),0))</f>
        <v>0</v>
      </c>
      <c r="AB52" s="222" t="b">
        <f>IF(I52="Service",IF(AND(E52=1,F52=0),0,IF(AND(E52=1,F52&lt;=40),$Z$1,IF(AND(E52=1,F52&gt;40),$Z$2,IF(AND(E52=2,F52&lt;=40),$Z$1,IF(AND(E52=2,F52&gt;40),$Z$2,IF(AND(E52=3,F52&lt;=40),$Z$1,IF(AND(E52=3,F52&gt;40),$Z$2,IF(AND(E52=4,F52&lt;=40),$Z$1,IF(AND(E52=4,F52&gt;40),$Z$2,0))))))))))</f>
        <v>0</v>
      </c>
      <c r="AC52" s="223" t="b">
        <f>IF(I52="Service",IF(AND(E52=1,F52=0),0,IF(AND(E52=1,F52&lt;=40),$X$1,IF(AND(E52=1,F52&gt;40),$Y$1,IF(AND(E52=2,F52&lt;=40),$X$2,IF(AND(E52=2,F52&gt;40),$Y$2,IF(AND(E52=3,F52&lt;=40),$X$3,IF(AND(E52=3,F52&gt;40),$Y$3,IF(AND(E52=4,F52&lt;=40),$X$4,IF(AND(E52=4,F52&gt;40),$Y$4,0))))))))))</f>
        <v>0</v>
      </c>
      <c r="AD52" s="224"/>
      <c r="AE52" s="165"/>
      <c r="AF52" s="165"/>
    </row>
    <row r="53" ht="16.5" customHeight="1">
      <c r="A53" s="80"/>
      <c r="B53" s="69"/>
      <c r="C53" s="69"/>
      <c r="D53" s="70">
        <v>0</v>
      </c>
      <c r="E53" s="70">
        <v>1</v>
      </c>
      <c r="F53" s="71">
        <f>IF(P53=12,V53,0)</f>
        <v>0</v>
      </c>
      <c r="G53" s="72" t="s">
        <v>5</v>
      </c>
      <c r="H53" s="72"/>
      <c r="I53" s="73"/>
      <c r="J53" s="74"/>
      <c r="K53" s="74"/>
      <c r="L53" s="74"/>
      <c r="M53" s="11"/>
      <c r="N53" s="11"/>
      <c r="O53" s="13" t="s">
        <v>2</v>
      </c>
      <c r="P53" s="13">
        <f>IF(A53="",0,COUNTA(B53:E53,G53:N53))</f>
        <v>0</v>
      </c>
      <c r="R53" s="212"/>
      <c r="S53" s="219">
        <f>IF(OR(B53="",C53=""),0,IF(C53&gt;B53,C53-B53,IF(B53&gt;C53,24-(B53-C53))))</f>
        <v>0</v>
      </c>
      <c r="T53" s="220">
        <f>IF(OR(B53="",C53=""),0,(HOUR(S53)*60)+MINUTE(S53)-D53)</f>
        <v>0</v>
      </c>
      <c r="U53" s="219">
        <f>TIME(0,T53,0)</f>
        <v>0</v>
      </c>
      <c r="V53" s="220">
        <f>(HOUR(U53)*10)+IF(AND(MINUTE(U53)&gt;0,MINUTE(U53)&lt;=6),1,IF(AND(MINUTE(U53)&gt;6,MINUTE(U53)&lt;=12),2,IF(AND(MINUTE(U53)&gt;12,MINUTE(U53)&lt;=18),3,IF(AND(MINUTE(U53)&gt;18,MINUTE(U53)&lt;=24),4,IF(AND(MINUTE(U53)&gt;24,MINUTE(U53)&lt;=30),5,IF(AND(MINUTE(U53)&gt;30,MINUTE(U53)&lt;=36),6,IF(AND(MINUTE(U53)&gt;36,MINUTE(U53)&lt;=42),7,IF(AND(MINUTE(U53)&gt;42,MINUTE(U53)&lt;=48),8,IF(AND(MINUTE(U53)&gt;48,MINUTE(U53)&lt;=54),9,IF(AND(MINUTE(U53)&gt;54,MINUTE(U53)&lt;=60),10,0))))))))))</f>
        <v>0</v>
      </c>
      <c r="W53" s="221">
        <f>IF(OR(B53&gt;=$V$1,B53&lt;$V$2),F53*2,0)</f>
        <v>0</v>
      </c>
      <c r="X53" s="221" t="b">
        <f>IF(I53="Service",IF(I53="Service",IF(AND(F53&gt;0,F53&lt;=25),$W$1,0),0))</f>
        <v>0</v>
      </c>
      <c r="Y53" s="221" t="b">
        <f>IF(I53="Service",IF(I53="Service",IF(F53&gt;25,$W$2,0),0))</f>
        <v>0</v>
      </c>
      <c r="Z53" s="221" t="b">
        <f>IF(I53="Service",IF(I53="Service",IF(AND(F53&gt;0,F53&lt;=40),$W$2,0),0))</f>
        <v>0</v>
      </c>
      <c r="AA53" s="221" t="b">
        <f>IF(I53="Service",IF(I53="Service",IF(F53&gt;40,$W$3,0),0))</f>
        <v>0</v>
      </c>
      <c r="AB53" s="222" t="b">
        <f>IF(I53="Service",IF(AND(E53=1,F53=0),0,IF(AND(E53=1,F53&lt;=40),$Z$1,IF(AND(E53=1,F53&gt;40),$Z$2,IF(AND(E53=2,F53&lt;=40),$Z$1,IF(AND(E53=2,F53&gt;40),$Z$2,IF(AND(E53=3,F53&lt;=40),$Z$1,IF(AND(E53=3,F53&gt;40),$Z$2,IF(AND(E53=4,F53&lt;=40),$Z$1,IF(AND(E53=4,F53&gt;40),$Z$2,0))))))))))</f>
        <v>0</v>
      </c>
      <c r="AC53" s="223" t="b">
        <f>IF(I53="Service",IF(AND(E53=1,F53=0),0,IF(AND(E53=1,F53&lt;=40),$X$1,IF(AND(E53=1,F53&gt;40),$Y$1,IF(AND(E53=2,F53&lt;=40),$X$2,IF(AND(E53=2,F53&gt;40),$Y$2,IF(AND(E53=3,F53&lt;=40),$X$3,IF(AND(E53=3,F53&gt;40),$Y$3,IF(AND(E53=4,F53&lt;=40),$X$4,IF(AND(E53=4,F53&gt;40),$Y$4,0))))))))))</f>
        <v>0</v>
      </c>
      <c r="AD53" s="224"/>
      <c r="AE53" s="165"/>
      <c r="AF53" s="165"/>
    </row>
    <row r="54" ht="16.5" customHeight="1">
      <c r="A54" s="80"/>
      <c r="B54" s="69"/>
      <c r="C54" s="69"/>
      <c r="D54" s="70">
        <v>0</v>
      </c>
      <c r="E54" s="70">
        <v>1</v>
      </c>
      <c r="F54" s="71">
        <f>IF(P54=12,V54,0)</f>
        <v>0</v>
      </c>
      <c r="G54" s="72" t="s">
        <v>5</v>
      </c>
      <c r="H54" s="72"/>
      <c r="I54" s="73"/>
      <c r="J54" s="74"/>
      <c r="K54" s="74"/>
      <c r="L54" s="74"/>
      <c r="M54" s="11"/>
      <c r="N54" s="11"/>
      <c r="O54" s="13" t="s">
        <v>2</v>
      </c>
      <c r="P54" s="13">
        <f>IF(A54="",0,COUNTA(B54:E54,G54:N54))</f>
        <v>0</v>
      </c>
      <c r="R54" s="212"/>
      <c r="S54" s="219">
        <f>IF(OR(B54="",C54=""),0,IF(C54&gt;B54,C54-B54,IF(B54&gt;C54,24-(B54-C54))))</f>
        <v>0</v>
      </c>
      <c r="T54" s="220">
        <f>IF(OR(B54="",C54=""),0,(HOUR(S54)*60)+MINUTE(S54)-D54)</f>
        <v>0</v>
      </c>
      <c r="U54" s="219">
        <f>TIME(0,T54,0)</f>
        <v>0</v>
      </c>
      <c r="V54" s="220">
        <f>(HOUR(U54)*10)+IF(AND(MINUTE(U54)&gt;0,MINUTE(U54)&lt;=6),1,IF(AND(MINUTE(U54)&gt;6,MINUTE(U54)&lt;=12),2,IF(AND(MINUTE(U54)&gt;12,MINUTE(U54)&lt;=18),3,IF(AND(MINUTE(U54)&gt;18,MINUTE(U54)&lt;=24),4,IF(AND(MINUTE(U54)&gt;24,MINUTE(U54)&lt;=30),5,IF(AND(MINUTE(U54)&gt;30,MINUTE(U54)&lt;=36),6,IF(AND(MINUTE(U54)&gt;36,MINUTE(U54)&lt;=42),7,IF(AND(MINUTE(U54)&gt;42,MINUTE(U54)&lt;=48),8,IF(AND(MINUTE(U54)&gt;48,MINUTE(U54)&lt;=54),9,IF(AND(MINUTE(U54)&gt;54,MINUTE(U54)&lt;=60),10,0))))))))))</f>
        <v>0</v>
      </c>
      <c r="W54" s="221">
        <f>IF(OR(B54&gt;=$V$1,B54&lt;$V$2),F54*2,0)</f>
        <v>0</v>
      </c>
      <c r="X54" s="221" t="b">
        <f>IF(I54="Service",IF(I54="Service",IF(AND(F54&gt;0,F54&lt;=25),$W$1,0),0))</f>
        <v>0</v>
      </c>
      <c r="Y54" s="221" t="b">
        <f>IF(I54="Service",IF(I54="Service",IF(F54&gt;25,$W$2,0),0))</f>
        <v>0</v>
      </c>
      <c r="Z54" s="221" t="b">
        <f>IF(I54="Service",IF(I54="Service",IF(AND(F54&gt;0,F54&lt;=40),$W$2,0),0))</f>
        <v>0</v>
      </c>
      <c r="AA54" s="221" t="b">
        <f>IF(I54="Service",IF(I54="Service",IF(F54&gt;40,$W$3,0),0))</f>
        <v>0</v>
      </c>
      <c r="AB54" s="222" t="b">
        <f>IF(I54="Service",IF(AND(E54=1,F54=0),0,IF(AND(E54=1,F54&lt;=40),$Z$1,IF(AND(E54=1,F54&gt;40),$Z$2,IF(AND(E54=2,F54&lt;=40),$Z$1,IF(AND(E54=2,F54&gt;40),$Z$2,IF(AND(E54=3,F54&lt;=40),$Z$1,IF(AND(E54=3,F54&gt;40),$Z$2,IF(AND(E54=4,F54&lt;=40),$Z$1,IF(AND(E54=4,F54&gt;40),$Z$2,0))))))))))</f>
        <v>0</v>
      </c>
      <c r="AC54" s="223" t="b">
        <f>IF(I54="Service",IF(AND(E54=1,F54=0),0,IF(AND(E54=1,F54&lt;=40),$X$1,IF(AND(E54=1,F54&gt;40),$Y$1,IF(AND(E54=2,F54&lt;=40),$X$2,IF(AND(E54=2,F54&gt;40),$Y$2,IF(AND(E54=3,F54&lt;=40),$X$3,IF(AND(E54=3,F54&gt;40),$Y$3,IF(AND(E54=4,F54&lt;=40),$X$4,IF(AND(E54=4,F54&gt;40),$Y$4,0))))))))))</f>
        <v>0</v>
      </c>
      <c r="AD54" s="224"/>
      <c r="AE54" s="165"/>
      <c r="AF54" s="165"/>
    </row>
    <row r="55" ht="16.5" customHeight="1">
      <c r="A55" s="80"/>
      <c r="B55" s="69"/>
      <c r="C55" s="69"/>
      <c r="D55" s="70">
        <v>0</v>
      </c>
      <c r="E55" s="70">
        <v>1</v>
      </c>
      <c r="F55" s="71">
        <f>IF(P55=12,V55,0)</f>
        <v>0</v>
      </c>
      <c r="G55" s="72" t="s">
        <v>5</v>
      </c>
      <c r="H55" s="72"/>
      <c r="I55" s="73"/>
      <c r="J55" s="74"/>
      <c r="K55" s="74"/>
      <c r="L55" s="74"/>
      <c r="M55" s="11"/>
      <c r="N55" s="11"/>
      <c r="O55" s="13" t="s">
        <v>2</v>
      </c>
      <c r="P55" s="13">
        <f>IF(A55="",0,COUNTA(B55:E55,G55:N55))</f>
        <v>0</v>
      </c>
      <c r="R55" s="218"/>
      <c r="S55" s="219">
        <f>IF(OR(B55="",C55=""),0,IF(C55&gt;B55,C55-B55,IF(B55&gt;C55,24-(B55-C55))))</f>
        <v>0</v>
      </c>
      <c r="T55" s="220">
        <f>IF(OR(B55="",C55=""),0,(HOUR(S55)*60)+MINUTE(S55)-D55)</f>
        <v>0</v>
      </c>
      <c r="U55" s="219">
        <f>TIME(0,T55,0)</f>
        <v>0</v>
      </c>
      <c r="V55" s="220">
        <f>(HOUR(U55)*10)+IF(AND(MINUTE(U55)&gt;0,MINUTE(U55)&lt;=6),1,IF(AND(MINUTE(U55)&gt;6,MINUTE(U55)&lt;=12),2,IF(AND(MINUTE(U55)&gt;12,MINUTE(U55)&lt;=18),3,IF(AND(MINUTE(U55)&gt;18,MINUTE(U55)&lt;=24),4,IF(AND(MINUTE(U55)&gt;24,MINUTE(U55)&lt;=30),5,IF(AND(MINUTE(U55)&gt;30,MINUTE(U55)&lt;=36),6,IF(AND(MINUTE(U55)&gt;36,MINUTE(U55)&lt;=42),7,IF(AND(MINUTE(U55)&gt;42,MINUTE(U55)&lt;=48),8,IF(AND(MINUTE(U55)&gt;48,MINUTE(U55)&lt;=54),9,IF(AND(MINUTE(U55)&gt;54,MINUTE(U55)&lt;=60),10,0))))))))))</f>
        <v>0</v>
      </c>
      <c r="W55" s="221">
        <f>IF(OR(B55&gt;=$V$1,B55&lt;$V$2),F55*2,0)</f>
        <v>0</v>
      </c>
      <c r="X55" s="221" t="b">
        <f>IF(I55="Service",IF(I55="Service",IF(AND(F55&gt;0,F55&lt;=25),$W$1,0),0))</f>
        <v>0</v>
      </c>
      <c r="Y55" s="221" t="b">
        <f>IF(I55="Service",IF(I55="Service",IF(F55&gt;25,$W$2,0),0))</f>
        <v>0</v>
      </c>
      <c r="Z55" s="221" t="b">
        <f>IF(I55="Service",IF(I55="Service",IF(AND(F55&gt;0,F55&lt;=40),$W$2,0),0))</f>
        <v>0</v>
      </c>
      <c r="AA55" s="221" t="b">
        <f>IF(I55="Service",IF(I55="Service",IF(F55&gt;40,$W$3,0),0))</f>
        <v>0</v>
      </c>
      <c r="AB55" s="222" t="b">
        <f>IF(I55="Service",IF(AND(E55=1,F55=0),0,IF(AND(E55=1,F55&lt;=40),$Z$1,IF(AND(E55=1,F55&gt;40),$Z$2,IF(AND(E55=2,F55&lt;=40),$Z$1,IF(AND(E55=2,F55&gt;40),$Z$2,IF(AND(E55=3,F55&lt;=40),$Z$1,IF(AND(E55=3,F55&gt;40),$Z$2,IF(AND(E55=4,F55&lt;=40),$Z$1,IF(AND(E55=4,F55&gt;40),$Z$2,0))))))))))</f>
        <v>0</v>
      </c>
      <c r="AC55" s="223" t="b">
        <f>IF(I55="Service",IF(AND(E55=1,F55=0),0,IF(AND(E55=1,F55&lt;=40),$X$1,IF(AND(E55=1,F55&gt;40),$Y$1,IF(AND(E55=2,F55&lt;=40),$X$2,IF(AND(E55=2,F55&gt;40),$Y$2,IF(AND(E55=3,F55&lt;=40),$X$3,IF(AND(E55=3,F55&gt;40),$Y$3,IF(AND(E55=4,F55&lt;=40),$X$4,IF(AND(E55=4,F55&gt;40),$Y$4,0))))))))))</f>
        <v>0</v>
      </c>
      <c r="AD55" s="217"/>
    </row>
    <row r="56" ht="16.5" customHeight="1">
      <c r="A56" s="80"/>
      <c r="B56" s="69"/>
      <c r="C56" s="69"/>
      <c r="D56" s="70">
        <v>0</v>
      </c>
      <c r="E56" s="70">
        <v>1</v>
      </c>
      <c r="F56" s="71">
        <f>IF(P56=12,V56,0)</f>
        <v>0</v>
      </c>
      <c r="G56" s="72" t="s">
        <v>5</v>
      </c>
      <c r="H56" s="72"/>
      <c r="I56" s="73"/>
      <c r="J56" s="74"/>
      <c r="K56" s="74"/>
      <c r="L56" s="74"/>
      <c r="M56" s="11"/>
      <c r="N56" s="11"/>
      <c r="O56" s="13" t="s">
        <v>2</v>
      </c>
      <c r="P56" s="13">
        <f>IF(A56="",0,COUNTA(B56:E56,G56:N56))</f>
        <v>0</v>
      </c>
      <c r="R56" s="212"/>
      <c r="S56" s="219">
        <f>IF(OR(B56="",C56=""),0,IF(C56&gt;B56,C56-B56,IF(B56&gt;C56,24-(B56-C56))))</f>
        <v>0</v>
      </c>
      <c r="T56" s="220">
        <f>IF(OR(B56="",C56=""),0,(HOUR(S56)*60)+MINUTE(S56)-D56)</f>
        <v>0</v>
      </c>
      <c r="U56" s="219">
        <f>TIME(0,T56,0)</f>
        <v>0</v>
      </c>
      <c r="V56" s="220">
        <f>(HOUR(U56)*10)+IF(AND(MINUTE(U56)&gt;0,MINUTE(U56)&lt;=6),1,IF(AND(MINUTE(U56)&gt;6,MINUTE(U56)&lt;=12),2,IF(AND(MINUTE(U56)&gt;12,MINUTE(U56)&lt;=18),3,IF(AND(MINUTE(U56)&gt;18,MINUTE(U56)&lt;=24),4,IF(AND(MINUTE(U56)&gt;24,MINUTE(U56)&lt;=30),5,IF(AND(MINUTE(U56)&gt;30,MINUTE(U56)&lt;=36),6,IF(AND(MINUTE(U56)&gt;36,MINUTE(U56)&lt;=42),7,IF(AND(MINUTE(U56)&gt;42,MINUTE(U56)&lt;=48),8,IF(AND(MINUTE(U56)&gt;48,MINUTE(U56)&lt;=54),9,IF(AND(MINUTE(U56)&gt;54,MINUTE(U56)&lt;=60),10,0))))))))))</f>
        <v>0</v>
      </c>
      <c r="W56" s="221">
        <f>IF(OR(B56&gt;=$V$1,B56&lt;$V$2),F56*2,0)</f>
        <v>0</v>
      </c>
      <c r="X56" s="221" t="b">
        <f>IF(I56="Service",IF(I56="Service",IF(AND(F56&gt;0,F56&lt;=25),$W$1,0),0))</f>
        <v>0</v>
      </c>
      <c r="Y56" s="221" t="b">
        <f>IF(I56="Service",IF(I56="Service",IF(F56&gt;25,$W$2,0),0))</f>
        <v>0</v>
      </c>
      <c r="Z56" s="221" t="b">
        <f>IF(I56="Service",IF(I56="Service",IF(AND(F56&gt;0,F56&lt;=40),$W$2,0),0))</f>
        <v>0</v>
      </c>
      <c r="AA56" s="221" t="b">
        <f>IF(I56="Service",IF(I56="Service",IF(F56&gt;40,$W$3,0),0))</f>
        <v>0</v>
      </c>
      <c r="AB56" s="222" t="b">
        <f>IF(I56="Service",IF(AND(E56=1,F56=0),0,IF(AND(E56=1,F56&lt;=40),$Z$1,IF(AND(E56=1,F56&gt;40),$Z$2,IF(AND(E56=2,F56&lt;=40),$Z$1,IF(AND(E56=2,F56&gt;40),$Z$2,IF(AND(E56=3,F56&lt;=40),$Z$1,IF(AND(E56=3,F56&gt;40),$Z$2,IF(AND(E56=4,F56&lt;=40),$Z$1,IF(AND(E56=4,F56&gt;40),$Z$2,0))))))))))</f>
        <v>0</v>
      </c>
      <c r="AC56" s="223" t="b">
        <f>IF(I56="Service",IF(AND(E56=1,F56=0),0,IF(AND(E56=1,F56&lt;=40),$X$1,IF(AND(E56=1,F56&gt;40),$Y$1,IF(AND(E56=2,F56&lt;=40),$X$2,IF(AND(E56=2,F56&gt;40),$Y$2,IF(AND(E56=3,F56&lt;=40),$X$3,IF(AND(E56=3,F56&gt;40),$Y$3,IF(AND(E56=4,F56&lt;=40),$X$4,IF(AND(E56=4,F56&gt;40),$Y$4,0))))))))))</f>
        <v>0</v>
      </c>
      <c r="AD56" s="217"/>
    </row>
    <row r="57" ht="16.5" customHeight="1">
      <c r="A57" s="80"/>
      <c r="B57" s="69"/>
      <c r="C57" s="69"/>
      <c r="D57" s="70">
        <v>0</v>
      </c>
      <c r="E57" s="70">
        <v>1</v>
      </c>
      <c r="F57" s="71">
        <f>IF(P57=12,V57,0)</f>
        <v>0</v>
      </c>
      <c r="G57" s="72" t="s">
        <v>5</v>
      </c>
      <c r="H57" s="72"/>
      <c r="I57" s="73"/>
      <c r="J57" s="74"/>
      <c r="K57" s="74"/>
      <c r="L57" s="74"/>
      <c r="M57" s="11"/>
      <c r="N57" s="11"/>
      <c r="O57" s="13" t="s">
        <v>2</v>
      </c>
      <c r="P57" s="13">
        <f>IF(A57="",0,COUNTA(B57:E57,G57:N57))</f>
        <v>0</v>
      </c>
      <c r="R57" s="212"/>
      <c r="S57" s="219">
        <f>IF(OR(B57="",C57=""),0,IF(C57&gt;B57,C57-B57,IF(B57&gt;C57,24-(B57-C57))))</f>
        <v>0</v>
      </c>
      <c r="T57" s="220">
        <f>IF(OR(B57="",C57=""),0,(HOUR(S57)*60)+MINUTE(S57)-D57)</f>
        <v>0</v>
      </c>
      <c r="U57" s="219">
        <f>TIME(0,T57,0)</f>
        <v>0</v>
      </c>
      <c r="V57" s="220">
        <f>(HOUR(U57)*10)+IF(AND(MINUTE(U57)&gt;0,MINUTE(U57)&lt;=6),1,IF(AND(MINUTE(U57)&gt;6,MINUTE(U57)&lt;=12),2,IF(AND(MINUTE(U57)&gt;12,MINUTE(U57)&lt;=18),3,IF(AND(MINUTE(U57)&gt;18,MINUTE(U57)&lt;=24),4,IF(AND(MINUTE(U57)&gt;24,MINUTE(U57)&lt;=30),5,IF(AND(MINUTE(U57)&gt;30,MINUTE(U57)&lt;=36),6,IF(AND(MINUTE(U57)&gt;36,MINUTE(U57)&lt;=42),7,IF(AND(MINUTE(U57)&gt;42,MINUTE(U57)&lt;=48),8,IF(AND(MINUTE(U57)&gt;48,MINUTE(U57)&lt;=54),9,IF(AND(MINUTE(U57)&gt;54,MINUTE(U57)&lt;=60),10,0))))))))))</f>
        <v>0</v>
      </c>
      <c r="W57" s="221">
        <f>IF(OR(B57&gt;=$V$1,B57&lt;$V$2),F57*2,0)</f>
        <v>0</v>
      </c>
      <c r="X57" s="221" t="b">
        <f>IF(I57="Service",IF(I57="Service",IF(AND(F57&gt;0,F57&lt;=25),$W$1,0),0))</f>
        <v>0</v>
      </c>
      <c r="Y57" s="221" t="b">
        <f>IF(I57="Service",IF(I57="Service",IF(F57&gt;25,$W$2,0),0))</f>
        <v>0</v>
      </c>
      <c r="Z57" s="221" t="b">
        <f>IF(I57="Service",IF(I57="Service",IF(AND(F57&gt;0,F57&lt;=40),$W$2,0),0))</f>
        <v>0</v>
      </c>
      <c r="AA57" s="221" t="b">
        <f>IF(I57="Service",IF(I57="Service",IF(F57&gt;40,$W$3,0),0))</f>
        <v>0</v>
      </c>
      <c r="AB57" s="222" t="b">
        <f>IF(I57="Service",IF(AND(E57=1,F57=0),0,IF(AND(E57=1,F57&lt;=40),$Z$1,IF(AND(E57=1,F57&gt;40),$Z$2,IF(AND(E57=2,F57&lt;=40),$Z$1,IF(AND(E57=2,F57&gt;40),$Z$2,IF(AND(E57=3,F57&lt;=40),$Z$1,IF(AND(E57=3,F57&gt;40),$Z$2,IF(AND(E57=4,F57&lt;=40),$Z$1,IF(AND(E57=4,F57&gt;40),$Z$2,0))))))))))</f>
        <v>0</v>
      </c>
      <c r="AC57" s="223" t="b">
        <f>IF(I57="Service",IF(AND(E57=1,F57=0),0,IF(AND(E57=1,F57&lt;=40),$X$1,IF(AND(E57=1,F57&gt;40),$Y$1,IF(AND(E57=2,F57&lt;=40),$X$2,IF(AND(E57=2,F57&gt;40),$Y$2,IF(AND(E57=3,F57&lt;=40),$X$3,IF(AND(E57=3,F57&gt;40),$Y$3,IF(AND(E57=4,F57&lt;=40),$X$4,IF(AND(E57=4,F57&gt;40),$Y$4,0))))))))))</f>
        <v>0</v>
      </c>
      <c r="AD57" s="217"/>
    </row>
    <row r="58" ht="16.5" customHeight="1">
      <c r="A58" s="80"/>
      <c r="B58" s="69"/>
      <c r="C58" s="69"/>
      <c r="D58" s="70">
        <v>0</v>
      </c>
      <c r="E58" s="70">
        <v>1</v>
      </c>
      <c r="F58" s="71">
        <f>IF(P58=12,V58,0)</f>
        <v>0</v>
      </c>
      <c r="G58" s="72" t="s">
        <v>5</v>
      </c>
      <c r="H58" s="72"/>
      <c r="I58" s="73"/>
      <c r="J58" s="74"/>
      <c r="K58" s="74"/>
      <c r="L58" s="74"/>
      <c r="M58" s="11"/>
      <c r="N58" s="11"/>
      <c r="O58" s="13" t="s">
        <v>2</v>
      </c>
      <c r="P58" s="13">
        <f>IF(A58="",0,COUNTA(B58:E58,G58:N58))</f>
        <v>0</v>
      </c>
      <c r="R58" s="212"/>
      <c r="S58" s="219">
        <f>IF(OR(B58="",C58=""),0,IF(C58&gt;B58,C58-B58,IF(B58&gt;C58,24-(B58-C58))))</f>
        <v>0</v>
      </c>
      <c r="T58" s="220">
        <f>IF(OR(B58="",C58=""),0,(HOUR(S58)*60)+MINUTE(S58)-D58)</f>
        <v>0</v>
      </c>
      <c r="U58" s="219">
        <f>TIME(0,T58,0)</f>
        <v>0</v>
      </c>
      <c r="V58" s="220">
        <f>(HOUR(U58)*10)+IF(AND(MINUTE(U58)&gt;0,MINUTE(U58)&lt;=6),1,IF(AND(MINUTE(U58)&gt;6,MINUTE(U58)&lt;=12),2,IF(AND(MINUTE(U58)&gt;12,MINUTE(U58)&lt;=18),3,IF(AND(MINUTE(U58)&gt;18,MINUTE(U58)&lt;=24),4,IF(AND(MINUTE(U58)&gt;24,MINUTE(U58)&lt;=30),5,IF(AND(MINUTE(U58)&gt;30,MINUTE(U58)&lt;=36),6,IF(AND(MINUTE(U58)&gt;36,MINUTE(U58)&lt;=42),7,IF(AND(MINUTE(U58)&gt;42,MINUTE(U58)&lt;=48),8,IF(AND(MINUTE(U58)&gt;48,MINUTE(U58)&lt;=54),9,IF(AND(MINUTE(U58)&gt;54,MINUTE(U58)&lt;=60),10,0))))))))))</f>
        <v>0</v>
      </c>
      <c r="W58" s="221">
        <f>IF(OR(B58&gt;=$V$1,B58&lt;$V$2),F58*2,0)</f>
        <v>0</v>
      </c>
      <c r="X58" s="221" t="b">
        <f>IF(I58="Service",IF(I58="Service",IF(AND(F58&gt;0,F58&lt;=25),$W$1,0),0))</f>
        <v>0</v>
      </c>
      <c r="Y58" s="221" t="b">
        <f>IF(I58="Service",IF(I58="Service",IF(F58&gt;25,$W$2,0),0))</f>
        <v>0</v>
      </c>
      <c r="Z58" s="221" t="b">
        <f>IF(I58="Service",IF(I58="Service",IF(AND(F58&gt;0,F58&lt;=40),$W$2,0),0))</f>
        <v>0</v>
      </c>
      <c r="AA58" s="221" t="b">
        <f>IF(I58="Service",IF(I58="Service",IF(F58&gt;40,$W$3,0),0))</f>
        <v>0</v>
      </c>
      <c r="AB58" s="222" t="b">
        <f>IF(I58="Service",IF(AND(E58=1,F58=0),0,IF(AND(E58=1,F58&lt;=40),$Z$1,IF(AND(E58=1,F58&gt;40),$Z$2,IF(AND(E58=2,F58&lt;=40),$Z$1,IF(AND(E58=2,F58&gt;40),$Z$2,IF(AND(E58=3,F58&lt;=40),$Z$1,IF(AND(E58=3,F58&gt;40),$Z$2,IF(AND(E58=4,F58&lt;=40),$Z$1,IF(AND(E58=4,F58&gt;40),$Z$2,0))))))))))</f>
        <v>0</v>
      </c>
      <c r="AC58" s="223" t="b">
        <f>IF(I58="Service",IF(AND(E58=1,F58=0),0,IF(AND(E58=1,F58&lt;=40),$X$1,IF(AND(E58=1,F58&gt;40),$Y$1,IF(AND(E58=2,F58&lt;=40),$X$2,IF(AND(E58=2,F58&gt;40),$Y$2,IF(AND(E58=3,F58&lt;=40),$X$3,IF(AND(E58=3,F58&gt;40),$Y$3,IF(AND(E58=4,F58&lt;=40),$X$4,IF(AND(E58=4,F58&gt;40),$Y$4,0))))))))))</f>
        <v>0</v>
      </c>
      <c r="AD58" s="224"/>
      <c r="AE58" s="165"/>
      <c r="AF58" s="165"/>
    </row>
    <row r="59" ht="16.5" customHeight="1">
      <c r="A59" s="80"/>
      <c r="B59" s="69"/>
      <c r="C59" s="69"/>
      <c r="D59" s="70">
        <v>0</v>
      </c>
      <c r="E59" s="70">
        <v>1</v>
      </c>
      <c r="F59" s="71">
        <f>IF(P59=12,V59,0)</f>
        <v>0</v>
      </c>
      <c r="G59" s="72" t="s">
        <v>5</v>
      </c>
      <c r="H59" s="72"/>
      <c r="I59" s="73"/>
      <c r="J59" s="74"/>
      <c r="K59" s="74"/>
      <c r="L59" s="74"/>
      <c r="M59" s="11"/>
      <c r="N59" s="11"/>
      <c r="O59" s="13" t="s">
        <v>2</v>
      </c>
      <c r="P59" s="13">
        <f>IF(A59="",0,COUNTA(B59:E59,G59:N59))</f>
        <v>0</v>
      </c>
      <c r="R59" s="212"/>
      <c r="S59" s="219">
        <f>IF(OR(B59="",C59=""),0,IF(C59&gt;B59,C59-B59,IF(B59&gt;C59,24-(B59-C59))))</f>
        <v>0</v>
      </c>
      <c r="T59" s="220">
        <f>IF(OR(B59="",C59=""),0,(HOUR(S59)*60)+MINUTE(S59)-D59)</f>
        <v>0</v>
      </c>
      <c r="U59" s="219">
        <f>TIME(0,T59,0)</f>
        <v>0</v>
      </c>
      <c r="V59" s="220">
        <f>(HOUR(U59)*10)+IF(AND(MINUTE(U59)&gt;0,MINUTE(U59)&lt;=6),1,IF(AND(MINUTE(U59)&gt;6,MINUTE(U59)&lt;=12),2,IF(AND(MINUTE(U59)&gt;12,MINUTE(U59)&lt;=18),3,IF(AND(MINUTE(U59)&gt;18,MINUTE(U59)&lt;=24),4,IF(AND(MINUTE(U59)&gt;24,MINUTE(U59)&lt;=30),5,IF(AND(MINUTE(U59)&gt;30,MINUTE(U59)&lt;=36),6,IF(AND(MINUTE(U59)&gt;36,MINUTE(U59)&lt;=42),7,IF(AND(MINUTE(U59)&gt;42,MINUTE(U59)&lt;=48),8,IF(AND(MINUTE(U59)&gt;48,MINUTE(U59)&lt;=54),9,IF(AND(MINUTE(U59)&gt;54,MINUTE(U59)&lt;=60),10,0))))))))))</f>
        <v>0</v>
      </c>
      <c r="W59" s="221">
        <f>IF(OR(B59&gt;=$V$1,B59&lt;$V$2),F59*2,0)</f>
        <v>0</v>
      </c>
      <c r="X59" s="221" t="b">
        <f>IF(I59="Service",IF(I59="Service",IF(AND(F59&gt;0,F59&lt;=25),$W$1,0),0))</f>
        <v>0</v>
      </c>
      <c r="Y59" s="221" t="b">
        <f>IF(I59="Service",IF(I59="Service",IF(F59&gt;25,$W$2,0),0))</f>
        <v>0</v>
      </c>
      <c r="Z59" s="221" t="b">
        <f>IF(I59="Service",IF(I59="Service",IF(AND(F59&gt;0,F59&lt;=40),$W$2,0),0))</f>
        <v>0</v>
      </c>
      <c r="AA59" s="221" t="b">
        <f>IF(I59="Service",IF(I59="Service",IF(F59&gt;40,$W$3,0),0))</f>
        <v>0</v>
      </c>
      <c r="AB59" s="222" t="b">
        <f>IF(I59="Service",IF(AND(E59=1,F59=0),0,IF(AND(E59=1,F59&lt;=40),$Z$1,IF(AND(E59=1,F59&gt;40),$Z$2,IF(AND(E59=2,F59&lt;=40),$Z$1,IF(AND(E59=2,F59&gt;40),$Z$2,IF(AND(E59=3,F59&lt;=40),$Z$1,IF(AND(E59=3,F59&gt;40),$Z$2,IF(AND(E59=4,F59&lt;=40),$Z$1,IF(AND(E59=4,F59&gt;40),$Z$2,0))))))))))</f>
        <v>0</v>
      </c>
      <c r="AC59" s="223" t="b">
        <f>IF(I59="Service",IF(AND(E59=1,F59=0),0,IF(AND(E59=1,F59&lt;=40),$X$1,IF(AND(E59=1,F59&gt;40),$Y$1,IF(AND(E59=2,F59&lt;=40),$X$2,IF(AND(E59=2,F59&gt;40),$Y$2,IF(AND(E59=3,F59&lt;=40),$X$3,IF(AND(E59=3,F59&gt;40),$Y$3,IF(AND(E59=4,F59&lt;=40),$X$4,IF(AND(E59=4,F59&gt;40),$Y$4,0))))))))))</f>
        <v>0</v>
      </c>
      <c r="AD59" s="224"/>
      <c r="AE59" s="165"/>
      <c r="AF59" s="165"/>
    </row>
    <row r="60" ht="16.5" customHeight="1">
      <c r="A60" s="80"/>
      <c r="B60" s="69"/>
      <c r="C60" s="69"/>
      <c r="D60" s="70">
        <v>0</v>
      </c>
      <c r="E60" s="70">
        <v>1</v>
      </c>
      <c r="F60" s="71">
        <f>IF(P60=12,V60,0)</f>
        <v>0</v>
      </c>
      <c r="G60" s="72" t="s">
        <v>5</v>
      </c>
      <c r="H60" s="72"/>
      <c r="I60" s="73"/>
      <c r="J60" s="74"/>
      <c r="K60" s="74"/>
      <c r="L60" s="74"/>
      <c r="M60" s="11"/>
      <c r="N60" s="11"/>
      <c r="O60" s="13" t="s">
        <v>2</v>
      </c>
      <c r="P60" s="13">
        <f>IF(A60="",0,COUNTA(B60:E60,G60:N60))</f>
        <v>0</v>
      </c>
      <c r="R60" s="218"/>
      <c r="S60" s="219">
        <f>IF(OR(B60="",C60=""),0,IF(C60&gt;B60,C60-B60,IF(B60&gt;C60,24-(B60-C60))))</f>
        <v>0</v>
      </c>
      <c r="T60" s="220">
        <f>IF(OR(B60="",C60=""),0,(HOUR(S60)*60)+MINUTE(S60)-D60)</f>
        <v>0</v>
      </c>
      <c r="U60" s="219">
        <f>TIME(0,T60,0)</f>
        <v>0</v>
      </c>
      <c r="V60" s="220">
        <f>(HOUR(U60)*10)+IF(AND(MINUTE(U60)&gt;0,MINUTE(U60)&lt;=6),1,IF(AND(MINUTE(U60)&gt;6,MINUTE(U60)&lt;=12),2,IF(AND(MINUTE(U60)&gt;12,MINUTE(U60)&lt;=18),3,IF(AND(MINUTE(U60)&gt;18,MINUTE(U60)&lt;=24),4,IF(AND(MINUTE(U60)&gt;24,MINUTE(U60)&lt;=30),5,IF(AND(MINUTE(U60)&gt;30,MINUTE(U60)&lt;=36),6,IF(AND(MINUTE(U60)&gt;36,MINUTE(U60)&lt;=42),7,IF(AND(MINUTE(U60)&gt;42,MINUTE(U60)&lt;=48),8,IF(AND(MINUTE(U60)&gt;48,MINUTE(U60)&lt;=54),9,IF(AND(MINUTE(U60)&gt;54,MINUTE(U60)&lt;=60),10,0))))))))))</f>
        <v>0</v>
      </c>
      <c r="W60" s="221">
        <f>IF(OR(B60&gt;=$V$1,B60&lt;$V$2),F60*2,0)</f>
        <v>0</v>
      </c>
      <c r="X60" s="221" t="b">
        <f>IF(I60="Service",IF(I60="Service",IF(AND(F60&gt;0,F60&lt;=25),$W$1,0),0))</f>
        <v>0</v>
      </c>
      <c r="Y60" s="221" t="b">
        <f>IF(I60="Service",IF(I60="Service",IF(F60&gt;25,$W$2,0),0))</f>
        <v>0</v>
      </c>
      <c r="Z60" s="221" t="b">
        <f>IF(I60="Service",IF(I60="Service",IF(AND(F60&gt;0,F60&lt;=40),$W$2,0),0))</f>
        <v>0</v>
      </c>
      <c r="AA60" s="221" t="b">
        <f>IF(I60="Service",IF(I60="Service",IF(F60&gt;40,$W$3,0),0))</f>
        <v>0</v>
      </c>
      <c r="AB60" s="222" t="b">
        <f>IF(I60="Service",IF(AND(E60=1,F60=0),0,IF(AND(E60=1,F60&lt;=40),$Z$1,IF(AND(E60=1,F60&gt;40),$Z$2,IF(AND(E60=2,F60&lt;=40),$Z$1,IF(AND(E60=2,F60&gt;40),$Z$2,IF(AND(E60=3,F60&lt;=40),$Z$1,IF(AND(E60=3,F60&gt;40),$Z$2,IF(AND(E60=4,F60&lt;=40),$Z$1,IF(AND(E60=4,F60&gt;40),$Z$2,0))))))))))</f>
        <v>0</v>
      </c>
      <c r="AC60" s="223" t="b">
        <f>IF(I60="Service",IF(AND(E60=1,F60=0),0,IF(AND(E60=1,F60&lt;=40),$X$1,IF(AND(E60=1,F60&gt;40),$Y$1,IF(AND(E60=2,F60&lt;=40),$X$2,IF(AND(E60=2,F60&gt;40),$Y$2,IF(AND(E60=3,F60&lt;=40),$X$3,IF(AND(E60=3,F60&gt;40),$Y$3,IF(AND(E60=4,F60&lt;=40),$X$4,IF(AND(E60=4,F60&gt;40),$Y$4,0))))))))))</f>
        <v>0</v>
      </c>
      <c r="AD60" s="217"/>
    </row>
    <row r="61" ht="16.5" customHeight="1">
      <c r="A61" s="80"/>
      <c r="B61" s="69"/>
      <c r="C61" s="69"/>
      <c r="D61" s="70">
        <v>0</v>
      </c>
      <c r="E61" s="70">
        <v>1</v>
      </c>
      <c r="F61" s="71">
        <f>IF(P61=12,V61,0)</f>
        <v>0</v>
      </c>
      <c r="G61" s="72" t="s">
        <v>5</v>
      </c>
      <c r="H61" s="72"/>
      <c r="I61" s="73"/>
      <c r="J61" s="74"/>
      <c r="K61" s="74"/>
      <c r="L61" s="74"/>
      <c r="M61" s="11"/>
      <c r="N61" s="11"/>
      <c r="O61" s="13" t="s">
        <v>2</v>
      </c>
      <c r="P61" s="13">
        <f>IF(A61="",0,COUNTA(B61:E61,G61:N61))</f>
        <v>0</v>
      </c>
      <c r="R61" s="212"/>
      <c r="S61" s="219">
        <f>IF(OR(B61="",C61=""),0,IF(C61&gt;B61,C61-B61,IF(B61&gt;C61,24-(B61-C61))))</f>
        <v>0</v>
      </c>
      <c r="T61" s="220">
        <f>IF(OR(B61="",C61=""),0,(HOUR(S61)*60)+MINUTE(S61)-D61)</f>
        <v>0</v>
      </c>
      <c r="U61" s="219">
        <f>TIME(0,T61,0)</f>
        <v>0</v>
      </c>
      <c r="V61" s="220">
        <f>(HOUR(U61)*10)+IF(AND(MINUTE(U61)&gt;0,MINUTE(U61)&lt;=6),1,IF(AND(MINUTE(U61)&gt;6,MINUTE(U61)&lt;=12),2,IF(AND(MINUTE(U61)&gt;12,MINUTE(U61)&lt;=18),3,IF(AND(MINUTE(U61)&gt;18,MINUTE(U61)&lt;=24),4,IF(AND(MINUTE(U61)&gt;24,MINUTE(U61)&lt;=30),5,IF(AND(MINUTE(U61)&gt;30,MINUTE(U61)&lt;=36),6,IF(AND(MINUTE(U61)&gt;36,MINUTE(U61)&lt;=42),7,IF(AND(MINUTE(U61)&gt;42,MINUTE(U61)&lt;=48),8,IF(AND(MINUTE(U61)&gt;48,MINUTE(U61)&lt;=54),9,IF(AND(MINUTE(U61)&gt;54,MINUTE(U61)&lt;=60),10,0))))))))))</f>
        <v>0</v>
      </c>
      <c r="W61" s="221">
        <f>IF(OR(B61&gt;=$V$1,B61&lt;$V$2),F61*2,0)</f>
        <v>0</v>
      </c>
      <c r="X61" s="221" t="b">
        <f>IF(I61="Service",IF(I61="Service",IF(AND(F61&gt;0,F61&lt;=25),$W$1,0),0))</f>
        <v>0</v>
      </c>
      <c r="Y61" s="221" t="b">
        <f>IF(I61="Service",IF(I61="Service",IF(F61&gt;25,$W$2,0),0))</f>
        <v>0</v>
      </c>
      <c r="Z61" s="221" t="b">
        <f>IF(I61="Service",IF(I61="Service",IF(AND(F61&gt;0,F61&lt;=40),$W$2,0),0))</f>
        <v>0</v>
      </c>
      <c r="AA61" s="221" t="b">
        <f>IF(I61="Service",IF(I61="Service",IF(F61&gt;40,$W$3,0),0))</f>
        <v>0</v>
      </c>
      <c r="AB61" s="222" t="b">
        <f>IF(I61="Service",IF(AND(E61=1,F61=0),0,IF(AND(E61=1,F61&lt;=40),$Z$1,IF(AND(E61=1,F61&gt;40),$Z$2,IF(AND(E61=2,F61&lt;=40),$Z$1,IF(AND(E61=2,F61&gt;40),$Z$2,IF(AND(E61=3,F61&lt;=40),$Z$1,IF(AND(E61=3,F61&gt;40),$Z$2,IF(AND(E61=4,F61&lt;=40),$Z$1,IF(AND(E61=4,F61&gt;40),$Z$2,0))))))))))</f>
        <v>0</v>
      </c>
      <c r="AC61" s="223" t="b">
        <f>IF(I61="Service",IF(AND(E61=1,F61=0),0,IF(AND(E61=1,F61&lt;=40),$X$1,IF(AND(E61=1,F61&gt;40),$Y$1,IF(AND(E61=2,F61&lt;=40),$X$2,IF(AND(E61=2,F61&gt;40),$Y$2,IF(AND(E61=3,F61&lt;=40),$X$3,IF(AND(E61=3,F61&gt;40),$Y$3,IF(AND(E61=4,F61&lt;=40),$X$4,IF(AND(E61=4,F61&gt;40),$Y$4,0))))))))))</f>
        <v>0</v>
      </c>
      <c r="AD61" s="217"/>
    </row>
    <row r="62" ht="16.5" customHeight="1">
      <c r="A62" s="80"/>
      <c r="B62" s="69"/>
      <c r="C62" s="69"/>
      <c r="D62" s="70">
        <v>0</v>
      </c>
      <c r="E62" s="70">
        <v>1</v>
      </c>
      <c r="F62" s="71">
        <f>IF(P62=12,V62,0)</f>
        <v>0</v>
      </c>
      <c r="G62" s="72" t="s">
        <v>5</v>
      </c>
      <c r="H62" s="72"/>
      <c r="I62" s="73"/>
      <c r="J62" s="74"/>
      <c r="K62" s="74"/>
      <c r="L62" s="74"/>
      <c r="M62" s="11"/>
      <c r="N62" s="11"/>
      <c r="O62" s="13" t="s">
        <v>2</v>
      </c>
      <c r="P62" s="13">
        <f>IF(A62="",0,COUNTA(B62:E62,G62:N62))</f>
        <v>0</v>
      </c>
      <c r="R62" s="212"/>
      <c r="S62" s="219">
        <f>IF(OR(B62="",C62=""),0,IF(C62&gt;B62,C62-B62,IF(B62&gt;C62,24-(B62-C62))))</f>
        <v>0</v>
      </c>
      <c r="T62" s="220">
        <f>IF(OR(B62="",C62=""),0,(HOUR(S62)*60)+MINUTE(S62)-D62)</f>
        <v>0</v>
      </c>
      <c r="U62" s="219">
        <f>TIME(0,T62,0)</f>
        <v>0</v>
      </c>
      <c r="V62" s="220">
        <f>(HOUR(U62)*10)+IF(AND(MINUTE(U62)&gt;0,MINUTE(U62)&lt;=6),1,IF(AND(MINUTE(U62)&gt;6,MINUTE(U62)&lt;=12),2,IF(AND(MINUTE(U62)&gt;12,MINUTE(U62)&lt;=18),3,IF(AND(MINUTE(U62)&gt;18,MINUTE(U62)&lt;=24),4,IF(AND(MINUTE(U62)&gt;24,MINUTE(U62)&lt;=30),5,IF(AND(MINUTE(U62)&gt;30,MINUTE(U62)&lt;=36),6,IF(AND(MINUTE(U62)&gt;36,MINUTE(U62)&lt;=42),7,IF(AND(MINUTE(U62)&gt;42,MINUTE(U62)&lt;=48),8,IF(AND(MINUTE(U62)&gt;48,MINUTE(U62)&lt;=54),9,IF(AND(MINUTE(U62)&gt;54,MINUTE(U62)&lt;=60),10,0))))))))))</f>
        <v>0</v>
      </c>
      <c r="W62" s="221">
        <f>IF(OR(B62&gt;=$V$1,B62&lt;$V$2),F62*2,0)</f>
        <v>0</v>
      </c>
      <c r="X62" s="221" t="b">
        <f>IF(I62="Service",IF(I62="Service",IF(AND(F62&gt;0,F62&lt;=25),$W$1,0),0))</f>
        <v>0</v>
      </c>
      <c r="Y62" s="221" t="b">
        <f>IF(I62="Service",IF(I62="Service",IF(F62&gt;25,$W$2,0),0))</f>
        <v>0</v>
      </c>
      <c r="Z62" s="221" t="b">
        <f>IF(I62="Service",IF(I62="Service",IF(AND(F62&gt;0,F62&lt;=40),$W$2,0),0))</f>
        <v>0</v>
      </c>
      <c r="AA62" s="221" t="b">
        <f>IF(I62="Service",IF(I62="Service",IF(F62&gt;40,$W$3,0),0))</f>
        <v>0</v>
      </c>
      <c r="AB62" s="222" t="b">
        <f>IF(I62="Service",IF(AND(E62=1,F62=0),0,IF(AND(E62=1,F62&lt;=40),$Z$1,IF(AND(E62=1,F62&gt;40),$Z$2,IF(AND(E62=2,F62&lt;=40),$Z$1,IF(AND(E62=2,F62&gt;40),$Z$2,IF(AND(E62=3,F62&lt;=40),$Z$1,IF(AND(E62=3,F62&gt;40),$Z$2,IF(AND(E62=4,F62&lt;=40),$Z$1,IF(AND(E62=4,F62&gt;40),$Z$2,0))))))))))</f>
        <v>0</v>
      </c>
      <c r="AC62" s="223" t="b">
        <f>IF(I62="Service",IF(AND(E62=1,F62=0),0,IF(AND(E62=1,F62&lt;=40),$X$1,IF(AND(E62=1,F62&gt;40),$Y$1,IF(AND(E62=2,F62&lt;=40),$X$2,IF(AND(E62=2,F62&gt;40),$Y$2,IF(AND(E62=3,F62&lt;=40),$X$3,IF(AND(E62=3,F62&gt;40),$Y$3,IF(AND(E62=4,F62&lt;=40),$X$4,IF(AND(E62=4,F62&gt;40),$Y$4,0))))))))))</f>
        <v>0</v>
      </c>
      <c r="AD62" s="217"/>
    </row>
    <row r="63" ht="16.5" customHeight="1">
      <c r="A63" s="80"/>
      <c r="B63" s="69"/>
      <c r="C63" s="69"/>
      <c r="D63" s="70">
        <v>0</v>
      </c>
      <c r="E63" s="70">
        <v>1</v>
      </c>
      <c r="F63" s="71">
        <f>IF(P63=12,V63,0)</f>
        <v>0</v>
      </c>
      <c r="G63" s="72" t="s">
        <v>5</v>
      </c>
      <c r="H63" s="72"/>
      <c r="I63" s="73"/>
      <c r="J63" s="74"/>
      <c r="K63" s="74"/>
      <c r="L63" s="74"/>
      <c r="M63" s="11"/>
      <c r="N63" s="11"/>
      <c r="O63" s="13" t="s">
        <v>2</v>
      </c>
      <c r="P63" s="13">
        <f>IF(A63="",0,COUNTA(B63:E63,G63:N63))</f>
        <v>0</v>
      </c>
      <c r="R63" s="212"/>
      <c r="S63" s="219">
        <f>IF(OR(B63="",C63=""),0,IF(C63&gt;B63,C63-B63,IF(B63&gt;C63,24-(B63-C63))))</f>
        <v>0</v>
      </c>
      <c r="T63" s="220">
        <f>IF(OR(B63="",C63=""),0,(HOUR(S63)*60)+MINUTE(S63)-D63)</f>
        <v>0</v>
      </c>
      <c r="U63" s="219">
        <f>TIME(0,T63,0)</f>
        <v>0</v>
      </c>
      <c r="V63" s="220">
        <f>(HOUR(U63)*10)+IF(AND(MINUTE(U63)&gt;0,MINUTE(U63)&lt;=6),1,IF(AND(MINUTE(U63)&gt;6,MINUTE(U63)&lt;=12),2,IF(AND(MINUTE(U63)&gt;12,MINUTE(U63)&lt;=18),3,IF(AND(MINUTE(U63)&gt;18,MINUTE(U63)&lt;=24),4,IF(AND(MINUTE(U63)&gt;24,MINUTE(U63)&lt;=30),5,IF(AND(MINUTE(U63)&gt;30,MINUTE(U63)&lt;=36),6,IF(AND(MINUTE(U63)&gt;36,MINUTE(U63)&lt;=42),7,IF(AND(MINUTE(U63)&gt;42,MINUTE(U63)&lt;=48),8,IF(AND(MINUTE(U63)&gt;48,MINUTE(U63)&lt;=54),9,IF(AND(MINUTE(U63)&gt;54,MINUTE(U63)&lt;=60),10,0))))))))))</f>
        <v>0</v>
      </c>
      <c r="W63" s="221">
        <f>IF(OR(B63&gt;=$V$1,B63&lt;$V$2),F63*2,0)</f>
        <v>0</v>
      </c>
      <c r="X63" s="221" t="b">
        <f>IF(I63="Service",IF(I63="Service",IF(AND(F63&gt;0,F63&lt;=25),$W$1,0),0))</f>
        <v>0</v>
      </c>
      <c r="Y63" s="221" t="b">
        <f>IF(I63="Service",IF(I63="Service",IF(F63&gt;25,$W$2,0),0))</f>
        <v>0</v>
      </c>
      <c r="Z63" s="221" t="b">
        <f>IF(I63="Service",IF(I63="Service",IF(AND(F63&gt;0,F63&lt;=40),$W$2,0),0))</f>
        <v>0</v>
      </c>
      <c r="AA63" s="221" t="b">
        <f>IF(I63="Service",IF(I63="Service",IF(F63&gt;40,$W$3,0),0))</f>
        <v>0</v>
      </c>
      <c r="AB63" s="222" t="b">
        <f>IF(I63="Service",IF(AND(E63=1,F63=0),0,IF(AND(E63=1,F63&lt;=40),$Z$1,IF(AND(E63=1,F63&gt;40),$Z$2,IF(AND(E63=2,F63&lt;=40),$Z$1,IF(AND(E63=2,F63&gt;40),$Z$2,IF(AND(E63=3,F63&lt;=40),$Z$1,IF(AND(E63=3,F63&gt;40),$Z$2,IF(AND(E63=4,F63&lt;=40),$Z$1,IF(AND(E63=4,F63&gt;40),$Z$2,0))))))))))</f>
        <v>0</v>
      </c>
      <c r="AC63" s="223" t="b">
        <f>IF(I63="Service",IF(AND(E63=1,F63=0),0,IF(AND(E63=1,F63&lt;=40),$X$1,IF(AND(E63=1,F63&gt;40),$Y$1,IF(AND(E63=2,F63&lt;=40),$X$2,IF(AND(E63=2,F63&gt;40),$Y$2,IF(AND(E63=3,F63&lt;=40),$X$3,IF(AND(E63=3,F63&gt;40),$Y$3,IF(AND(E63=4,F63&lt;=40),$X$4,IF(AND(E63=4,F63&gt;40),$Y$4,0))))))))))</f>
        <v>0</v>
      </c>
      <c r="AD63" s="224"/>
      <c r="AE63" s="165"/>
      <c r="AF63" s="165"/>
    </row>
    <row r="64" ht="16.5" customHeight="1">
      <c r="A64" s="80"/>
      <c r="B64" s="69"/>
      <c r="C64" s="69"/>
      <c r="D64" s="70">
        <v>0</v>
      </c>
      <c r="E64" s="70">
        <v>1</v>
      </c>
      <c r="F64" s="71">
        <f>IF(P64=12,V64,0)</f>
        <v>0</v>
      </c>
      <c r="G64" s="72" t="s">
        <v>5</v>
      </c>
      <c r="H64" s="72"/>
      <c r="I64" s="73"/>
      <c r="J64" s="74"/>
      <c r="K64" s="74"/>
      <c r="L64" s="74"/>
      <c r="M64" s="11"/>
      <c r="N64" s="11"/>
      <c r="O64" s="13" t="s">
        <v>2</v>
      </c>
      <c r="P64" s="13">
        <f>IF(A64="",0,COUNTA(B64:E64,G64:N64))</f>
        <v>0</v>
      </c>
      <c r="R64" s="212"/>
      <c r="S64" s="219">
        <f>IF(OR(B64="",C64=""),0,IF(C64&gt;B64,C64-B64,IF(B64&gt;C64,24-(B64-C64))))</f>
        <v>0</v>
      </c>
      <c r="T64" s="220">
        <f>IF(OR(B64="",C64=""),0,(HOUR(S64)*60)+MINUTE(S64)-D64)</f>
        <v>0</v>
      </c>
      <c r="U64" s="219">
        <f>TIME(0,T64,0)</f>
        <v>0</v>
      </c>
      <c r="V64" s="220">
        <f>(HOUR(U64)*10)+IF(AND(MINUTE(U64)&gt;0,MINUTE(U64)&lt;=6),1,IF(AND(MINUTE(U64)&gt;6,MINUTE(U64)&lt;=12),2,IF(AND(MINUTE(U64)&gt;12,MINUTE(U64)&lt;=18),3,IF(AND(MINUTE(U64)&gt;18,MINUTE(U64)&lt;=24),4,IF(AND(MINUTE(U64)&gt;24,MINUTE(U64)&lt;=30),5,IF(AND(MINUTE(U64)&gt;30,MINUTE(U64)&lt;=36),6,IF(AND(MINUTE(U64)&gt;36,MINUTE(U64)&lt;=42),7,IF(AND(MINUTE(U64)&gt;42,MINUTE(U64)&lt;=48),8,IF(AND(MINUTE(U64)&gt;48,MINUTE(U64)&lt;=54),9,IF(AND(MINUTE(U64)&gt;54,MINUTE(U64)&lt;=60),10,0))))))))))</f>
        <v>0</v>
      </c>
      <c r="W64" s="221">
        <f>IF(OR(B64&gt;=$V$1,B64&lt;$V$2),F64*2,0)</f>
        <v>0</v>
      </c>
      <c r="X64" s="221" t="b">
        <f>IF(I64="Service",IF(I64="Service",IF(AND(F64&gt;0,F64&lt;=25),$W$1,0),0))</f>
        <v>0</v>
      </c>
      <c r="Y64" s="221" t="b">
        <f>IF(I64="Service",IF(I64="Service",IF(F64&gt;25,$W$2,0),0))</f>
        <v>0</v>
      </c>
      <c r="Z64" s="221" t="b">
        <f>IF(I64="Service",IF(I64="Service",IF(AND(F64&gt;0,F64&lt;=40),$W$2,0),0))</f>
        <v>0</v>
      </c>
      <c r="AA64" s="221" t="b">
        <f>IF(I64="Service",IF(I64="Service",IF(F64&gt;40,$W$3,0),0))</f>
        <v>0</v>
      </c>
      <c r="AB64" s="222" t="b">
        <f>IF(I64="Service",IF(AND(E64=1,F64=0),0,IF(AND(E64=1,F64&lt;=40),$Z$1,IF(AND(E64=1,F64&gt;40),$Z$2,IF(AND(E64=2,F64&lt;=40),$Z$1,IF(AND(E64=2,F64&gt;40),$Z$2,IF(AND(E64=3,F64&lt;=40),$Z$1,IF(AND(E64=3,F64&gt;40),$Z$2,IF(AND(E64=4,F64&lt;=40),$Z$1,IF(AND(E64=4,F64&gt;40),$Z$2,0))))))))))</f>
        <v>0</v>
      </c>
      <c r="AC64" s="223" t="b">
        <f>IF(I64="Service",IF(AND(E64=1,F64=0),0,IF(AND(E64=1,F64&lt;=40),$X$1,IF(AND(E64=1,F64&gt;40),$Y$1,IF(AND(E64=2,F64&lt;=40),$X$2,IF(AND(E64=2,F64&gt;40),$Y$2,IF(AND(E64=3,F64&lt;=40),$X$3,IF(AND(E64=3,F64&gt;40),$Y$3,IF(AND(E64=4,F64&lt;=40),$X$4,IF(AND(E64=4,F64&gt;40),$Y$4,0))))))))))</f>
        <v>0</v>
      </c>
      <c r="AD64" s="224"/>
      <c r="AE64" s="165"/>
      <c r="AF64" s="165"/>
    </row>
    <row r="65" ht="16.5" customHeight="1">
      <c r="A65" s="80">
        <v>44743</v>
      </c>
      <c r="B65" s="69">
        <v>0.375</v>
      </c>
      <c r="C65" s="69">
        <v>0.5</v>
      </c>
      <c r="D65" s="70">
        <v>30</v>
      </c>
      <c r="E65" s="70">
        <v>4</v>
      </c>
      <c r="F65" s="71">
        <f>IF(P65=12,V65,0)</f>
        <v>25</v>
      </c>
      <c r="G65" s="72" t="s">
        <v>5</v>
      </c>
      <c r="H65" s="72" t="s">
        <v>131</v>
      </c>
      <c r="I65" s="73" t="s">
        <v>33</v>
      </c>
      <c r="J65" s="74" t="s">
        <v>14</v>
      </c>
      <c r="K65" s="74" t="s">
        <v>14</v>
      </c>
      <c r="L65" s="74" t="s">
        <v>14</v>
      </c>
      <c r="M65" s="11" t="s">
        <v>14</v>
      </c>
      <c r="N65" s="11" t="s">
        <v>158</v>
      </c>
      <c r="O65" s="13" t="s">
        <v>2</v>
      </c>
      <c r="P65" s="13">
        <f>IF(A65="",0,COUNTA(B65:E65,G65:N65))</f>
        <v>12</v>
      </c>
      <c r="R65" s="218"/>
      <c r="S65" s="219">
        <f>IF(OR(B65="",C65=""),0,IF(C65&gt;B65,C65-B65,IF(B65&gt;C65,24-(B65-C65))))</f>
        <v>0.125</v>
      </c>
      <c r="T65" s="220">
        <f>IF(OR(B65="",C65=""),0,(HOUR(S65)*60)+MINUTE(S65)-D65)</f>
        <v>150</v>
      </c>
      <c r="U65" s="219">
        <f>TIME(0,T65,0)</f>
        <v>0.104166666666667</v>
      </c>
      <c r="V65" s="220">
        <f>(HOUR(U65)*10)+IF(AND(MINUTE(U65)&gt;0,MINUTE(U65)&lt;=6),1,IF(AND(MINUTE(U65)&gt;6,MINUTE(U65)&lt;=12),2,IF(AND(MINUTE(U65)&gt;12,MINUTE(U65)&lt;=18),3,IF(AND(MINUTE(U65)&gt;18,MINUTE(U65)&lt;=24),4,IF(AND(MINUTE(U65)&gt;24,MINUTE(U65)&lt;=30),5,IF(AND(MINUTE(U65)&gt;30,MINUTE(U65)&lt;=36),6,IF(AND(MINUTE(U65)&gt;36,MINUTE(U65)&lt;=42),7,IF(AND(MINUTE(U65)&gt;42,MINUTE(U65)&lt;=48),8,IF(AND(MINUTE(U65)&gt;48,MINUTE(U65)&lt;=54),9,IF(AND(MINUTE(U65)&gt;54,MINUTE(U65)&lt;=60),10,0))))))))))</f>
        <v>25</v>
      </c>
      <c r="W65" s="221">
        <f>IF(OR(B65&gt;=$V$1,B65&lt;$V$2),F65*2,0)</f>
        <v>0</v>
      </c>
      <c r="X65" s="221">
        <f>IF(I65="Service",IF(I65="Service",IF(AND(F65&gt;0,F65&lt;=25),$W$1,0),0))</f>
        <v>59</v>
      </c>
      <c r="Y65" s="221">
        <f>IF(I65="Service",IF(I65="Service",IF(F65&gt;25,$W$2,0),0))</f>
        <v>0</v>
      </c>
      <c r="Z65" s="221">
        <f>IF(I65="Service",IF(I65="Service",IF(AND(F65&gt;0,F65&lt;=40),$W$2,0),0))</f>
        <v>94</v>
      </c>
      <c r="AA65" s="221">
        <f>IF(I65="Service",IF(I65="Service",IF(F65&gt;40,$W$3,0),0))</f>
        <v>0</v>
      </c>
      <c r="AB65" s="222">
        <f>IF(I65="Service",IF(AND(E65=1,F65=0),0,IF(AND(E65=1,F65&lt;=40),$Z$1,IF(AND(E65=1,F65&gt;40),$Z$2,IF(AND(E65=2,F65&lt;=40),$Z$1,IF(AND(E65=2,F65&gt;40),$Z$2,IF(AND(E65=3,F65&lt;=40),$Z$1,IF(AND(E65=3,F65&gt;40),$Z$2,IF(AND(E65=4,F65&lt;=40),$Z$1,IF(AND(E65=4,F65&gt;40),$Z$2,0))))))))))</f>
        <v>256</v>
      </c>
      <c r="AC65" s="223">
        <f>IF(I65="Service",IF(AND(E65=1,F65=0),0,IF(AND(E65=1,F65&lt;=40),$X$1,IF(AND(E65=1,F65&gt;40),$Y$1,IF(AND(E65=2,F65&lt;=40),$X$2,IF(AND(E65=2,F65&gt;40),$Y$2,IF(AND(E65=3,F65&lt;=40),$X$3,IF(AND(E65=3,F65&gt;40),$Y$3,IF(AND(E65=4,F65&lt;=40),$X$4,IF(AND(E65=4,F65&gt;40),$Y$4,0))))))))))</f>
        <v>80.85</v>
      </c>
      <c r="AD65" s="217"/>
    </row>
    <row r="66" ht="16.5" customHeight="1">
      <c r="A66" s="80">
        <v>44744</v>
      </c>
      <c r="B66" s="69">
        <v>0.375</v>
      </c>
      <c r="C66" s="69">
        <v>0.500694444444444</v>
      </c>
      <c r="D66" s="70">
        <v>30</v>
      </c>
      <c r="E66" s="70">
        <v>4</v>
      </c>
      <c r="F66" s="71">
        <f>IF(P66=12,V66,0)</f>
        <v>26</v>
      </c>
      <c r="G66" s="72">
        <v>1</v>
      </c>
      <c r="H66" s="72" t="s">
        <v>131</v>
      </c>
      <c r="I66" s="73" t="s">
        <v>33</v>
      </c>
      <c r="J66" s="74" t="s">
        <v>14</v>
      </c>
      <c r="K66" s="74" t="s">
        <v>14</v>
      </c>
      <c r="L66" s="74" t="s">
        <v>14</v>
      </c>
      <c r="M66" s="11" t="s">
        <v>14</v>
      </c>
      <c r="N66" s="11" t="s">
        <v>158</v>
      </c>
      <c r="O66" s="13" t="s">
        <v>2</v>
      </c>
      <c r="P66" s="13">
        <f>IF(A66="",0,COUNTA(B66:E66,G66:N66))</f>
        <v>12</v>
      </c>
      <c r="R66" s="212"/>
      <c r="S66" s="219">
        <f>IF(OR(B66="",C66=""),0,IF(C66&gt;B66,C66-B66,IF(B66&gt;C66,24-(B66-C66))))</f>
        <v>0.125694444444444</v>
      </c>
      <c r="T66" s="220">
        <f>IF(OR(B66="",C66=""),0,(HOUR(S66)*60)+MINUTE(S66)-D66)</f>
        <v>151</v>
      </c>
      <c r="U66" s="219">
        <f>TIME(0,T66,0)</f>
        <v>0.104861111111111</v>
      </c>
      <c r="V66" s="220">
        <f>(HOUR(U66)*10)+IF(AND(MINUTE(U66)&gt;0,MINUTE(U66)&lt;=6),1,IF(AND(MINUTE(U66)&gt;6,MINUTE(U66)&lt;=12),2,IF(AND(MINUTE(U66)&gt;12,MINUTE(U66)&lt;=18),3,IF(AND(MINUTE(U66)&gt;18,MINUTE(U66)&lt;=24),4,IF(AND(MINUTE(U66)&gt;24,MINUTE(U66)&lt;=30),5,IF(AND(MINUTE(U66)&gt;30,MINUTE(U66)&lt;=36),6,IF(AND(MINUTE(U66)&gt;36,MINUTE(U66)&lt;=42),7,IF(AND(MINUTE(U66)&gt;42,MINUTE(U66)&lt;=48),8,IF(AND(MINUTE(U66)&gt;48,MINUTE(U66)&lt;=54),9,IF(AND(MINUTE(U66)&gt;54,MINUTE(U66)&lt;=60),10,0))))))))))</f>
        <v>26</v>
      </c>
      <c r="W66" s="221">
        <f>IF(OR(B66&gt;=$V$1,B66&lt;$V$2),F66*2,0)</f>
        <v>0</v>
      </c>
      <c r="X66" s="221">
        <f>IF(I66="Service",IF(I66="Service",IF(AND(F66&gt;0,F66&lt;=25),$W$1,0),0))</f>
        <v>0</v>
      </c>
      <c r="Y66" s="221">
        <f>IF(I66="Service",IF(I66="Service",IF(F66&gt;25,$W$2,0),0))</f>
        <v>94</v>
      </c>
      <c r="Z66" s="221">
        <f>IF(I66="Service",IF(I66="Service",IF(AND(F66&gt;0,F66&lt;=40),$W$2,0),0))</f>
        <v>94</v>
      </c>
      <c r="AA66" s="221">
        <f>IF(I66="Service",IF(I66="Service",IF(F66&gt;40,$W$3,0),0))</f>
        <v>0</v>
      </c>
      <c r="AB66" s="222">
        <f>IF(I66="Service",IF(AND(E66=1,F66=0),0,IF(AND(E66=1,F66&lt;=40),$Z$1,IF(AND(E66=1,F66&gt;40),$Z$2,IF(AND(E66=2,F66&lt;=40),$Z$1,IF(AND(E66=2,F66&gt;40),$Z$2,IF(AND(E66=3,F66&lt;=40),$Z$1,IF(AND(E66=3,F66&gt;40),$Z$2,IF(AND(E66=4,F66&lt;=40),$Z$1,IF(AND(E66=4,F66&gt;40),$Z$2,0))))))))))</f>
        <v>256</v>
      </c>
      <c r="AC66" s="223">
        <f>IF(I66="Service",IF(AND(E66=1,F66=0),0,IF(AND(E66=1,F66&lt;=40),$X$1,IF(AND(E66=1,F66&gt;40),$Y$1,IF(AND(E66=2,F66&lt;=40),$X$2,IF(AND(E66=2,F66&gt;40),$Y$2,IF(AND(E66=3,F66&lt;=40),$X$3,IF(AND(E66=3,F66&gt;40),$Y$3,IF(AND(E66=4,F66&lt;=40),$X$4,IF(AND(E66=4,F66&gt;40),$Y$4,0))))))))))</f>
        <v>80.85</v>
      </c>
      <c r="AD66" s="217"/>
    </row>
    <row r="67" ht="16.5" customHeight="1">
      <c r="A67" s="80">
        <v>44745</v>
      </c>
      <c r="B67" s="69">
        <v>0.875</v>
      </c>
      <c r="C67" s="69">
        <v>0.0625</v>
      </c>
      <c r="D67" s="70">
        <v>30</v>
      </c>
      <c r="E67" s="70">
        <v>4</v>
      </c>
      <c r="F67" s="71">
        <f>IF(P67=12,V67,0)</f>
        <v>40</v>
      </c>
      <c r="G67" s="72">
        <v>2</v>
      </c>
      <c r="H67" s="72" t="s">
        <v>131</v>
      </c>
      <c r="I67" s="73" t="s">
        <v>33</v>
      </c>
      <c r="J67" s="74" t="s">
        <v>14</v>
      </c>
      <c r="K67" s="74" t="s">
        <v>14</v>
      </c>
      <c r="L67" s="74" t="s">
        <v>14</v>
      </c>
      <c r="M67" s="11" t="s">
        <v>14</v>
      </c>
      <c r="N67" s="11" t="s">
        <v>158</v>
      </c>
      <c r="O67" s="13" t="s">
        <v>2</v>
      </c>
      <c r="P67" s="13">
        <f>IF(A67="",0,COUNTA(B67:E67,G67:N67))</f>
        <v>12</v>
      </c>
      <c r="R67" s="212"/>
      <c r="S67" s="219">
        <f>IF(OR(B67="",C67=""),0,IF(C67&gt;B67,C67-B67,IF(B67&gt;C67,24-(B67-C67))))</f>
        <v>23.1875</v>
      </c>
      <c r="T67" s="220">
        <f>IF(OR(B67="",C67=""),0,(HOUR(S67)*60)+MINUTE(S67)-D67)</f>
        <v>240</v>
      </c>
      <c r="U67" s="219">
        <f>TIME(0,T67,0)</f>
        <v>0.166666666666667</v>
      </c>
      <c r="V67" s="220">
        <f>(HOUR(U67)*10)+IF(AND(MINUTE(U67)&gt;0,MINUTE(U67)&lt;=6),1,IF(AND(MINUTE(U67)&gt;6,MINUTE(U67)&lt;=12),2,IF(AND(MINUTE(U67)&gt;12,MINUTE(U67)&lt;=18),3,IF(AND(MINUTE(U67)&gt;18,MINUTE(U67)&lt;=24),4,IF(AND(MINUTE(U67)&gt;24,MINUTE(U67)&lt;=30),5,IF(AND(MINUTE(U67)&gt;30,MINUTE(U67)&lt;=36),6,IF(AND(MINUTE(U67)&gt;36,MINUTE(U67)&lt;=42),7,IF(AND(MINUTE(U67)&gt;42,MINUTE(U67)&lt;=48),8,IF(AND(MINUTE(U67)&gt;48,MINUTE(U67)&lt;=54),9,IF(AND(MINUTE(U67)&gt;54,MINUTE(U67)&lt;=60),10,0))))))))))</f>
        <v>40</v>
      </c>
      <c r="W67" s="221">
        <f>IF(OR(B67&gt;=$V$1,B67&lt;$V$2),F67*2,0)</f>
        <v>80</v>
      </c>
      <c r="X67" s="221">
        <f>IF(I67="Service",IF(I67="Service",IF(AND(F67&gt;0,F67&lt;=25),$W$1,0),0))</f>
        <v>0</v>
      </c>
      <c r="Y67" s="221">
        <f>IF(I67="Service",IF(I67="Service",IF(F67&gt;25,$W$2,0),0))</f>
        <v>94</v>
      </c>
      <c r="Z67" s="221">
        <f>IF(I67="Service",IF(I67="Service",IF(AND(F67&gt;0,F67&lt;=40),$W$2,0),0))</f>
        <v>94</v>
      </c>
      <c r="AA67" s="221">
        <f>IF(I67="Service",IF(I67="Service",IF(F67&gt;40,$W$3,0),0))</f>
        <v>0</v>
      </c>
      <c r="AB67" s="222">
        <f>IF(I67="Service",IF(AND(E67=1,F67=0),0,IF(AND(E67=1,F67&lt;=40),$Z$1,IF(AND(E67=1,F67&gt;40),$Z$2,IF(AND(E67=2,F67&lt;=40),$Z$1,IF(AND(E67=2,F67&gt;40),$Z$2,IF(AND(E67=3,F67&lt;=40),$Z$1,IF(AND(E67=3,F67&gt;40),$Z$2,IF(AND(E67=4,F67&lt;=40),$Z$1,IF(AND(E67=4,F67&gt;40),$Z$2,0))))))))))</f>
        <v>256</v>
      </c>
      <c r="AC67" s="223">
        <f>IF(I67="Service",IF(AND(E67=1,F67=0),0,IF(AND(E67=1,F67&lt;=40),$X$1,IF(AND(E67=1,F67&gt;40),$Y$1,IF(AND(E67=2,F67&lt;=40),$X$2,IF(AND(E67=2,F67&gt;40),$Y$2,IF(AND(E67=3,F67&lt;=40),$X$3,IF(AND(E67=3,F67&gt;40),$Y$3,IF(AND(E67=4,F67&lt;=40),$X$4,IF(AND(E67=4,F67&gt;40),$Y$4,0))))))))))</f>
        <v>80.85</v>
      </c>
      <c r="AD67" s="217"/>
    </row>
    <row r="68" ht="16.5" customHeight="1">
      <c r="A68" s="80">
        <v>44746</v>
      </c>
      <c r="B68" s="69">
        <v>0.375</v>
      </c>
      <c r="C68" s="69">
        <v>0.563194444444444</v>
      </c>
      <c r="D68" s="70">
        <v>30</v>
      </c>
      <c r="E68" s="70">
        <v>4</v>
      </c>
      <c r="F68" s="71">
        <f>IF(P68=12,V68,0)</f>
        <v>41</v>
      </c>
      <c r="G68" s="72">
        <v>3</v>
      </c>
      <c r="H68" s="72" t="s">
        <v>131</v>
      </c>
      <c r="I68" s="73" t="s">
        <v>33</v>
      </c>
      <c r="J68" s="74" t="s">
        <v>14</v>
      </c>
      <c r="K68" s="74" t="s">
        <v>14</v>
      </c>
      <c r="L68" s="74" t="s">
        <v>14</v>
      </c>
      <c r="M68" s="11" t="s">
        <v>14</v>
      </c>
      <c r="N68" s="11" t="s">
        <v>158</v>
      </c>
      <c r="O68" s="13" t="s">
        <v>2</v>
      </c>
      <c r="P68" s="13">
        <f>IF(A68="",0,COUNTA(B68:E68,G68:N68))</f>
        <v>12</v>
      </c>
      <c r="R68" s="212"/>
      <c r="S68" s="219">
        <f>IF(OR(B68="",C68=""),0,IF(C68&gt;B68,C68-B68,IF(B68&gt;C68,24-(B68-C68))))</f>
        <v>0.188194444444444</v>
      </c>
      <c r="T68" s="220">
        <f>IF(OR(B68="",C68=""),0,(HOUR(S68)*60)+MINUTE(S68)-D68)</f>
        <v>241</v>
      </c>
      <c r="U68" s="219">
        <f>TIME(0,T68,0)</f>
        <v>0.167361111111111</v>
      </c>
      <c r="V68" s="220">
        <f>(HOUR(U68)*10)+IF(AND(MINUTE(U68)&gt;0,MINUTE(U68)&lt;=6),1,IF(AND(MINUTE(U68)&gt;6,MINUTE(U68)&lt;=12),2,IF(AND(MINUTE(U68)&gt;12,MINUTE(U68)&lt;=18),3,IF(AND(MINUTE(U68)&gt;18,MINUTE(U68)&lt;=24),4,IF(AND(MINUTE(U68)&gt;24,MINUTE(U68)&lt;=30),5,IF(AND(MINUTE(U68)&gt;30,MINUTE(U68)&lt;=36),6,IF(AND(MINUTE(U68)&gt;36,MINUTE(U68)&lt;=42),7,IF(AND(MINUTE(U68)&gt;42,MINUTE(U68)&lt;=48),8,IF(AND(MINUTE(U68)&gt;48,MINUTE(U68)&lt;=54),9,IF(AND(MINUTE(U68)&gt;54,MINUTE(U68)&lt;=60),10,0))))))))))</f>
        <v>41</v>
      </c>
      <c r="W68" s="221">
        <f>IF(OR(B68&gt;=$V$1,B68&lt;$V$2),F68*2,0)</f>
        <v>0</v>
      </c>
      <c r="X68" s="221">
        <f>IF(I68="Service",IF(I68="Service",IF(AND(F68&gt;0,F68&lt;=25),$W$1,0),0))</f>
        <v>0</v>
      </c>
      <c r="Y68" s="221">
        <f>IF(I68="Service",IF(I68="Service",IF(F68&gt;25,$W$2,0),0))</f>
        <v>94</v>
      </c>
      <c r="Z68" s="221">
        <f>IF(I68="Service",IF(I68="Service",IF(AND(F68&gt;0,F68&lt;=40),$W$2,0),0))</f>
        <v>0</v>
      </c>
      <c r="AA68" s="221">
        <f>IF(I68="Service",IF(I68="Service",IF(F68&gt;40,$W$3,0),0))</f>
        <v>163</v>
      </c>
      <c r="AB68" s="222">
        <f>IF(I68="Service",IF(AND(E68=1,F68=0),0,IF(AND(E68=1,F68&lt;=40),$Z$1,IF(AND(E68=1,F68&gt;40),$Z$2,IF(AND(E68=2,F68&lt;=40),$Z$1,IF(AND(E68=2,F68&gt;40),$Z$2,IF(AND(E68=3,F68&lt;=40),$Z$1,IF(AND(E68=3,F68&gt;40),$Z$2,IF(AND(E68=4,F68&lt;=40),$Z$1,IF(AND(E68=4,F68&gt;40),$Z$2,0))))))))))</f>
        <v>448</v>
      </c>
      <c r="AC68" s="223">
        <f>IF(I68="Service",IF(AND(E68=1,F68=0),0,IF(AND(E68=1,F68&lt;=40),$X$1,IF(AND(E68=1,F68&gt;40),$Y$1,IF(AND(E68=2,F68&lt;=40),$X$2,IF(AND(E68=2,F68&gt;40),$Y$2,IF(AND(E68=3,F68&lt;=40),$X$3,IF(AND(E68=3,F68&gt;40),$Y$3,IF(AND(E68=4,F68&lt;=40),$X$4,IF(AND(E68=4,F68&gt;40),$Y$4,0))))))))))</f>
        <v>141.57</v>
      </c>
      <c r="AD68" s="224"/>
      <c r="AE68" s="165"/>
      <c r="AF68" s="165"/>
    </row>
    <row r="69" ht="44.25" customHeight="1">
      <c r="A69" s="82" t="s">
        <v>85</v>
      </c>
      <c r="B69" s="82"/>
      <c r="C69" s="82"/>
      <c r="D69" s="82"/>
      <c r="E69" s="82"/>
      <c r="F69" s="83">
        <f>IF(A8="On-The-Job Supports",SUM(F19:F68),0)</f>
        <v>503</v>
      </c>
      <c r="G69" s="84" t="s">
        <v>86</v>
      </c>
      <c r="H69" s="85" t="s">
        <v>87</v>
      </c>
      <c r="I69" s="85"/>
      <c r="J69" s="85"/>
      <c r="K69" s="86">
        <f>IF(M75="Yes",V70,0)</f>
        <v>0</v>
      </c>
      <c r="L69" s="87" t="s">
        <v>2</v>
      </c>
      <c r="M69" s="88"/>
      <c r="N69" s="185"/>
      <c r="Q69" s="90"/>
      <c r="R69" s="225"/>
      <c r="S69" s="226"/>
      <c r="T69" s="227"/>
      <c r="U69" s="228" t="s">
        <v>88</v>
      </c>
      <c r="V69" s="229">
        <f>SUM(F19:F68)</f>
        <v>503</v>
      </c>
      <c r="W69" s="230">
        <f>IF(A8=R5,SUM(W19:W68),0)</f>
        <v>80</v>
      </c>
      <c r="X69" s="230">
        <f>SUMIF($P$19:$P$68,12,X19:X68)</f>
        <v>177</v>
      </c>
      <c r="Y69" s="230">
        <f>SUMIF($P$19:$P$68,12,Y19:Y68)</f>
        <v>1128</v>
      </c>
      <c r="Z69" s="230">
        <f>SUMIF($P$19:$P$68,12,Z19:Z68)</f>
        <v>1034</v>
      </c>
      <c r="AA69" s="230">
        <f>SUMIF($P$19:$P$68,12,AA19:AA68)</f>
        <v>652</v>
      </c>
      <c r="AB69" s="230">
        <f>SUMIF($P$19:$P$68,12,AB19:AB68)</f>
        <v>4608</v>
      </c>
      <c r="AC69" s="230">
        <f>SUMIF($P$19:$P$68,12,AC19:AC68)</f>
        <v>2408.92</v>
      </c>
      <c r="AD69" s="224"/>
      <c r="AE69" s="165"/>
      <c r="AF69" s="165"/>
    </row>
    <row r="70" ht="15.75" customHeight="1">
      <c r="A70" s="95" t="s">
        <v>89</v>
      </c>
      <c r="B70" s="96"/>
      <c r="C70" s="96"/>
      <c r="D70" s="96"/>
      <c r="E70" s="96"/>
      <c r="F70" s="96"/>
      <c r="G70" s="97"/>
      <c r="H70" s="96"/>
      <c r="I70" s="96"/>
      <c r="J70" s="96"/>
      <c r="K70" s="96"/>
      <c r="L70" s="97"/>
      <c r="M70" s="98"/>
      <c r="R70" s="212"/>
      <c r="S70" s="219"/>
      <c r="T70" s="231"/>
      <c r="U70" s="219" t="s">
        <v>90</v>
      </c>
      <c r="V70" s="232">
        <f>IF(OR(A8=R2,A8=R3,A8=R6),SUMIF(I19:I68,"Service",F19:F68),0)</f>
        <v>0</v>
      </c>
      <c r="W70" s="227"/>
      <c r="X70" s="230"/>
      <c r="Y70" s="230">
        <f>SUM(X69:Y69)</f>
        <v>1305</v>
      </c>
      <c r="Z70" s="230"/>
      <c r="AA70" s="230">
        <f>SUM(Z69:AA69)</f>
        <v>1686</v>
      </c>
      <c r="AB70" s="230"/>
      <c r="AC70" s="230"/>
      <c r="AD70" s="224"/>
      <c r="AE70" s="165"/>
      <c r="AF70" s="165"/>
      <c r="AG70" s="19"/>
      <c r="AH70" s="19"/>
    </row>
    <row r="71">
      <c r="A71" s="99" t="s">
        <v>91</v>
      </c>
      <c r="B71" s="99"/>
      <c r="C71" s="99"/>
      <c r="D71" s="99"/>
      <c r="E71" s="99"/>
      <c r="F71" s="99"/>
      <c r="G71" s="99"/>
      <c r="H71" s="99"/>
      <c r="I71" s="99"/>
      <c r="J71" s="99"/>
      <c r="K71" s="99"/>
      <c r="L71" s="99"/>
      <c r="M71" s="11" t="s">
        <v>174</v>
      </c>
      <c r="N71" s="100" t="s">
        <v>2</v>
      </c>
      <c r="R71" s="212"/>
      <c r="S71" s="219"/>
      <c r="T71" s="231"/>
      <c r="U71" s="219"/>
      <c r="V71" s="220"/>
      <c r="W71" s="227"/>
      <c r="X71" s="230"/>
      <c r="Y71" s="230"/>
      <c r="Z71" s="230"/>
      <c r="AA71" s="230"/>
      <c r="AB71" s="230"/>
      <c r="AC71" s="230"/>
      <c r="AD71" s="224"/>
      <c r="AE71" s="165"/>
      <c r="AF71" s="165"/>
      <c r="AG71" s="19"/>
      <c r="AH71" s="19"/>
      <c r="AK71" s="206"/>
      <c r="AV71" s="101"/>
      <c r="AW71" s="101"/>
      <c r="AX71" s="101"/>
      <c r="AY71" s="101"/>
      <c r="AZ71" s="101"/>
      <c r="BA71" s="101"/>
    </row>
    <row r="72" ht="26.25" customHeight="1">
      <c r="A72" s="9" t="s">
        <v>92</v>
      </c>
      <c r="B72" s="9"/>
      <c r="C72" s="9"/>
      <c r="D72" s="9"/>
      <c r="E72" s="9"/>
      <c r="F72" s="9"/>
      <c r="G72" s="9"/>
      <c r="H72" s="9"/>
      <c r="I72" s="9"/>
      <c r="J72" s="9"/>
      <c r="K72" s="9"/>
      <c r="L72" s="9"/>
      <c r="M72" s="11" t="s">
        <v>175</v>
      </c>
      <c r="N72" s="100" t="s">
        <v>2</v>
      </c>
      <c r="R72" s="212"/>
      <c r="S72" s="219"/>
      <c r="T72" s="231"/>
      <c r="U72" s="219" t="s">
        <v>93</v>
      </c>
      <c r="V72" s="220"/>
      <c r="W72" s="227"/>
      <c r="X72" s="230"/>
      <c r="Y72" s="230"/>
      <c r="Z72" s="230"/>
      <c r="AA72" s="230"/>
      <c r="AB72" s="230"/>
      <c r="AC72" s="230"/>
      <c r="AD72" s="224"/>
      <c r="AE72" s="165"/>
      <c r="AF72" s="165"/>
      <c r="AG72" s="19"/>
      <c r="AH72" s="19"/>
      <c r="AK72" s="206"/>
      <c r="BB72" s="101"/>
      <c r="BC72" s="101"/>
      <c r="BD72" s="101"/>
      <c r="BE72" s="101"/>
      <c r="BF72" s="101"/>
      <c r="BG72" s="101"/>
      <c r="BH72" s="101"/>
      <c r="BI72" s="103"/>
      <c r="BJ72" s="103"/>
      <c r="BK72" s="103"/>
      <c r="BL72" s="103"/>
    </row>
    <row r="73">
      <c r="A73" s="9" t="s">
        <v>94</v>
      </c>
      <c r="B73" s="9"/>
      <c r="C73" s="9"/>
      <c r="D73" s="9"/>
      <c r="E73" s="9"/>
      <c r="F73" s="9"/>
      <c r="G73" s="9"/>
      <c r="H73" s="9"/>
      <c r="I73" s="9"/>
      <c r="J73" s="9"/>
      <c r="K73" s="9"/>
      <c r="L73" s="9"/>
      <c r="M73" s="11" t="s">
        <v>176</v>
      </c>
      <c r="N73" s="100" t="s">
        <v>2</v>
      </c>
      <c r="S73" s="233"/>
      <c r="T73" s="234"/>
      <c r="U73" s="233"/>
      <c r="V73" s="202"/>
      <c r="W73" s="203"/>
      <c r="X73" s="204"/>
      <c r="Y73" s="204"/>
      <c r="Z73" s="204"/>
      <c r="AA73" s="204"/>
      <c r="AB73" s="204"/>
      <c r="AC73" s="204"/>
      <c r="AD73" s="165"/>
      <c r="AE73" s="165"/>
      <c r="AF73" s="165"/>
      <c r="AG73" s="19"/>
      <c r="AH73" s="19"/>
      <c r="AK73" s="206"/>
      <c r="BB73" s="101"/>
      <c r="BC73" s="101"/>
      <c r="BD73" s="101"/>
      <c r="BE73" s="101"/>
      <c r="BF73" s="101"/>
      <c r="BG73" s="101"/>
      <c r="BH73" s="101"/>
      <c r="BI73" s="103"/>
      <c r="BJ73" s="103"/>
      <c r="BK73" s="103"/>
      <c r="BL73" s="103"/>
    </row>
    <row r="74" s="101" customFormat="1">
      <c r="A74" s="104" t="s">
        <v>89</v>
      </c>
      <c r="B74" s="51"/>
      <c r="C74" s="51"/>
      <c r="D74" s="51"/>
      <c r="E74" s="51"/>
      <c r="F74" s="51"/>
      <c r="G74" s="51"/>
      <c r="H74" s="51"/>
      <c r="I74" s="51"/>
      <c r="J74" s="51"/>
      <c r="K74" s="51"/>
      <c r="L74" s="51"/>
      <c r="M74" s="51"/>
      <c r="N74" s="105"/>
      <c r="O74" s="13"/>
      <c r="P74" s="13"/>
      <c r="Q74" s="15"/>
      <c r="R74" s="158"/>
      <c r="X74" s="205"/>
      <c r="Y74" s="205"/>
      <c r="Z74" s="205"/>
      <c r="AA74" s="205"/>
      <c r="AB74" s="205"/>
      <c r="AC74" s="205"/>
      <c r="AD74" s="165"/>
      <c r="AE74" s="165"/>
      <c r="AF74" s="165"/>
      <c r="AG74" s="19"/>
      <c r="AH74" s="165"/>
      <c r="AI74" s="167"/>
      <c r="AJ74" s="167"/>
      <c r="AK74" s="235"/>
      <c r="AV74" s="1"/>
      <c r="AW74" s="1"/>
      <c r="AX74" s="1"/>
      <c r="AY74" s="1"/>
      <c r="AZ74" s="1"/>
      <c r="BA74" s="1"/>
      <c r="BB74" s="1"/>
      <c r="BC74" s="1"/>
      <c r="BD74" s="1"/>
      <c r="BE74" s="1"/>
      <c r="BF74" s="1"/>
      <c r="BG74" s="1"/>
      <c r="BH74" s="1"/>
      <c r="BI74" s="1"/>
      <c r="BJ74" s="1"/>
      <c r="BK74" s="1"/>
      <c r="BL74" s="1"/>
    </row>
    <row r="75" s="106" customFormat="1" ht="44.1" customHeight="1">
      <c r="A75" s="56" t="s">
        <v>177</v>
      </c>
      <c r="B75" s="33"/>
      <c r="C75" s="33"/>
      <c r="D75" s="33"/>
      <c r="E75" s="33"/>
      <c r="F75" s="33"/>
      <c r="G75" s="33"/>
      <c r="H75" s="33"/>
      <c r="I75" s="33"/>
      <c r="J75" s="33"/>
      <c r="K75" s="33"/>
      <c r="L75" s="33"/>
      <c r="M75" s="107" t="s">
        <v>30</v>
      </c>
      <c r="N75" s="108" t="s">
        <v>2</v>
      </c>
      <c r="O75" s="13"/>
      <c r="P75" s="13"/>
      <c r="Q75" s="15"/>
      <c r="R75" s="158"/>
      <c r="X75" s="205"/>
      <c r="Y75" s="205"/>
      <c r="Z75" s="205"/>
      <c r="AA75" s="205"/>
      <c r="AB75" s="205"/>
      <c r="AC75" s="205"/>
      <c r="AD75" s="165"/>
      <c r="AE75" s="165"/>
      <c r="AF75" s="165"/>
      <c r="AG75" s="19"/>
      <c r="AH75" s="19"/>
      <c r="AI75" s="14"/>
      <c r="AJ75" s="14"/>
      <c r="AK75" s="8"/>
      <c r="AL75" s="1"/>
      <c r="AM75" s="1"/>
      <c r="AN75" s="1"/>
      <c r="AO75" s="1"/>
      <c r="AP75" s="1"/>
      <c r="AQ75" s="1"/>
      <c r="AR75" s="1"/>
      <c r="AS75" s="1"/>
      <c r="AT75" s="1"/>
      <c r="AU75" s="1"/>
      <c r="AV75" s="110"/>
      <c r="AW75" s="111"/>
      <c r="AX75" s="111"/>
      <c r="AY75" s="111"/>
      <c r="AZ75" s="111"/>
      <c r="BA75" s="111"/>
      <c r="BI75" s="114"/>
      <c r="BJ75" s="114"/>
      <c r="BK75" s="114"/>
      <c r="BL75" s="114"/>
    </row>
    <row r="76" ht="15.75" customHeight="1">
      <c r="A76" s="115" t="s">
        <v>89</v>
      </c>
      <c r="B76" s="116"/>
      <c r="C76" s="116"/>
      <c r="D76" s="116"/>
      <c r="E76" s="116"/>
      <c r="F76" s="116"/>
      <c r="G76" s="116"/>
      <c r="H76" s="116"/>
      <c r="I76" s="116"/>
      <c r="J76" s="116"/>
      <c r="K76" s="116"/>
      <c r="L76" s="116"/>
      <c r="M76" s="117"/>
      <c r="N76" s="118"/>
      <c r="X76" s="205"/>
      <c r="Y76" s="205"/>
      <c r="Z76" s="205"/>
      <c r="AA76" s="205"/>
      <c r="AB76" s="205"/>
      <c r="AC76" s="205"/>
      <c r="AD76" s="165"/>
      <c r="AE76" s="165"/>
      <c r="AF76" s="165"/>
      <c r="AG76" s="19"/>
      <c r="AH76" s="19"/>
      <c r="AK76" s="206"/>
      <c r="AV76" s="110"/>
      <c r="AW76" s="110"/>
      <c r="AX76" s="110"/>
      <c r="AY76" s="110"/>
      <c r="AZ76" s="110"/>
      <c r="BA76" s="110"/>
      <c r="BI76" s="54"/>
      <c r="BJ76" s="54"/>
      <c r="BK76" s="54"/>
      <c r="BL76" s="54"/>
    </row>
    <row r="77" ht="30.75" customHeight="1">
      <c r="A77" s="122" t="s">
        <v>178</v>
      </c>
      <c r="B77" s="123"/>
      <c r="C77" s="123"/>
      <c r="D77" s="123"/>
      <c r="E77" s="123"/>
      <c r="F77" s="123"/>
      <c r="G77" s="123"/>
      <c r="H77" s="123"/>
      <c r="I77" s="123"/>
      <c r="J77" s="123"/>
      <c r="K77" s="123"/>
      <c r="L77" s="123"/>
      <c r="M77" s="124"/>
      <c r="N77" s="100"/>
      <c r="X77" s="205"/>
      <c r="Y77" s="205"/>
      <c r="Z77" s="205"/>
      <c r="AA77" s="205"/>
      <c r="AB77" s="205"/>
      <c r="AC77" s="205"/>
      <c r="AD77" s="165"/>
      <c r="AE77" s="165"/>
      <c r="AF77" s="165"/>
      <c r="AG77" s="19"/>
      <c r="AH77" s="19"/>
      <c r="AK77" s="206"/>
      <c r="AV77" s="110"/>
      <c r="AW77" s="110"/>
      <c r="AX77" s="110"/>
      <c r="AY77" s="110"/>
      <c r="AZ77" s="110"/>
      <c r="BA77" s="110"/>
      <c r="BI77" s="54"/>
      <c r="BJ77" s="54"/>
      <c r="BK77" s="54"/>
      <c r="BL77" s="54"/>
    </row>
    <row r="78" s="1" customFormat="1">
      <c r="A78" s="125" t="s">
        <v>89</v>
      </c>
      <c r="B78" s="51"/>
      <c r="C78" s="51"/>
      <c r="D78" s="51"/>
      <c r="E78" s="51"/>
      <c r="F78" s="51"/>
      <c r="G78" s="51"/>
      <c r="H78" s="51"/>
      <c r="I78" s="51"/>
      <c r="J78" s="51"/>
      <c r="K78" s="51"/>
      <c r="L78" s="51"/>
      <c r="M78" s="51"/>
      <c r="N78" s="118"/>
      <c r="O78" s="13"/>
      <c r="P78" s="13"/>
      <c r="Q78" s="15"/>
      <c r="R78" s="158"/>
      <c r="AD78" s="167"/>
      <c r="AE78" s="167"/>
      <c r="AF78" s="167"/>
      <c r="AG78" s="14"/>
      <c r="AH78" s="14"/>
      <c r="AI78" s="14"/>
      <c r="AJ78" s="14"/>
      <c r="AK78" s="8"/>
      <c r="AV78" s="110"/>
      <c r="AW78" s="110"/>
      <c r="AX78" s="110"/>
      <c r="AY78" s="110"/>
      <c r="AZ78" s="110"/>
      <c r="BA78" s="110"/>
      <c r="BB78" s="110"/>
      <c r="BC78" s="110"/>
      <c r="BD78" s="110"/>
      <c r="BE78" s="110"/>
      <c r="BF78" s="110"/>
      <c r="BG78" s="110"/>
      <c r="BH78" s="110"/>
      <c r="BI78" s="110"/>
      <c r="BJ78" s="110"/>
      <c r="BK78" s="110"/>
      <c r="BL78" s="110"/>
    </row>
    <row r="79" s="126" customFormat="1" ht="102.75" customHeight="1">
      <c r="A79" s="127" t="s">
        <v>179</v>
      </c>
      <c r="B79" s="128"/>
      <c r="C79" s="128"/>
      <c r="D79" s="128"/>
      <c r="E79" s="128"/>
      <c r="F79" s="128"/>
      <c r="G79" s="128"/>
      <c r="H79" s="128"/>
      <c r="I79" s="128"/>
      <c r="J79" s="128"/>
      <c r="K79" s="128"/>
      <c r="L79" s="128"/>
      <c r="M79" s="129" t="s">
        <v>180</v>
      </c>
      <c r="N79" s="130" t="s">
        <v>2</v>
      </c>
      <c r="O79" s="15"/>
      <c r="P79" s="15"/>
      <c r="Q79" s="15"/>
      <c r="R79" s="189"/>
      <c r="S79" s="236"/>
      <c r="T79" s="237"/>
      <c r="U79" s="238"/>
      <c r="V79" s="239"/>
      <c r="AD79" s="192"/>
      <c r="AE79" s="192"/>
      <c r="AF79" s="192"/>
      <c r="AG79" s="109"/>
      <c r="AH79" s="109"/>
      <c r="AI79" s="109"/>
      <c r="AJ79" s="109"/>
      <c r="AK79" s="120"/>
      <c r="AL79" s="110"/>
      <c r="AM79" s="110"/>
      <c r="AN79" s="110"/>
      <c r="AO79" s="110"/>
      <c r="AP79" s="110"/>
      <c r="AQ79" s="110"/>
      <c r="AR79" s="110"/>
      <c r="AS79" s="110"/>
      <c r="AT79" s="110"/>
      <c r="AU79" s="110"/>
      <c r="AV79" s="1"/>
      <c r="AW79" s="88"/>
      <c r="AX79" s="88"/>
      <c r="AY79" s="88"/>
      <c r="AZ79" s="88"/>
      <c r="BA79" s="88"/>
    </row>
    <row r="80" s="110" customFormat="1" ht="128.25" customHeight="1">
      <c r="A80" s="135" t="s">
        <v>99</v>
      </c>
      <c r="B80" s="136"/>
      <c r="C80" s="136"/>
      <c r="D80" s="136"/>
      <c r="E80" s="136"/>
      <c r="F80" s="136"/>
      <c r="G80" s="136"/>
      <c r="H80" s="136"/>
      <c r="I80" s="136"/>
      <c r="J80" s="136"/>
      <c r="K80" s="136"/>
      <c r="L80" s="136"/>
      <c r="M80" s="137" t="s">
        <v>181</v>
      </c>
      <c r="N80" s="138" t="s">
        <v>2</v>
      </c>
      <c r="O80" s="15"/>
      <c r="P80" s="15"/>
      <c r="Q80" s="15"/>
      <c r="R80" s="189"/>
      <c r="S80" s="236"/>
      <c r="T80" s="237"/>
      <c r="U80" s="238"/>
      <c r="V80" s="239"/>
      <c r="AD80" s="192"/>
      <c r="AE80" s="192"/>
      <c r="AF80" s="192"/>
      <c r="AG80" s="109"/>
      <c r="AH80" s="109"/>
      <c r="AI80" s="109"/>
      <c r="AJ80" s="109"/>
      <c r="AK80" s="120"/>
      <c r="AV80" s="1"/>
      <c r="AW80" s="1"/>
      <c r="AX80" s="1"/>
      <c r="AY80" s="1"/>
      <c r="AZ80" s="1"/>
      <c r="BA80" s="1"/>
      <c r="BB80" s="1"/>
      <c r="BC80" s="1"/>
      <c r="BD80" s="1"/>
      <c r="BE80" s="1"/>
      <c r="BF80" s="1"/>
      <c r="BG80" s="1"/>
      <c r="BH80" s="1"/>
      <c r="BI80" s="1"/>
      <c r="BJ80" s="1"/>
      <c r="BK80" s="1"/>
      <c r="BL80" s="1"/>
    </row>
    <row r="81">
      <c r="A81" s="88"/>
      <c r="B81" s="88"/>
      <c r="C81" s="88"/>
      <c r="D81" s="88"/>
      <c r="E81" s="88"/>
      <c r="F81" s="88"/>
      <c r="G81" s="88"/>
      <c r="H81" s="88"/>
      <c r="I81" s="88"/>
      <c r="J81" s="88"/>
      <c r="K81" s="139"/>
      <c r="L81" s="88"/>
      <c r="M81" s="88"/>
    </row>
    <row r="82">
      <c r="K82" s="140"/>
    </row>
    <row r="83">
      <c r="K83" s="140"/>
    </row>
  </sheetData>
  <sheetProtection algorithmName="SHA-512" hashValue="v7hnefxeo9iyOfAjLydwZDR6qdb8AVDzr0F4G7ctXYa5/mCwWTVFfq5K3Walx+6S4vAznlz2zK+YPjU6/Bs2Mg==" saltValue="EBzagZrpGd5x5B6cmoirjQ==" spinCount="100000" sheet="1" objects="1" scenarios="1" formatCells="0" formatColumns="0" formatRows="0"/>
  <protectedRanges>
    <protectedRange sqref="M75" name="VTS"/>
    <protectedRange sqref="M71:M73" name="Summary"/>
    <protectedRange sqref="A19:E68 G19:N68" name="Report"/>
    <protectedRange sqref="M15:M17" name="Initial"/>
    <protectedRange sqref="M1:M7 A8 L11:L12" name="Invoice"/>
  </protectedRanges>
  <mergeCells count="30">
    <mergeCell ref="A12:K12"/>
    <mergeCell ref="A1:L1"/>
    <mergeCell ref="A2:L2"/>
    <mergeCell ref="A3:L3"/>
    <mergeCell ref="A4:L4"/>
    <mergeCell ref="A5:L5"/>
    <mergeCell ref="A6:L6"/>
    <mergeCell ref="A7:L7"/>
    <mergeCell ref="A8:L8"/>
    <mergeCell ref="A9:L9"/>
    <mergeCell ref="A10:L10"/>
    <mergeCell ref="A11:K11"/>
    <mergeCell ref="A75:L75"/>
    <mergeCell ref="A13:L13"/>
    <mergeCell ref="A14:M14"/>
    <mergeCell ref="A15:L15"/>
    <mergeCell ref="A16:L16"/>
    <mergeCell ref="A17:L17"/>
    <mergeCell ref="A69:E69"/>
    <mergeCell ref="H69:J69"/>
    <mergeCell ref="A70:M70"/>
    <mergeCell ref="A71:L71"/>
    <mergeCell ref="A72:L72"/>
    <mergeCell ref="A73:L73"/>
    <mergeCell ref="A74:M74"/>
    <mergeCell ref="A76:M76"/>
    <mergeCell ref="A77:M77"/>
    <mergeCell ref="A78:M78"/>
    <mergeCell ref="A79:L79"/>
    <mergeCell ref="A80:L80"/>
  </mergeCells>
  <dataValidations count="715" xWindow="1672" yWindow="467">
    <dataValidation allowBlank="1" showInputMessage="1" showErrorMessage="1" prompt="Non-Editable" sqref="M9"/>
    <dataValidation type="whole" allowBlank="1" showInputMessage="1" showErrorMessage="1" error="Non-Editable: Calculation" promptTitle="Entry 50: UOS" prompt="Non-Editable: Calculation" sqref="F68">
      <formula1>0</formula1>
      <formula2>100000</formula2>
    </dataValidation>
    <dataValidation type="whole" allowBlank="1" showInputMessage="1" showErrorMessage="1" error="Non-Editable: Calculation" promptTitle="Entry 49: UOS" prompt="Non-Editable: Calculation" sqref="F67">
      <formula1>0</formula1>
      <formula2>100000</formula2>
    </dataValidation>
    <dataValidation type="whole" allowBlank="1" showInputMessage="1" showErrorMessage="1" error="Non-Editable: Calculation" promptTitle="Entry 48: UOS" prompt="Non-Editable: Calculation" sqref="F66">
      <formula1>0</formula1>
      <formula2>100000</formula2>
    </dataValidation>
    <dataValidation type="whole" allowBlank="1" showInputMessage="1" showErrorMessage="1" error="Non-Editable: Calculation" promptTitle="Entry 47: UOS" prompt="Non-Editable: Calculation" sqref="F65">
      <formula1>0</formula1>
      <formula2>100000</formula2>
    </dataValidation>
    <dataValidation type="whole" allowBlank="1" showInputMessage="1" showErrorMessage="1" error="Non-Editable: Calculation" promptTitle="Entry 46: UOS" prompt="Non-Editable: Calculation" sqref="F64">
      <formula1>0</formula1>
      <formula2>100000</formula2>
    </dataValidation>
    <dataValidation type="whole" allowBlank="1" showInputMessage="1" showErrorMessage="1" error="Non-Editable: Calculation" promptTitle="Entry 45: UOS" prompt="Non-Editable: Calculation" sqref="F63">
      <formula1>0</formula1>
      <formula2>100000</formula2>
    </dataValidation>
    <dataValidation type="whole" allowBlank="1" showInputMessage="1" showErrorMessage="1" error="Non-Editable: Calculation" promptTitle="Entry 44: UOS" prompt="Non-Editable: Calculation" sqref="F62">
      <formula1>0</formula1>
      <formula2>100000</formula2>
    </dataValidation>
    <dataValidation type="whole" allowBlank="1" showInputMessage="1" showErrorMessage="1" error="Non-Editable: Calculation" promptTitle="Entry 43: UOS" prompt="Non-Editable: Calculation" sqref="F61">
      <formula1>0</formula1>
      <formula2>100000</formula2>
    </dataValidation>
    <dataValidation type="whole" allowBlank="1" showInputMessage="1" showErrorMessage="1" error="Non-Editable: Calculation" promptTitle="Entry 42: UOS" prompt="Non-Editable: Calculation" sqref="F60">
      <formula1>0</formula1>
      <formula2>100000</formula2>
    </dataValidation>
    <dataValidation type="whole" allowBlank="1" showInputMessage="1" showErrorMessage="1" error="Non-Editable: Calculation" promptTitle="Entry 41: UOS" prompt="Non-Editable: Calculation" sqref="F59">
      <formula1>0</formula1>
      <formula2>100000</formula2>
    </dataValidation>
    <dataValidation type="whole" allowBlank="1" showInputMessage="1" showErrorMessage="1" error="Non-Editable: Calculation" promptTitle="Entry 40: UOS" prompt="Non-Editable: Calculation" sqref="F58">
      <formula1>0</formula1>
      <formula2>100000</formula2>
    </dataValidation>
    <dataValidation type="whole" allowBlank="1" showInputMessage="1" showErrorMessage="1" error="Non-Editable: Calculation" promptTitle="Entry 39: UOS" prompt="Non-Editable: Calculation" sqref="F57">
      <formula1>0</formula1>
      <formula2>100000</formula2>
    </dataValidation>
    <dataValidation type="whole" allowBlank="1" showInputMessage="1" showErrorMessage="1" error="Non-Editable: Calculation" promptTitle="Entry 38: UOS" prompt="Non-Editable: Calculation" sqref="F56">
      <formula1>0</formula1>
      <formula2>100000</formula2>
    </dataValidation>
    <dataValidation type="whole" allowBlank="1" showInputMessage="1" showErrorMessage="1" error="Non-Editable: Calculation" promptTitle="Entry 37: UOS" prompt="Non-Editable: Calculation" sqref="F55">
      <formula1>0</formula1>
      <formula2>100000</formula2>
    </dataValidation>
    <dataValidation type="whole" allowBlank="1" showInputMessage="1" showErrorMessage="1" error="Non-Editable: Calculation" promptTitle="Entry 36: UOS" prompt="Non-Editable: Calculation" sqref="F54">
      <formula1>0</formula1>
      <formula2>100000</formula2>
    </dataValidation>
    <dataValidation type="whole" allowBlank="1" showInputMessage="1" showErrorMessage="1" error="Non-Editable: Calculation" promptTitle="Entry 35: UOS" prompt="Non-Editable: Calculation" sqref="F53">
      <formula1>0</formula1>
      <formula2>100000</formula2>
    </dataValidation>
    <dataValidation type="whole" allowBlank="1" showInputMessage="1" showErrorMessage="1" error="Non-Editable: Calculation" promptTitle="Entry 34: UOS" prompt="Non-Editable: Calculation" sqref="F52">
      <formula1>0</formula1>
      <formula2>100000</formula2>
    </dataValidation>
    <dataValidation type="whole" allowBlank="1" showInputMessage="1" showErrorMessage="1" error="Non-Editable: Calculation" promptTitle="Entry 33: UOS" prompt="Non-Editable: Calculation" sqref="F51">
      <formula1>0</formula1>
      <formula2>100000</formula2>
    </dataValidation>
    <dataValidation type="whole" allowBlank="1" showInputMessage="1" showErrorMessage="1" error="Non-Editable: Calculation" promptTitle="Entry 32: UOS" prompt="Non-Editable: Calculation" sqref="F50">
      <formula1>0</formula1>
      <formula2>100000</formula2>
    </dataValidation>
    <dataValidation type="whole" allowBlank="1" showInputMessage="1" showErrorMessage="1" error="Non-Editable: Calculation" promptTitle="Entry 31: UOS" prompt="Non-Editable: Calculation" sqref="F49">
      <formula1>0</formula1>
      <formula2>100000</formula2>
    </dataValidation>
    <dataValidation type="whole" allowBlank="1" showInputMessage="1" showErrorMessage="1" error="Non-Editable: Calculation" promptTitle="Entry 30: UOS" prompt="Non-Editable: Calculation" sqref="F48">
      <formula1>0</formula1>
      <formula2>100000</formula2>
    </dataValidation>
    <dataValidation type="whole" allowBlank="1" showInputMessage="1" showErrorMessage="1" error="Non-Editable: Calculation" promptTitle="Entry 29: UOS" prompt="Non-Editable: Calculation" sqref="F47">
      <formula1>0</formula1>
      <formula2>100000</formula2>
    </dataValidation>
    <dataValidation type="whole" allowBlank="1" showInputMessage="1" showErrorMessage="1" error="Non-Editable: Calculation" promptTitle="Entry 28: UOS" prompt="Non-Editable: Calculation" sqref="F46">
      <formula1>0</formula1>
      <formula2>100000</formula2>
    </dataValidation>
    <dataValidation type="whole" allowBlank="1" showInputMessage="1" showErrorMessage="1" error="Non-Editable: Calculation" promptTitle="Entry 27: UOS" prompt="Non-Editable: Calculation" sqref="F45">
      <formula1>0</formula1>
      <formula2>100000</formula2>
    </dataValidation>
    <dataValidation type="whole" allowBlank="1" showInputMessage="1" showErrorMessage="1" error="Non-Editable: Calculation" promptTitle="Entry 26: UOS" prompt="Non-Editable: Calculation" sqref="F44">
      <formula1>0</formula1>
      <formula2>100000</formula2>
    </dataValidation>
    <dataValidation type="whole" allowBlank="1" showInputMessage="1" showErrorMessage="1" error="Non-Editable: Calculation" promptTitle="Entry 25: UOS" prompt="Non-Editable: Calculation" sqref="F43">
      <formula1>0</formula1>
      <formula2>100000</formula2>
    </dataValidation>
    <dataValidation type="whole" allowBlank="1" showInputMessage="1" showErrorMessage="1" error="Non-Editable: Calculation" promptTitle="Entry 24: UOS" prompt="Non-Editable: Calculation" sqref="F42">
      <formula1>0</formula1>
      <formula2>100000</formula2>
    </dataValidation>
    <dataValidation type="whole" allowBlank="1" showInputMessage="1" showErrorMessage="1" error="Non-Editable: Calculation" promptTitle="Entry 23: UOS" prompt="Non-Editable: Calculation" sqref="F41">
      <formula1>0</formula1>
      <formula2>100000</formula2>
    </dataValidation>
    <dataValidation type="whole" allowBlank="1" showInputMessage="1" showErrorMessage="1" error="Non-Editable: Calculation" promptTitle="Entry 22: UOS" prompt="Non-Editable: Calculation" sqref="F40">
      <formula1>0</formula1>
      <formula2>100000</formula2>
    </dataValidation>
    <dataValidation type="whole" allowBlank="1" showInputMessage="1" showErrorMessage="1" error="Non-Editable: Calculation" promptTitle="Entry 21: UOS" prompt="Non-Editable: Calculation" sqref="F39">
      <formula1>0</formula1>
      <formula2>100000</formula2>
    </dataValidation>
    <dataValidation type="whole" allowBlank="1" showInputMessage="1" showErrorMessage="1" error="Non-Editable: Calculation" promptTitle="Entry 20: UOS" prompt="Non-Editable: Calculation" sqref="F38">
      <formula1>0</formula1>
      <formula2>100000</formula2>
    </dataValidation>
    <dataValidation type="whole" allowBlank="1" showInputMessage="1" showErrorMessage="1" error="Non-Editable: Calculation" promptTitle="Entry 19: UOS" prompt="Non-Editable: Calculation" sqref="F37">
      <formula1>0</formula1>
      <formula2>100000</formula2>
    </dataValidation>
    <dataValidation type="whole" allowBlank="1" showInputMessage="1" showErrorMessage="1" error="Non-Editable: Calculation" promptTitle="Entry 18: UOS" prompt="Non-Editable: Calculation" sqref="F36">
      <formula1>0</formula1>
      <formula2>100000</formula2>
    </dataValidation>
    <dataValidation type="whole" allowBlank="1" showInputMessage="1" showErrorMessage="1" error="Non-Editable: Calculation" promptTitle="Entry 17: UOS" prompt="Non-Editable: Calculation" sqref="F35">
      <formula1>0</formula1>
      <formula2>100000</formula2>
    </dataValidation>
    <dataValidation type="whole" allowBlank="1" showInputMessage="1" showErrorMessage="1" error="Non-Editable: Calculation" promptTitle="Entry 16: UOS" prompt="Non-Editable: Calculation" sqref="F34">
      <formula1>0</formula1>
      <formula2>100000</formula2>
    </dataValidation>
    <dataValidation type="whole" allowBlank="1" showInputMessage="1" showErrorMessage="1" error="Non-Editable: Calculation" promptTitle="Entry 15: UOS" prompt="Non-Editable: Calculation" sqref="F33">
      <formula1>0</formula1>
      <formula2>100000</formula2>
    </dataValidation>
    <dataValidation type="whole" allowBlank="1" showInputMessage="1" showErrorMessage="1" error="Non-Editable: Calculation" promptTitle="Entry 14: UOS" prompt="Non-Editable: Calculation" sqref="F32">
      <formula1>0</formula1>
      <formula2>100000</formula2>
    </dataValidation>
    <dataValidation type="whole" allowBlank="1" showInputMessage="1" showErrorMessage="1" error="Non-Editable: Calculation" promptTitle="Entry 13: UOS" prompt="Non-Editable: Calculation" sqref="F31">
      <formula1>0</formula1>
      <formula2>100000</formula2>
    </dataValidation>
    <dataValidation type="whole" allowBlank="1" showInputMessage="1" showErrorMessage="1" error="Non-Editable: Calculation" promptTitle="Entry 12: UOS" prompt="Non-Editable: Calculation" sqref="F30">
      <formula1>0</formula1>
      <formula2>100000</formula2>
    </dataValidation>
    <dataValidation type="whole" allowBlank="1" showInputMessage="1" showErrorMessage="1" error="Non-Editable: Calculation" promptTitle="Entry 11: UOS" prompt="Non-Editable: Calculation" sqref="F29">
      <formula1>0</formula1>
      <formula2>100000</formula2>
    </dataValidation>
    <dataValidation type="whole" allowBlank="1" showInputMessage="1" showErrorMessage="1" error="Non-Editable: Calculation" promptTitle="Entry 10: UOS" prompt="Non-Editable: Calculation" sqref="F28">
      <formula1>0</formula1>
      <formula2>100000</formula2>
    </dataValidation>
    <dataValidation type="whole" allowBlank="1" showInputMessage="1" showErrorMessage="1" error="Non-Editable: Calculation" promptTitle="Entry 9: UOS" prompt="Non-Editable: Calculation" sqref="F27">
      <formula1>0</formula1>
      <formula2>100000</formula2>
    </dataValidation>
    <dataValidation type="whole" allowBlank="1" showInputMessage="1" showErrorMessage="1" error="Non-Editable: Calculation" promptTitle="Entry 8: UOS" prompt="Non-Editable: Calculation" sqref="F26">
      <formula1>0</formula1>
      <formula2>100000</formula2>
    </dataValidation>
    <dataValidation type="whole" allowBlank="1" showInputMessage="1" showErrorMessage="1" error="Non-Editable: Calculation" promptTitle="Entry 7: UOS" prompt="Non-Editable: Calculation" sqref="F25">
      <formula1>0</formula1>
      <formula2>100000</formula2>
    </dataValidation>
    <dataValidation type="whole" allowBlank="1" showInputMessage="1" showErrorMessage="1" error="Non-Editable: Calculation" promptTitle="Entry 6: UOS" prompt="Non-Editable: Calculation" sqref="F24">
      <formula1>0</formula1>
      <formula2>100000</formula2>
    </dataValidation>
    <dataValidation type="whole" allowBlank="1" showInputMessage="1" showErrorMessage="1" error="Non-Editable: Calculation" promptTitle="Entry 5: UOS" prompt="Non-Editable: Calculation" sqref="F23">
      <formula1>0</formula1>
      <formula2>100000</formula2>
    </dataValidation>
    <dataValidation type="list" allowBlank="1" showInputMessage="1" showErrorMessage="1" error="You must select an option from the drop-down list." promptTitle="Entry 50: Behavioral Indicators" prompt="Green: Does the Individual meet the Employer's Expectations for Inter-Personal Skills, Communication, Timeliness, Hygiene, etc.?  Enter the percentage of time that Individual meets the Employer’s standards." sqref="J68">
      <formula1>$Q$1:$Q$13</formula1>
    </dataValidation>
    <dataValidation type="list" allowBlank="1" showInputMessage="1" showErrorMessage="1" error="You must select an option from the drop-down list." promptTitle="Entry 50: Job Task Quality" prompt="Green: Does the Individual meet the Employer's Expectations for job task quality?  What percentage of time does the Individual meet the quality standards of their co-workers in the same/similar position?" sqref="K68">
      <formula1>$Q$1:$Q$13</formula1>
    </dataValidation>
    <dataValidation type="list" allowBlank="1" showInputMessage="1" showErrorMessage="1" error="You must select an option from the drop-down list." promptTitle="Entry 50: Job Task Quantity" prompt="Green: Does the Individual meet the Employer's Expectations for job task quantity?  What percentage of time does the Individual meet the production standards of their co-workers in the same/similar position?" sqref="L68">
      <formula1>$Q$1:$Q$13</formula1>
    </dataValidation>
    <dataValidation allowBlank="1" showInputMessage="1" showErrorMessage="1" promptTitle="Entry 50: Narrative" prompt="Green: Enter a summary of the contact or description of any areas that Individual had difficulties or did very well (behavior, job task quantity, or job task quality)." sqref="M68"/>
    <dataValidation allowBlank="1" showInputMessage="1" showErrorMessage="1" promptTitle="Entry 50:  Interventions" prompt="Green: Provide a detailed description of intervention(s) that the Job Coach used to address the barrier and summarize the effectiveness of the intervention(s)." sqref="N68"/>
    <dataValidation allowBlank="1" showInputMessage="1" showErrorMessage="1" promptTitle="Entry 49: Interventions" prompt="Green: Provide a detailed description of intervention(s) that the Job Coach used to address the barrier and summarize the effectiveness of the intervention(s)." sqref="N67"/>
    <dataValidation allowBlank="1" showInputMessage="1" showErrorMessage="1" promptTitle="Entry 49: Narrative" prompt="Green: Enter a summary of the contact or description of any areas that Individual had difficulties or did very well (behavior, job task quantity, or job task quality)." sqref="M67"/>
    <dataValidation type="list" allowBlank="1" showInputMessage="1" showErrorMessage="1" error="You must select an option from the drop-down list." promptTitle="Entry 49: Job Task Quantity" prompt="Green: Does the Individual meet the Employer's Expectations for job task quantity?  What percentage of time does the Individual meet the production standards of their co-workers in the same/similar position?" sqref="L67">
      <formula1>$Q$1:$Q$13</formula1>
    </dataValidation>
    <dataValidation type="list" allowBlank="1" showInputMessage="1" showErrorMessage="1" error="You must select an option from the drop-down list." promptTitle="Entry 49: Job Task Quality" prompt="Green: Does the Individual meet the Employer's Expectations for job task quality?  What percentage of time does the Individual meet the quality standards of their co-workers in the same/similar position?" sqref="K67">
      <formula1>$Q$1:$Q$13</formula1>
    </dataValidation>
    <dataValidation type="list" allowBlank="1" showInputMessage="1" showErrorMessage="1" error="You must select an option from the drop-down list." promptTitle="Entry 49: Behavioral Indicators" prompt="Green: Does the Individual meet the Employer's Expectations for Inter-Personal Skills, Communication, Timeliness, Hygiene, etc.?  Enter the percentage of time that Individual meets the Employer’s standards." sqref="J67">
      <formula1>$Q$1:$Q$13</formula1>
    </dataValidation>
    <dataValidation type="list" allowBlank="1" showInputMessage="1" showErrorMessage="1" error="You must select an option from the drop-down list." promptTitle="Entry 48: Behavioral Indicators" prompt="Green: Does the Individual meet the Employer's Expectations for Inter-Personal Skills, Communication, Timeliness, Hygiene, etc.?  Enter the percentage of time that Individual meets the Employer’s standards." sqref="J66">
      <formula1>$Q$1:$Q$13</formula1>
    </dataValidation>
    <dataValidation type="list" allowBlank="1" showInputMessage="1" showErrorMessage="1" error="You must select an option from the drop-down list." promptTitle="Entry 48: Job Task Quality" prompt="Green: Does the Individual meet the Employer's Expectations for job task quality?  What percentage of time does the Individual meet the quality standards of their co-workers in the same/similar position?" sqref="K66">
      <formula1>$Q$1:$Q$13</formula1>
    </dataValidation>
    <dataValidation type="list" allowBlank="1" showInputMessage="1" showErrorMessage="1" error="You must select an option from the drop-down list." promptTitle="Entry 48: Job Task Quantity" prompt="Green: Does the Individual meet the Employer's Expectations for job task quantity?  What percentage of time does the Individual meet the production standards of their co-workers in the same/similar position?" sqref="L66">
      <formula1>$Q$1:$Q$13</formula1>
    </dataValidation>
    <dataValidation allowBlank="1" showInputMessage="1" showErrorMessage="1" promptTitle="Entry 48: Narrative" prompt="Green: Enter a summary of the contact or description of any areas that Individual had difficulties or did very well (behavior, job task quantity, or job task quality)." sqref="M66"/>
    <dataValidation allowBlank="1" showInputMessage="1" showErrorMessage="1" promptTitle="Entry 48: Interventions" prompt="Green: Provide a detailed description of intervention(s) that the Job Coach used to address the barrier and summarize the effectiveness of the intervention(s)." sqref="N66"/>
    <dataValidation allowBlank="1" showInputMessage="1" showErrorMessage="1" promptTitle="Entry 47: Interventions" prompt="Green: Provide a detailed description of intervention(s) that the Job Coach used to address the barrier and summarize the effectiveness of the intervention(s)." sqref="N65"/>
    <dataValidation allowBlank="1" showInputMessage="1" showErrorMessage="1" promptTitle="Entry 47:  Narrative" prompt="Green: Enter a summary of the contact or description of any areas that Individual had difficulties or did very well (behavior, job task quantity, or job task quality)." sqref="M65"/>
    <dataValidation type="list" allowBlank="1" showInputMessage="1" showErrorMessage="1" error="You must select an option from the drop-down list." promptTitle="Entry 47: Job Task Quantity" prompt="Green: Does the Individual meet the Employer's Expectations for job task quantity?  What percentage of time does the Individual meet the production standards of their co-workers in the same/similar position?" sqref="L65">
      <formula1>$Q$1:$Q$13</formula1>
    </dataValidation>
    <dataValidation type="list" allowBlank="1" showInputMessage="1" showErrorMessage="1" error="You must select an option from the drop-down list." promptTitle="Entry 47: Job Task Quality" prompt="Green: Does the Individual meet the Employer's Expectations for job task quality?  What percentage of time does the Individual meet the quality standards of their co-workers in the same/similar position?" sqref="K65">
      <formula1>$Q$1:$Q$13</formula1>
    </dataValidation>
    <dataValidation type="list" allowBlank="1" showInputMessage="1" showErrorMessage="1" error="You must select an option from the drop-down list." promptTitle="Entry 47: Behavioral Indicators" prompt="Green: Does the Individual meet the Employer's Expectations for Inter-Personal Skills, Communication, Timeliness, Hygiene, etc.?  Enter the percentage of time that Individual meets the Employer’s standards." sqref="J65">
      <formula1>$Q$1:$Q$13</formula1>
    </dataValidation>
    <dataValidation type="list" allowBlank="1" showInputMessage="1" showErrorMessage="1" error="You must select an option from the drop-down list." promptTitle="Entry 46: Behavioral Indicators" prompt="Green: Does the Individual meet the Employer's Expectations for Inter-Personal Skills, Communication, Timeliness, Hygiene, etc.?  Enter the percentage of time that Individual meets the Employer’s standards." sqref="J64">
      <formula1>$Q$1:$Q$13</formula1>
    </dataValidation>
    <dataValidation type="list" allowBlank="1" showInputMessage="1" showErrorMessage="1" error="You must select an option from the drop-down list." promptTitle="Entry 46: Job Task Quality" prompt="Green: Does the Individual meet the Employer's Expectations for job task quality?  What percentage of time does the Individual meet the quality standards of their co-workers in the same/similar position?" sqref="K64">
      <formula1>$Q$1:$Q$13</formula1>
    </dataValidation>
    <dataValidation type="list" allowBlank="1" showInputMessage="1" showErrorMessage="1" error="You must select an option from the drop-down list." promptTitle="Entry 46: Job Task Quantity" prompt="Green: Does the Individual meet the Employer's Expectations for job task quantity?  What percentage of time does the Individual meet the production standards of their co-workers in the same/similar position?" sqref="L64">
      <formula1>$Q$1:$Q$13</formula1>
    </dataValidation>
    <dataValidation allowBlank="1" showInputMessage="1" showErrorMessage="1" promptTitle="Entry 46: Narrative" prompt="Green: Enter a summary of the contact or description of any areas that Individual had difficulties or did very well (behavior, job task quantity, or job task quality)." sqref="M64"/>
    <dataValidation allowBlank="1" showInputMessage="1" showErrorMessage="1" promptTitle="Entry 46: Interventions" prompt="Green: Provide a detailed description of intervention(s) that the Job Coach used to address the barrier and summarize the effectiveness of the intervention(s)." sqref="N64"/>
    <dataValidation allowBlank="1" showInputMessage="1" showErrorMessage="1" promptTitle="Entry 45: Interventions" prompt="Green: Provide a detailed description of intervention(s) that the Job Coach used to address the barrier and summarize the effectiveness of the intervention(s)." sqref="N63"/>
    <dataValidation allowBlank="1" showInputMessage="1" showErrorMessage="1" promptTitle="Entry 45: Narrative" prompt="Green: Enter a summary of the contact or description of any areas that Individual had difficulties or did very well (behavior, job task quantity, or job task quality)." sqref="M63"/>
    <dataValidation type="list" allowBlank="1" showInputMessage="1" showErrorMessage="1" error="You must select an option from the drop-down list." promptTitle="Entry 45: Job Task Quantity" prompt="Green: Does the Individual meet the Employer's Expectations for job task quantity?  What percentage of time does the Individual meet the production standards of their co-workers in the same/similar position?" sqref="L63">
      <formula1>$Q$1:$Q$13</formula1>
    </dataValidation>
    <dataValidation type="list" allowBlank="1" showInputMessage="1" showErrorMessage="1" error="You must select an option from the drop-down list." promptTitle="Entry 45: Job Task Quality" prompt="Green: Does the Individual meet the Employer's Expectations for job task quality?  What percentage of time does the Individual meet the quality standards of their co-workers in the same/similar position?" sqref="K63">
      <formula1>$Q$1:$Q$13</formula1>
    </dataValidation>
    <dataValidation type="list" allowBlank="1" showInputMessage="1" showErrorMessage="1" error="You must select an option from the drop-down list." promptTitle="Entry 45: Behavioral Indicators" prompt="Green: Does the Individual meet the Employer's Expectations for Inter-Personal Skills, Communication, Timeliness, Hygiene, etc.?  Enter the percentage of time that Individual meets the Employer’s standards." sqref="J63">
      <formula1>$Q$1:$Q$13</formula1>
    </dataValidation>
    <dataValidation type="list" allowBlank="1" showInputMessage="1" showErrorMessage="1" error="You must select an option from the drop-down list." promptTitle="Entry 44: Behavioral Indicators" prompt="Green: Does the Individual meet the Employer's Expectations for Inter-Personal Skills, Communication, Timeliness, Hygiene, etc.?  Enter the percentage of time that Individual meets the Employer’s standards." sqref="J62">
      <formula1>$Q$1:$Q$13</formula1>
    </dataValidation>
    <dataValidation type="list" allowBlank="1" showInputMessage="1" showErrorMessage="1" error="You must select an option from the drop-down list." promptTitle="Entry 44: Job Task Quality" prompt="Green: Does the Individual meet the Employer's Expectations for job task quality?  What percentage of time does the Individual meet the quality standards of their co-workers in the same/similar position?" sqref="K62">
      <formula1>$Q$1:$Q$13</formula1>
    </dataValidation>
    <dataValidation type="list" allowBlank="1" showInputMessage="1" showErrorMessage="1" error="You must select an option from the drop-down list." promptTitle="Entry 44: Job Task Quantity" prompt="Green: Does the Individual meet the Employer's Expectations for job task quantity?  What percentage of time does the Individual meet the production standards of their co-workers in the same/similar position?" sqref="L62">
      <formula1>$Q$1:$Q$13</formula1>
    </dataValidation>
    <dataValidation allowBlank="1" showInputMessage="1" showErrorMessage="1" promptTitle="Entry 44: Narrative" prompt="Green: Enter a summary of the contact or description of any areas that Individual had difficulties or did very well (behavior, job task quantity, or job task quality)." sqref="M62"/>
    <dataValidation allowBlank="1" showInputMessage="1" showErrorMessage="1" promptTitle="Entry 44: Interventions" prompt="Green: Provide a detailed description of intervention(s) that the Job Coach used to address the barrier and summarize the effectiveness of the intervention(s)." sqref="N62"/>
    <dataValidation allowBlank="1" showInputMessage="1" showErrorMessage="1" promptTitle="Entry 43: Interventions" prompt="Green: Provide a detailed description of intervention(s) that the Job Coach used to address the barrier and summarize the effectiveness of the intervention(s)." sqref="N61"/>
    <dataValidation allowBlank="1" showInputMessage="1" showErrorMessage="1" promptTitle="Entry 43: Narrative" prompt="Green: Enter a summary of the contact or description of any areas that Individual had difficulties or did very well (behavior, job task quantity, or job task quality)." sqref="M61"/>
    <dataValidation type="list" allowBlank="1" showInputMessage="1" showErrorMessage="1" error="You must select an option from the drop-down list." promptTitle="Entry 43: Job Task Quantity" prompt="Green: Does the Individual meet the Employer's Expectations for job task quantity?  What percentage of time does the Individual meet the production standards of their co-workers in the same/similar position?" sqref="L61">
      <formula1>$Q$1:$Q$13</formula1>
    </dataValidation>
    <dataValidation type="list" allowBlank="1" showInputMessage="1" showErrorMessage="1" error="You must select an option from the drop-down list." promptTitle="Entry 43: Job Task Quality" prompt="Green: Does the Individual meet the Employer's Expectations for job task quality?  What percentage of time does the Individual meet the quality standards of their co-workers in the same/similar position?" sqref="K61">
      <formula1>$Q$1:$Q$13</formula1>
    </dataValidation>
    <dataValidation type="list" allowBlank="1" showInputMessage="1" showErrorMessage="1" error="You must select an option from the drop-down list." promptTitle="Entry 43: Behavioral Indicators" prompt="Green: Does the Individual meet the Employer's Expectations for Inter-Personal Skills, Communication, Timeliness, Hygiene, etc.?  Enter the percentage of time that Individual meets the Employer’s standards." sqref="J61">
      <formula1>$Q$1:$Q$13</formula1>
    </dataValidation>
    <dataValidation type="list" allowBlank="1" showInputMessage="1" showErrorMessage="1" error="You must select an option from the drop-down list." promptTitle="Entry 42: Behavioral Indicators" prompt="Green: Does the Individual meet the Employer's Expectations for Inter-Personal Skills, Communication, Timeliness, Hygiene, etc.?  Enter the percentage of time that Individual meets the Employer’s standards." sqref="J60">
      <formula1>$Q$1:$Q$13</formula1>
    </dataValidation>
    <dataValidation type="list" allowBlank="1" showInputMessage="1" showErrorMessage="1" error="You must select an option from the drop-down list." promptTitle="Entry 42: Job Task Quality" prompt="Green: Does the Individual meet the Employer's Expectations for job task quality?  What percentage of time does the Individual meet the quality standards of their co-workers in the same/similar position?" sqref="K60">
      <formula1>$Q$1:$Q$13</formula1>
    </dataValidation>
    <dataValidation type="list" allowBlank="1" showInputMessage="1" showErrorMessage="1" error="You must select an option from the drop-down list." promptTitle="Entry 42: Job Task Quantity" prompt="Green: Does the Individual meet the Employer's Expectations for job task quantity?  What percentage of time does the Individual meet the production standards of their co-workers in the same/similar position?" sqref="L60">
      <formula1>$Q$1:$Q$13</formula1>
    </dataValidation>
    <dataValidation allowBlank="1" showInputMessage="1" showErrorMessage="1" promptTitle="Entry 42: Narrative" prompt="Green: Enter a summary of the contact or description of any areas that Individual had difficulties or did very well (behavior, job task quantity, or job task quality)." sqref="M60"/>
    <dataValidation allowBlank="1" showInputMessage="1" showErrorMessage="1" promptTitle="Entry 42: Interventions" prompt="Green: Provide a detailed description of intervention(s) that the Job Coach used to address the barrier and summarize the effectiveness of the intervention(s)." sqref="N60"/>
    <dataValidation allowBlank="1" showInputMessage="1" showErrorMessage="1" promptTitle="Entry 41: Interventions" prompt="Green: Provide a detailed description of intervention(s) that the Job Coach used to address the barrier and summarize the effectiveness of the intervention(s)." sqref="N59"/>
    <dataValidation allowBlank="1" showInputMessage="1" showErrorMessage="1" promptTitle="Entry 41: Narrative" prompt="Green: Enter a summary of the contact or description of any areas that Individual had difficulties or did very well (behavior, job task quantity, or job task quality)." sqref="M59"/>
    <dataValidation type="list" allowBlank="1" showInputMessage="1" showErrorMessage="1" error="You must select an option from the drop-down list." promptTitle="Entry 41: Job Task Quantity" prompt="Green: Does the Individual meet the Employer's Expectations for job task quantity?  What percentage of time does the Individual meet the production standards of their co-workers in the same/similar position?" sqref="L59">
      <formula1>$Q$1:$Q$13</formula1>
    </dataValidation>
    <dataValidation type="list" allowBlank="1" showInputMessage="1" showErrorMessage="1" error="You must select an option from the drop-down list." promptTitle="Entry 41: Job Task Quality" prompt="Green: Does the Individual meet the Employer's Expectations for job task quality?  What percentage of time does the Individual meet the quality standards of their co-workers in the same/similar position?" sqref="K59">
      <formula1>$Q$1:$Q$13</formula1>
    </dataValidation>
    <dataValidation type="list" allowBlank="1" showInputMessage="1" showErrorMessage="1" error="You must select an option from the drop-down list." promptTitle="Entry 41: Behavioral Indicators" prompt="Green: Does the Individual meet the Employer's Expectations for Inter-Personal Skills, Communication, Timeliness, Hygiene, etc.?  Enter the percentage of time that Individual meets the Employer’s standards." sqref="J59">
      <formula1>$Q$1:$Q$13</formula1>
    </dataValidation>
    <dataValidation allowBlank="1" showInputMessage="1" showErrorMessage="1" promptTitle="Entry 40: Interventions" prompt="Green: Provide a detailed description of intervention(s) that the Job Coach used to address the barrier and summarize the effectiveness of the intervention(s)." sqref="N58"/>
    <dataValidation allowBlank="1" showInputMessage="1" showErrorMessage="1" promptTitle="Entry 40: Narrative" prompt="Green: Enter a summary of the contact or description of any areas that Individual had difficulties or did very well (behavior, job task quantity, or job task quality)." sqref="M58"/>
    <dataValidation type="list" allowBlank="1" showInputMessage="1" showErrorMessage="1" error="You must select an option from the drop-down list." promptTitle="Entry 40: Job Task Quantity" prompt="Green: Does the Individual meet the Employer's Expectations for job task quantity?  What percentage of time does the Individual meet the production standards of their co-workers in the same/similar position?" sqref="L58">
      <formula1>$Q$1:$Q$13</formula1>
    </dataValidation>
    <dataValidation type="list" allowBlank="1" showInputMessage="1" showErrorMessage="1" error="You must select an option from the drop-down list." promptTitle="Entry 40: Job Task Quality" prompt="Green: Does the Individual meet the Employer's Expectations for job task quality?  What percentage of time does the Individual meet the quality standards of their co-workers in the same/similar position?" sqref="K58">
      <formula1>$Q$1:$Q$13</formula1>
    </dataValidation>
    <dataValidation type="list" allowBlank="1" showInputMessage="1" showErrorMessage="1" error="You must select an option from the drop-down list." promptTitle="Entry 40: Behavioral Indicators" prompt="Green: Does the Individual meet the Employer's Expectations for Inter-Personal Skills, Communication, Timeliness, Hygiene, etc.?  Enter the percentage of time that Individual meets the Employer’s standards." sqref="J58">
      <formula1>$Q$1:$Q$13</formula1>
    </dataValidation>
    <dataValidation type="list" allowBlank="1" showInputMessage="1" showErrorMessage="1" error="You must select an option from the drop-down list." promptTitle="Entry 39: Behavioral Indicators" prompt="Green: Does the Individual meet the Employer's Expectations for Inter-Personal Skills, Communication, Timeliness, Hygiene, etc.?  Enter the percentage of time that Individual meets the Employer’s standards." sqref="J57">
      <formula1>$Q$1:$Q$13</formula1>
    </dataValidation>
    <dataValidation type="list" allowBlank="1" showInputMessage="1" showErrorMessage="1" error="You must select an option from the drop-down list." promptTitle="Entry 39: Job Task Quality" prompt="Green: Does the Individual meet the Employer's Expectations for job task quality?  What percentage of time does the Individual meet the quality standards of their co-workers in the same/similar position?" sqref="K57">
      <formula1>$Q$1:$Q$13</formula1>
    </dataValidation>
    <dataValidation type="list" allowBlank="1" showInputMessage="1" showErrorMessage="1" error="You must select an option from the drop-down list." promptTitle="Entry 39: Job Task Quantity" prompt="Green: Does the Individual meet the Employer's Expectations for job task quantity?  What percentage of time does the Individual meet the production standards of their co-workers in the same/similar position?" sqref="L57">
      <formula1>$Q$1:$Q$13</formula1>
    </dataValidation>
    <dataValidation allowBlank="1" showInputMessage="1" showErrorMessage="1" promptTitle="Entry 39: Narrative" prompt="Green: Enter a summary of the contact or description of any areas that Individual had difficulties or did very well (behavior, job task quantity, or job task quality)." sqref="M57"/>
    <dataValidation allowBlank="1" showInputMessage="1" showErrorMessage="1" promptTitle="Entry 39: Interventions" prompt="Green: Provide a detailed description of intervention(s) that the Job Coach used to address the barrier and summarize the effectiveness of the intervention(s)." sqref="N57"/>
    <dataValidation allowBlank="1" showInputMessage="1" showErrorMessage="1" promptTitle="Entry 38: Interventions" prompt="Green: Provide a detailed description of intervention(s) that the Job Coach used to address the barrier and summarize the effectiveness of the intervention(s)." sqref="N56"/>
    <dataValidation allowBlank="1" showInputMessage="1" showErrorMessage="1" promptTitle="Entry 38: Narrative" prompt="Green: Enter a summary of the contact or description of any areas that Individual had difficulties or did very well (behavior, job task quantity, or job task quality)." sqref="M56"/>
    <dataValidation type="list" allowBlank="1" showInputMessage="1" showErrorMessage="1" error="You must select an option from the drop-down list." promptTitle="Entry 38: Job Task Quantity" prompt="Green: Does the Individual meet the Employer's Expectations for job task quantity?  What percentage of time does the Individual meet the production standards of their co-workers in the same/similar position?" sqref="L56">
      <formula1>$Q$1:$Q$13</formula1>
    </dataValidation>
    <dataValidation type="list" allowBlank="1" showInputMessage="1" showErrorMessage="1" error="You must select an option from the drop-down list." promptTitle="Entry 38: Job Task Quality" prompt="Green: Does the Individual meet the Employer's Expectations for job task quality?  What percentage of time does the Individual meet the quality standards of their co-workers in the same/similar position?" sqref="K56">
      <formula1>$Q$1:$Q$13</formula1>
    </dataValidation>
    <dataValidation type="list" allowBlank="1" showInputMessage="1" showErrorMessage="1" error="You must select an option from the drop-down list." promptTitle="Entry 38: Behavioral Indicators" prompt="Green: Does the Individual meet the Employer's Expectations for Inter-Personal Skills, Communication, Timeliness, Hygiene, etc.?  Enter the percentage of time that Individual meets the Employer’s standards." sqref="J56">
      <formula1>$Q$1:$Q$13</formula1>
    </dataValidation>
    <dataValidation type="list" allowBlank="1" showInputMessage="1" showErrorMessage="1" error="You must select an option from the drop-down list." promptTitle="Entry 37: Behavioral Indicators" prompt="Green: Does the Individual meet the Employer's Expectations for Inter-Personal Skills, Communication, Timeliness, Hygiene, etc.?  Enter the percentage of time that Individual meets the Employer’s standards." sqref="J55">
      <formula1>$Q$1:$Q$13</formula1>
    </dataValidation>
    <dataValidation type="list" allowBlank="1" showInputMessage="1" showErrorMessage="1" error="You must select an option from the drop-down list." promptTitle="Entry 37: Job Task Quality" prompt="Green: Does the Individual meet the Employer's Expectations for job task quality?  What percentage of time does the Individual meet the quality standards of their co-workers in the same/similar position?" sqref="K55">
      <formula1>$Q$1:$Q$13</formula1>
    </dataValidation>
    <dataValidation type="list" allowBlank="1" showInputMessage="1" showErrorMessage="1" error="You must select an option from the drop-down list." promptTitle="Entry 37: Job Task Quantity" prompt="Green: Does the Individual meet the Employer's Expectations for job task quantity?  What percentage of time does the Individual meet the production standards of their co-workers in the same/similar position?" sqref="L55">
      <formula1>$Q$1:$Q$13</formula1>
    </dataValidation>
    <dataValidation allowBlank="1" showInputMessage="1" showErrorMessage="1" promptTitle="Entry 37: Narrative" prompt="Green: Enter a summary of the contact or description of any areas that Individual had difficulties or did very well (behavior, job task quantity, or job task quality)." sqref="M55"/>
    <dataValidation allowBlank="1" showInputMessage="1" showErrorMessage="1" promptTitle="Entry 37: Interventions" prompt="Green: Provide a detailed description of intervention(s) that the Job Coach used to address the barrier and summarize the effectiveness of the intervention(s)." sqref="N55"/>
    <dataValidation allowBlank="1" showInputMessage="1" showErrorMessage="1" promptTitle="Entry 36: Interventions" prompt="Green: Provide a detailed description of intervention(s) that the Job Coach used to address the barrier and summarize the effectiveness of the intervention(s)." sqref="N54"/>
    <dataValidation allowBlank="1" showInputMessage="1" showErrorMessage="1" promptTitle="Entry 36: Narrative" prompt="Green: Enter a summary of the contact or description of any areas that Individual had difficulties or did very well (behavior, job task quantity, or job task quality)." sqref="M54"/>
    <dataValidation type="list" allowBlank="1" showInputMessage="1" showErrorMessage="1" error="You must select an option from the drop-down list." promptTitle="Entry 36: Job Task Quantity" prompt="Green: Does the Individual meet the Employer's Expectations for job task quantity?  What percentage of time does the Individual meet the production standards of their co-workers in the same/similar position?" sqref="L54">
      <formula1>$Q$1:$Q$13</formula1>
    </dataValidation>
    <dataValidation type="list" allowBlank="1" showInputMessage="1" showErrorMessage="1" error="You must select an option from the drop-down list." promptTitle="Entry 36: Job Task Quality" prompt="Green: Does the Individual meet the Employer's Expectations for job task quality?  What percentage of time does the Individual meet the quality standards of their co-workers in the same/similar position?" sqref="K54">
      <formula1>$Q$1:$Q$13</formula1>
    </dataValidation>
    <dataValidation type="list" allowBlank="1" showInputMessage="1" showErrorMessage="1" error="You must select an option from the drop-down list." promptTitle="Entry 36: Behavioral Indicators" prompt="Green: Does the Individual meet the Employer's Expectations for Inter-Personal Skills, Communication, Timeliness, Hygiene, etc.?  Enter the percentage of time that Individual meets the Employer’s standards." sqref="J54">
      <formula1>$Q$1:$Q$13</formula1>
    </dataValidation>
    <dataValidation type="list" allowBlank="1" showInputMessage="1" showErrorMessage="1" error="You must select an option from the drop-down list." promptTitle="Entry 35: Behavioral Indicators" prompt="Green: Does the Individual meet the Employer's Expectations for Inter-Personal Skills, Communication, Timeliness, Hygiene, etc.?  Enter the percentage of time that Individual meets the Employer’s standards." sqref="J53">
      <formula1>$Q$1:$Q$13</formula1>
    </dataValidation>
    <dataValidation type="list" allowBlank="1" showInputMessage="1" showErrorMessage="1" error="You must select an option from the drop-down list." promptTitle="Entry 35: Job Task Quality" prompt="Green: Does the Individual meet the Employer's Expectations for job task quality?  What percentage of time does the Individual meet the quality standards of their co-workers in the same/similar position?" sqref="K53">
      <formula1>$Q$1:$Q$13</formula1>
    </dataValidation>
    <dataValidation type="list" allowBlank="1" showInputMessage="1" showErrorMessage="1" error="You must select an option from the drop-down list." promptTitle="Entry 35: Job Task Quantity" prompt="Green: Does the Individual meet the Employer's Expectations for job task quantity?  What percentage of time does the Individual meet the production standards of their co-workers in the same/similar position?" sqref="L53">
      <formula1>$Q$1:$Q$13</formula1>
    </dataValidation>
    <dataValidation allowBlank="1" showInputMessage="1" showErrorMessage="1" promptTitle="Entry 35: Narrative" prompt="Green: Enter a summary of the contact or description of any areas that Individual had difficulties or did very well (behavior, job task quantity, or job task quality)." sqref="M53"/>
    <dataValidation allowBlank="1" showInputMessage="1" showErrorMessage="1" promptTitle="Entry 35: Interventions" prompt="Green: Provide a detailed description of intervention(s) that the Job Coach used to address the barrier and summarize the effectiveness of the intervention(s)." sqref="N53"/>
    <dataValidation allowBlank="1" showInputMessage="1" showErrorMessage="1" promptTitle="Entry 34: Interventions" prompt="Green: Provide a detailed description of intervention(s) that the Job Coach used to address the barrier and summarize the effectiveness of the intervention(s)." sqref="N52"/>
    <dataValidation allowBlank="1" showInputMessage="1" showErrorMessage="1" promptTitle="Entry 34: Narrative" prompt="Green: Enter a summary of the contact or description of any areas that Individual had difficulties or did very well (behavior, job task quantity, or job task quality)." sqref="M52"/>
    <dataValidation type="list" allowBlank="1" showInputMessage="1" showErrorMessage="1" error="You must select an option from the drop-down list." promptTitle="Entry 34: Job Task Quantity" prompt="Green: Does the Individual meet the Employer's Expectations for job task quantity?  What percentage of time does the Individual meet the production standards of their co-workers in the same/similar position?" sqref="L52">
      <formula1>$Q$1:$Q$13</formula1>
    </dataValidation>
    <dataValidation type="list" allowBlank="1" showInputMessage="1" showErrorMessage="1" error="You must select an option from the drop-down list." promptTitle="Entry 34: Job Task Quality" prompt="Green: Does the Individual meet the Employer's Expectations for job task quality?  What percentage of time does the Individual meet the quality standards of their co-workers in the same/similar position?" sqref="K52">
      <formula1>$Q$1:$Q$13</formula1>
    </dataValidation>
    <dataValidation type="list" allowBlank="1" showInputMessage="1" showErrorMessage="1" error="You must select an option from the drop-down list." promptTitle="Entry 34: Behavioral Indicators" prompt="Green: Does the Individual meet the Employer's Expectations for Inter-Personal Skills, Communication, Timeliness, Hygiene, etc.?  Enter the percentage of time that Individual meets the Employer’s standards." sqref="J52">
      <formula1>$Q$1:$Q$13</formula1>
    </dataValidation>
    <dataValidation type="list" allowBlank="1" showInputMessage="1" showErrorMessage="1" error="You must select an option from the drop-down list." promptTitle="Entry 33: Behavioral Indicators" prompt="Green: Does the Individual meet the Employer's Expectations for Inter-Personal Skills, Communication, Timeliness, Hygiene, etc.?  Enter the percentage of time that Individual meets the Employer’s standards." sqref="J51">
      <formula1>$Q$1:$Q$13</formula1>
    </dataValidation>
    <dataValidation type="list" allowBlank="1" showInputMessage="1" showErrorMessage="1" error="You must select an option from the drop-down list." promptTitle="Entry 33: Job Task Quality" prompt="Green: Does the Individual meet the Employer's Expectations for job task quality?  What percentage of time does the Individual meet the quality standards of their co-workers in the same/similar position?" sqref="K51">
      <formula1>$Q$1:$Q$13</formula1>
    </dataValidation>
    <dataValidation type="list" allowBlank="1" showInputMessage="1" showErrorMessage="1" error="You must select an option from the drop-down list." promptTitle="Entry 33: Job Task Quantity" prompt="Green: Does the Individual meet the Employer's Expectations for job task quantity?  What percentage of time does the Individual meet the production standards of their co-workers in the same/similar position?" sqref="L51">
      <formula1>$Q$1:$Q$13</formula1>
    </dataValidation>
    <dataValidation allowBlank="1" showInputMessage="1" showErrorMessage="1" promptTitle="Entry 33: Narrative" prompt="Green: Enter a summary of the contact or description of any areas that Individual had difficulties or did very well (behavior, job task quantity, or job task quality)." sqref="M51"/>
    <dataValidation allowBlank="1" showInputMessage="1" showErrorMessage="1" promptTitle="Entry 33: Interventions" prompt="Green: Provide a detailed description of intervention(s) that the Job Coach used to address the barrier and summarize the effectiveness of the intervention(s)." sqref="N51"/>
    <dataValidation allowBlank="1" showInputMessage="1" showErrorMessage="1" promptTitle="Entry 32: Interventions" prompt="Green: Provide a detailed description of intervention(s) that the Job Coach used to address the barrier and summarize the effectiveness of the intervention(s)." sqref="N50"/>
    <dataValidation allowBlank="1" showInputMessage="1" showErrorMessage="1" promptTitle="Entry 32: Narrative" prompt="Green: Enter a summary of the contact or description of any areas that Individual had difficulties or did very well (behavior, job task quantity, or job task quality)." sqref="M50"/>
    <dataValidation type="list" allowBlank="1" showInputMessage="1" showErrorMessage="1" error="You must select an option from the drop-down list." promptTitle="Entry 32: Job Task Quantity" prompt="Green: Does the Individual meet the Employer's Expectations for job task quantity?  What percentage of time does the Individual meet the production standards of their co-workers in the same/similar position?" sqref="L50">
      <formula1>$Q$1:$Q$13</formula1>
    </dataValidation>
    <dataValidation type="list" allowBlank="1" showInputMessage="1" showErrorMessage="1" error="You must select an option from the drop-down list." promptTitle="Entry 32: Job Task Quality" prompt="Green: Does the Individual meet the Employer's Expectations for job task quality?  What percentage of time does the Individual meet the quality standards of their co-workers in the same/similar position?" sqref="K50">
      <formula1>$Q$1:$Q$13</formula1>
    </dataValidation>
    <dataValidation type="list" allowBlank="1" showInputMessage="1" showErrorMessage="1" error="You must select an option from the drop-down list." promptTitle="Entry 32: Behavioral Indicators" prompt="Green: Does the Individual meet the Employer's Expectations for Inter-Personal Skills, Communication, Timeliness, Hygiene, etc.?  Enter the percentage of time that Individual meets the Employer’s standards." sqref="J50">
      <formula1>$Q$1:$Q$13</formula1>
    </dataValidation>
    <dataValidation type="list" allowBlank="1" showInputMessage="1" showErrorMessage="1" error="You must select an option from the drop-down list." promptTitle="Entry 31: Behavioral Indicators" prompt="Green: Does the Individual meet the Employer's Expectations for Inter-Personal Skills, Communication, Timeliness, Hygiene, etc.?  Enter the percentage of time that Individual meets the Employer’s standards." sqref="J49">
      <formula1>$Q$1:$Q$13</formula1>
    </dataValidation>
    <dataValidation type="list" allowBlank="1" showInputMessage="1" showErrorMessage="1" error="You must select an option from the drop-down list." promptTitle="Entry 31: Job Task Quality" prompt="Green: Does the Individual meet the Employer's Expectations for job task quality?  What percentage of time does the Individual meet the quality standards of their co-workers in the same/similar position?" sqref="K49">
      <formula1>$Q$1:$Q$13</formula1>
    </dataValidation>
    <dataValidation type="list" allowBlank="1" showInputMessage="1" showErrorMessage="1" error="You must select an option from the drop-down list." promptTitle="Entry 31: Job Task Quantity" prompt="Green: Does the Individual meet the Employer's Expectations for job task quantity?  What percentage of time does the Individual meet the production standards of their co-workers in the same/similar position?" sqref="L49">
      <formula1>$Q$1:$Q$13</formula1>
    </dataValidation>
    <dataValidation allowBlank="1" showInputMessage="1" showErrorMessage="1" promptTitle="Entry 31: Narrative" prompt="Green: Enter a summary of the contact or description of any areas that Individual had difficulties or did very well (behavior, job task quantity, or job task quality)." sqref="M49"/>
    <dataValidation allowBlank="1" showInputMessage="1" showErrorMessage="1" promptTitle="Entry 31: Interventions" prompt="Green: Provide a detailed description of intervention(s) that the Job Coach used to address the barrier and summarize the effectiveness of the intervention(s)." sqref="N49"/>
    <dataValidation allowBlank="1" showInputMessage="1" showErrorMessage="1" promptTitle="Entry 30: Interventions" prompt="Green: Provide a detailed description of intervention(s) that the Job Coach used to address the barrier and summarize the effectiveness of the intervention(s)." sqref="N48"/>
    <dataValidation allowBlank="1" showInputMessage="1" showErrorMessage="1" promptTitle="Entry 30: Narrative" prompt="Green: Enter a summary of the contact or description of any areas that Individual had difficulties or did very well (behavior, job task quantity, or job task quality)." sqref="M48"/>
    <dataValidation type="list" allowBlank="1" showInputMessage="1" showErrorMessage="1" error="You must select an option from the drop-down list." promptTitle="Entry 30: Job Task Quantity" prompt="Green: Does the Individual meet the Employer's Expectations for job task quantity?  What percentage of time does the Individual meet the production standards of their co-workers in the same/similar position?" sqref="L48">
      <formula1>$Q$1:$Q$13</formula1>
    </dataValidation>
    <dataValidation type="list" allowBlank="1" showInputMessage="1" showErrorMessage="1" error="You must select an option from the drop-down list." promptTitle="Entry 30: Job Task Quality" prompt="Green: Does the Individual meet the Employer's Expectations for job task quality?  What percentage of time does the Individual meet the quality standards of their co-workers in the same/similar position?" sqref="K48">
      <formula1>$Q$1:$Q$13</formula1>
    </dataValidation>
    <dataValidation type="list" allowBlank="1" showInputMessage="1" showErrorMessage="1" error="You must select an option from the drop-down list." promptTitle="Entry 30: Behavioral Indicators" prompt="Green: Does the Individual meet the Employer's Expectations for Inter-Personal Skills, Communication, Timeliness, Hygiene, etc.?  Enter the percentage of time that Individual meets the Employer’s standards." sqref="J48">
      <formula1>$Q$1:$Q$13</formula1>
    </dataValidation>
    <dataValidation type="list" allowBlank="1" showInputMessage="1" showErrorMessage="1" error="You must select an option from the drop-down list." promptTitle="Entry 29: Behavioral Indicators" prompt="Green: Does the Individual meet the Employer's Expectations for Inter-Personal Skills, Communication, Timeliness, Hygiene, etc.?  Enter the percentage of time that Individual meets the Employer’s standards." sqref="J47">
      <formula1>$Q$1:$Q$13</formula1>
    </dataValidation>
    <dataValidation type="list" allowBlank="1" showInputMessage="1" showErrorMessage="1" error="You must select an option from the drop-down list." promptTitle="Entry 29: Job Task Quality" prompt="Green: Does the Individual meet the Employer's Expectations for job task quality?  What percentage of time does the Individual meet the quality standards of their co-workers in the same/similar position?" sqref="K47">
      <formula1>$Q$1:$Q$13</formula1>
    </dataValidation>
    <dataValidation type="list" allowBlank="1" showInputMessage="1" showErrorMessage="1" error="You must select an option from the drop-down list." promptTitle="Entry 29: Job Task Quantity" prompt="Green: Does the Individual meet the Employer's Expectations for job task quantity?  What percentage of time does the Individual meet the production standards of their co-workers in the same/similar position?" sqref="L47">
      <formula1>$Q$1:$Q$13</formula1>
    </dataValidation>
    <dataValidation allowBlank="1" showInputMessage="1" showErrorMessage="1" promptTitle="Entry 29: Narrative" prompt="Green: Enter a summary of the contact or description of any areas that Individual had difficulties or did very well (behavior, job task quantity, or job task quality)." sqref="M47"/>
    <dataValidation allowBlank="1" showInputMessage="1" showErrorMessage="1" promptTitle="Entry 29: Interventions" prompt="Green: Provide a detailed description of intervention(s) that the Job Coach used to address the barrier and summarize the effectiveness of the intervention(s)." sqref="N47"/>
    <dataValidation allowBlank="1" showInputMessage="1" showErrorMessage="1" promptTitle="Entry 28: Interventions" prompt="Green: Provide a detailed description of intervention(s) that the Job Coach used to address the barrier and summarize the effectiveness of the intervention(s)." sqref="N46"/>
    <dataValidation allowBlank="1" showInputMessage="1" showErrorMessage="1" promptTitle="Entry 28: Narrative" prompt="Green: Enter a summary of the contact or description of any areas that Individual had difficulties or did very well (behavior, job task quantity, or job task quality)." sqref="M46"/>
    <dataValidation type="list" allowBlank="1" showInputMessage="1" showErrorMessage="1" error="You must select an option from the drop-down list." promptTitle="Entry 28: Job Task Quantity" prompt="Green: Does the Individual meet the Employer's Expectations for job task quantity?  What percentage of time does the Individual meet the production standards of their co-workers in the same/similar position?" sqref="L46">
      <formula1>$Q$1:$Q$13</formula1>
    </dataValidation>
    <dataValidation type="list" allowBlank="1" showInputMessage="1" showErrorMessage="1" error="You must select an option from the drop-down list." promptTitle="Entry 28: Job Task Quality" prompt="Green: Does the Individual meet the Employer's Expectations for job task quality?  What percentage of time does the Individual meet the quality standards of their co-workers in the same/similar position?" sqref="K46">
      <formula1>$Q$1:$Q$13</formula1>
    </dataValidation>
    <dataValidation type="list" allowBlank="1" showInputMessage="1" showErrorMessage="1" error="You must select an option from the drop-down list." promptTitle="Entry 28: Behavioral Indicators" prompt="Green: Does the Individual meet the Employer's Expectations for Inter-Personal Skills, Communication, Timeliness, Hygiene, etc.?  Enter the percentage of time that Individual meets the Employer’s standards." sqref="J46">
      <formula1>$Q$1:$Q$13</formula1>
    </dataValidation>
    <dataValidation type="list" allowBlank="1" showInputMessage="1" showErrorMessage="1" error="You must select an option from the drop-down list." promptTitle="Entry 27: Behavioral Indicators" prompt="Green: Does the Individual meet the Employer's Expectations for Inter-Personal Skills, Communication, Timeliness, Hygiene, etc.?  Enter the percentage of time that Individual meets the Employer’s standards." sqref="J45">
      <formula1>$Q$1:$Q$13</formula1>
    </dataValidation>
    <dataValidation allowBlank="1" showInputMessage="1" showErrorMessage="1" promptTitle="Entry 27: Interventions" prompt="Green: Provide a detailed description of intervention(s) that the Job Coach used to address the barrier and summarize the effectiveness of the intervention(s)." sqref="N45"/>
    <dataValidation allowBlank="1" showInputMessage="1" showErrorMessage="1" promptTitle="Entry 27: Narrative" prompt="Green: Enter a summary of the contact or description of any areas that Individual had difficulties or did very well (behavior, job task quantity, or job task quality)." sqref="M45"/>
    <dataValidation type="list" allowBlank="1" showInputMessage="1" showErrorMessage="1" error="You must select an option from the drop-down list." promptTitle="Entry 27: Job Task Quantity" prompt="Green: Does the Individual meet the Employer's Expectations for job task quantity?  What percentage of time does the Individual meet the production standards of their co-workers in the same/similar position?" sqref="L45">
      <formula1>$Q$1:$Q$13</formula1>
    </dataValidation>
    <dataValidation type="list" allowBlank="1" showInputMessage="1" showErrorMessage="1" error="You must select an option from the drop-down list." promptTitle="Entry 27: Job Task Quality" prompt="Green: Does the Individual meet the Employer's Expectations for job task quality?  What percentage of time does the Individual meet the quality standards of their co-workers in the same/similar position?" sqref="K45">
      <formula1>$Q$1:$Q$13</formula1>
    </dataValidation>
    <dataValidation type="list" allowBlank="1" showInputMessage="1" showErrorMessage="1" error="You must select an option from the drop-down list." promptTitle="Entry 26:  Behavioral Indicators" prompt="Green: Does the Individual meet the Employer's Expectations for Inter-Personal Skills, Communication, Timeliness, Hygiene, etc.?  Enter the percentage of time that Individual meets the Employer’s standards." sqref="J44">
      <formula1>$Q$1:$Q$13</formula1>
    </dataValidation>
    <dataValidation type="list" allowBlank="1" showInputMessage="1" showErrorMessage="1" error="You must select an option from the drop-down list." promptTitle="Entry 26: Job Task Quality" prompt="Green: Does the Individual meet the Employer's Expectations for job task quality?  What percentage of time does the Individual meet the quality standards of their co-workers in the same/similar position?" sqref="K44">
      <formula1>$Q$1:$Q$13</formula1>
    </dataValidation>
    <dataValidation type="list" allowBlank="1" showInputMessage="1" showErrorMessage="1" error="You must select an option from the drop-down list." promptTitle="Entry 26: Job Task Quantity" prompt="Green: Does the Individual meet the Employer's Expectations for job task quantity?  What percentage of time does the Individual meet the production standards of their co-workers in the same/similar position?" sqref="L44">
      <formula1>$Q$1:$Q$13</formula1>
    </dataValidation>
    <dataValidation allowBlank="1" showInputMessage="1" showErrorMessage="1" promptTitle="Entry 26: Narrative" prompt="Green: Enter a summary of the contact or description of any areas that Individual had difficulties or did very well (behavior, job task quantity, or job task quality)." sqref="M44"/>
    <dataValidation allowBlank="1" showInputMessage="1" showErrorMessage="1" promptTitle="Entry 26: Interventions" prompt="Green: Provide a detailed description of intervention(s) that the Job Coach used to address the barrier and summarize the effectiveness of the intervention(s)." sqref="N44"/>
    <dataValidation allowBlank="1" showInputMessage="1" showErrorMessage="1" promptTitle="Entry 25: Interventions" prompt="Green: Provide a detailed description of intervention(s) that the Job Coach used to address the barrier and summarize the effectiveness of the intervention(s)." sqref="N43"/>
    <dataValidation allowBlank="1" showInputMessage="1" showErrorMessage="1" promptTitle="Entry 24: Interventions" prompt="Green: Provide a detailed description of intervention(s) that the Job Coach used to address the barrier and summarize the effectiveness of the intervention(s)." sqref="N42"/>
    <dataValidation allowBlank="1" showInputMessage="1" showErrorMessage="1" promptTitle="Entry 24: Narrative" prompt="Green: Enter a summary of the contact or description of any areas that Individual had difficulties or did very well (behavior, job task quantity, or job task quality)." sqref="M42"/>
    <dataValidation type="list" allowBlank="1" showInputMessage="1" showErrorMessage="1" error="You must select an option from the drop-down list." promptTitle="Entry 24: Job Task Quantity" prompt="Green: Does the Individual meet the Employer's Expectations for job task quantity?  What percentage of time does the Individual meet the production standards of their co-workers in the same/similar position?" sqref="L42">
      <formula1>$Q$1:$Q$13</formula1>
    </dataValidation>
    <dataValidation type="list" allowBlank="1" showInputMessage="1" showErrorMessage="1" error="You must select an option from the drop-down list." promptTitle="Entry 24: Job Task Quality" prompt="Green: Does the Individual meet the Employer's Expectations for job task quality?  What percentage of time does the Individual meet the quality standards of their co-workers in the same/similar position?" sqref="K42">
      <formula1>$Q$1:$Q$13</formula1>
    </dataValidation>
    <dataValidation type="list" allowBlank="1" showInputMessage="1" showErrorMessage="1" error="You must select an option from the drop-down list." promptTitle="Entry 24: Behavioral Indicators" prompt="Green: Does the Individual meet the Employer's Expectations for Inter-Personal Skills, Communication, Timeliness, Hygiene, etc.?  Enter the percentage of time that Individual meets the Employer’s standards." sqref="J42">
      <formula1>$Q$1:$Q$13</formula1>
    </dataValidation>
    <dataValidation type="list" allowBlank="1" showInputMessage="1" showErrorMessage="1" error="You must select an option from the drop-down list." promptTitle="Entry 23: Behavioral Indicators" prompt="Green: Does the Individual meet the Employer's Expectations for Inter-Personal Skills, Communication, Timeliness, Hygiene, etc.?  Enter the percentage of time that Individual meets the Employer’s standards." sqref="J41">
      <formula1>$Q$1:$Q$13</formula1>
    </dataValidation>
    <dataValidation type="list" allowBlank="1" showInputMessage="1" showErrorMessage="1" error="You must select an option from the drop-down list." promptTitle="Entry 23: Job Task Quality" prompt="Green: Does the Individual meet the Employer's Expectations for job task quality?  What percentage of time does the Individual meet the quality standards of their co-workers in the same/similar position?" sqref="K41">
      <formula1>$Q$1:$Q$13</formula1>
    </dataValidation>
    <dataValidation type="list" allowBlank="1" showInputMessage="1" showErrorMessage="1" error="You must select an option from the drop-down list." promptTitle="Entry 23:  Job Task Quantity" prompt="Green: Does the Individual meet the Employer's Expectations for job task quantity?  What percentage of time does the Individual meet the production standards of their co-workers in the same/similar position?" sqref="L41">
      <formula1>$Q$1:$Q$13</formula1>
    </dataValidation>
    <dataValidation allowBlank="1" showInputMessage="1" showErrorMessage="1" promptTitle="Entry 23: Narrative" prompt="Green: Enter a summary of the contact or description of any areas that Individual had difficulties or did very well (behavior, job task quantity, or job task quality)." sqref="M41"/>
    <dataValidation allowBlank="1" showInputMessage="1" showErrorMessage="1" promptTitle="Entry 23: Interventions" prompt="Green: Provide a detailed description of intervention(s) that the Job Coach used to address the barrier and summarize the effectiveness of the intervention(s)." sqref="N41"/>
    <dataValidation allowBlank="1" showInputMessage="1" showErrorMessage="1" promptTitle="Entry 22: Interventions" prompt="Green: Provide a detailed description of intervention(s) that the Job Coach used to address the barrier and summarize the effectiveness of the intervention(s)." sqref="N40"/>
    <dataValidation allowBlank="1" showInputMessage="1" showErrorMessage="1" promptTitle="Entry 22: Narrative" prompt="Green: Enter a summary of the contact or description of any areas that Individual had difficulties or did very well (behavior, job task quantity, or job task quality)." sqref="M40"/>
    <dataValidation type="list" allowBlank="1" showInputMessage="1" showErrorMessage="1" error="You must select an option from the drop-down list." promptTitle="Entry 22: Job Task Quantity" prompt="Green: Does the Individual meet the Employer's Expectations for job task quantity?  What percentage of time does the Individual meet the production standards of their co-workers in the same/similar position?" sqref="L40">
      <formula1>$Q$1:$Q$13</formula1>
    </dataValidation>
    <dataValidation type="list" allowBlank="1" showInputMessage="1" showErrorMessage="1" error="You must select an option from the drop-down list." promptTitle="Entry 22: Job Task Quality" prompt="Green: Does the Individual meet the Employer's Expectations for job task quality?  What percentage of time does the Individual meet the quality standards of their co-workers in the same/similar position?" sqref="K40">
      <formula1>$Q$1:$Q$13</formula1>
    </dataValidation>
    <dataValidation type="list" allowBlank="1" showInputMessage="1" showErrorMessage="1" error="You must select an option from the drop-down list." promptTitle="Entry 22: Behavioral Indicators" prompt="Green: Does the Individual meet the Employer's Expectations for Inter-Personal Skills, Communication, Timeliness, Hygiene, etc.?  Enter the percentage of time that Individual meets the Employer’s standards." sqref="J40">
      <formula1>$Q$1:$Q$13</formula1>
    </dataValidation>
    <dataValidation type="list" allowBlank="1" showInputMessage="1" showErrorMessage="1" error="You must select an option from the drop-down list." promptTitle="Entry 21: Behavioral Indicators" prompt="Green: Does the Individual meet the Employer's Expectations for Inter-Personal Skills, Communication, Timeliness, Hygiene, etc.?  Enter the percentage of time that Individual meets the Employer’s standards." sqref="J39">
      <formula1>$Q$1:$Q$13</formula1>
    </dataValidation>
    <dataValidation type="list" allowBlank="1" showInputMessage="1" showErrorMessage="1" error="You must select an option from the drop-down list." promptTitle="Entry 21: Job Task Quality" prompt="Green: Does the Individual meet the Employer's Expectations for job task quality?  What percentage of time does the Individual meet the quality standards of their co-workers in the same/similar position?" sqref="K39">
      <formula1>$Q$1:$Q$13</formula1>
    </dataValidation>
    <dataValidation type="list" allowBlank="1" showInputMessage="1" showErrorMessage="1" error="You must select an option from the drop-down list." promptTitle="Entry 21: Job Task Quantity" prompt="Green: Does the Individual meet the Employer's Expectations for job task quantity?  What percentage of time does the Individual meet the production standards of their co-workers in the same/similar position?" sqref="L39">
      <formula1>$Q$1:$Q$13</formula1>
    </dataValidation>
    <dataValidation allowBlank="1" showInputMessage="1" showErrorMessage="1" promptTitle="Entry 21: Narrative" prompt="Green: Enter a summary of the contact or description of any areas that Individual had difficulties or did very well (behavior, job task quantity, or job task quality)." sqref="M39"/>
    <dataValidation allowBlank="1" showInputMessage="1" showErrorMessage="1" promptTitle="Entry 21: Interventions" prompt="Green: Provide a detailed description of intervention(s) that the Job Coach used to address the barrier and summarize the effectiveness of the intervention(s)." sqref="N39"/>
    <dataValidation allowBlank="1" showInputMessage="1" showErrorMessage="1" promptTitle="Entry 20: Interventions" prompt="Green: Provide a detailed description of intervention(s) that the Job Coach used to address the barrier and summarize the effectiveness of the intervention(s)." sqref="N38"/>
    <dataValidation allowBlank="1" showInputMessage="1" showErrorMessage="1" promptTitle="Entry 20: Narrative" prompt="Green: Enter a summary of the contact or description of any areas that Individual had difficulties or did very well (behavior, job task quantity, or job task quality)." sqref="M38"/>
    <dataValidation type="list" allowBlank="1" showInputMessage="1" showErrorMessage="1" error="You must select an option from the drop-down list." promptTitle="Entry 20: Job Task Quantity" prompt="Green: Does the Individual meet the Employer's Expectations for job task quantity?  What percentage of time does the Individual meet the production standards of their co-workers in the same/similar position?" sqref="L38">
      <formula1>$Q$1:$Q$13</formula1>
    </dataValidation>
    <dataValidation type="list" allowBlank="1" showInputMessage="1" showErrorMessage="1" error="You must select an option from the drop-down list." promptTitle="Entry 20: Job Task Quality" prompt="Green: Does the Individual meet the Employer's Expectations for job task quality?  What percentage of time does the Individual meet the quality standards of their co-workers in the same/similar position?" sqref="K38">
      <formula1>$Q$1:$Q$13</formula1>
    </dataValidation>
    <dataValidation type="list" allowBlank="1" showInputMessage="1" showErrorMessage="1" error="You must select an option from the drop-down list." promptTitle="Entry 20: Behavioral Indicators" prompt="Green: Does the Individual meet the Employer's Expectations for Inter-Personal Skills, Communication, Timeliness, Hygiene, etc.?  Enter the percentage of time that Individual meets the Employer’s standards." sqref="J38">
      <formula1>$Q$1:$Q$13</formula1>
    </dataValidation>
    <dataValidation type="list" allowBlank="1" showInputMessage="1" showErrorMessage="1" error="You must select an option from the drop-down list." promptTitle="Entry 19: Behavioral Indicators" prompt="Green: Does the Individual meet the Employer's Expectations for Inter-Personal Skills, Communication, Timeliness, Hygiene, etc.?  Enter the percentage of time that Individual meets the Employer’s standards." sqref="J37">
      <formula1>$Q$1:$Q$13</formula1>
    </dataValidation>
    <dataValidation type="list" allowBlank="1" showInputMessage="1" showErrorMessage="1" error="You must select an option from the drop-down list." promptTitle="Entry 19: Job Task Quality" prompt="Green: Does the Individual meet the Employer's Expectations for job task quality?  What percentage of time does the Individual meet the quality standards of their co-workers in the same/similar position?" sqref="K37">
      <formula1>$Q$1:$Q$13</formula1>
    </dataValidation>
    <dataValidation type="list" allowBlank="1" showInputMessage="1" showErrorMessage="1" error="You must select an option from the drop-down list." promptTitle="Entry 19: Job Task Quantity" prompt="Green: Does the Individual meet the Employer's Expectations for job task quantity?  What percentage of time does the Individual meet the production standards of their co-workers in the same/similar position?" sqref="L37">
      <formula1>$Q$1:$Q$13</formula1>
    </dataValidation>
    <dataValidation allowBlank="1" showInputMessage="1" showErrorMessage="1" promptTitle="Entry 19: Narrative" prompt="Green: Enter a summary of the contact or description of any areas that Individual had difficulties or did very well (behavior, job task quantity, or job task quality)." sqref="M37"/>
    <dataValidation allowBlank="1" showInputMessage="1" showErrorMessage="1" promptTitle="Entry 19: Interventions" prompt="Green: Provide a detailed description of intervention(s) that the Job Coach used to address the barrier and summarize the effectiveness of the intervention(s)." sqref="N37"/>
    <dataValidation allowBlank="1" showInputMessage="1" showErrorMessage="1" promptTitle="Entry 18: Interventions" prompt="Green: Provide a detailed description of intervention(s) that the Job Coach used to address the barrier and summarize the effectiveness of the intervention(s)." sqref="N36"/>
    <dataValidation allowBlank="1" showInputMessage="1" showErrorMessage="1" promptTitle="Entry 18: Narrative" prompt="Green: Enter a summary of the contact or description of any areas that Individual had difficulties or did very well (behavior, job task quantity, or job task quality)." sqref="M36"/>
    <dataValidation type="list" allowBlank="1" showInputMessage="1" showErrorMessage="1" error="You must select an option from the drop-down list." promptTitle="Entry 18: Job Task Quantity" prompt="Green: Does the Individual meet the Employer's Expectations for job task quantity?  What percentage of time does the Individual meet the production standards of their co-workers in the same/similar position?" sqref="L36">
      <formula1>$Q$1:$Q$13</formula1>
    </dataValidation>
    <dataValidation type="list" allowBlank="1" showInputMessage="1" showErrorMessage="1" error="You must select an option from the drop-down list." promptTitle="Entry 18: Job Task Quality" prompt="Green: Does the Individual meet the Employer's Expectations for job task quality?  What percentage of time does the Individual meet the quality standards of their co-workers in the same/similar position?" sqref="K36">
      <formula1>$Q$1:$Q$13</formula1>
    </dataValidation>
    <dataValidation type="list" allowBlank="1" showInputMessage="1" showErrorMessage="1" error="You must select an option from the drop-down list." promptTitle="Entry 18: Behavioral Indicators" prompt="Green: Does the Individual meet the Employer's Expectations for Inter-Personal Skills, Communication, Timeliness, Hygiene, etc.?  Enter the percentage of time that Individual meets the Employer’s standards." sqref="J36">
      <formula1>$Q$1:$Q$13</formula1>
    </dataValidation>
    <dataValidation type="list" allowBlank="1" showInputMessage="1" showErrorMessage="1" error="You must select an option from the drop-down list." promptTitle="Entry 17: Behavioral Indicators" prompt="Green: Does the Individual meet the Employer's Expectations for Inter-Personal Skills, Communication, Timeliness, Hygiene, etc.?  Enter the percentage of time that Individual meets the Employer’s standards." sqref="J35">
      <formula1>$Q$1:$Q$13</formula1>
    </dataValidation>
    <dataValidation type="list" allowBlank="1" showInputMessage="1" showErrorMessage="1" error="You must select an option from the drop-down list." promptTitle="Entry 17: Job Task Quality" prompt="Green: Does the Individual meet the Employer's Expectations for job task quality?  What percentage of time does the Individual meet the quality standards of their co-workers in the same/similar position?" sqref="K35">
      <formula1>$Q$1:$Q$13</formula1>
    </dataValidation>
    <dataValidation type="list" allowBlank="1" showInputMessage="1" showErrorMessage="1" error="You must select an option from the drop-down list." promptTitle="Entry 17: Job Task Quantity" prompt="Green: Does the Individual meet the Employer's Expectations for job task quantity?  What percentage of time does the Individual meet the production standards of their co-workers in the same/similar position?" sqref="L35">
      <formula1>$Q$1:$Q$13</formula1>
    </dataValidation>
    <dataValidation allowBlank="1" showInputMessage="1" showErrorMessage="1" promptTitle="Entry 17: Narrative" prompt="Green: Enter a summary of the contact or description of any areas that Individual had difficulties or did very well (behavior, job task quantity, or job task quality)." sqref="M35"/>
    <dataValidation allowBlank="1" showInputMessage="1" showErrorMessage="1" promptTitle="Entry 17: Interventions" prompt="Green: Provide a detailed description of intervention(s) that the Job Coach used to address the barrier and summarize the effectiveness of the intervention(s)." sqref="N35"/>
    <dataValidation allowBlank="1" showInputMessage="1" showErrorMessage="1" promptTitle="Entry 16: Interventions" prompt="Green: Provide a detailed description of intervention(s) that the Job Coach used to address the barrier and summarize the effectiveness of the intervention(s)." sqref="N34"/>
    <dataValidation allowBlank="1" showInputMessage="1" showErrorMessage="1" promptTitle="Entry 16: Narrative" prompt="Green: Enter a summary of the contact or description of any areas that Individual had difficulties or did very well (behavior, job task quantity, or job task quality)." sqref="M34"/>
    <dataValidation type="list" allowBlank="1" showInputMessage="1" showErrorMessage="1" error="You must select an option from the drop-down list." promptTitle="Entry 16: Job Task Quantity" prompt="Green: Does the Individual meet the Employer's Expectations for job task quantity?  What percentage of time does the Individual meet the production standards of their co-workers in the same/similar position?" sqref="L34">
      <formula1>$Q$1:$Q$13</formula1>
    </dataValidation>
    <dataValidation type="list" allowBlank="1" showInputMessage="1" showErrorMessage="1" error="You must select an option from the drop-down list." promptTitle="Entry 16: Job Task Quality" prompt="Green: Does the Individual meet the Employer's Expectations for job task quality?  What percentage of time does the Individual meet the quality standards of their co-workers in the same/similar position?" sqref="K34">
      <formula1>$Q$1:$Q$13</formula1>
    </dataValidation>
    <dataValidation type="list" allowBlank="1" showInputMessage="1" showErrorMessage="1" error="You must select an option from the drop-down list." promptTitle="Entry 16: Behavioral Indicators" prompt="Green: Does the Individual meet the Employer's Expectations for Inter-Personal Skills, Communication, Timeliness, Hygiene, etc.?  Enter the percentage of time that Individual meets the Employer’s standards." sqref="J34">
      <formula1>$Q$1:$Q$13</formula1>
    </dataValidation>
    <dataValidation type="list" allowBlank="1" showInputMessage="1" showErrorMessage="1" error="You must select an option from the drop-down list." promptTitle="Entry 15: Behavioral Indicators" prompt="Green: Does the Individual meet the Employer's Expectations for Inter-Personal Skills, Communication, Timeliness, Hygiene, etc.?  Enter the percentage of time that Individual meets the Employer’s standards." sqref="J33">
      <formula1>$Q$1:$Q$13</formula1>
    </dataValidation>
    <dataValidation type="list" allowBlank="1" showInputMessage="1" showErrorMessage="1" error="You must select an option from the drop-down list." promptTitle="Entry 15: Job Task Quality" prompt="Green: Does the Individual meet the Employer's Expectations for job task quality?  What percentage of time does the Individual meet the quality standards of their co-workers in the same/similar position?" sqref="K33">
      <formula1>$Q$1:$Q$13</formula1>
    </dataValidation>
    <dataValidation type="list" allowBlank="1" showInputMessage="1" showErrorMessage="1" error="You must select an option from the drop-down list." promptTitle="Entry 15: Job Task Quantity" prompt="Green: Does the Individual meet the Employer's Expectations for job task quantity?  What percentage of time does the Individual meet the production standards of their co-workers in the same/similar position?" sqref="L33">
      <formula1>$Q$1:$Q$13</formula1>
    </dataValidation>
    <dataValidation allowBlank="1" showInputMessage="1" showErrorMessage="1" promptTitle="Entry 15: Narrative" prompt="Green: Enter a summary of the contact or description of any areas that Individual had difficulties or did very well (behavior, job task quantity, or job task quality)." sqref="M33"/>
    <dataValidation allowBlank="1" showInputMessage="1" showErrorMessage="1" promptTitle="Entry 15: Interventions" prompt="Green: Provide a detailed description of intervention(s) that the Job Coach used to address the barrier and summarize the effectiveness of the intervention(s)." sqref="N33"/>
    <dataValidation allowBlank="1" showInputMessage="1" showErrorMessage="1" promptTitle="Entry 14: Interventions" prompt="Green: Provide a detailed description of intervention(s) that the Job Coach used to address the barrier and summarize the effectiveness of the intervention(s)." sqref="N32"/>
    <dataValidation allowBlank="1" showInputMessage="1" showErrorMessage="1" promptTitle="Entry 14: Narrative" prompt="Green: Enter a summary of the contact or description of any areas that Individual had difficulties or did very well (behavior, job task quantity, or job task quality)." sqref="M32"/>
    <dataValidation type="list" allowBlank="1" showInputMessage="1" showErrorMessage="1" error="You must select an option from the drop-down list." promptTitle="Entry 14: Job Task Quantity" prompt="Green: Does the Individual meet the Employer's Expectations for job task quantity?  What percentage of time does the Individual meet the production standards of their co-workers in the same/similar position?" sqref="L32">
      <formula1>$Q$1:$Q$13</formula1>
    </dataValidation>
    <dataValidation type="list" allowBlank="1" showInputMessage="1" showErrorMessage="1" error="You must select an option from the drop-down list." promptTitle="Entry 14: Job Task Quality" prompt="Green: Does the Individual meet the Employer's Expectations for job task quality?  What percentage of time does the Individual meet the quality standards of their co-workers in the same/similar position?" sqref="K32">
      <formula1>$Q$1:$Q$13</formula1>
    </dataValidation>
    <dataValidation type="list" allowBlank="1" showInputMessage="1" showErrorMessage="1" error="You must select an option from the drop-down list." promptTitle="Entry 14: Behavioral Indicators" prompt="Green: Does the Individual meet the Employer's Expectations for Inter-Personal Skills, Communication, Timeliness, Hygiene, etc.?  Enter the percentage of time that Individual meets the Employer’s standards." sqref="J32">
      <formula1>$Q$1:$Q$13</formula1>
    </dataValidation>
    <dataValidation allowBlank="1" showInputMessage="1" showErrorMessage="1" promptTitle="Entry 13: Interventions" prompt="Green: Provide a detailed description of intervention(s) that the Job Coach used to address the barrier and summarize the effectiveness of the intervention(s)." sqref="N31"/>
    <dataValidation allowBlank="1" showInputMessage="1" showErrorMessage="1" promptTitle="Entry 13: Narrative" prompt="Green: Enter a summary of the contact or description of any areas that Individual had difficulties or did very well (behavior, job task quantity, or job task quality)." sqref="M31"/>
    <dataValidation type="list" allowBlank="1" showInputMessage="1" showErrorMessage="1" error="You must select an option from the drop-down list." promptTitle="Entry 13: Job Task Quantity" prompt="Green: Does the Individual meet the Employer's Expectations for job task quantity?  What percentage of time does the Individual meet the production standards of their co-workers in the same/similar position?" sqref="L31">
      <formula1>$Q$1:$Q$13</formula1>
    </dataValidation>
    <dataValidation type="list" allowBlank="1" showInputMessage="1" showErrorMessage="1" error="You must select an option from the drop-down list." promptTitle="Entry 13: Job Task Quality" prompt="Green: Does the Individual meet the Employer's Expectations for job task quality?  What percentage of time does the Individual meet the quality standards of their co-workers in the same/similar position?" sqref="K31">
      <formula1>$Q$1:$Q$13</formula1>
    </dataValidation>
    <dataValidation type="list" allowBlank="1" showInputMessage="1" showErrorMessage="1" error="You must select an option from the drop-down list." promptTitle="Entry 13: Behavioral Indicators" prompt="Green: Does the Individual meet the Employer's Expectations for Inter-Personal Skills, Communication, Timeliness, Hygiene, etc.?  Enter the percentage of time that Individual meets the Employer’s standards." sqref="J31">
      <formula1>$Q$1:$Q$13</formula1>
    </dataValidation>
    <dataValidation type="list" allowBlank="1" showInputMessage="1" showErrorMessage="1" error="You must select an option from the drop-down list." promptTitle="Entry 12: Behavioral Indicators" prompt="Green: Does the Individual meet the Employer's Expectations for Inter-Personal Skills, Communication, Timeliness, Hygiene, etc.?  Enter the percentage of time that Individual meets the Employer’s standards." sqref="J30">
      <formula1>$Q$1:$Q$13</formula1>
    </dataValidation>
    <dataValidation type="list" allowBlank="1" showInputMessage="1" showErrorMessage="1" error="You must select an option from the drop-down list." promptTitle="Entry 12: Job Task Quality" prompt="Green: Does the Individual meet the Employer's Expectations for job task quality?  What percentage of time does the Individual meet the quality standards of their co-workers in the same/similar position?" sqref="K30">
      <formula1>$Q$1:$Q$13</formula1>
    </dataValidation>
    <dataValidation type="list" allowBlank="1" showInputMessage="1" showErrorMessage="1" error="You must select an option from the drop-down list." promptTitle="Entry 12: Job Task Quantity" prompt="Green: Does the Individual meet the Employer's Expectations for job task quantity?  What percentage of time does the Individual meet the production standards of their co-workers in the same/similar position?" sqref="L30">
      <formula1>$Q$1:$Q$13</formula1>
    </dataValidation>
    <dataValidation allowBlank="1" showInputMessage="1" showErrorMessage="1" promptTitle="Entry 12: Narrative" prompt="Green: Enter a summary of the contact or description of any areas that Individual had difficulties or did very well (behavior, job task quantity, or job task quality)." sqref="M30"/>
    <dataValidation allowBlank="1" showInputMessage="1" showErrorMessage="1" promptTitle="Entry 12: Interventions" prompt="Green: Provide a detailed description of intervention(s) that the Job Coach used to address the barrier and summarize the effectiveness of the intervention(s)." sqref="N30"/>
    <dataValidation allowBlank="1" showInputMessage="1" showErrorMessage="1" promptTitle="Entry 11: Interventions" prompt="Green: Provide a detailed description of intervention(s) that the Job Coach used to address the barrier and summarize the effectiveness of the intervention(s)." sqref="N29"/>
    <dataValidation allowBlank="1" showInputMessage="1" showErrorMessage="1" promptTitle="Entry 11: Narrative" prompt="Green: Enter a summary of the contact or description of any areas that Individual had difficulties or did very well (behavior, job task quantity, or job task quality)." sqref="M29"/>
    <dataValidation type="list" allowBlank="1" showInputMessage="1" showErrorMessage="1" error="You must select an option from the drop-down list." promptTitle="Entry 11: Job Task Quantity" prompt="Green: Does the Individual meet the Employer's Expectations for job task quantity?  What percentage of time does the Individual meet the production standards of their co-workers in the same/similar position?" sqref="L29">
      <formula1>$Q$1:$Q$13</formula1>
    </dataValidation>
    <dataValidation type="list" allowBlank="1" showInputMessage="1" showErrorMessage="1" error="You must select an option from the drop-down list." promptTitle="Entry 11: Job Task Quality" prompt="Green: Does the Individual meet the Employer's Expectations for job task quality?  What percentage of time does the Individual meet the quality standards of their co-workers in the same/similar position?" sqref="K29">
      <formula1>$Q$1:$Q$13</formula1>
    </dataValidation>
    <dataValidation type="list" allowBlank="1" showInputMessage="1" showErrorMessage="1" error="You must select an option from the drop-down list." promptTitle="Entry 11: Behavioral Indicators" prompt="Green: Does the Individual meet the Employer's Expectations for Inter-Personal Skills, Communication, Timeliness, Hygiene, etc.?  Enter the percentage of time that Individual meets the Employer’s standards." sqref="J29">
      <formula1>$Q$1:$Q$13</formula1>
    </dataValidation>
    <dataValidation type="list" allowBlank="1" showInputMessage="1" showErrorMessage="1" error="You must select an option from the drop-down list." promptTitle="Entry 10: Behavioral Indicators" prompt="Green: Does the Individual meet the Employer's Expectations for Inter-Personal Skills, Communication, Timeliness, Hygiene, etc.?  Enter the percentage of time that Individual meets the Employer’s standards." sqref="J28">
      <formula1>$Q$1:$Q$13</formula1>
    </dataValidation>
    <dataValidation type="list" allowBlank="1" showInputMessage="1" showErrorMessage="1" error="You must select an option from the drop-down list." promptTitle="Entry 10: Job Task Quality" prompt="Green: Does the Individual meet the Employer's Expectations for job task quality?  What percentage of time does the Individual meet the quality standards of their co-workers in the same/similar position?" sqref="K28">
      <formula1>$Q$1:$Q$13</formula1>
    </dataValidation>
    <dataValidation type="list" allowBlank="1" showInputMessage="1" showErrorMessage="1" error="You must select an option from the drop-down list." promptTitle="Entry 10: Job Task Quantity" prompt="Green: Does the Individual meet the Employer's Expectations for job task quantity?  What percentage of time does the Individual meet the production standards of their co-workers in the same/similar position?" sqref="L28">
      <formula1>$Q$1:$Q$13</formula1>
    </dataValidation>
    <dataValidation allowBlank="1" showInputMessage="1" showErrorMessage="1" promptTitle="Entry 10: Narrative" prompt="Green: Enter a summary of the contact or description of any areas that Individual had difficulties or did very well (behavior, job task quantity, or job task quality)." sqref="M28"/>
    <dataValidation allowBlank="1" showInputMessage="1" showErrorMessage="1" promptTitle="Entry 10: Interventions" prompt="Green: Provide a detailed description of intervention(s) that the Job Coach used to address the barrier and summarize the effectiveness of the intervention(s)." sqref="N28"/>
    <dataValidation allowBlank="1" showInputMessage="1" showErrorMessage="1" promptTitle="Entry 9: Interventions" prompt="Green: Provide a detailed description of intervention(s) that the Job Coach used to address the barrier and summarize the effectiveness of the intervention(s)." sqref="N27"/>
    <dataValidation allowBlank="1" showInputMessage="1" showErrorMessage="1" promptTitle="Entry 9: Narrative" prompt="Green: Enter a summary of the contact or description of any areas that Individual had difficulties or did very well (behavior, job task quantity, or job task quality)." sqref="M27"/>
    <dataValidation type="list" allowBlank="1" showInputMessage="1" showErrorMessage="1" error="You must select an option from the drop-down list." promptTitle="Entry 9: Job Task Quantity" prompt="Green: Does the Individual meet the Employer's Expectations for job task quantity?  What percentage of time does the Individual meet the production standards of their co-workers in the same/similar position?" sqref="L27">
      <formula1>$Q$1:$Q$13</formula1>
    </dataValidation>
    <dataValidation type="list" allowBlank="1" showInputMessage="1" showErrorMessage="1" error="You must select an option from the drop-down list." promptTitle="Entry 9: Job Task Quality" prompt="Green: Does the Individual meet the Employer's Expectations for job task quality?  What percentage of time does the Individual meet the quality standards of their co-workers in the same/similar position?" sqref="K27">
      <formula1>$Q$1:$Q$13</formula1>
    </dataValidation>
    <dataValidation type="list" allowBlank="1" showInputMessage="1" showErrorMessage="1" error="You must select an option from the drop-down list." promptTitle="Entry 9: Behavioral Indicators" prompt="Green: Does the Individual meet the Employer's Expectations for Inter-Personal Skills, Communication, Timeliness, Hygiene, etc.?  Enter the percentage of time that Individual meets the Employer’s standards." sqref="J27">
      <formula1>$Q$1:$Q$13</formula1>
    </dataValidation>
    <dataValidation allowBlank="1" showInputMessage="1" showErrorMessage="1" promptTitle="Entry 8: Interventions" prompt="Green: Provide a detailed description of intervention(s) that the Job Coach used to address the barrier and summarize the effectiveness of the intervention(s)." sqref="N26"/>
    <dataValidation allowBlank="1" showInputMessage="1" showErrorMessage="1" promptTitle="Entry 8: Narrative" prompt="Green: Enter a summary of the contact or description of any areas that Individual had difficulties or did very well (behavior, job task quantity, or job task quality)." sqref="M26"/>
    <dataValidation type="list" allowBlank="1" showInputMessage="1" showErrorMessage="1" error="You must select an option from the drop-down list." promptTitle="Entry 8: Job Task Quantity" prompt="Green: Does the Individual meet the Employer's Expectations for job task quantity?  What percentage of time does the Individual meet the production standards of their co-workers in the same/similar position?" sqref="L26">
      <formula1>$Q$1:$Q$13</formula1>
    </dataValidation>
    <dataValidation type="list" allowBlank="1" showInputMessage="1" showErrorMessage="1" error="You must select an option from the drop-down list." promptTitle="Entry 8: Job Task Quality" prompt="Green: Does the Individual meet the Employer's Expectations for job task quality?  What percentage of time does the Individual meet the quality standards of their co-workers in the same/similar position?" sqref="K26">
      <formula1>$Q$1:$Q$13</formula1>
    </dataValidation>
    <dataValidation type="list" allowBlank="1" showInputMessage="1" showErrorMessage="1" error="You must select an option from the drop-down list." promptTitle="Entry 8: Behavioral Indicators" prompt="Green: Does the Individual meet the Employer's Expectations for Inter-Personal Skills, Communication, Timeliness, Hygiene, etc.?  Enter the percentage of time that Individual meets the Employer’s standards." sqref="J26">
      <formula1>$Q$1:$Q$13</formula1>
    </dataValidation>
    <dataValidation allowBlank="1" showInputMessage="1" showErrorMessage="1" promptTitle="Entry 7: Interventions" prompt="Green: Provide a detailed description of intervention(s) that the Job Coach used to address the barrier and summarize the effectiveness of the intervention(s)." sqref="N25"/>
    <dataValidation allowBlank="1" showInputMessage="1" showErrorMessage="1" promptTitle="Entry 7: Narrative" prompt="Green: Enter a summary of the contact or description of any areas that Individual had difficulties or did very well (behavior, job task quantity, or job task quality)." sqref="M25"/>
    <dataValidation type="list" allowBlank="1" showInputMessage="1" showErrorMessage="1" error="You must select an option from the drop-down list." promptTitle="Entry 7: Job Task Quantity" prompt="Green: Does the Individual meet the Employer's Expectations for job task quantity?  What percentage of time does the Individual meet the production standards of their co-workers in the same/similar position?" sqref="L25">
      <formula1>$Q$1:$Q$13</formula1>
    </dataValidation>
    <dataValidation type="list" allowBlank="1" showInputMessage="1" showErrorMessage="1" error="You must select an option from the drop-down list." promptTitle="Entry 7: Job Task Quality" prompt="Green: Does the Individual meet the Employer's Expectations for job task quality?  What percentage of time does the Individual meet the quality standards of their co-workers in the same/similar position?" sqref="K25">
      <formula1>$Q$1:$Q$13</formula1>
    </dataValidation>
    <dataValidation type="list" allowBlank="1" showInputMessage="1" showErrorMessage="1" error="You must select an option from the drop-down list." promptTitle="Entry 7: Behavioral Indicators" prompt="Green: Does the Individual meet the Employer's Expectations for Inter-Personal Skills, Communication, Timeliness, Hygiene, etc.?  Enter the percentage of time that Individual meets the Employer’s standards." sqref="J25">
      <formula1>$Q$1:$Q$13</formula1>
    </dataValidation>
    <dataValidation allowBlank="1" showInputMessage="1" showErrorMessage="1" promptTitle="Entry 6: Interventions" prompt="Green: Provide a detailed description of intervention(s) that the Job Coach used to address the barrier and summarize the effectiveness of the intervention(s)." sqref="N24"/>
    <dataValidation allowBlank="1" showInputMessage="1" showErrorMessage="1" promptTitle="Entry 6: Narrative" prompt="Green: Enter a summary of the contact or description of any areas that Individual had difficulties or did very well (behavior, job task quantity, or job task quality)." sqref="M24"/>
    <dataValidation type="list" allowBlank="1" showInputMessage="1" showErrorMessage="1" error="You must select an option from the drop-down list." promptTitle="Entry 6: Job Task Quantity" prompt="Green: Does the Individual meet the Employer's Expectations for job task quantity?  What percentage of time does the Individual meet the production standards of their co-workers in the same/similar position?" sqref="L24">
      <formula1>$Q$1:$Q$13</formula1>
    </dataValidation>
    <dataValidation type="list" allowBlank="1" showInputMessage="1" showErrorMessage="1" error="You must select an option from the drop-down list." promptTitle="Entry 6: Job Task Quality" prompt="Green: Does the Individual meet the Employer's Expectations for job task quality?  What percentage of time does the Individual meet the quality standards of their co-workers in the same/similar position?" sqref="K24">
      <formula1>$Q$1:$Q$13</formula1>
    </dataValidation>
    <dataValidation type="list" allowBlank="1" showInputMessage="1" showErrorMessage="1" error="You must select an option from the drop-down list." promptTitle="Entry 6: Behavioral Indicators" prompt="Green: Does the Individual meet the Employer's Expectations for Inter-Personal Skills, Communication, Timeliness, Hygiene, etc.?  Enter the percentage of time that Individual meets the Employer’s standards." sqref="J24">
      <formula1>$Q$1:$Q$13</formula1>
    </dataValidation>
    <dataValidation allowBlank="1" showInputMessage="1" showErrorMessage="1" promptTitle="Entry 5: nterventions" prompt="Green: Provide a detailed description of intervention(s) that the Job Coach used to address the barrier and summarize the effectiveness of the intervention(s)." sqref="N23"/>
    <dataValidation allowBlank="1" showInputMessage="1" showErrorMessage="1" promptTitle="Entry 5: Narrative" prompt="Green: Enter a summary of the contact or description of any areas that Individual had difficulties or did very well (behavior, job task quantity, or job task quality)." sqref="M23"/>
    <dataValidation type="list" allowBlank="1" showInputMessage="1" showErrorMessage="1" error="You must select an option from the drop-down list." promptTitle="Entry 5: Job Task Quantity" prompt="Green: Does the Individual meet the Employer's Expectations for job task quantity?  What percentage of time does the Individual meet the production standards of their co-workers in the same/similar position?" sqref="L23">
      <formula1>$Q$1:$Q$13</formula1>
    </dataValidation>
    <dataValidation type="list" allowBlank="1" showInputMessage="1" showErrorMessage="1" error="You must select an option from the drop-down list." promptTitle="Entry 5: Job Task Quality" prompt="Green: Does the Individual meet the Employer's Expectations for job task quality?  What percentage of time does the Individual meet the quality standards of their co-workers in the same/similar position?" sqref="K23">
      <formula1>$Q$1:$Q$13</formula1>
    </dataValidation>
    <dataValidation type="list" allowBlank="1" showInputMessage="1" showErrorMessage="1" error="You must select an option from the drop-down list." promptTitle="Entry 5: Behavioral Indicators" prompt="Green: Does the Individual meet the Employer's Expectations for Inter-Personal Skills, Communication, Timeliness, Hygiene, etc.?  Enter the percentage of time that Individual meets the Employer’s standards." sqref="J23">
      <formula1>$Q$1:$Q$13</formula1>
    </dataValidation>
    <dataValidation allowBlank="1" showInputMessage="1" showErrorMessage="1" promptTitle="Entry 4: Interventions" prompt="Green: Provide a detailed description of intervention(s) that the Job Coach used to address the barrier and summarize the effectiveness of the intervention(s)." sqref="N22"/>
    <dataValidation allowBlank="1" showInputMessage="1" showErrorMessage="1" promptTitle="Entry 4: Narrative" prompt="Green: Enter a summary of the contact or description of any areas that Individual had difficulties or did very well (behavior, job task quantity, or job task quality)." sqref="M22"/>
    <dataValidation type="list" allowBlank="1" showInputMessage="1" showErrorMessage="1" error="You must select an option from the drop-down list." promptTitle="Entry 4: Job Task Quantity" prompt="Green: Does the Individual meet the Employer's Expectations for job task quantity?  What percentage of time does the Individual meet the production standards of their co-workers in the same/similar position?" sqref="L22">
      <formula1>$Q$1:$Q$13</formula1>
    </dataValidation>
    <dataValidation type="list" allowBlank="1" showInputMessage="1" showErrorMessage="1" error="You must select an option from the drop-down list." promptTitle="Entry 4: Job Task Quality" prompt="Green: Does the Individual meet the Employer's Expectations for job task quality?  What percentage of time does the Individual meet the quality standards of their co-workers in the same/similar position?" sqref="K22">
      <formula1>$Q$1:$Q$13</formula1>
    </dataValidation>
    <dataValidation type="list" allowBlank="1" showInputMessage="1" showErrorMessage="1" error="You must select an option from the drop-down list." promptTitle="Entry 4: Behavioral Indicators" prompt="Green: Does the Individual meet the Employer's Expectations for Inter-Personal Skills, Communication, Timeliness, Hygiene, etc.?  Enter the percentage of time that Individual meets the Employer’s standards." sqref="J22">
      <formula1>$Q$1:$Q$13</formula1>
    </dataValidation>
    <dataValidation allowBlank="1" showInputMessage="1" showErrorMessage="1" promptTitle="Entry 3: Interventions" prompt="Green: Provide a detailed description of intervention(s) that the Job Coach used to address the barrier and summarize the effectiveness of the intervention(s)." sqref="N21"/>
    <dataValidation allowBlank="1" showInputMessage="1" showErrorMessage="1" promptTitle="Entry 3:Narrative" prompt="Green: Enter a summary of the contact or description of any areas that Individual had difficulties or did very well (behavior, job task quantity, or job task quality)." sqref="M21"/>
    <dataValidation type="list" allowBlank="1" showInputMessage="1" showErrorMessage="1" error="You must select an option from the drop-down list." promptTitle="Entry 3: Job Task Quantity" prompt="Green: Does the Individual meet the Employer's Expectations for job task quantity?  What percentage of time does the Individual meet the production standards of their co-workers in the same/similar position?" sqref="L21">
      <formula1>$Q$1:$Q$13</formula1>
    </dataValidation>
    <dataValidation type="list" allowBlank="1" showInputMessage="1" showErrorMessage="1" error="You must select an option from the drop-down list." promptTitle="Entry 3: Job Task Quality" prompt="Green: Does the Individual meet the Employer's Expectations for job task quality?  What percentage of time does the Individual meet the quality standards of their co-workers in the same/similar position?" sqref="K21">
      <formula1>$Q$1:$Q$13</formula1>
    </dataValidation>
    <dataValidation type="list" allowBlank="1" showInputMessage="1" showErrorMessage="1" error="You must select an option from the drop-down list." promptTitle="Entry 3: Behavioral Indicators" prompt="Green: Does the Individual meet the Employer's Expectations for Inter-Personal Skills, Communication, Timeliness, Hygiene, etc.?  Enter the percentage of time that Individual meets the Employer’s standards." sqref="J21">
      <formula1>$Q$1:$Q$13</formula1>
    </dataValidation>
    <dataValidation allowBlank="1" showInputMessage="1" showErrorMessage="1" promptTitle="Entry 2: Interventions" prompt="Green: Provide a detailed description of intervention(s) that the Job Coach used to address the barrier and summarize the effectiveness of the intervention(s)." sqref="N20"/>
    <dataValidation allowBlank="1" showInputMessage="1" showErrorMessage="1" promptTitle="Entry 2: Narrative" prompt="Green: Enter a summary of the contact or description of any areas that Individual had difficulties or did very well (behavior, job task quantity, or job task quality)." sqref="M20"/>
    <dataValidation type="list" allowBlank="1" showInputMessage="1" showErrorMessage="1" error="You must select an option from the drop-down list." promptTitle="Entry 2: Job Task Quantity" prompt="Green: Does the Individual meet the Employer's Expectations for job task quantity?  What percentage of time does the Individual meet the production standards of their co-workers in the same/similar position?" sqref="L20">
      <formula1>$Q$1:$Q$13</formula1>
    </dataValidation>
    <dataValidation type="list" allowBlank="1" showInputMessage="1" showErrorMessage="1" error="You must select an option from the drop-down list." promptTitle="Entry 2: Job Task Quality" prompt="Green: Does the Individual meet the Employer's Expectations for job task quality?  What percentage of time does the Individual meet the quality standards of their co-workers in the same/similar position?" sqref="K20">
      <formula1>$Q$1:$Q$13</formula1>
    </dataValidation>
    <dataValidation type="list" allowBlank="1" showInputMessage="1" showErrorMessage="1" error="You must select an option from the drop-down list." promptTitle="Entry 2: Behavioral Indicators" prompt="Green: Does the Individual meet the Employer's Expectations for Inter-Personal Skills, Communication, Timeliness, Hygiene, etc.?  Enter the percentage of time that Individual meets the Employer’s standards." sqref="J20">
      <formula1>$Q$1:$Q$13</formula1>
    </dataValidation>
    <dataValidation allowBlank="1" showInputMessage="1" showErrorMessage="1" promptTitle="Total VTS UOS" prompt="Non-Editable: Calculation" sqref="K69"/>
    <dataValidation type="whole" allowBlank="1" showInputMessage="1" showErrorMessage="1" error="Calculation: Non-Editable" promptTitle="Total OTJS UOS" prompt="Non-Editable: Calculation" sqref="F69">
      <formula1>0</formula1>
      <formula2>100000</formula2>
    </dataValidation>
    <dataValidation allowBlank="1" showInputMessage="1" showErrorMessage="1" promptTitle="Provider's Assessment Continued" prompt="Green: Enter a summary of the Provider's assessment of the Individual and recommendation for next steps , including any concerns or potential barriers to employment." sqref="M73"/>
    <dataValidation type="list" allowBlank="1" showInputMessage="1" showErrorMessage="1" error="You must select an option from the drop-down list." promptTitle="Entry 1: Contact Method" prompt="Green: Indicate the method of contact in this field, choices are: Email, In Person, Letter, Other, Remote, Service, Telephone, or Text." sqref="I19">
      <formula1>$U$1:$U$9</formula1>
    </dataValidation>
    <dataValidation allowBlank="1" showInputMessage="1" showErrorMessage="1" promptTitle="Entry 2: Staff Initials" prompt="Green: Enter the initials of the person(s) who provided the service in this field." sqref="H20"/>
    <dataValidation type="list" allowBlank="1" showInputMessage="1" showErrorMessage="1" error="You must select an option from the drop-down list." promptTitle="Entry 2: Contact Method" prompt="Green: Indicate the method of contact in this field, choices are: Email, In Person, Letter, Other, Remote, Service, Telephone, or Text." sqref="I20">
      <formula1>$U$1:$U$9</formula1>
    </dataValidation>
    <dataValidation allowBlank="1" showInputMessage="1" showErrorMessage="1" promptTitle="Entry 3: Staff Initials" prompt="Green: Enter the initials of the person(s) who provided the service in this field." sqref="H21"/>
    <dataValidation type="list" allowBlank="1" showInputMessage="1" showErrorMessage="1" error="You must select an option from the drop-down list." promptTitle="Entry 3: Contact Method" prompt="Green: Indicate the method of contact in this field, choices are: Email, In Person, Letter, Other, Remote, Service, Telephone, or Text." sqref="I21">
      <formula1>$U$1:$U$9</formula1>
    </dataValidation>
    <dataValidation type="list" allowBlank="1" showInputMessage="1" showErrorMessage="1" error="You must select an option from the drop-down list." promptTitle="Entry 4: Contact Method" prompt="Green: Indicate the method of contact in this field, choices are: Email, In Person, Letter, Other, Remote, Service, Telephone, or Text." sqref="I22">
      <formula1>$U$1:$U$9</formula1>
    </dataValidation>
    <dataValidation allowBlank="1" showInputMessage="1" showErrorMessage="1" promptTitle="Entry 4: Staff Initials" prompt="Green: Enter the initials of the person(s) who provided the service in this field." sqref="H22"/>
    <dataValidation allowBlank="1" showInputMessage="1" showErrorMessage="1" promptTitle="Entry 5: Staff Initials" prompt="Green: Enter the initials of the person(s) who provided the service in this field." sqref="H23"/>
    <dataValidation type="list" allowBlank="1" showInputMessage="1" showErrorMessage="1" error="You must select an option from the drop-down list." promptTitle="Entry 5: Contact Method" prompt="Green: Indicate the method of contact in this field, choices are: Email, In Person, Letter, Other, Remote, Service, Telephone, or Text." sqref="I23">
      <formula1>$U$1:$U$9</formula1>
    </dataValidation>
    <dataValidation allowBlank="1" showInputMessage="1" showErrorMessage="1" promptTitle="Entry 6: Staff Initials" prompt="Green: Enter the initials of the person(s) who provided the service in this field." sqref="H24"/>
    <dataValidation type="list" allowBlank="1" showInputMessage="1" showErrorMessage="1" error="You must select an option from the drop-down list." promptTitle="Entry 6: Contact Method" prompt="Green: Indicate the method of contact in this field, choices are: Email, In Person, Letter, Other, Remote, Service, Telephone, or Text." sqref="I24">
      <formula1>$U$1:$U$9</formula1>
    </dataValidation>
    <dataValidation allowBlank="1" showInputMessage="1" showErrorMessage="1" promptTitle="Entry 7: Staff Initials" prompt="Green: Enter the initials of the person(s) who provided the service in this field." sqref="H25"/>
    <dataValidation type="list" allowBlank="1" showInputMessage="1" showErrorMessage="1" error="You must select an option from the drop-down list." promptTitle="Entry 7: Contact Method" prompt="Green: Indicate the method of contact in this field, choices are: Email, In Person, Letter, Other, Remote, Service, Telephone, or Text." sqref="I25">
      <formula1>$U$1:$U$9</formula1>
    </dataValidation>
    <dataValidation allowBlank="1" showInputMessage="1" showErrorMessage="1" promptTitle="Entry 8: Staff Initials" prompt="Green: Enter the initials of the person(s) who provided the service in this field." sqref="H26"/>
    <dataValidation type="list" allowBlank="1" showInputMessage="1" showErrorMessage="1" error="You must select an option from the drop-down list." promptTitle="Entry 8: Contact Method" prompt="Green: Indicate the method of contact in this field, choices are: Email, In Person, Letter, Other, Remote, Service, Telephone, or Text." sqref="I26">
      <formula1>$U$1:$U$9</formula1>
    </dataValidation>
    <dataValidation type="list" allowBlank="1" showInputMessage="1" showErrorMessage="1" error="You must select an option from the drop-down list." promptTitle="Entry 9: Contact Method" prompt="Green: Indicate the method of contact in this field, choices are: Email, In Person, Letter, Other, Remote, Service, Telephone, or Text." sqref="I27">
      <formula1>$U$1:$U$9</formula1>
    </dataValidation>
    <dataValidation allowBlank="1" showInputMessage="1" showErrorMessage="1" promptTitle="Entry 9: Staff Initials" prompt="Green: Enter the initials of the person(s) who provided the service in this field." sqref="H27"/>
    <dataValidation allowBlank="1" showInputMessage="1" showErrorMessage="1" promptTitle="Entry 10: Staff Initials" prompt="Green: Enter the initials of the person(s) who provided the service in this field." sqref="H28"/>
    <dataValidation type="list" allowBlank="1" showInputMessage="1" showErrorMessage="1" error="You must select an option from the drop-down list." promptTitle="Entry 10: Contact Method" prompt="Green: Indicate the method of contact in this field, choices are: Email, In Person, Letter, Other, Remote, Service, Telephone, or Text." sqref="I28">
      <formula1>$U$1:$U$9</formula1>
    </dataValidation>
    <dataValidation type="list" allowBlank="1" showInputMessage="1" showErrorMessage="1" error="You must select an option from the drop-down list." promptTitle="Entry 11: Contact Method" prompt="Green: Indicate the method of contact in this field, choices are: Email, In Person, Letter, Other, Remote, Service, Telephone, or Text." sqref="I29">
      <formula1>$U$1:$U$9</formula1>
    </dataValidation>
    <dataValidation allowBlank="1" showInputMessage="1" showErrorMessage="1" promptTitle="Entry 11: Staff Initials" prompt="Green: Enter the initials of the person(s) who provided the service in this field." sqref="H29"/>
    <dataValidation allowBlank="1" showInputMessage="1" showErrorMessage="1" promptTitle="Entry 12: Staff Initials" prompt="Green: Enter the initials of the person(s) who provided the service in this field." sqref="H30"/>
    <dataValidation type="list" allowBlank="1" showInputMessage="1" showErrorMessage="1" error="You must select an option from the drop-down list." promptTitle="Entry 12: Contact Method" prompt="Green: Indicate the method of contact in this field, choices are: Email, In Person, Letter, Other, Remote, Service, Telephone, or Text." sqref="I30">
      <formula1>$U$1:$U$9</formula1>
    </dataValidation>
    <dataValidation type="list" allowBlank="1" showInputMessage="1" showErrorMessage="1" error="You must select an option from the drop-down list." promptTitle="Entry 13: Contact Method" prompt="Green: Indicate the method of contact in this field, choices are: Email, In Person, Letter, Other, Remote, Service, Telephone, or Text." sqref="I31">
      <formula1>$U$1:$U$9</formula1>
    </dataValidation>
    <dataValidation allowBlank="1" showInputMessage="1" showErrorMessage="1" promptTitle="Entry 13: Staff Initials" prompt="Green: Enter the initials of the person(s) who provided the service in this field." sqref="H31"/>
    <dataValidation allowBlank="1" showInputMessage="1" showErrorMessage="1" promptTitle="Entry 14: Staff Initials" prompt="Green: Enter the initials of the person(s) who provided the service in this field." sqref="H32"/>
    <dataValidation type="list" allowBlank="1" showInputMessage="1" showErrorMessage="1" error="You must select an option from the drop-down list." promptTitle="Entry 14: Contact Method" prompt="Green: Indicate the method of contact in this field, choices are: Email, In Person, Letter, Other, Remote, Service, Telephone, or Text." sqref="I32">
      <formula1>$U$1:$U$9</formula1>
    </dataValidation>
    <dataValidation allowBlank="1" showInputMessage="1" showErrorMessage="1" promptTitle="Entry 15: Staff Initials" prompt="Green: Enter the initials of the person(s) who provided the service in this field." sqref="H33"/>
    <dataValidation type="list" allowBlank="1" showInputMessage="1" showErrorMessage="1" error="You must select an option from the drop-down list." promptTitle="Entry 15: Contact Method" prompt="Green: Indicate the method of contact in this field, choices are: Email, In Person, Letter, Other, Remote, Service, Telephone, or Text." sqref="I33">
      <formula1>$U$1:$U$9</formula1>
    </dataValidation>
    <dataValidation allowBlank="1" showInputMessage="1" showErrorMessage="1" promptTitle="Entry 16: Staff Initials" prompt="Green: Enter the initials of the person(s) who provided the service in this field." sqref="H34"/>
    <dataValidation type="list" allowBlank="1" showInputMessage="1" showErrorMessage="1" error="You must select an option from the drop-down list." promptTitle="Entry16: Contact Method" prompt="Green: Indicate the method of contact in this field, choices are: Email, In Person, Letter, Other, Remote, Service, Telephone, or Text." sqref="I34">
      <formula1>$U$1:$U$9</formula1>
    </dataValidation>
    <dataValidation allowBlank="1" showInputMessage="1" showErrorMessage="1" promptTitle="Entry 17: Staff Initials" prompt="Green: Enter the initials of the person(s) who provided the service in this field." sqref="H35"/>
    <dataValidation type="list" allowBlank="1" showInputMessage="1" showErrorMessage="1" error="You must select an option from the drop-down list." promptTitle="Entry 17: Contact Method" prompt="Green: Indicate the method of contact in this field, choices are: Email, In Person, Letter, Other, Remote, Service, Telephone, or Text." sqref="I35">
      <formula1>$U$1:$U$9</formula1>
    </dataValidation>
    <dataValidation allowBlank="1" showInputMessage="1" showErrorMessage="1" promptTitle="Entry 18: Staff Initials" prompt="Green: Enter the initials of the person(s) who provided the service in this field." sqref="H36"/>
    <dataValidation type="list" allowBlank="1" showInputMessage="1" showErrorMessage="1" error="You must select an option from the drop-down list." promptTitle="Entry 18: Contact Method" prompt="Green: Indicate the method of contact in this field, choices are: Email, In Person, Letter, Other, Remote, Service, Telephone, or Text." sqref="I36">
      <formula1>$U$1:$U$9</formula1>
    </dataValidation>
    <dataValidation allowBlank="1" showInputMessage="1" showErrorMessage="1" promptTitle="Entry 19: Staff Initials" prompt="Green: Enter the initials of the person(s) who provided the service in this field." sqref="H37"/>
    <dataValidation type="list" allowBlank="1" showInputMessage="1" showErrorMessage="1" error="You must select an option from the drop-down list." promptTitle="Entry 19: Contact Method" prompt="Green: Indicate the method of contact in this field, choices are: Email, In Person, Letter, Other, Remote, Service, Telephone, or Text." sqref="I37">
      <formula1>$U$1:$U$9</formula1>
    </dataValidation>
    <dataValidation allowBlank="1" showInputMessage="1" showErrorMessage="1" promptTitle="Entry 20: Staff Initials" prompt="Green: Enter the initials of the person(s) who provided the service in this field." sqref="H38"/>
    <dataValidation type="list" allowBlank="1" showInputMessage="1" showErrorMessage="1" error="You must select an option from the drop-down list." promptTitle="Entry 20: Contact Method" prompt="Green: Indicate the method of contact in this field, choices are: Email, In Person, Letter, Other, Remote, Service, Telephone, or Text." sqref="I38">
      <formula1>$U$1:$U$9</formula1>
    </dataValidation>
    <dataValidation allowBlank="1" showInputMessage="1" showErrorMessage="1" promptTitle="Entry 21: Staff Initials" prompt="Green: Enter the initials of the person(s) who provided the service in this field." sqref="H39"/>
    <dataValidation type="list" allowBlank="1" showInputMessage="1" showErrorMessage="1" error="You must select an option from the drop-down list." promptTitle="Entry 21: Contact Method" prompt="Green: Indicate the method of contact in this field, choices are: Email, In Person, Letter, Other, Remote, Service, Telephone, or Text." sqref="I39">
      <formula1>$U$1:$U$9</formula1>
    </dataValidation>
    <dataValidation allowBlank="1" showInputMessage="1" showErrorMessage="1" promptTitle="Entry 22: Staff Initials" prompt="Green: Enter the initials of the person(s) who provided the service in this field." sqref="H40"/>
    <dataValidation type="list" allowBlank="1" showInputMessage="1" showErrorMessage="1" error="You must select an option from the drop-down list." promptTitle="Entry 22: Contact Method" prompt="Green: Indicate the method of contact in this field, choices are: Email, In Person, Letter, Other, Remote, Service, Telephone, or Text." sqref="I40">
      <formula1>$U$1:$U$9</formula1>
    </dataValidation>
    <dataValidation allowBlank="1" showInputMessage="1" showErrorMessage="1" promptTitle="Entry 23: Staff Initials" prompt="Green: Enter the initials of the person(s) who provided the service in this field." sqref="H41"/>
    <dataValidation type="list" allowBlank="1" showInputMessage="1" showErrorMessage="1" error="You must select an option from the drop-down list." promptTitle="Entry 23: Contact Method" prompt="Green: Indicate the method of contact in this field, choices are: Email, In Person, Letter, Other, Remote, Service, Telephone, or Text." sqref="I41">
      <formula1>$U$1:$U$9</formula1>
    </dataValidation>
    <dataValidation allowBlank="1" showInputMessage="1" showErrorMessage="1" promptTitle="Entry 24: Staff Initials" prompt="Green: Enter the initials of the person(s) who provided the service in this field." sqref="H42"/>
    <dataValidation type="list" allowBlank="1" showInputMessage="1" showErrorMessage="1" error="You must select an option from the drop-down list." promptTitle="Entry 24: Contact Method" prompt="Green: Indicate the method of contact in this field, choices are: Email, In Person, Letter, Other, Remote, Service, Telephone, or Text." sqref="I42">
      <formula1>$U$1:$U$9</formula1>
    </dataValidation>
    <dataValidation allowBlank="1" showInputMessage="1" showErrorMessage="1" promptTitle="Entry 25: Staff Initials" prompt="Green: Enter the initials of the person(s) who provided the service in this field." sqref="H43"/>
    <dataValidation type="list" allowBlank="1" showInputMessage="1" showErrorMessage="1" error="You must select an option from the drop-down list." promptTitle="Entry 25: Contact Method" prompt="Green: Indicate the method of contact in this field, choices are: Email, In Person, Letter, Other, Remote, Service, Telephone, or Text." sqref="I43">
      <formula1>$U$1:$U$9</formula1>
    </dataValidation>
    <dataValidation allowBlank="1" showInputMessage="1" showErrorMessage="1" promptTitle="Entry 26: Staff Initials" prompt="Green: Enter the initials of the person(s) who provided the service in this field." sqref="H44"/>
    <dataValidation type="list" allowBlank="1" showInputMessage="1" showErrorMessage="1" error="You must select an option from the drop-down list." promptTitle="Entry 26: Contact Method" prompt="Green: Indicate the method of contact in this field, choices are: Email, In Person, Letter, Other, Remote, Service, Telephone, or Text." sqref="I44">
      <formula1>$U$1:$U$9</formula1>
    </dataValidation>
    <dataValidation allowBlank="1" showInputMessage="1" showErrorMessage="1" promptTitle="Entry 27: Staff Initials" prompt="Green: Enter the initials of the person(s) who provided the service in this field." sqref="H45"/>
    <dataValidation type="list" allowBlank="1" showInputMessage="1" showErrorMessage="1" error="You must select an option from the drop-down list." promptTitle="Entry 27: Contact Method" prompt="Green: Indicate the method of contact in this field, choices are: Email, In Person, Letter, Other, Remote, Service, Telephone, or Text." sqref="I45">
      <formula1>$U$1:$U$9</formula1>
    </dataValidation>
    <dataValidation allowBlank="1" showInputMessage="1" showErrorMessage="1" promptTitle="Entry 28: Staff Initials" prompt="Green: Enter the initials of the person(s) who provided the service in this field." sqref="H46"/>
    <dataValidation type="list" allowBlank="1" showInputMessage="1" showErrorMessage="1" error="You must select an option from the drop-down list." promptTitle="Entry 28: Contact Method" prompt="Green: Indicate the method of contact in this field, choices are: Email, In Person, Letter, Other, Remote, Service, Telephone, or Text." sqref="I46">
      <formula1>$U$1:$U$9</formula1>
    </dataValidation>
    <dataValidation allowBlank="1" showInputMessage="1" showErrorMessage="1" promptTitle="Entry 29: Staff Initials" prompt="Green: Enter the initials of the person(s) who provided the service in this field." sqref="H47"/>
    <dataValidation type="list" allowBlank="1" showInputMessage="1" showErrorMessage="1" error="You must select an option from the drop-down list." promptTitle="Entry 29: Contact Method" prompt="Green: Indicate the method of contact in this field, choices are: Email, In Person, Letter, Other, Remote, Service, Telephone, or Text." sqref="I47">
      <formula1>$U$1:$U$9</formula1>
    </dataValidation>
    <dataValidation allowBlank="1" showInputMessage="1" showErrorMessage="1" promptTitle="Entry 30: Staff Initials" prompt="Green: Enter the initials of the person(s) who provided the service in this field." sqref="H48"/>
    <dataValidation type="list" allowBlank="1" showInputMessage="1" showErrorMessage="1" error="You must select an option from the drop-down list." promptTitle="Entry 30: Contact Method" prompt="Green: Indicate the method of contact in this field, choices are: Email, In Person, Letter, Other, Remote, Service, Telephone, or Text." sqref="I48">
      <formula1>$U$1:$U$9</formula1>
    </dataValidation>
    <dataValidation allowBlank="1" showInputMessage="1" showErrorMessage="1" promptTitle="Entry 31: Staff Initials" prompt="Green: Enter the initials of the person(s) who provided the service in this field." sqref="H49"/>
    <dataValidation type="list" allowBlank="1" showInputMessage="1" showErrorMessage="1" error="You must select an option from the drop-down list." promptTitle="Entry 31: Contact Method" prompt="Green: Indicate the method of contact in this field, choices are: Email, In Person, Letter, Other, Remote, Service, Telephone, or Text." sqref="I49">
      <formula1>$U$1:$U$9</formula1>
    </dataValidation>
    <dataValidation allowBlank="1" showInputMessage="1" showErrorMessage="1" promptTitle="Entry 32: Staff Initials" prompt="Green: Enter the initials of the person(s) who provided the service in this field." sqref="H50"/>
    <dataValidation type="list" allowBlank="1" showInputMessage="1" showErrorMessage="1" error="You must select an option from the drop-down list." promptTitle="Entry 32: Contact Method" prompt="Green: Indicate the method of contact in this field, choices are: Email, In Person, Letter, Other, Remote, Service, Telephone, or Text." sqref="I50">
      <formula1>$U$1:$U$9</formula1>
    </dataValidation>
    <dataValidation allowBlank="1" showInputMessage="1" showErrorMessage="1" promptTitle="Entry 33: Staff Initials" prompt="Green: Enter the initials of the person(s) who provided the service in this field." sqref="H51"/>
    <dataValidation type="list" allowBlank="1" showInputMessage="1" showErrorMessage="1" error="You must select an option from the drop-down list." promptTitle="Entry 33: Contact Method" prompt="Green: Indicate the method of contact in this field, choices are: Email, In Person, Letter, Other, Remote, Service, Telephone, or Text." sqref="I51">
      <formula1>$U$1:$U$9</formula1>
    </dataValidation>
    <dataValidation allowBlank="1" showInputMessage="1" showErrorMessage="1" promptTitle="Entry 34: Staff Initials" prompt="Green: Enter the initials of the person(s) who provided the service in this field." sqref="H52"/>
    <dataValidation type="list" allowBlank="1" showInputMessage="1" showErrorMessage="1" error="You must select an option from the drop-down list." promptTitle="Entry 34: Contact Method" prompt="Green: Indicate the method of contact in this field, choices are: Email, In Person, Letter, Other, Remote, Service, Telephone, or Text." sqref="I52">
      <formula1>$U$1:$U$9</formula1>
    </dataValidation>
    <dataValidation allowBlank="1" showInputMessage="1" showErrorMessage="1" promptTitle="Entry 35: Staff Initials" prompt="Green: Enter the initials of the person(s) who provided the service in this field." sqref="H53"/>
    <dataValidation type="list" allowBlank="1" showInputMessage="1" showErrorMessage="1" error="You must select an option from the drop-down list." promptTitle="Entry 35: Contact Method" prompt="Green: Indicate the method of contact in this field, choices are: Email, In Person, Letter, Other, Remote, Service, Telephone, or Text." sqref="I53">
      <formula1>$U$1:$U$9</formula1>
    </dataValidation>
    <dataValidation allowBlank="1" showInputMessage="1" showErrorMessage="1" promptTitle="Entry 36: Staff Initials" prompt="Green: Enter the initials of the person(s) who provided the service in this field." sqref="H54"/>
    <dataValidation type="list" allowBlank="1" showInputMessage="1" showErrorMessage="1" error="You must select an option from the drop-down list." promptTitle="Entry 36: Contact Method" prompt="Green: Indicate the method of contact in this field, choices are: Email, In Person, Letter, Other, Remote, Service, Telephone, or Text." sqref="I54">
      <formula1>$U$1:$U$9</formula1>
    </dataValidation>
    <dataValidation type="list" allowBlank="1" showInputMessage="1" showErrorMessage="1" error="You must select an option from the drop-down list." promptTitle="Entry 37: Contact Method" prompt="Green: Indicate the method of contact in this field, choices are: Email, In Person, Letter, Other, Remote, Service, Telephone, or Text." sqref="I55">
      <formula1>$U$1:$U$9</formula1>
    </dataValidation>
    <dataValidation allowBlank="1" showInputMessage="1" showErrorMessage="1" promptTitle="Entry 37: Staff Initials" prompt="Green: Enter the initials of the person(s) who provided the service in this field." sqref="H55"/>
    <dataValidation allowBlank="1" showInputMessage="1" showErrorMessage="1" promptTitle="Entry 38: Staff Initials" prompt="Green: Enter the initials of the person(s) who provided the service in this field." sqref="H56"/>
    <dataValidation type="list" allowBlank="1" showInputMessage="1" showErrorMessage="1" error="You must select an option from the drop-down list." promptTitle="Entry 38: Contact Method" prompt="Green: Indicate the method of contact in this field, choices are: Email, In Person, Letter, Other, Remote, Service, Telephone, or Text." sqref="I56">
      <formula1>$U$1:$U$9</formula1>
    </dataValidation>
    <dataValidation type="list" allowBlank="1" showInputMessage="1" showErrorMessage="1" error="You must select an option from the drop-down list." promptTitle="Entry 39: Contact Method" prompt="Green: Indicate the method of contact in this field, choices are: Email, In Person, Letter, Other, Remote, Service, Telephone, or Text." sqref="I57">
      <formula1>$U$1:$U$9</formula1>
    </dataValidation>
    <dataValidation allowBlank="1" showInputMessage="1" showErrorMessage="1" promptTitle="Entry 39: Staff Initials" prompt="Green: Enter the initials of the person(s) who provided the service in this field." sqref="H57"/>
    <dataValidation allowBlank="1" showInputMessage="1" showErrorMessage="1" promptTitle="Entry 40: Staff Initials" prompt="Green: Enter the initials of the person(s) who provided the service in this field." sqref="H58"/>
    <dataValidation type="list" allowBlank="1" showInputMessage="1" showErrorMessage="1" error="You must select an option from the drop-down list." promptTitle="Entry 40: Contact Method" prompt="Green: Indicate the method of contact in this field, choices are: Email, In Person, Letter, Other, Remote, Service, Telephone, or Text." sqref="I58">
      <formula1>$U$1:$U$9</formula1>
    </dataValidation>
    <dataValidation allowBlank="1" showInputMessage="1" showErrorMessage="1" promptTitle="Entry 41: Staff Initials" prompt="Green: Enter the initials of the person(s) who provided the service in this field." sqref="H59"/>
    <dataValidation type="list" allowBlank="1" showInputMessage="1" showErrorMessage="1" error="You must select an option from the drop-down list." promptTitle="Entry 41: Contact Method" prompt="Green: Indicate the method of contact in this field, choices are: Email, In Person, Letter, Other, Remote, Service, Telephone, or Text." sqref="I59">
      <formula1>$U$1:$U$9</formula1>
    </dataValidation>
    <dataValidation type="list" allowBlank="1" showInputMessage="1" showErrorMessage="1" error="You must select an option from the drop-down list." promptTitle="Entry 42: Contact Method" prompt="Green: Indicate the method of contact in this field, choices are: Email, In Person, Letter, Other, Remote, Service, Telephone, or Text." sqref="I60">
      <formula1>$U$1:$U$9</formula1>
    </dataValidation>
    <dataValidation allowBlank="1" showInputMessage="1" showErrorMessage="1" promptTitle="Entry 42: Staff Initials" prompt="Green: Enter the initials of the person(s) who provided the service in this field." sqref="H60"/>
    <dataValidation allowBlank="1" showInputMessage="1" showErrorMessage="1" promptTitle="Entry 43: Staff Initials" prompt="Green: Enter the initials of the person(s) who provided the service in this field." sqref="H61"/>
    <dataValidation type="list" allowBlank="1" showInputMessage="1" showErrorMessage="1" error="You must select an option from the drop-down list." promptTitle="Entry 43: Contact Method" prompt="Green: Indicate the method of contact in this field, choices are: Email, In Person, Letter, Other, Remote, Service, Telephone, or Text." sqref="I61">
      <formula1>$U$1:$U$9</formula1>
    </dataValidation>
    <dataValidation type="list" allowBlank="1" showInputMessage="1" showErrorMessage="1" error="You must select an option from the drop-down list." promptTitle="Entry 44: Contact Method" prompt="Green: Indicate the method of contact in this field, choices are: Email, In Person, Letter, Other, Remote, Service, Telephone, or Text." sqref="I62">
      <formula1>$U$1:$U$9</formula1>
    </dataValidation>
    <dataValidation allowBlank="1" showInputMessage="1" showErrorMessage="1" promptTitle="Entry 44: Staff Initials" prompt="Green: Enter the initials of the person(s) who provided the service in this field." sqref="H62"/>
    <dataValidation allowBlank="1" showInputMessage="1" showErrorMessage="1" promptTitle="Entry 45: Staff Initials" prompt="Green: Enter the initials of the person(s) who provided the service in this field." sqref="H63"/>
    <dataValidation type="list" allowBlank="1" showInputMessage="1" showErrorMessage="1" error="You must select an option from the drop-down list." promptTitle="Entry 45: Contact Method" prompt="Green: Indicate the method of contact in this field, choices are: Email, In Person, Letter, Other, Remote, Service, Telephone, or Text." sqref="I63">
      <formula1>$U$1:$U$9</formula1>
    </dataValidation>
    <dataValidation allowBlank="1" showInputMessage="1" showErrorMessage="1" promptTitle="Entry 46: Staff Initials" prompt="Green: Enter the initials of the person(s) who provided the service in this field." sqref="H64"/>
    <dataValidation type="list" allowBlank="1" showInputMessage="1" showErrorMessage="1" error="You must select an option from the drop-down list." promptTitle="Entry 46: Contact Method" prompt="Green: Indicate the method of contact in this field, choices are: Email, In Person, Letter, Other, Remote, Service, Telephone, or Text." sqref="I64">
      <formula1>$U$1:$U$9</formula1>
    </dataValidation>
    <dataValidation type="list" allowBlank="1" showInputMessage="1" showErrorMessage="1" error="You must select an option from the drop-down list." promptTitle="Entry 47: Contact Method" prompt="Green: Indicate the method of contact in this field, choices are: Email, In Person, Letter, Other, Remote, Service, Telephone, or Text." sqref="I65">
      <formula1>$U$1:$U$9</formula1>
    </dataValidation>
    <dataValidation allowBlank="1" showInputMessage="1" showErrorMessage="1" promptTitle="Entry 47: Staff Initials" prompt="Green: Enter the initials of the person(s) who provided the service in this field." sqref="H65"/>
    <dataValidation allowBlank="1" showInputMessage="1" showErrorMessage="1" promptTitle="Entry 48: Staff Initials" prompt="Green: Enter the initials of the person(s) who provided the service in this field." sqref="H66"/>
    <dataValidation type="list" allowBlank="1" showInputMessage="1" showErrorMessage="1" error="You must select an option from the drop-down list." promptTitle="Entry 48: Contact Method" prompt="Green: Indicate the method of contact in this field, choices are: Email, In Person, Letter, Other, Remote, Service, Telephone, or Text." sqref="I66">
      <formula1>$U$1:$U$9</formula1>
    </dataValidation>
    <dataValidation type="list" allowBlank="1" showInputMessage="1" showErrorMessage="1" error="You must select an option from the drop-down list." promptTitle="Entry 49: Contact Method" prompt="Green: Indicate the method of contact in this field, choices are: Email, In Person, Letter, Other, Remote, Service, Telephone, or Text." sqref="I67">
      <formula1>$U$1:$U$9</formula1>
    </dataValidation>
    <dataValidation allowBlank="1" showInputMessage="1" showErrorMessage="1" promptTitle="Entry 49: Staff Initials" prompt="Green: Enter the initials of the person(s) who provided the service in this field." sqref="H67"/>
    <dataValidation allowBlank="1" showInputMessage="1" showErrorMessage="1" promptTitle="Entry 50: Staff Initials" prompt="Green: Enter the initials of the person(s) who provided the service in this field." sqref="H68"/>
    <dataValidation type="list" allowBlank="1" showInputMessage="1" showErrorMessage="1" error="You must select an option from the drop-down list." promptTitle="Entry 50: Contact Method" prompt="Green: Indicate the method of contact in this field, choices are: Email, In Person, Letter, Other, Remote, Service, Telephone, or Text." sqref="I68">
      <formula1>$U$1:$U$9</formula1>
    </dataValidation>
    <dataValidation type="time" allowBlank="1" showInputMessage="1" showErrorMessage="1" error="Must be formatted as time, either 1:30 PM or 13:30." promptTitle="Entry 1: End Time" prompt="Green: Enter the end time of the service." sqref="C19 C68">
      <formula1>0</formula1>
      <formula2>0.999988425925926</formula2>
    </dataValidation>
    <dataValidation type="time" allowBlank="1" showInputMessage="1" showErrorMessage="1" error="Must be formatted as time, either 1:30 PM or 13:30." promptTitle="Entry 1: Start Time" prompt="Green: Enter the start time of the service." sqref="B19 B68">
      <formula1>0</formula1>
      <formula2>0.999988425925926</formula2>
    </dataValidation>
    <dataValidation type="list" allowBlank="1" showInputMessage="1" showErrorMessage="1" error="You must select an option from the drop-down list." promptTitle="Entry 1: Service Area Modifier" prompt="Green: Select 1, 2, or 3 if the case qualifies for the Service Area Modifier (SAM), other leave the field NA." sqref="G19">
      <formula1>$S$1:$S$4</formula1>
    </dataValidation>
    <dataValidation type="whole" allowBlank="1" showInputMessage="1" showErrorMessage="1" error="Non-Editable: Calculation" promptTitle="Entry 1: UOS" prompt="Non-Editable: Calculation" sqref="F19">
      <formula1>0</formula1>
      <formula2>100000</formula2>
    </dataValidation>
    <dataValidation type="date" allowBlank="1" showInputMessage="1" showErrorMessage="1" error="Must be in MM/DD/YY format." promptTitle="Entry 2: Date" prompt="Green: Date of Service (MM/DD/YY)." sqref="A20">
      <formula1>44470</formula1>
      <formula2>48121</formula2>
    </dataValidation>
    <dataValidation type="time" allowBlank="1" showInputMessage="1" showErrorMessage="1" error="Must be formatted as time, either 1:30 PM or 13:30." promptTitle="Entry 2: Start Time" prompt="Green: Enter the start time of the service." sqref="B20">
      <formula1>0</formula1>
      <formula2>0.999988425925926</formula2>
    </dataValidation>
    <dataValidation type="time" allowBlank="1" showInputMessage="1" showErrorMessage="1" error="Must be formatted as time, either 1:30 PM or 13:30." promptTitle="Entry 2: End Time" prompt="Green: Enter the end time of the service." sqref="C20">
      <formula1>0</formula1>
      <formula2>0.999988425925926</formula2>
    </dataValidation>
    <dataValidation type="whole" allowBlank="1" showInputMessage="1" showErrorMessage="1" error="Non-Editable: Calculation" promptTitle="Entry 2: UOS" prompt="Non-Editable: Calculation" sqref="F20">
      <formula1>0</formula1>
      <formula2>100000</formula2>
    </dataValidation>
    <dataValidation type="list" allowBlank="1" showInputMessage="1" showErrorMessage="1" error="You must select an option from the drop-down list." promptTitle="Entry 2: Service Area Modifier" prompt="Green: Select 1, 2, or 3 if the case qualifies for the Service Area Modifier (SAM), other leave the field NA." sqref="G20">
      <formula1>$S$1:$S$4</formula1>
    </dataValidation>
    <dataValidation type="date" allowBlank="1" showInputMessage="1" showErrorMessage="1" error="Must be in MM/DD/YY format." promptTitle="Entry 3: Date" prompt="Green: Date of Service (MM/DD/YY)." sqref="A21">
      <formula1>44470</formula1>
      <formula2>48121</formula2>
    </dataValidation>
    <dataValidation type="time" allowBlank="1" showInputMessage="1" showErrorMessage="1" error="Must be formatted as time, either 1:30 PM or 13:30." promptTitle="Entry 3: Start Time" prompt="Green: Enter the start time of the service." sqref="B21">
      <formula1>0</formula1>
      <formula2>0.999988425925926</formula2>
    </dataValidation>
    <dataValidation type="time" allowBlank="1" showInputMessage="1" showErrorMessage="1" error="Must be formatted as time, either 1:30 PM or 13:30." promptTitle="Entry 3: End Time" prompt="Green: Enter the end time of the service." sqref="C21">
      <formula1>0</formula1>
      <formula2>0.999988425925926</formula2>
    </dataValidation>
    <dataValidation type="whole" allowBlank="1" showInputMessage="1" showErrorMessage="1" error="Non-Editable: Calculation" promptTitle="Entry 3: UOS" prompt="Non-Editable: Calculation" sqref="F21">
      <formula1>0</formula1>
      <formula2>100000</formula2>
    </dataValidation>
    <dataValidation type="list" allowBlank="1" showInputMessage="1" showErrorMessage="1" error="You must select an option from the drop-down list." promptTitle="Entry 3: Service Area Modifier" prompt="Green: Select 1, 2, or 3 if the case qualifies for the Service Area Modifier (SAM), other leave the field NA." sqref="G21">
      <formula1>$S$1:$S$4</formula1>
    </dataValidation>
    <dataValidation type="list" allowBlank="1" showInputMessage="1" showErrorMessage="1" error="You must select an option from the drop-down list." promptTitle="Entry 4: Service Area Modifier" prompt="Green: Select 1, 2, or 3 if the case qualifies for the Service Area Modifier (SAM), other leave the field NA." sqref="G22">
      <formula1>$S$1:$S$4</formula1>
    </dataValidation>
    <dataValidation type="whole" allowBlank="1" showInputMessage="1" showErrorMessage="1" error="Non-Editable: Calculation" promptTitle="Entry 4: UOS" prompt="Non-Editable: Calculation" sqref="F22">
      <formula1>0</formula1>
      <formula2>100000</formula2>
    </dataValidation>
    <dataValidation type="time" allowBlank="1" showInputMessage="1" showErrorMessage="1" error="Must be formatted as time, either 1:30 PM or 13:30." promptTitle="Entry 4: End Time" prompt="Green: Enter the end time of the service." sqref="C22">
      <formula1>0</formula1>
      <formula2>0.999988425925926</formula2>
    </dataValidation>
    <dataValidation type="time" allowBlank="1" showInputMessage="1" showErrorMessage="1" error="Must be formatted as time, either 1:30 PM or 13:30." promptTitle="Entry 4: Start Time" prompt="Green: Enter the start time of the service." sqref="B22">
      <formula1>0</formula1>
      <formula2>0.999988425925926</formula2>
    </dataValidation>
    <dataValidation type="date" allowBlank="1" showInputMessage="1" showErrorMessage="1" error="Must be in MM/DD/YY format." promptTitle="Entry 4: Date" prompt="Green: Date of Service (MM/DD/YY)." sqref="A22">
      <formula1>44470</formula1>
      <formula2>48121</formula2>
    </dataValidation>
    <dataValidation type="date" allowBlank="1" showInputMessage="1" showErrorMessage="1" error="Must be in MM/DD/YY format." promptTitle="Entry 5: Date" prompt="Green: Date of Service (MM/DD/YY)." sqref="A23">
      <formula1>44470</formula1>
      <formula2>48121</formula2>
    </dataValidation>
    <dataValidation type="time" allowBlank="1" showInputMessage="1" showErrorMessage="1" error="Must be formatted as time, either 1:30 PM or 13:30." promptTitle="Entry 5: Start Time" prompt="Green: Enter the start time of the service." sqref="B23">
      <formula1>0</formula1>
      <formula2>0.999988425925926</formula2>
    </dataValidation>
    <dataValidation type="time" allowBlank="1" showInputMessage="1" showErrorMessage="1" error="Must be formatted as time, either 1:30 PM or 13:30." promptTitle="Entry 5: End Time" prompt="Green: Enter the end time of the service." sqref="C23">
      <formula1>0</formula1>
      <formula2>0.999988425925926</formula2>
    </dataValidation>
    <dataValidation type="list" allowBlank="1" showInputMessage="1" showErrorMessage="1" error="You must select an option from the drop-down list." promptTitle="Entry 5: Service Area Modifier" prompt="Green: Select 1, 2, or 3 if the case qualifies for the Service Area Modifier (SAM), other leave the field NA." sqref="G23">
      <formula1>$S$1:$S$4</formula1>
    </dataValidation>
    <dataValidation type="date" allowBlank="1" showInputMessage="1" showErrorMessage="1" error="Must be in MM/DD/YY format." promptTitle="Entry 6: Date" prompt="Green: Date of Service (MM/DD/YY)." sqref="A24">
      <formula1>44470</formula1>
      <formula2>48121</formula2>
    </dataValidation>
    <dataValidation type="time" allowBlank="1" showInputMessage="1" showErrorMessage="1" error="Must be formatted as time, either 1:30 PM or 13:30." promptTitle="Entry 6: Start Time" prompt="Green: Enter the start time of the service." sqref="B24">
      <formula1>0</formula1>
      <formula2>0.999988425925926</formula2>
    </dataValidation>
    <dataValidation type="time" allowBlank="1" showInputMessage="1" showErrorMessage="1" error="Must be formatted as time, either 1:30 PM or 13:30." promptTitle="Entry 6: End Time" prompt="Green: Enter the end time of the service." sqref="C24">
      <formula1>0</formula1>
      <formula2>0.999988425925926</formula2>
    </dataValidation>
    <dataValidation type="list" allowBlank="1" showInputMessage="1" showErrorMessage="1" error="You must select an option from the drop-down list." promptTitle="Entry 6: Service Area Modifier" prompt="Green: Select 1, 2, or 3 if the case qualifies for the Service Area Modifier (SAM), other leave the field NA." sqref="G24">
      <formula1>$S$1:$S$4</formula1>
    </dataValidation>
    <dataValidation type="date" allowBlank="1" showInputMessage="1" showErrorMessage="1" error="Must be in MM/DD/YY format." promptTitle="Entry 7: Date" prompt="Green: Date of Service (MM/DD/YY)." sqref="A25">
      <formula1>44470</formula1>
      <formula2>48121</formula2>
    </dataValidation>
    <dataValidation type="time" allowBlank="1" showInputMessage="1" showErrorMessage="1" error="Must be formatted as time, either 1:30 PM or 13:30." promptTitle="Entry 7: Start Time" prompt="Green: Enter the start time of the service." sqref="B25">
      <formula1>0</formula1>
      <formula2>0.999988425925926</formula2>
    </dataValidation>
    <dataValidation type="time" allowBlank="1" showInputMessage="1" showErrorMessage="1" error="Must be formatted as time, either 1:30 PM or 13:30." promptTitle="Entry 7: End Time" prompt="Green: Enter the end time of the service." sqref="C25">
      <formula1>0</formula1>
      <formula2>0.999988425925926</formula2>
    </dataValidation>
    <dataValidation type="list" allowBlank="1" showInputMessage="1" showErrorMessage="1" error="You must select an option from the drop-down list." promptTitle="Entry 7: Service Area Modifier" prompt="Green: Select 1, 2, or 3 if the case qualifies for the Service Area Modifier (SAM), other leave the field NA." sqref="G25">
      <formula1>$S$1:$S$4</formula1>
    </dataValidation>
    <dataValidation type="time" allowBlank="1" showInputMessage="1" showErrorMessage="1" error="Must be formatted as time, either 1:30 PM or 13:30." promptTitle="Entry 8: Start Time" prompt="Green: Enter the start time of the service." sqref="B26">
      <formula1>0</formula1>
      <formula2>0.999988425925926</formula2>
    </dataValidation>
    <dataValidation type="time" allowBlank="1" showInputMessage="1" showErrorMessage="1" error="Must be formatted as time, either 1:30 PM or 13:30." promptTitle="Entry 8: End Time" prompt="Green: Enter the end time of the service." sqref="C26">
      <formula1>0</formula1>
      <formula2>0.999988425925926</formula2>
    </dataValidation>
    <dataValidation type="list" allowBlank="1" showInputMessage="1" showErrorMessage="1" error="You must select an option from the drop-down list." promptTitle="Entry 8: Service Area Modifier" prompt="Green: Select 1, 2, or 3 if the case qualifies for the Service Area Modifier (SAM), other leave the field NA." sqref="G26">
      <formula1>$S$1:$S$4</formula1>
    </dataValidation>
    <dataValidation type="list" allowBlank="1" showInputMessage="1" showErrorMessage="1" error="You must select an option from the drop-down list." promptTitle="Entry 9: Service Area Modifier" prompt="Green: Select 1, 2, or 3 if the case qualifies for the Service Area Modifier (SAM), other leave the field NA." sqref="G27">
      <formula1>$S$1:$S$4</formula1>
    </dataValidation>
    <dataValidation type="time" allowBlank="1" showInputMessage="1" showErrorMessage="1" error="Must be formatted as time, either 1:30 PM or 13:30." promptTitle="Entry 9: End Time" prompt="Green: Enter the end time of the service." sqref="C27">
      <formula1>0</formula1>
      <formula2>0.999988425925926</formula2>
    </dataValidation>
    <dataValidation type="time" allowBlank="1" showInputMessage="1" showErrorMessage="1" error="Must be formatted as time, either 1:30 PM or 13:30." promptTitle="Entry 9: Start Time" prompt="Green: Enter the start time of the service." sqref="B27">
      <formula1>0</formula1>
      <formula2>0.999988425925926</formula2>
    </dataValidation>
    <dataValidation type="date" allowBlank="1" showInputMessage="1" showErrorMessage="1" error="Must be in MM/DD/YY format." promptTitle="Entry 9: Date" prompt="Green: Date of Service (MM/DD/YY)." sqref="A27">
      <formula1>44470</formula1>
      <formula2>48121</formula2>
    </dataValidation>
    <dataValidation type="date" allowBlank="1" showInputMessage="1" showErrorMessage="1" error="Must be in MM/DD/YY format." promptTitle="Entry 10: Date" prompt="Green: Date of Service (MM/DD/YY)." sqref="A28">
      <formula1>44470</formula1>
      <formula2>48121</formula2>
    </dataValidation>
    <dataValidation type="time" allowBlank="1" showInputMessage="1" showErrorMessage="1" error="Must be formatted as time, either 1:30 PM or 13:30." promptTitle="Entry 10: Start Time" prompt="Green: Enter the start time of the service." sqref="B28">
      <formula1>0</formula1>
      <formula2>0.999988425925926</formula2>
    </dataValidation>
    <dataValidation type="time" allowBlank="1" showInputMessage="1" showErrorMessage="1" error="Must be formatted as time, either 1:30 PM or 13:30." promptTitle="Entry 10: End Time" prompt="Green: Enter the end time of the service." sqref="C28">
      <formula1>0</formula1>
      <formula2>0.999988425925926</formula2>
    </dataValidation>
    <dataValidation type="list" allowBlank="1" showInputMessage="1" showErrorMessage="1" error="You must select an option from the drop-down list." promptTitle="Entry 10: Service Area Modifier" prompt="Green: Select 1, 2, or 3 if the case qualifies for the Service Area Modifier (SAM), other leave the field NA." sqref="G28">
      <formula1>$S$1:$S$4</formula1>
    </dataValidation>
    <dataValidation type="list" allowBlank="1" showInputMessage="1" showErrorMessage="1" error="You must select an option from the drop-down list." promptTitle="Entry 11: Service Area Modifier" prompt="Green: Select 1, 2, or 3 if the case qualifies for the Service Area Modifier (SAM), other leave the field NA." sqref="G29">
      <formula1>$S$1:$S$4</formula1>
    </dataValidation>
    <dataValidation type="time" allowBlank="1" showInputMessage="1" showErrorMessage="1" error="Must be formatted as time, either 1:30 PM or 13:30." promptTitle="Entry 11: End Time" prompt="Green: Enter the end time of the service." sqref="C29">
      <formula1>0</formula1>
      <formula2>0.999988425925926</formula2>
    </dataValidation>
    <dataValidation type="time" allowBlank="1" showInputMessage="1" showErrorMessage="1" error="Must be formatted as time, either 1:30 PM or 13:30." promptTitle="Entry 11: Start Time" prompt="Green: Enter the start time of the service." sqref="B29">
      <formula1>0</formula1>
      <formula2>0.999988425925926</formula2>
    </dataValidation>
    <dataValidation type="date" allowBlank="1" showInputMessage="1" showErrorMessage="1" error="Must be in MM/DD/YY format." promptTitle="Entry 11: Date" prompt="Green: Date of Service (MM/DD/YY)." sqref="A29">
      <formula1>44470</formula1>
      <formula2>48121</formula2>
    </dataValidation>
    <dataValidation type="date" allowBlank="1" showInputMessage="1" showErrorMessage="1" error="Must be in MM/DD/YY format." promptTitle="Entry 12: Date" prompt="Green: Date of Service (MM/DD/YY)." sqref="A30">
      <formula1>44470</formula1>
      <formula2>48121</formula2>
    </dataValidation>
    <dataValidation type="time" allowBlank="1" showInputMessage="1" showErrorMessage="1" error="Must be formatted as time, either 1:30 PM or 13:30." promptTitle="Entry 12: Start Time" prompt="Green: Enter the start time of the service." sqref="B30">
      <formula1>0</formula1>
      <formula2>0.999988425925926</formula2>
    </dataValidation>
    <dataValidation type="time" allowBlank="1" showInputMessage="1" showErrorMessage="1" error="Must be formatted as time, either 1:30 PM or 13:30." promptTitle="Entry 12: End Time" prompt="Green: Enter the end time of the service." sqref="C30">
      <formula1>0</formula1>
      <formula2>0.999988425925926</formula2>
    </dataValidation>
    <dataValidation type="list" allowBlank="1" showInputMessage="1" showErrorMessage="1" error="You must select an option from the drop-down list." promptTitle="Entry 12: Service Area Modifier" prompt="Green: Select 1, 2, or 3 if the case qualifies for the Service Area Modifier (SAM), other leave the field NA." sqref="G30">
      <formula1>$S$1:$S$4</formula1>
    </dataValidation>
    <dataValidation type="list" allowBlank="1" showInputMessage="1" showErrorMessage="1" error="You must select an option from the drop-down list." promptTitle="Entry 13: Service Area Modifier" prompt="Green: Select 1, 2, or 3 if the case qualifies for the Service Area Modifier (SAM), other leave the field NA." sqref="G31">
      <formula1>$S$1:$S$4</formula1>
    </dataValidation>
    <dataValidation type="time" allowBlank="1" showInputMessage="1" showErrorMessage="1" error="Must be formatted as time, either 1:30 PM or 13:30." promptTitle="Entry 13: End Time" prompt="Green: Enter the end time of the service." sqref="C31">
      <formula1>0</formula1>
      <formula2>0.999988425925926</formula2>
    </dataValidation>
    <dataValidation type="time" allowBlank="1" showInputMessage="1" showErrorMessage="1" error="Must be formatted as time, either 1:30 PM or 13:30." promptTitle="Entry 13: Start Time" prompt="Green: Enter the start time of the service." sqref="B31">
      <formula1>0</formula1>
      <formula2>0.999988425925926</formula2>
    </dataValidation>
    <dataValidation type="date" allowBlank="1" showInputMessage="1" showErrorMessage="1" error="Must be in MM/DD/YY format." promptTitle="Entry 13: Date" prompt="Green: Date of Service (MM/DD/YY)." sqref="A31">
      <formula1>44470</formula1>
      <formula2>48121</formula2>
    </dataValidation>
    <dataValidation type="date" allowBlank="1" showInputMessage="1" showErrorMessage="1" error="Must be in MM/DD/YY format." promptTitle="Entry 14: Date" prompt="Green: Date of Service (MM/DD/YY)." sqref="A32">
      <formula1>44470</formula1>
      <formula2>48121</formula2>
    </dataValidation>
    <dataValidation type="date" allowBlank="1" showInputMessage="1" showErrorMessage="1" error="Must be in MM/DD/YY format." promptTitle="Entry 15: Date" prompt="Green: Date of Service (MM/DD/YY)." sqref="A33">
      <formula1>44470</formula1>
      <formula2>48121</formula2>
    </dataValidation>
    <dataValidation type="date" allowBlank="1" showInputMessage="1" showErrorMessage="1" error="Must be in MM/DD/YY format." promptTitle="Entry 16: Date" prompt="Green: Date of Service (MM/DD/YY)." sqref="A34">
      <formula1>44470</formula1>
      <formula2>48121</formula2>
    </dataValidation>
    <dataValidation type="date" allowBlank="1" showInputMessage="1" showErrorMessage="1" error="Must be in MM/DD/YY format." promptTitle="Entry 17: Date" prompt="Green: Date of Service (MM/DD/YY)." sqref="A35">
      <formula1>44470</formula1>
      <formula2>48121</formula2>
    </dataValidation>
    <dataValidation type="date" allowBlank="1" showInputMessage="1" showErrorMessage="1" error="Must be in MM/DD/YY format." promptTitle="Entry 18: Date" prompt="Green: Date of Service (MM/DD/YY)." sqref="A36">
      <formula1>44470</formula1>
      <formula2>48121</formula2>
    </dataValidation>
    <dataValidation type="date" allowBlank="1" showInputMessage="1" showErrorMessage="1" error="Must be in MM/DD/YY format." promptTitle="Entry 19: Date" prompt="Green: Date of Service (MM/DD/YY)." sqref="A37">
      <formula1>44470</formula1>
      <formula2>48121</formula2>
    </dataValidation>
    <dataValidation type="date" allowBlank="1" showInputMessage="1" showErrorMessage="1" error="Must be in MM/DD/YY format." promptTitle="Entry 20: Date" prompt="Green: Date of Service (MM/DD/YY)." sqref="A38">
      <formula1>44470</formula1>
      <formula2>48121</formula2>
    </dataValidation>
    <dataValidation type="date" allowBlank="1" showInputMessage="1" showErrorMessage="1" error="Must be in MM/DD/YY format." promptTitle="Entry 21: Date" prompt="Green: Date of Service (MM/DD/YY)." sqref="A39">
      <formula1>44470</formula1>
      <formula2>48121</formula2>
    </dataValidation>
    <dataValidation type="date" allowBlank="1" showInputMessage="1" showErrorMessage="1" error="Must be in MM/DD/YY format." promptTitle="Entry 22: Date" prompt="Green: Date of Service (MM/DD/YY)." sqref="A40">
      <formula1>44470</formula1>
      <formula2>48121</formula2>
    </dataValidation>
    <dataValidation type="date" allowBlank="1" showInputMessage="1" showErrorMessage="1" error="Must be in MM/DD/YY format." promptTitle="Entry 23: Date" prompt="Green: Date of Service (MM/DD/YY)." sqref="A41">
      <formula1>44470</formula1>
      <formula2>48121</formula2>
    </dataValidation>
    <dataValidation type="date" allowBlank="1" showInputMessage="1" showErrorMessage="1" error="Must be in MM/DD/YY format." promptTitle="Entry 24: Date" prompt="Green: Date of Service (MM/DD/YY)." sqref="A42">
      <formula1>44470</formula1>
      <formula2>48121</formula2>
    </dataValidation>
    <dataValidation type="date" allowBlank="1" showInputMessage="1" showErrorMessage="1" error="Must be in MM/DD/YY format." promptTitle="Entry 25: Date" prompt="Green: Date of Service (MM/DD/YY)." sqref="A43">
      <formula1>44470</formula1>
      <formula2>48121</formula2>
    </dataValidation>
    <dataValidation type="date" allowBlank="1" showInputMessage="1" showErrorMessage="1" error="Must be in MM/DD/YY format." promptTitle="Entry 26: Date" prompt="Green: Date of Service (MM/DD/YY)." sqref="A44">
      <formula1>44470</formula1>
      <formula2>48121</formula2>
    </dataValidation>
    <dataValidation type="date" allowBlank="1" showInputMessage="1" showErrorMessage="1" error="Must be in MM/DD/YY format." promptTitle="Entry 27: Date" prompt="Green: Date of Service (MM/DD/YY)." sqref="A45">
      <formula1>44470</formula1>
      <formula2>48121</formula2>
    </dataValidation>
    <dataValidation type="date" allowBlank="1" showInputMessage="1" showErrorMessage="1" error="Must be in MM/DD/YY format." promptTitle="Entry 28: Date" prompt="Green: Date of Service (MM/DD/YY)." sqref="A46">
      <formula1>44470</formula1>
      <formula2>48121</formula2>
    </dataValidation>
    <dataValidation type="date" allowBlank="1" showInputMessage="1" showErrorMessage="1" error="Must be in MM/DD/YY format." promptTitle="Entry 29: Date" prompt="Green: Date of Service (MM/DD/YY)." sqref="A47">
      <formula1>44470</formula1>
      <formula2>48121</formula2>
    </dataValidation>
    <dataValidation type="date" allowBlank="1" showInputMessage="1" showErrorMessage="1" error="Must be in MM/DD/YY format." promptTitle="Entry 30: Date" prompt="Green: Date of Service (MM/DD/YY)." sqref="A48">
      <formula1>44470</formula1>
      <formula2>48121</formula2>
    </dataValidation>
    <dataValidation type="date" allowBlank="1" showInputMessage="1" showErrorMessage="1" error="Must be in MM/DD/YY format." promptTitle="Entry 31: Date" prompt="Green: Date of Service (MM/DD/YY)." sqref="A49">
      <formula1>44470</formula1>
      <formula2>48121</formula2>
    </dataValidation>
    <dataValidation type="date" allowBlank="1" showInputMessage="1" showErrorMessage="1" error="Must be in MM/DD/YY format." promptTitle="Entry 32: Date" prompt="Green: Date of Service (MM/DD/YY)." sqref="A50">
      <formula1>44470</formula1>
      <formula2>48121</formula2>
    </dataValidation>
    <dataValidation type="date" allowBlank="1" showInputMessage="1" showErrorMessage="1" error="Must be in MM/DD/YY format." promptTitle="Entry 33: Date" prompt="Green: Date of Service (MM/DD/YY)." sqref="A51">
      <formula1>44470</formula1>
      <formula2>48121</formula2>
    </dataValidation>
    <dataValidation type="date" allowBlank="1" showInputMessage="1" showErrorMessage="1" error="Must be in MM/DD/YY format." promptTitle="Entry 34: Date" prompt="Green: Date of Service (MM/DD/YY)." sqref="A52">
      <formula1>44470</formula1>
      <formula2>48121</formula2>
    </dataValidation>
    <dataValidation type="date" allowBlank="1" showInputMessage="1" showErrorMessage="1" error="Must be in MM/DD/YY format." promptTitle="Entry 35: Date" prompt="Green: Date of Service (MM/DD/YY)." sqref="A53">
      <formula1>44470</formula1>
      <formula2>48121</formula2>
    </dataValidation>
    <dataValidation type="date" allowBlank="1" showInputMessage="1" showErrorMessage="1" error="Must be in MM/DD/YY format." promptTitle="Entry 36: Date" prompt="Green: Date of Service (MM/DD/YY)." sqref="A54">
      <formula1>44470</formula1>
      <formula2>48121</formula2>
    </dataValidation>
    <dataValidation type="date" allowBlank="1" showInputMessage="1" showErrorMessage="1" error="Must be in MM/DD/YY format." promptTitle="Entry 37: Date" prompt="Green: Date of Service (MM/DD/YY)." sqref="A55">
      <formula1>44470</formula1>
      <formula2>48121</formula2>
    </dataValidation>
    <dataValidation type="date" allowBlank="1" showInputMessage="1" showErrorMessage="1" error="Must be in MM/DD/YY format." promptTitle="Entry 38: Date" prompt="Green: Date of Service (MM/DD/YY)." sqref="A56">
      <formula1>44470</formula1>
      <formula2>48121</formula2>
    </dataValidation>
    <dataValidation type="date" allowBlank="1" showInputMessage="1" showErrorMessage="1" error="Must be in MM/DD/YY format." promptTitle="Entry 39: Date" prompt="Green: Date of Service (MM/DD/YY)." sqref="A57">
      <formula1>44470</formula1>
      <formula2>48121</formula2>
    </dataValidation>
    <dataValidation type="date" allowBlank="1" showInputMessage="1" showErrorMessage="1" error="Must be in MM/DD/YY format." promptTitle="Entry 40: Date" prompt="Green: Date of Service (MM/DD/YY)." sqref="A58">
      <formula1>44470</formula1>
      <formula2>48121</formula2>
    </dataValidation>
    <dataValidation type="date" allowBlank="1" showInputMessage="1" showErrorMessage="1" error="Must be in MM/DD/YY format." promptTitle="Entry 41: Date" prompt="Green: Date of Service (MM/DD/YY)." sqref="A59">
      <formula1>44470</formula1>
      <formula2>48121</formula2>
    </dataValidation>
    <dataValidation type="date" allowBlank="1" showInputMessage="1" showErrorMessage="1" error="Must be in MM/DD/YY format." promptTitle="Entry 42: Date" prompt="Green: Date of Service (MM/DD/YY)." sqref="A60">
      <formula1>44470</formula1>
      <formula2>48121</formula2>
    </dataValidation>
    <dataValidation type="date" allowBlank="1" showInputMessage="1" showErrorMessage="1" error="Must be in MM/DD/YY format." promptTitle="Entry 43: Date" prompt="Green: Date of Service (MM/DD/YY)." sqref="A61">
      <formula1>44470</formula1>
      <formula2>48121</formula2>
    </dataValidation>
    <dataValidation type="date" allowBlank="1" showInputMessage="1" showErrorMessage="1" error="Must be in MM/DD/YY format." promptTitle="Entry 44: Date" prompt="Green: Date of Service (MM/DD/YY)." sqref="A62">
      <formula1>44470</formula1>
      <formula2>48121</formula2>
    </dataValidation>
    <dataValidation type="date" allowBlank="1" showInputMessage="1" showErrorMessage="1" error="Must be in MM/DD/YY format." promptTitle="Entry 45: Date" prompt="Green: Date of Service (MM/DD/YY)." sqref="A63">
      <formula1>44470</formula1>
      <formula2>48121</formula2>
    </dataValidation>
    <dataValidation type="date" allowBlank="1" showInputMessage="1" showErrorMessage="1" error="Must be in MM/DD/YY format." promptTitle="Entry 46: Date" prompt="Green: Date of Service (MM/DD/YY)." sqref="A64">
      <formula1>44470</formula1>
      <formula2>48121</formula2>
    </dataValidation>
    <dataValidation type="date" allowBlank="1" showInputMessage="1" showErrorMessage="1" error="Must be in MM/DD/YY format." promptTitle="Entry 47: Date" prompt="Green: Date of Service (MM/DD/YY)." sqref="A65">
      <formula1>44470</formula1>
      <formula2>48121</formula2>
    </dataValidation>
    <dataValidation type="date" allowBlank="1" showInputMessage="1" showErrorMessage="1" error="Must be in MM/DD/YY format." promptTitle="Entry 48: Date" prompt="Green: Date of Service (MM/DD/YY)." sqref="A66">
      <formula1>44470</formula1>
      <formula2>48121</formula2>
    </dataValidation>
    <dataValidation type="date" allowBlank="1" showInputMessage="1" showErrorMessage="1" error="Must be in MM/DD/YY format." promptTitle="Entry 49: Date" prompt="Green: Date of Service (MM/DD/YY)." sqref="A67">
      <formula1>44470</formula1>
      <formula2>48121</formula2>
    </dataValidation>
    <dataValidation type="list" allowBlank="1" showInputMessage="1" showErrorMessage="1" error="Must be formatted as whole number, between 1 and 4." promptTitle="Entry 1: # Participants" prompt="Green: Enter the number of participants that received the service between the start and end times." sqref="E19 E68">
      <formula1>$S$2:$S$5</formula1>
    </dataValidation>
    <dataValidation type="time" allowBlank="1" showInputMessage="1" showErrorMessage="1" error="Must be formatted as time, either 1:30 PM or 13:30." promptTitle="Entry 14: Start Time" prompt="Green: Enter the start time of the service." sqref="B32">
      <formula1>0</formula1>
      <formula2>0.999988425925926</formula2>
    </dataValidation>
    <dataValidation type="time" allowBlank="1" showInputMessage="1" showErrorMessage="1" error="Must be formatted as time, either 1:30 PM or 13:30." promptTitle="Entry 14: End Time" prompt="Green: Enter the end time of the service." sqref="C32">
      <formula1>0</formula1>
      <formula2>0.999988425925926</formula2>
    </dataValidation>
    <dataValidation type="list" allowBlank="1" showInputMessage="1" showErrorMessage="1" error="You must select an option from the drop-down list." promptTitle="Entry 14: Service Area Modifier" prompt="Green: Select 1, 2, or 3 if the case qualifies for the Service Area Modifier (SAM), other leave the field NA." sqref="G32">
      <formula1>$S$1:$S$4</formula1>
    </dataValidation>
    <dataValidation type="time" allowBlank="1" showInputMessage="1" showErrorMessage="1" error="Must be formatted as time, either 1:30 PM or 13:30." promptTitle="Entry 15: Start Time" prompt="Green: Enter the start time of the service." sqref="B33">
      <formula1>0</formula1>
      <formula2>0.999988425925926</formula2>
    </dataValidation>
    <dataValidation type="time" allowBlank="1" showInputMessage="1" showErrorMessage="1" error="Must be formatted as time, either 1:30 PM or 13:30." promptTitle="Entry 15: End Time" prompt="Green: Enter the end time of the service." sqref="C33">
      <formula1>0</formula1>
      <formula2>0.999988425925926</formula2>
    </dataValidation>
    <dataValidation type="list" allowBlank="1" showInputMessage="1" showErrorMessage="1" error="You must select an option from the drop-down list." promptTitle="Entry 15: Service Area Modifier" prompt="Green: Select 1, 2, or 3 if the case qualifies for the Service Area Modifier (SAM), other leave the field NA." sqref="G33">
      <formula1>$S$1:$S$4</formula1>
    </dataValidation>
    <dataValidation type="time" allowBlank="1" showInputMessage="1" showErrorMessage="1" error="Must be formatted as time, either 1:30 PM or 13:30." promptTitle="Entry 16: Start Time" prompt="Green: Enter the start time of the service." sqref="B34">
      <formula1>0</formula1>
      <formula2>0.999988425925926</formula2>
    </dataValidation>
    <dataValidation type="time" allowBlank="1" showInputMessage="1" showErrorMessage="1" error="Must be formatted as time, either 1:30 PM or 13:30." promptTitle="Entry 16: End Time" prompt="Green: Enter the end time of the service." sqref="C34">
      <formula1>0</formula1>
      <formula2>0.999988425925926</formula2>
    </dataValidation>
    <dataValidation type="list" allowBlank="1" showInputMessage="1" showErrorMessage="1" error="You must select an option from the drop-down list." promptTitle="Entry 16: Service Area Modifier" prompt="Green: Select 1, 2, or 3 if the case qualifies for the Service Area Modifier (SAM), other leave the field NA." sqref="G34">
      <formula1>$S$1:$S$4</formula1>
    </dataValidation>
    <dataValidation type="time" allowBlank="1" showInputMessage="1" showErrorMessage="1" error="Must be formatted as time, either 1:30 PM or 13:30." promptTitle="Entry 17: Start Time" prompt="Green: Enter the start time of the service." sqref="B35">
      <formula1>0</formula1>
      <formula2>0.999988425925926</formula2>
    </dataValidation>
    <dataValidation type="time" allowBlank="1" showInputMessage="1" showErrorMessage="1" error="Must be formatted as time, either 1:30 PM or 13:30." promptTitle="Entry 17: End Time" prompt="Green: Enter the end time of the service." sqref="C35">
      <formula1>0</formula1>
      <formula2>0.999988425925926</formula2>
    </dataValidation>
    <dataValidation type="list" allowBlank="1" showInputMessage="1" showErrorMessage="1" error="You must select an option from the drop-down list." promptTitle="Entry 17: Service Area Modifier" prompt="Green: Select 1, 2, or 3 if the case qualifies for the Service Area Modifier (SAM), other leave the field NA." sqref="G35">
      <formula1>$S$1:$S$4</formula1>
    </dataValidation>
    <dataValidation type="time" allowBlank="1" showInputMessage="1" showErrorMessage="1" error="Must be formatted as time, either 1:30 PM or 13:30." promptTitle="Entry 18: Start Time" prompt="Green: Enter the start time of the service." sqref="B36">
      <formula1>0</formula1>
      <formula2>0.999988425925926</formula2>
    </dataValidation>
    <dataValidation type="time" allowBlank="1" showInputMessage="1" showErrorMessage="1" error="Must be formatted as time, either 1:30 PM or 13:30." promptTitle="Entry 18: End Time" prompt="Green: Enter the end time of the service." sqref="C36">
      <formula1>0</formula1>
      <formula2>0.999988425925926</formula2>
    </dataValidation>
    <dataValidation type="list" allowBlank="1" showInputMessage="1" showErrorMessage="1" error="You must select an option from the drop-down list." promptTitle="Entry 18: Service Area Modifier" prompt="Green: Select 1, 2, or 3 if the case qualifies for the Service Area Modifier (SAM), other leave the field NA." sqref="G36">
      <formula1>$S$1:$S$4</formula1>
    </dataValidation>
    <dataValidation type="time" allowBlank="1" showInputMessage="1" showErrorMessage="1" error="Must be formatted as time, either 1:30 PM or 13:30." promptTitle="Entry 19: Start Time" prompt="Green: Enter the start time of the service." sqref="B37">
      <formula1>0</formula1>
      <formula2>0.999988425925926</formula2>
    </dataValidation>
    <dataValidation type="time" allowBlank="1" showInputMessage="1" showErrorMessage="1" error="Must be formatted as time, either 1:30 PM or 13:30." promptTitle="Entry 19: End Time" prompt="Green: Enter the end time of the service." sqref="C37">
      <formula1>0</formula1>
      <formula2>0.999988425925926</formula2>
    </dataValidation>
    <dataValidation type="list" allowBlank="1" showInputMessage="1" showErrorMessage="1" error="You must select an option from the drop-down list." promptTitle="Entry 19: Service Area Modifier" prompt="Green: Select 1, 2, or 3 if the case qualifies for the Service Area Modifier (SAM), other leave the field NA." sqref="G37">
      <formula1>$S$1:$S$4</formula1>
    </dataValidation>
    <dataValidation type="time" allowBlank="1" showInputMessage="1" showErrorMessage="1" error="Must be formatted as time, either 1:30 PM or 13:30." promptTitle="Entry 20: Start Time" prompt="Green: Enter the start time of the service." sqref="B38">
      <formula1>0</formula1>
      <formula2>0.999988425925926</formula2>
    </dataValidation>
    <dataValidation type="time" allowBlank="1" showInputMessage="1" showErrorMessage="1" error="Must be formatted as time, either 1:30 PM or 13:30." promptTitle="Entry 20: End Time" prompt="Green: Enter the end time of the service." sqref="C38">
      <formula1>0</formula1>
      <formula2>0.999988425925926</formula2>
    </dataValidation>
    <dataValidation type="list" allowBlank="1" showInputMessage="1" showErrorMessage="1" error="You must select an option from the drop-down list." promptTitle="Entry 20: Service Area Modifier" prompt="Green: Select 1, 2, or 3 if the case qualifies for the Service Area Modifier (SAM), other leave the field NA." sqref="G38">
      <formula1>$S$1:$S$4</formula1>
    </dataValidation>
    <dataValidation type="time" allowBlank="1" showInputMessage="1" showErrorMessage="1" error="Must be formatted as time, either 1:30 PM or 13:30." promptTitle="Entry 21: Start Time" prompt="Green: Enter the start time of the service." sqref="B39">
      <formula1>0</formula1>
      <formula2>0.999988425925926</formula2>
    </dataValidation>
    <dataValidation type="time" allowBlank="1" showInputMessage="1" showErrorMessage="1" error="Must be formatted as time, either 1:30 PM or 13:30." promptTitle="Entry 21: End Time" prompt="Green: Enter the end time of the service." sqref="C39">
      <formula1>0</formula1>
      <formula2>0.999988425925926</formula2>
    </dataValidation>
    <dataValidation type="list" allowBlank="1" showInputMessage="1" showErrorMessage="1" error="You must select an option from the drop-down list." promptTitle="Entry 21: Service Area Modifier" prompt="Green: Select 1, 2, or 3 if the case qualifies for the Service Area Modifier (SAM), other leave the field NA." sqref="G39">
      <formula1>$S$1:$S$4</formula1>
    </dataValidation>
    <dataValidation type="time" allowBlank="1" showInputMessage="1" showErrorMessage="1" error="Must be formatted as time, either 1:30 PM or 13:30." promptTitle="Entry 22: Start Time" prompt="Green: Enter the start time of the service." sqref="B40">
      <formula1>0</formula1>
      <formula2>0.999988425925926</formula2>
    </dataValidation>
    <dataValidation type="time" allowBlank="1" showInputMessage="1" showErrorMessage="1" error="Must be formatted as time, either 1:30 PM or 13:30." promptTitle="Entry 22: End Time" prompt="Green: Enter the end time of the service." sqref="C40">
      <formula1>0</formula1>
      <formula2>0.999988425925926</formula2>
    </dataValidation>
    <dataValidation type="list" allowBlank="1" showInputMessage="1" showErrorMessage="1" error="You must select an option from the drop-down list." promptTitle="Entry 22: Service Area Modifier" prompt="Green: Select 1, 2, or 3 if the case qualifies for the Service Area Modifier (SAM), other leave the field NA." sqref="G40">
      <formula1>$S$1:$S$4</formula1>
    </dataValidation>
    <dataValidation type="time" allowBlank="1" showInputMessage="1" showErrorMessage="1" error="Must be formatted as time, either 1:30 PM or 13:30." promptTitle="Entry 23: Start Time" prompt="Green: Enter the start time of the service." sqref="B41">
      <formula1>0</formula1>
      <formula2>0.999988425925926</formula2>
    </dataValidation>
    <dataValidation type="time" allowBlank="1" showInputMessage="1" showErrorMessage="1" error="Must be formatted as time, either 1:30 PM or 13:30." promptTitle="Entry 23: End Time" prompt="Green: Enter the end time of the service." sqref="C41">
      <formula1>0</formula1>
      <formula2>0.999988425925926</formula2>
    </dataValidation>
    <dataValidation type="list" allowBlank="1" showInputMessage="1" showErrorMessage="1" error="You must select an option from the drop-down list." promptTitle="Entry 23: Service Area Modifier" prompt="Green: Select 1, 2, or 3 if the case qualifies for the Service Area Modifier (SAM), other leave the field NA." sqref="G41">
      <formula1>$S$1:$S$4</formula1>
    </dataValidation>
    <dataValidation type="time" allowBlank="1" showInputMessage="1" showErrorMessage="1" error="Must be formatted as time, either 1:30 PM or 13:30." promptTitle="Entry 24: Start Time" prompt="Green: Enter the start time of the service." sqref="B42">
      <formula1>0</formula1>
      <formula2>0.999988425925926</formula2>
    </dataValidation>
    <dataValidation type="time" allowBlank="1" showInputMessage="1" showErrorMessage="1" error="Must be formatted as time, either 1:30 PM or 13:30." promptTitle="Entry 24: End Time" prompt="Green: Enter the end time of the service." sqref="C42">
      <formula1>0</formula1>
      <formula2>0.999988425925926</formula2>
    </dataValidation>
    <dataValidation type="list" allowBlank="1" showInputMessage="1" showErrorMessage="1" error="You must select an option from the drop-down list." promptTitle="Entry 24: Service Area Modifier" prompt="Green: Select 1, 2, or 3 if the case qualifies for the Service Area Modifier (SAM), other leave the field NA." sqref="G42">
      <formula1>$S$1:$S$4</formula1>
    </dataValidation>
    <dataValidation type="time" allowBlank="1" showInputMessage="1" showErrorMessage="1" error="Must be formatted as time, either 1:30 PM or 13:30." promptTitle="Entry 25: Start Time" prompt="Green: Enter the start time of the service." sqref="B43">
      <formula1>0</formula1>
      <formula2>0.999988425925926</formula2>
    </dataValidation>
    <dataValidation type="time" allowBlank="1" showInputMessage="1" showErrorMessage="1" error="Must be formatted as time, either 1:30 PM or 13:30." promptTitle="Entry 25: End Time" prompt="Green: Enter the end time of the service." sqref="C43">
      <formula1>0</formula1>
      <formula2>0.999988425925926</formula2>
    </dataValidation>
    <dataValidation type="list" allowBlank="1" showInputMessage="1" showErrorMessage="1" error="You must select an option from the drop-down list." promptTitle="Entry 25: Service Area Modifier" prompt="Green: Select 1, 2, or 3 if the case qualifies for the Service Area Modifier (SAM), other leave the field NA." sqref="G43">
      <formula1>$S$1:$S$4</formula1>
    </dataValidation>
    <dataValidation type="time" allowBlank="1" showInputMessage="1" showErrorMessage="1" error="Must be formatted as time, either 1:30 PM or 13:30." promptTitle="Entry 26: Start Time" prompt="Green: Enter the start time of the service." sqref="B44">
      <formula1>0</formula1>
      <formula2>0.999988425925926</formula2>
    </dataValidation>
    <dataValidation type="time" allowBlank="1" showInputMessage="1" showErrorMessage="1" error="Must be formatted as time, either 1:30 PM or 13:30." promptTitle="Entry 26: End Time" prompt="Green: Enter the end time of the service." sqref="C44">
      <formula1>0</formula1>
      <formula2>0.999988425925926</formula2>
    </dataValidation>
    <dataValidation type="list" allowBlank="1" showInputMessage="1" showErrorMessage="1" error="You must select an option from the drop-down list." promptTitle="Entry 26: Service Area Modifier" prompt="Green: Select 1, 2, or 3 if the case qualifies for the Service Area Modifier (SAM), other leave the field NA." sqref="G44">
      <formula1>$S$1:$S$4</formula1>
    </dataValidation>
    <dataValidation type="time" allowBlank="1" showInputMessage="1" showErrorMessage="1" error="Must be formatted as time, either 1:30 PM or 13:30." promptTitle="Entry 27: Start Time" prompt="Green: Enter the start time of the service." sqref="B45">
      <formula1>0</formula1>
      <formula2>0.999988425925926</formula2>
    </dataValidation>
    <dataValidation type="time" allowBlank="1" showInputMessage="1" showErrorMessage="1" error="Must be formatted as time, either 1:30 PM or 13:30." promptTitle="Entry 27: End Time" prompt="Green: Enter the end time of the service." sqref="C45">
      <formula1>0</formula1>
      <formula2>0.999988425925926</formula2>
    </dataValidation>
    <dataValidation type="list" allowBlank="1" showInputMessage="1" showErrorMessage="1" error="You must select an option from the drop-down list." promptTitle="Entry 27: Service Area Modifier" prompt="Green: Select 1, 2, or 3 if the case qualifies for the Service Area Modifier (SAM), other leave the field NA." sqref="G45">
      <formula1>$S$1:$S$4</formula1>
    </dataValidation>
    <dataValidation type="time" allowBlank="1" showInputMessage="1" showErrorMessage="1" error="Must be formatted as time, either 1:30 PM or 13:30." promptTitle="Entry 28: Start Time" prompt="Green: Enter the start time of the service." sqref="B46">
      <formula1>0</formula1>
      <formula2>0.999988425925926</formula2>
    </dataValidation>
    <dataValidation type="time" allowBlank="1" showInputMessage="1" showErrorMessage="1" error="Must be formatted as time, either 1:30 PM or 13:30." promptTitle="Entry 28: End Time" prompt="Green: Enter the end time of the service." sqref="C46">
      <formula1>0</formula1>
      <formula2>0.999988425925926</formula2>
    </dataValidation>
    <dataValidation type="list" allowBlank="1" showInputMessage="1" showErrorMessage="1" error="You must select an option from the drop-down list." promptTitle="Entry 28: Service Area Modifier" prompt="Green: Select 1, 2, or 3 if the case qualifies for the Service Area Modifier (SAM), other leave the field NA." sqref="G46">
      <formula1>$S$1:$S$4</formula1>
    </dataValidation>
    <dataValidation type="time" allowBlank="1" showInputMessage="1" showErrorMessage="1" error="Must be formatted as time, either 1:30 PM or 13:30." promptTitle="Entry 29: Start Time" prompt="Green: Enter the start time of the service." sqref="B47">
      <formula1>0</formula1>
      <formula2>0.999988425925926</formula2>
    </dataValidation>
    <dataValidation type="time" allowBlank="1" showInputMessage="1" showErrorMessage="1" error="Must be formatted as time, either 1:30 PM or 13:30." promptTitle="Entry 29: End Time" prompt="Green: Enter the end time of the service." sqref="C47">
      <formula1>0</formula1>
      <formula2>0.999988425925926</formula2>
    </dataValidation>
    <dataValidation type="list" allowBlank="1" showInputMessage="1" showErrorMessage="1" error="You must select an option from the drop-down list." promptTitle="Entry 29: Service Area Modifier" prompt="Green: Select 1, 2, or 3 if the case qualifies for the Service Area Modifier (SAM), other leave the field NA." sqref="G47">
      <formula1>$S$1:$S$4</formula1>
    </dataValidation>
    <dataValidation type="time" allowBlank="1" showInputMessage="1" showErrorMessage="1" error="Must be formatted as time, either 1:30 PM or 13:30." promptTitle="Entry 30: Start Time" prompt="Green: Enter the start time of the service." sqref="B48">
      <formula1>0</formula1>
      <formula2>0.999988425925926</formula2>
    </dataValidation>
    <dataValidation type="time" allowBlank="1" showInputMessage="1" showErrorMessage="1" error="Must be formatted as time, either 1:30 PM or 13:30." promptTitle="Entry 30: End Time" prompt="Green: Enter the end time of the service." sqref="C48">
      <formula1>0</formula1>
      <formula2>0.999988425925926</formula2>
    </dataValidation>
    <dataValidation type="list" allowBlank="1" showInputMessage="1" showErrorMessage="1" error="You must select an option from the drop-down list." promptTitle="Entry 30: Service Area Modifier" prompt="Green: Select 1, 2, or 3 if the case qualifies for the Service Area Modifier (SAM), other leave the field NA." sqref="G48">
      <formula1>$S$1:$S$4</formula1>
    </dataValidation>
    <dataValidation type="time" allowBlank="1" showInputMessage="1" showErrorMessage="1" error="Must be formatted as time, either 1:30 PM or 13:30." promptTitle="Entry 31: Start Time" prompt="Green: Enter the start time of the service." sqref="B49">
      <formula1>0</formula1>
      <formula2>0.999988425925926</formula2>
    </dataValidation>
    <dataValidation type="time" allowBlank="1" showInputMessage="1" showErrorMessage="1" error="Must be formatted as time, either 1:30 PM or 13:30." promptTitle="Entry 31: End Time" prompt="Green: Enter the end time of the service." sqref="C49">
      <formula1>0</formula1>
      <formula2>0.999988425925926</formula2>
    </dataValidation>
    <dataValidation type="list" allowBlank="1" showInputMessage="1" showErrorMessage="1" error="You must select an option from the drop-down list." promptTitle="Entry 31: Service Area Modifier" prompt="Green: Select 1, 2, or 3 if the case qualifies for the Service Area Modifier (SAM), other leave the field NA." sqref="G49">
      <formula1>$S$1:$S$4</formula1>
    </dataValidation>
    <dataValidation type="time" allowBlank="1" showInputMessage="1" showErrorMessage="1" error="Must be formatted as time, either 1:30 PM or 13:30." promptTitle="Entry 32: Start Time" prompt="Green: Enter the start time of the service." sqref="B50">
      <formula1>0</formula1>
      <formula2>0.999988425925926</formula2>
    </dataValidation>
    <dataValidation type="time" allowBlank="1" showInputMessage="1" showErrorMessage="1" error="Must be formatted as time, either 1:30 PM or 13:30." promptTitle="Entry 32: End Time" prompt="Green: Enter the end time of the service." sqref="C50">
      <formula1>0</formula1>
      <formula2>0.999988425925926</formula2>
    </dataValidation>
    <dataValidation type="list" allowBlank="1" showInputMessage="1" showErrorMessage="1" error="You must select an option from the drop-down list." promptTitle="Entry 32: Service Area Modifier" prompt="Green: Select 1, 2, or 3 if the case qualifies for the Service Area Modifier (SAM), other leave the field NA." sqref="G50">
      <formula1>$S$1:$S$4</formula1>
    </dataValidation>
    <dataValidation type="time" allowBlank="1" showInputMessage="1" showErrorMessage="1" error="Must be formatted as time, either 1:30 PM or 13:30." promptTitle="Entry 33: Start Time" prompt="Green: Enter the start time of the service." sqref="B51">
      <formula1>0</formula1>
      <formula2>0.999988425925926</formula2>
    </dataValidation>
    <dataValidation type="time" allowBlank="1" showInputMessage="1" showErrorMessage="1" error="Must be formatted as time, either 1:30 PM or 13:30." promptTitle="Entry 33: End Time" prompt="Green: Enter the end time of the service." sqref="C51">
      <formula1>0</formula1>
      <formula2>0.999988425925926</formula2>
    </dataValidation>
    <dataValidation type="list" allowBlank="1" showInputMessage="1" showErrorMessage="1" error="You must select an option from the drop-down list." promptTitle="Entry 33: Service Area Modifier" prompt="Green: Select 1, 2, or 3 if the case qualifies for the Service Area Modifier (SAM), other leave the field NA." sqref="G51">
      <formula1>$S$1:$S$4</formula1>
    </dataValidation>
    <dataValidation type="time" allowBlank="1" showInputMessage="1" showErrorMessage="1" error="Must be formatted as time, either 1:30 PM or 13:30." promptTitle="Entry 34: Start Time" prompt="Green: Enter the start time of the service." sqref="B52">
      <formula1>0</formula1>
      <formula2>0.999988425925926</formula2>
    </dataValidation>
    <dataValidation type="time" allowBlank="1" showInputMessage="1" showErrorMessage="1" error="Must be formatted as time, either 1:30 PM or 13:30." promptTitle="Entry 34: End Time" prompt="Green: Enter the end time of the service." sqref="C52">
      <formula1>0</formula1>
      <formula2>0.999988425925926</formula2>
    </dataValidation>
    <dataValidation type="list" allowBlank="1" showInputMessage="1" showErrorMessage="1" error="You must select an option from the drop-down list." promptTitle="Entry 34: Service Area Modifier" prompt="Green: Select 1, 2, or 3 if the case qualifies for the Service Area Modifier (SAM), other leave the field NA." sqref="G52">
      <formula1>$S$1:$S$4</formula1>
    </dataValidation>
    <dataValidation type="time" allowBlank="1" showInputMessage="1" showErrorMessage="1" error="Must be formatted as time, either 1:30 PM or 13:30." promptTitle="Entry 35: Start Time" prompt="Green: Enter the start time of the service." sqref="B53">
      <formula1>0</formula1>
      <formula2>0.999988425925926</formula2>
    </dataValidation>
    <dataValidation type="time" allowBlank="1" showInputMessage="1" showErrorMessage="1" error="Must be formatted as time, either 1:30 PM or 13:30." promptTitle="Entry 35: End Time" prompt="Green: Enter the end time of the service." sqref="C53">
      <formula1>0</formula1>
      <formula2>0.999988425925926</formula2>
    </dataValidation>
    <dataValidation type="list" allowBlank="1" showInputMessage="1" showErrorMessage="1" error="You must select an option from the drop-down list." promptTitle="Entry 35 Service Area Modifier" prompt="Green: Select 1, 2, or 3 if the case qualifies for the Service Area Modifier (SAM), other leave the field NA." sqref="G53">
      <formula1>$S$1:$S$4</formula1>
    </dataValidation>
    <dataValidation type="time" allowBlank="1" showInputMessage="1" showErrorMessage="1" error="Must be formatted as time, either 1:30 PM or 13:30." promptTitle="Entry 36: Start Time" prompt="Green: Enter the start time of the service." sqref="B54">
      <formula1>0</formula1>
      <formula2>0.999988425925926</formula2>
    </dataValidation>
    <dataValidation type="time" allowBlank="1" showInputMessage="1" showErrorMessage="1" error="Must be formatted as time, either 1:30 PM or 13:30." promptTitle="Entry 36: End Time" prompt="Green: Enter the end time of the service." sqref="C54">
      <formula1>0</formula1>
      <formula2>0.999988425925926</formula2>
    </dataValidation>
    <dataValidation type="list" allowBlank="1" showInputMessage="1" showErrorMessage="1" error="You must select an option from the drop-down list." promptTitle="Entry 36: Service Area Modifier" prompt="Green: Select 1, 2, or 3 if the case qualifies for the Service Area Modifier (SAM), other leave the field NA." sqref="G54">
      <formula1>$S$1:$S$4</formula1>
    </dataValidation>
    <dataValidation type="list" allowBlank="1" showInputMessage="1" showErrorMessage="1" error="You must select an option from the drop-down list." promptTitle="Entry 37: Service Area Modifier" prompt="Green: Select 1, 2, or 3 if the case qualifies for the Service Area Modifier (SAM), other leave the field NA." sqref="G55">
      <formula1>$S$1:$S$4</formula1>
    </dataValidation>
    <dataValidation type="time" allowBlank="1" showInputMessage="1" showErrorMessage="1" error="Must be formatted as time, either 1:30 PM or 13:30." promptTitle="Entry 37: End Time" prompt="Green: Enter the end time of the service." sqref="C55">
      <formula1>0</formula1>
      <formula2>0.999988425925926</formula2>
    </dataValidation>
    <dataValidation type="time" allowBlank="1" showInputMessage="1" showErrorMessage="1" error="Must be formatted as time, either 1:30 PM or 13:30." promptTitle="Entry 37: Start Time" prompt="Green: Enter the start time of the service." sqref="B55">
      <formula1>0</formula1>
      <formula2>0.999988425925926</formula2>
    </dataValidation>
    <dataValidation type="time" allowBlank="1" showInputMessage="1" showErrorMessage="1" error="Must be formatted as time, either 1:30 PM or 13:30." promptTitle="Entry 38: Start Time" prompt="Green: Enter the start time of the service." sqref="B56">
      <formula1>0</formula1>
      <formula2>0.999988425925926</formula2>
    </dataValidation>
    <dataValidation type="time" allowBlank="1" showInputMessage="1" showErrorMessage="1" error="Must be formatted as time, either 1:30 PM or 13:30." promptTitle="Entry 38: End Time" prompt="Green: Enter the end time of the service." sqref="C56">
      <formula1>0</formula1>
      <formula2>0.999988425925926</formula2>
    </dataValidation>
    <dataValidation type="list" allowBlank="1" showInputMessage="1" showErrorMessage="1" error="You must select an option from the drop-down list." promptTitle="Entry 38: Service Area Modifier" prompt="Green: Select 1, 2, or 3 if the case qualifies for the Service Area Modifier (SAM), other leave the field NA." sqref="G56">
      <formula1>$S$1:$S$4</formula1>
    </dataValidation>
    <dataValidation type="list" allowBlank="1" showInputMessage="1" showErrorMessage="1" error="You must select an option from the drop-down list." promptTitle="Entry 39: Service Area Modifier" prompt="Green: Select 1, 2, or 3 if the case qualifies for the Service Area Modifier (SAM), other leave the field NA." sqref="G57">
      <formula1>$S$1:$S$4</formula1>
    </dataValidation>
    <dataValidation type="time" allowBlank="1" showInputMessage="1" showErrorMessage="1" error="Must be formatted as time, either 1:30 PM or 13:30." promptTitle="Entry 39: End Time" prompt="Green: Enter the end time of the service." sqref="C57">
      <formula1>0</formula1>
      <formula2>0.999988425925926</formula2>
    </dataValidation>
    <dataValidation type="time" allowBlank="1" showInputMessage="1" showErrorMessage="1" error="Must be formatted as time, either 1:30 PM or 13:30." promptTitle="Entry 39: Start Time" prompt="Green: Enter the start time of the service." sqref="B57">
      <formula1>0</formula1>
      <formula2>0.999988425925926</formula2>
    </dataValidation>
    <dataValidation type="time" allowBlank="1" showInputMessage="1" showErrorMessage="1" error="Must be formatted as time, either 1:30 PM or 13:30." promptTitle="Entry 40: Start Time" prompt="Green: Enter the start time of the service." sqref="B58">
      <formula1>0</formula1>
      <formula2>0.999988425925926</formula2>
    </dataValidation>
    <dataValidation type="time" allowBlank="1" showInputMessage="1" showErrorMessage="1" error="Must be formatted as time, either 1:30 PM or 13:30." promptTitle="Entry 40: End Time" prompt="Green: Enter the end time of the service." sqref="C58">
      <formula1>0</formula1>
      <formula2>0.999988425925926</formula2>
    </dataValidation>
    <dataValidation type="list" allowBlank="1" showInputMessage="1" showErrorMessage="1" error="You must select an option from the drop-down list." promptTitle="Entry 40: Service Area Modifier" prompt="Green: Select 1, 2, or 3 if the case qualifies for the Service Area Modifier (SAM), other leave the field NA." sqref="G58">
      <formula1>$S$1:$S$4</formula1>
    </dataValidation>
    <dataValidation type="time" allowBlank="1" showInputMessage="1" showErrorMessage="1" error="Must be formatted as time, either 1:30 PM or 13:30." promptTitle="Entry 41: Start Time" prompt="Green: Enter the start time of the service." sqref="B59">
      <formula1>0</formula1>
      <formula2>0.999988425925926</formula2>
    </dataValidation>
    <dataValidation type="time" allowBlank="1" showInputMessage="1" showErrorMessage="1" error="Must be formatted as time, either 1:30 PM or 13:30." promptTitle="Entry 41: End Time" prompt="Green: Enter the end time of the service." sqref="C59">
      <formula1>0</formula1>
      <formula2>0.999988425925926</formula2>
    </dataValidation>
    <dataValidation type="list" allowBlank="1" showInputMessage="1" showErrorMessage="1" error="You must select an option from the drop-down list." promptTitle="Entry 41: Service Area Modifier" prompt="Green: Select 1, 2, or 3 if the case qualifies for the Service Area Modifier (SAM), other leave the field NA." sqref="G59">
      <formula1>$S$1:$S$4</formula1>
    </dataValidation>
    <dataValidation type="list" allowBlank="1" showInputMessage="1" showErrorMessage="1" error="You must select an option from the drop-down list." promptTitle="Entry 42: Service Area Modifier" prompt="Green: Select 1, 2, or 3 if the case qualifies for the Service Area Modifier (SAM), other leave the field NA." sqref="G60">
      <formula1>$S$1:$S$4</formula1>
    </dataValidation>
    <dataValidation type="time" allowBlank="1" showInputMessage="1" showErrorMessage="1" error="Must be formatted as time, either 1:30 PM or 13:30." promptTitle="Entry 42: End Time" prompt="Green: Enter the end time of the service." sqref="C60">
      <formula1>0</formula1>
      <formula2>0.999988425925926</formula2>
    </dataValidation>
    <dataValidation type="time" allowBlank="1" showInputMessage="1" showErrorMessage="1" error="Must be formatted as time, either 1:30 PM or 13:30." promptTitle="Entry 42: Start Time" prompt="Green: Enter the start time of the service." sqref="B60">
      <formula1>0</formula1>
      <formula2>0.999988425925926</formula2>
    </dataValidation>
    <dataValidation type="time" allowBlank="1" showInputMessage="1" showErrorMessage="1" error="Must be formatted as time, either 1:30 PM or 13:30." promptTitle="Entry 43: Start Time" prompt="Green: Enter the start time of the service." sqref="B61">
      <formula1>0</formula1>
      <formula2>0.999988425925926</formula2>
    </dataValidation>
    <dataValidation type="time" allowBlank="1" showInputMessage="1" showErrorMessage="1" error="Must be formatted as time, either 1:30 PM or 13:30." promptTitle="Entry 43: End Time" prompt="Green: Enter the end time of the service." sqref="C61">
      <formula1>0</formula1>
      <formula2>0.999988425925926</formula2>
    </dataValidation>
    <dataValidation type="list" allowBlank="1" showInputMessage="1" showErrorMessage="1" error="You must select an option from the drop-down list." promptTitle="Entry 43: Service Area Modifier" prompt="Green: Select 1, 2, or 3 if the case qualifies for the Service Area Modifier (SAM), other leave the field NA." sqref="G61">
      <formula1>$S$1:$S$4</formula1>
    </dataValidation>
    <dataValidation type="list" allowBlank="1" showInputMessage="1" showErrorMessage="1" error="You must select an option from the drop-down list." promptTitle="Entry 44: Service Area Modifier" prompt="Green: Select 1, 2, or 3 if the case qualifies for the Service Area Modifier (SAM), other leave the field NA." sqref="G62">
      <formula1>$S$1:$S$4</formula1>
    </dataValidation>
    <dataValidation type="time" allowBlank="1" showInputMessage="1" showErrorMessage="1" error="Must be formatted as time, either 1:30 PM or 13:30." promptTitle="Entry 44: End Time" prompt="Green: Enter the end time of the service." sqref="C62">
      <formula1>0</formula1>
      <formula2>0.999988425925926</formula2>
    </dataValidation>
    <dataValidation type="time" allowBlank="1" showInputMessage="1" showErrorMessage="1" error="Must be formatted as time, either 1:30 PM or 13:30." promptTitle="Entry 45: Start Time" prompt="Green: Enter the start time of the service." sqref="B63">
      <formula1>0</formula1>
      <formula2>0.999988425925926</formula2>
    </dataValidation>
    <dataValidation type="time" allowBlank="1" showInputMessage="1" showErrorMessage="1" error="Must be formatted as time, either 1:30 PM or 13:30." promptTitle="Entry 45: End Time" prompt="Green: Enter the end time of the service." sqref="C63">
      <formula1>0</formula1>
      <formula2>0.999988425925926</formula2>
    </dataValidation>
    <dataValidation type="list" allowBlank="1" showInputMessage="1" showErrorMessage="1" error="You must select an option from the drop-down list." promptTitle="Entry 45: Service Area Modifier" prompt="Green: Select 1, 2, or 3 if the case qualifies for the Service Area Modifier (SAM), other leave the field NA." sqref="G63">
      <formula1>$S$1:$S$4</formula1>
    </dataValidation>
    <dataValidation type="time" allowBlank="1" showInputMessage="1" showErrorMessage="1" error="Must be formatted as time, either 1:30 PM or 13:30." promptTitle="Entry 46: Start Time" prompt="Green: Enter the start time of the service." sqref="B64">
      <formula1>0</formula1>
      <formula2>0.999988425925926</formula2>
    </dataValidation>
    <dataValidation type="time" allowBlank="1" showInputMessage="1" showErrorMessage="1" error="Must be formatted as time, either 1:30 PM or 13:30." promptTitle="Entry 46: End Time" prompt="Green: Enter the end time of the service." sqref="C64">
      <formula1>0</formula1>
      <formula2>0.999988425925926</formula2>
    </dataValidation>
    <dataValidation type="list" allowBlank="1" showInputMessage="1" showErrorMessage="1" error="You must select an option from the drop-down list." promptTitle="Entry 46: Service Area Modifier" prompt="Green: Select 1, 2, or 3 if the case qualifies for the Service Area Modifier (SAM), other leave the field NA." sqref="G64">
      <formula1>$S$1:$S$4</formula1>
    </dataValidation>
    <dataValidation type="list" allowBlank="1" showInputMessage="1" showErrorMessage="1" error="You must select an option from the drop-down list." promptTitle="Entry 47: Service Area Modifier" prompt="Green: Select 1, 2, or 3 if the case qualifies for the Service Area Modifier (SAM), other leave the field NA." sqref="G65">
      <formula1>$S$1:$S$4</formula1>
    </dataValidation>
    <dataValidation type="time" allowBlank="1" showInputMessage="1" showErrorMessage="1" error="Must be formatted as time, either 1:30 PM or 13:30." promptTitle="Entry 47: End Time" prompt="Green: Enter the end time of the service." sqref="C65">
      <formula1>0</formula1>
      <formula2>0.999988425925926</formula2>
    </dataValidation>
    <dataValidation type="time" allowBlank="1" showInputMessage="1" showErrorMessage="1" error="Must be formatted as time, either 1:30 PM or 13:30." promptTitle="Entry 47: Start Time" prompt="Green: Enter the start time of the service." sqref="B65">
      <formula1>0</formula1>
      <formula2>0.999988425925926</formula2>
    </dataValidation>
    <dataValidation type="time" allowBlank="1" showInputMessage="1" showErrorMessage="1" error="Must be formatted as time, either 1:30 PM or 13:30." promptTitle="Entry 48: Start Time" prompt="Green: Enter the start time of the service." sqref="B66">
      <formula1>0</formula1>
      <formula2>0.999988425925926</formula2>
    </dataValidation>
    <dataValidation type="time" allowBlank="1" showInputMessage="1" showErrorMessage="1" error="Must be formatted as time, either 1:30 PM or 13:30." promptTitle="Entry 48: End Time" prompt="Green: Enter the end time of the service." sqref="C66">
      <formula1>0</formula1>
      <formula2>0.999988425925926</formula2>
    </dataValidation>
    <dataValidation type="list" allowBlank="1" showInputMessage="1" showErrorMessage="1" error="You must select an option from the drop-down list." promptTitle="Entry 48: Service Area Modifier" prompt="Green: Select 1, 2, or 3 if the case qualifies for the Service Area Modifier (SAM), other leave the field NA." sqref="G66">
      <formula1>$S$1:$S$4</formula1>
    </dataValidation>
    <dataValidation type="list" allowBlank="1" showInputMessage="1" showErrorMessage="1" error="You must select an option from the drop-down list." promptTitle="Entry 49: Service Area Modifier" prompt="Green: Select 1, 2, or 3 if the case qualifies for the Service Area Modifier (SAM), other leave the field NA." sqref="G67">
      <formula1>$S$1:$S$4</formula1>
    </dataValidation>
    <dataValidation type="time" allowBlank="1" showInputMessage="1" showErrorMessage="1" error="Must be formatted as time, either 1:30 PM or 13:30." promptTitle="Entry 49: End Time" prompt="Green: Enter the end time of the service." sqref="C67">
      <formula1>0</formula1>
      <formula2>0.999988425925926</formula2>
    </dataValidation>
    <dataValidation type="time" allowBlank="1" showInputMessage="1" showErrorMessage="1" error="Must be formatted as time, either 1:30 PM or 13:30." promptTitle="Entry 49: Start Time" prompt="Green: Enter the start time of the service." sqref="B67">
      <formula1>0</formula1>
      <formula2>0.999988425925926</formula2>
    </dataValidation>
    <dataValidation type="list" allowBlank="1" showInputMessage="1" showErrorMessage="1" error="You must select an option from the drop-down list." promptTitle="Entry 50: Service Area Modifier" prompt="Green: Select 1, 2, or 3 if the case qualifies for the Service Area Modifier (SAM), other leave the field NA." sqref="G68">
      <formula1>$S$1:$S$4</formula1>
    </dataValidation>
    <dataValidation type="date" allowBlank="1" showInputMessage="1" showErrorMessage="1" error="Must be in MM/DD/YY format." promptTitle="Entry 8: Date" prompt="Green: Date of Service (MM/DD/YY)." sqref="A26">
      <formula1>44470</formula1>
      <formula2>48121</formula2>
    </dataValidation>
    <dataValidation type="time" allowBlank="1" showInputMessage="1" showErrorMessage="1" error="Must be formatted as time, either 1:30 PM or 13:30." promptTitle="Entry 44: Start Time" prompt="Green: Enter the start time of the service." sqref="B62">
      <formula1>0</formula1>
      <formula2>0.999988425925926</formula2>
    </dataValidation>
    <dataValidation type="list" allowBlank="1" showInputMessage="1" showErrorMessage="1" error="Must be formatted as whole number, between 1 and 4." promptTitle="Entry 2: # Participants" prompt="Green: Enter the number of participants that received the service between the start and end times." sqref="E20">
      <formula1>$S$2:$S$5</formula1>
    </dataValidation>
    <dataValidation type="list" allowBlank="1" showInputMessage="1" showErrorMessage="1" error="Must be formatted as whole number, between 1 and 4." promptTitle="Entry 3: # Participants" prompt="Green: Enter the number of participants that received the service between the start and end times." sqref="E21">
      <formula1>$S$2:$S$5</formula1>
    </dataValidation>
    <dataValidation type="list" allowBlank="1" showInputMessage="1" showErrorMessage="1" error="Must be formatted as whole number, between 1 and 4." promptTitle="Entry 4: # Participants" prompt="Enter the number of participants that received the service between the start and end times." sqref="E22">
      <formula1>$S$2:$S$5</formula1>
    </dataValidation>
    <dataValidation type="list" allowBlank="1" showInputMessage="1" showErrorMessage="1" error="Must be formatted as whole number, between 1 and 4." promptTitle="Entry 5: # Participants" prompt="Green: Enter the number of participants that received the service between the start and end times." sqref="E23">
      <formula1>$S$2:$S$5</formula1>
    </dataValidation>
    <dataValidation type="list" allowBlank="1" showInputMessage="1" showErrorMessage="1" error="Must be formatted as whole number, between 1 and 4." promptTitle="Entry 6: # Participants" prompt="Green: Enter the number of participants that received the service between the start and end times." sqref="E24">
      <formula1>$S$2:$S$5</formula1>
    </dataValidation>
    <dataValidation type="list" allowBlank="1" showInputMessage="1" showErrorMessage="1" error="Must be formatted as whole number, between 1 and 4." promptTitle="Entry 7: # Participants" prompt="Green: Enter the number of participants that received the service between the start and end times." sqref="E25">
      <formula1>$S$2:$S$5</formula1>
    </dataValidation>
    <dataValidation type="list" allowBlank="1" showInputMessage="1" showErrorMessage="1" error="Must be formatted as whole number, between 1 and 4." promptTitle="Entry 8: # Participants" prompt="Green: Enter the number of participants that received the service between the start and end times." sqref="E26">
      <formula1>$S$2:$S$5</formula1>
    </dataValidation>
    <dataValidation type="list" allowBlank="1" showInputMessage="1" showErrorMessage="1" error="Must be formatted as whole number, between 1 and 4." promptTitle="Entry 9: # Participants" prompt="Green: Enter the number of participants that received the service between the start and end times." sqref="E27">
      <formula1>$S$2:$S$5</formula1>
    </dataValidation>
    <dataValidation type="list" allowBlank="1" showInputMessage="1" showErrorMessage="1" error="Must be formatted as whole number, between 1 and 4." promptTitle="Entry 10: # Participants" prompt="Green: Enter the number of participants that received the service between the start and end times." sqref="E28">
      <formula1>$S$2:$S$5</formula1>
    </dataValidation>
    <dataValidation type="list" allowBlank="1" showInputMessage="1" showErrorMessage="1" error="Must be formatted as whole number, between 1 and 4." promptTitle="Entry 11: # Participants" prompt="Green: Enter the number of participants that received the service between the start and end times." sqref="E29">
      <formula1>$S$2:$S$5</formula1>
    </dataValidation>
    <dataValidation type="list" allowBlank="1" showInputMessage="1" showErrorMessage="1" error="Must be formatted as whole number, between 1 and 4." promptTitle="Entry 12: # Participants" prompt="Green: Enter the number of participants that received the service between the start and end times." sqref="E30">
      <formula1>$S$2:$S$5</formula1>
    </dataValidation>
    <dataValidation type="list" allowBlank="1" showInputMessage="1" showErrorMessage="1" error="Must be formatted as whole number, between 1 and 4." promptTitle="Entry 13: # Participants" prompt="Green: Enter the number of participants that received the service between the start and end times." sqref="E31">
      <formula1>$S$2:$S$5</formula1>
    </dataValidation>
    <dataValidation type="list" allowBlank="1" showInputMessage="1" showErrorMessage="1" error="Must be formatted as whole number, between 1 and 4." promptTitle="Entry 14: # Participants" prompt="Green: Enter the number of participants that received the service between the start and end times." sqref="E32">
      <formula1>$S$2:$S$5</formula1>
    </dataValidation>
    <dataValidation type="list" allowBlank="1" showInputMessage="1" showErrorMessage="1" error="Must be formatted as whole number, between 1 and 4." promptTitle="Entry 15: # Participants" prompt="Green: Enter the number of participants that received the service between the start and end times." sqref="E33">
      <formula1>$S$2:$S$5</formula1>
    </dataValidation>
    <dataValidation type="list" allowBlank="1" showInputMessage="1" showErrorMessage="1" error="Must be formatted as whole number, between 1 and 4." promptTitle="Entry 16: # Participants" prompt="Green: Enter the number of participants that received the service between the start and end times." sqref="E34">
      <formula1>$S$2:$S$5</formula1>
    </dataValidation>
    <dataValidation type="list" allowBlank="1" showInputMessage="1" showErrorMessage="1" error="Must be formatted as whole number, between 1 and 4." promptTitle="Entry 17: # Participants" prompt="Green: Enter the number of participants that received the service between the start and end times." sqref="E35">
      <formula1>$S$2:$S$5</formula1>
    </dataValidation>
    <dataValidation type="list" allowBlank="1" showInputMessage="1" showErrorMessage="1" error="Must be formatted as whole number, between 1 and 4." promptTitle="Entry 18: # Participants" prompt="Green: Enter the number of participants that received the service between the start and end times." sqref="E36">
      <formula1>$S$2:$S$5</formula1>
    </dataValidation>
    <dataValidation type="list" allowBlank="1" showInputMessage="1" showErrorMessage="1" error="Must be formatted as whole number, between 1 and 4." promptTitle="Entry 19: # Participants" prompt="Green: Enter the number of participants that received the service between the start and end times." sqref="E37">
      <formula1>$S$2:$S$5</formula1>
    </dataValidation>
    <dataValidation type="list" allowBlank="1" showInputMessage="1" showErrorMessage="1" error="Must be formatted as whole number, between 1 and 4." promptTitle="Entry 20: # Participants" prompt="Green: Enter the number of participants that received the service between the start and end times." sqref="E38">
      <formula1>$S$2:$S$5</formula1>
    </dataValidation>
    <dataValidation type="list" allowBlank="1" showInputMessage="1" showErrorMessage="1" error="Must be formatted as whole number, between 1 and 4." promptTitle="Entry 21: # Participants" prompt="Green: Enter the number of participants that received the service between the start and end times." sqref="E39">
      <formula1>$S$2:$S$5</formula1>
    </dataValidation>
    <dataValidation type="list" allowBlank="1" showInputMessage="1" showErrorMessage="1" error="Must be formatted as whole number, between 1 and 4." promptTitle="Entry 22: # Participants" prompt="Green: Enter the number of participants that received the service between the start and end times." sqref="E40">
      <formula1>$S$2:$S$5</formula1>
    </dataValidation>
    <dataValidation type="list" allowBlank="1" showInputMessage="1" showErrorMessage="1" error="Must be formatted as whole number, between 1 and 4." promptTitle="Entry 23: # Participants" prompt="Green: Enter the number of participants that received the service between the start and end times." sqref="E41">
      <formula1>$S$2:$S$5</formula1>
    </dataValidation>
    <dataValidation type="list" allowBlank="1" showInputMessage="1" showErrorMessage="1" error="Must be formatted as whole number, between 1 and 4." promptTitle="Entry 24: # Participants" prompt="Green: Enter the number of participants that received the service between the start and end times." sqref="E42">
      <formula1>$S$2:$S$5</formula1>
    </dataValidation>
    <dataValidation type="list" allowBlank="1" showInputMessage="1" showErrorMessage="1" error="Must be formatted as whole number, between 1 and 4." promptTitle="Entry 25: # Participants" prompt="Green: Enter the number of participants that received the service between the start and end times." sqref="E43">
      <formula1>$S$2:$S$5</formula1>
    </dataValidation>
    <dataValidation type="list" allowBlank="1" showInputMessage="1" showErrorMessage="1" error="Must be formatted as whole number, between 1 and 4." promptTitle="Entry 26: # Participants" prompt="Green: Enter the number of participants that received the service between the start and end times." sqref="E44">
      <formula1>$S$2:$S$5</formula1>
    </dataValidation>
    <dataValidation type="list" allowBlank="1" showInputMessage="1" showErrorMessage="1" error="Must be formatted as whole number, between 1 and 4." promptTitle="Entry 27: # Participants" prompt="Green: Enter the number of participants that received the service between the start and end times." sqref="E45">
      <formula1>$S$2:$S$5</formula1>
    </dataValidation>
    <dataValidation type="list" allowBlank="1" showInputMessage="1" showErrorMessage="1" error="Must be formatted as whole number, between 1 and 4." promptTitle="Entry 28: # Participants" prompt="Green: Enter the number of participants that received the service between the start and end times." sqref="E46">
      <formula1>$S$2:$S$5</formula1>
    </dataValidation>
    <dataValidation type="list" allowBlank="1" showInputMessage="1" showErrorMessage="1" error="Must be formatted as whole number, between 1 and 4." promptTitle="Entry 29: # Participants" prompt="Green: Enter the number of participants that received the service between the start and end times." sqref="E47">
      <formula1>$S$2:$S$5</formula1>
    </dataValidation>
    <dataValidation type="list" allowBlank="1" showInputMessage="1" showErrorMessage="1" error="Must be formatted as whole number, between 1 and 4." promptTitle="Entry 30: # Participants" prompt="Green: Enter the number of participants that received the service between the start and end times." sqref="E48">
      <formula1>$S$2:$S$5</formula1>
    </dataValidation>
    <dataValidation type="list" allowBlank="1" showInputMessage="1" showErrorMessage="1" error="Must be formatted as whole number, between 1 and 4." promptTitle="Entry 31: # Participants" prompt="Green: Enter the number of participants that received the service between the start and end times." sqref="E49">
      <formula1>$S$2:$S$5</formula1>
    </dataValidation>
    <dataValidation type="list" allowBlank="1" showInputMessage="1" showErrorMessage="1" error="Must be formatted as whole number, between 1 and 4." promptTitle="Entry 32: # Participants" prompt="Green: Enter the number of participants that received the service between the start and end times." sqref="E50">
      <formula1>$S$2:$S$5</formula1>
    </dataValidation>
    <dataValidation type="list" allowBlank="1" showInputMessage="1" showErrorMessage="1" error="Must be formatted as whole number, between 1 and 4." promptTitle="Entry 33: # Participants" prompt="Green: Enter the number of participants that received the service between the start and end times." sqref="E51">
      <formula1>$S$2:$S$5</formula1>
    </dataValidation>
    <dataValidation type="list" allowBlank="1" showInputMessage="1" showErrorMessage="1" error="Must be formatted as whole number, between 1 and 4." promptTitle="Entry 34: # Participants" prompt="Green: Enter the number of participants that received the service between the start and end times." sqref="E52">
      <formula1>$S$2:$S$5</formula1>
    </dataValidation>
    <dataValidation type="list" allowBlank="1" showInputMessage="1" showErrorMessage="1" error="Must be formatted as whole number, between 1 and 4." promptTitle="Entry 35: # Participants" prompt="Green: Enter the number of participants that received the service between the start and end times." sqref="E53">
      <formula1>$S$2:$S$5</formula1>
    </dataValidation>
    <dataValidation type="list" allowBlank="1" showInputMessage="1" showErrorMessage="1" error="Must be formatted as whole number, between 1 and 4." promptTitle="Entry 36: # Participants" prompt="Green: Enter the number of participants that received the service between the start and end times." sqref="E54">
      <formula1>$S$2:$S$5</formula1>
    </dataValidation>
    <dataValidation type="list" allowBlank="1" showInputMessage="1" showErrorMessage="1" error="Must be formatted as whole number, between 1 and 4." promptTitle="Entry 37: # Participants" prompt="Green: Enter the number of participants that received the service between the start and end times." sqref="E55">
      <formula1>$S$2:$S$5</formula1>
    </dataValidation>
    <dataValidation type="list" allowBlank="1" showInputMessage="1" showErrorMessage="1" error="Must be formatted as whole number, between 1 and 4." promptTitle="Entry 38: # Participants" prompt="Green: Enter the number of participants that received the service between the start and end times." sqref="E56">
      <formula1>$S$2:$S$5</formula1>
    </dataValidation>
    <dataValidation type="list" allowBlank="1" showInputMessage="1" showErrorMessage="1" error="Must be formatted as whole number, between 1 and 4." promptTitle="Entry 39: # Participants" prompt="Green: Enter the number of participants that received the service between the start and end times." sqref="E57">
      <formula1>$S$2:$S$5</formula1>
    </dataValidation>
    <dataValidation type="list" allowBlank="1" showInputMessage="1" showErrorMessage="1" error="Must be formatted as whole number, between 1 and 4." promptTitle="Entry 40: # Participants" prompt="Green: Enter the number of participants that received the service between the start and end times." sqref="E58">
      <formula1>$S$2:$S$5</formula1>
    </dataValidation>
    <dataValidation type="list" allowBlank="1" showInputMessage="1" showErrorMessage="1" error="Must be formatted as whole number, between 1 and 4." promptTitle="Entry 41: # Participants" prompt="Green: Enter the number of participants that received the service between the start and end times." sqref="E59">
      <formula1>$S$2:$S$5</formula1>
    </dataValidation>
    <dataValidation type="list" allowBlank="1" showInputMessage="1" showErrorMessage="1" error="Must be formatted as whole number, between 1 and 4." promptTitle="Entry 42: # Participants" prompt="Green: Enter the number of participants that received the service between the start and end times." sqref="E60">
      <formula1>$S$2:$S$5</formula1>
    </dataValidation>
    <dataValidation type="list" allowBlank="1" showInputMessage="1" showErrorMessage="1" error="Must be formatted as whole number, between 1 and 4." promptTitle="Entry 43: # Participants" prompt="Green: Enter the number of participants that received the service between the start and end times." sqref="E61">
      <formula1>$S$2:$S$5</formula1>
    </dataValidation>
    <dataValidation type="list" allowBlank="1" showInputMessage="1" showErrorMessage="1" error="Must be formatted as whole number, between 1 and 4." promptTitle="Entry 44: # Participants" prompt="Green: Enter the number of participants that received the service between the start and end times." sqref="E62">
      <formula1>$S$2:$S$5</formula1>
    </dataValidation>
    <dataValidation type="list" allowBlank="1" showInputMessage="1" showErrorMessage="1" error="Must be formatted as whole number, between 1 and 4." promptTitle="Entry 45: # Participants" prompt="Green: Enter the number of participants that received the service between the start and end times." sqref="E63">
      <formula1>$S$2:$S$5</formula1>
    </dataValidation>
    <dataValidation type="list" allowBlank="1" showInputMessage="1" showErrorMessage="1" error="Must be formatted as whole number, between 1 and 4." promptTitle="Entry 46: # Participants" prompt="Green: Enter the number of participants that received the service between the start and end times." sqref="E64">
      <formula1>$S$2:$S$5</formula1>
    </dataValidation>
    <dataValidation type="list" allowBlank="1" showInputMessage="1" showErrorMessage="1" error="Must be formatted as whole number, between 1 and 4." promptTitle="Entry 47: # Participants" prompt="Green: Enter the number of participants that received the service between the start and end times." sqref="E65">
      <formula1>$S$2:$S$5</formula1>
    </dataValidation>
    <dataValidation type="list" allowBlank="1" showInputMessage="1" showErrorMessage="1" error="Must be formatted as whole number, between 1 and 4." promptTitle="Entry 48: # Participants" prompt="Green: Enter the number of participants that received the service between the start and end times." sqref="E66">
      <formula1>$S$2:$S$5</formula1>
    </dataValidation>
    <dataValidation type="list" allowBlank="1" showInputMessage="1" showErrorMessage="1" error="Must be formatted as whole number, between 1 and 4." promptTitle="Entry 49: # Participants" prompt="Green: Enter the number of participants that received the service between the start and end times." sqref="E67">
      <formula1>$S$2:$S$5</formula1>
    </dataValidation>
    <dataValidation type="whole" operator="greaterThanOrEqual" allowBlank="1" showInputMessage="1" showErrorMessage="1" error="Must be formatted as whole number, greaqter or equal to 0." promptTitle="Entry 49: Less Billable Time" prompt="Green: Enter the number of minutes for meal periods and/or other unbillable time." sqref="D67">
      <formula1>0</formula1>
    </dataValidation>
    <dataValidation type="whole" operator="greaterThanOrEqual" allowBlank="1" showInputMessage="1" showErrorMessage="1" error="Must be formatted as whole number, greaqter or equal to 0." promptTitle="Entry 48: Less Billable Time" prompt="Green: Enter the number of minutes for meal periods and/or other unbillable time." sqref="D66">
      <formula1>0</formula1>
    </dataValidation>
    <dataValidation type="whole" operator="greaterThanOrEqual" allowBlank="1" showInputMessage="1" showErrorMessage="1" error="Must be formatted as whole number, greaqter or equal to 0." promptTitle="Entry 47: Less Billable Time" prompt="Green: Enter the number of minutes for meal periods and/or other unbillable time." sqref="D65">
      <formula1>0</formula1>
    </dataValidation>
    <dataValidation type="whole" operator="greaterThanOrEqual" allowBlank="1" showInputMessage="1" showErrorMessage="1" error="Must be formatted as whole number, greaqter or equal to 0." promptTitle="Entry 46: Less Billable Time" prompt="Green: Enter the number of minutes for meal periods and/or other unbillable time." sqref="D64">
      <formula1>0</formula1>
    </dataValidation>
    <dataValidation type="whole" operator="greaterThanOrEqual" allowBlank="1" showInputMessage="1" showErrorMessage="1" error="Must be formatted as whole number, greaqter or equal to 0." promptTitle="Entry 45: Less Billable Time" prompt="Green: Enter the number of minutes for meal periods and/or other unbillable time." sqref="D63">
      <formula1>0</formula1>
    </dataValidation>
    <dataValidation type="whole" operator="greaterThanOrEqual" allowBlank="1" showInputMessage="1" showErrorMessage="1" error="Must be formatted as whole number, greaqter or equal to 0." promptTitle="Entry 44: Less Billable Time" prompt="Green: Enter the number of minutes for meal periods and/or other unbillable time." sqref="D62">
      <formula1>0</formula1>
    </dataValidation>
    <dataValidation type="whole" operator="greaterThanOrEqual" allowBlank="1" showInputMessage="1" showErrorMessage="1" error="Must be formatted as whole number, greaqter or equal to 0." promptTitle="Entry 43: Less Billable Time" prompt="Green: Enter the number of minutes for meal periods and/or other unbillable time." sqref="D61">
      <formula1>0</formula1>
    </dataValidation>
    <dataValidation type="whole" operator="greaterThanOrEqual" allowBlank="1" showInputMessage="1" showErrorMessage="1" error="Must be formatted as whole number, greaqter or equal to 0." promptTitle="Entry 42: Less Billable Time" prompt="Green: Enter the number of minutes for meal periods and/or other unbillable time." sqref="D60">
      <formula1>0</formula1>
    </dataValidation>
    <dataValidation type="whole" operator="greaterThanOrEqual" allowBlank="1" showInputMessage="1" showErrorMessage="1" error="Must be formatted as whole number, greaqter or equal to 0." promptTitle="Entry 41: Less Billable Time" prompt="Green: Enter the number of minutes for meal periods and/or other unbillable time." sqref="D59">
      <formula1>0</formula1>
    </dataValidation>
    <dataValidation type="whole" operator="greaterThanOrEqual" allowBlank="1" showInputMessage="1" showErrorMessage="1" error="Must be formatted as whole number, greaqter or equal to 0." promptTitle="Entry 40: Less Billable Time" prompt="Green: Enter the number of minutes for meal periods and/or other unbillable time." sqref="D58">
      <formula1>0</formula1>
    </dataValidation>
    <dataValidation type="whole" operator="greaterThanOrEqual" allowBlank="1" showInputMessage="1" showErrorMessage="1" error="Must be formatted as whole number, greaqter or equal to 0." promptTitle="Entry 39: Less Billable Time" prompt="Green: Enter the number of minutes for meal periods and/or other unbillable time." sqref="D57">
      <formula1>0</formula1>
    </dataValidation>
    <dataValidation type="whole" operator="greaterThanOrEqual" allowBlank="1" showInputMessage="1" showErrorMessage="1" error="Must be formatted as whole number, greaqter or equal to 0." promptTitle="Entry 38: Less Billable Time" prompt="Green: Enter the number of minutes for meal periods and/or other unbillable time." sqref="D56">
      <formula1>0</formula1>
    </dataValidation>
    <dataValidation type="whole" operator="greaterThanOrEqual" allowBlank="1" showInputMessage="1" showErrorMessage="1" error="Must be formatted as whole number, greaqter or equal to 0." promptTitle="Entry 37: Less Billable Time" prompt="Green: Enter the number of minutes for meal periods and/or other unbillable time." sqref="D55">
      <formula1>0</formula1>
    </dataValidation>
    <dataValidation type="whole" operator="greaterThanOrEqual" allowBlank="1" showInputMessage="1" showErrorMessage="1" error="Must be formatted as whole number, greaqter or equal to 0." promptTitle="Entry 36: Less Billable Time" prompt="Green: Enter the number of minutes for meal periods and/or other unbillable time." sqref="D54">
      <formula1>0</formula1>
    </dataValidation>
    <dataValidation type="whole" operator="greaterThanOrEqual" allowBlank="1" showInputMessage="1" showErrorMessage="1" error="Must be formatted as whole number, greaqter or equal to 0." promptTitle="Entry 35: Less Billable Time" prompt="Green: Enter the number of minutes for meal periods and/or other unbillable time." sqref="D53">
      <formula1>0</formula1>
    </dataValidation>
    <dataValidation type="whole" operator="greaterThanOrEqual" allowBlank="1" showInputMessage="1" showErrorMessage="1" error="Must be formatted as whole number, greaqter or equal to 0." promptTitle="Entry 34: Less Billable Time" prompt="Green: Enter the number of minutes for meal periods and/or other unbillable time." sqref="D52">
      <formula1>0</formula1>
    </dataValidation>
    <dataValidation type="whole" operator="greaterThanOrEqual" allowBlank="1" showInputMessage="1" showErrorMessage="1" error="Must be formatted as whole number, greaqter or equal to 0." promptTitle="Entry 33: Less Billable Time" prompt="Green: Enter the number of minutes for meal periods and/or other unbillable time." sqref="D51">
      <formula1>0</formula1>
    </dataValidation>
    <dataValidation type="whole" operator="greaterThanOrEqual" allowBlank="1" showInputMessage="1" showErrorMessage="1" error="Must be formatted as whole number, greaqter or equal to 0." promptTitle="Entry 32: Less Billable Time" prompt="Green: Enter the number of minutes for meal periods and/or other unbillable time." sqref="D50">
      <formula1>0</formula1>
    </dataValidation>
    <dataValidation type="whole" operator="greaterThanOrEqual" allowBlank="1" showInputMessage="1" showErrorMessage="1" error="Must be formatted as whole number, greaqter or equal to 0." promptTitle="Entry 31: Less Billable Time" prompt="Green: Enter the number of minutes for meal periods and/or other unbillable time." sqref="D49">
      <formula1>0</formula1>
    </dataValidation>
    <dataValidation type="whole" operator="greaterThanOrEqual" allowBlank="1" showInputMessage="1" showErrorMessage="1" error="Must be formatted as whole number, greaqter or equal to 0." promptTitle="Entry 30: Less Billable Time" prompt="Green: Enter the number of minutes for meal periods and/or other unbillable time." sqref="D48">
      <formula1>0</formula1>
    </dataValidation>
    <dataValidation type="whole" operator="greaterThanOrEqual" allowBlank="1" showInputMessage="1" showErrorMessage="1" error="Must be formatted as whole number, greaqter or equal to 0." promptTitle="Entry 29: Less Billable Time" prompt="Green: Enter the number of minutes for meal periods and/or other unbillable time." sqref="D47">
      <formula1>0</formula1>
    </dataValidation>
    <dataValidation type="whole" operator="greaterThanOrEqual" allowBlank="1" showInputMessage="1" showErrorMessage="1" error="Must be formatted as whole number, greaqter or equal to 0." promptTitle="Entry 28: Less Billable Time" prompt="Green: Enter the number of minutes for meal periods and/or other unbillable time." sqref="D46">
      <formula1>0</formula1>
    </dataValidation>
    <dataValidation type="whole" operator="greaterThanOrEqual" allowBlank="1" showInputMessage="1" showErrorMessage="1" error="Must be formatted as whole number, greaqter or equal to 0." promptTitle="Entry 27: Less Billable Time" prompt="Green: Enter the number of minutes for meal periods and/or other unbillable time." sqref="D45">
      <formula1>0</formula1>
    </dataValidation>
    <dataValidation type="whole" operator="greaterThanOrEqual" allowBlank="1" showInputMessage="1" showErrorMessage="1" error="Must be formatted as whole number, greaqter or equal to 0." promptTitle="Entry 26: Less Billable Time" prompt="Green: Enter the number of minutes for meal periods and/or other unbillable time." sqref="D44">
      <formula1>0</formula1>
    </dataValidation>
    <dataValidation type="whole" operator="greaterThanOrEqual" allowBlank="1" showInputMessage="1" showErrorMessage="1" error="Must be formatted as whole number, greaqter or equal to 0." promptTitle="Entry 25: Less Billable Time" prompt="Green: Enter the number of minutes for meal periods and/or other unbillable time." sqref="D43">
      <formula1>0</formula1>
    </dataValidation>
    <dataValidation type="whole" operator="greaterThanOrEqual" allowBlank="1" showInputMessage="1" showErrorMessage="1" error="Must be formatted as whole number, greaqter or equal to 0." promptTitle="Entry 24: Less Billable Time" prompt="Green: Enter the number of minutes for meal periods and/or other unbillable time." sqref="D42">
      <formula1>0</formula1>
    </dataValidation>
    <dataValidation type="whole" operator="greaterThanOrEqual" allowBlank="1" showInputMessage="1" showErrorMessage="1" error="Must be formatted as whole number, greaqter or equal to 0." promptTitle="Entry 23: Less Billable Time" prompt="Green: Enter the number of minutes for meal periods and/or other unbillable time." sqref="D41">
      <formula1>0</formula1>
    </dataValidation>
    <dataValidation type="whole" operator="greaterThanOrEqual" allowBlank="1" showInputMessage="1" showErrorMessage="1" error="Must be formatted as whole number, greaqter or equal to 0." promptTitle="Entry 22: Less Billable Time" prompt="Green: Enter the number of minutes for meal periods and/or other unbillable time." sqref="D40">
      <formula1>0</formula1>
    </dataValidation>
    <dataValidation type="whole" operator="greaterThanOrEqual" allowBlank="1" showInputMessage="1" showErrorMessage="1" error="Must be formatted as whole number, greaqter or equal to 0." promptTitle="Entry 21: Less Billable Time" prompt="Green: Enter the number of minutes for meal periods and/or other unbillable time." sqref="D39">
      <formula1>0</formula1>
    </dataValidation>
    <dataValidation type="whole" operator="greaterThanOrEqual" allowBlank="1" showInputMessage="1" showErrorMessage="1" error="Must be formatted as whole number, greaqter or equal to 0." promptTitle="Entry 20: Less Billable Time" prompt="Green: Enter the number of minutes for meal periods and/or other unbillable time." sqref="D38">
      <formula1>0</formula1>
    </dataValidation>
    <dataValidation type="whole" operator="greaterThanOrEqual" allowBlank="1" showInputMessage="1" showErrorMessage="1" error="Must be formatted as whole number, greaqter or equal to 0." promptTitle="Entry 19: Less Billable Time" prompt="Green: Enter the number of minutes for meal periods and/or other unbillable time." sqref="D37">
      <formula1>0</formula1>
    </dataValidation>
    <dataValidation type="whole" operator="greaterThanOrEqual" allowBlank="1" showInputMessage="1" showErrorMessage="1" error="Must be formatted as whole number, greaqter or equal to 0." promptTitle="Entry 18: Less Billable Time" prompt="Green: Enter the number of minutes for meal periods and/or other unbillable time." sqref="D36">
      <formula1>0</formula1>
    </dataValidation>
    <dataValidation type="whole" operator="greaterThanOrEqual" allowBlank="1" showInputMessage="1" showErrorMessage="1" error="Must be formatted as whole number, greaqter or equal to 0." promptTitle="Entry 17: Less Billable Time" prompt="Green: Enter the number of minutes for meal periods and/or other unbillable time." sqref="D35">
      <formula1>0</formula1>
    </dataValidation>
    <dataValidation type="whole" operator="greaterThanOrEqual" allowBlank="1" showInputMessage="1" showErrorMessage="1" error="Must be formatted as whole number, greaqter or equal to 0." promptTitle="Entry 16: Less Billable Time" prompt="Green: Enter the number of minutes for meal periods and/or other unbillable time." sqref="D34">
      <formula1>0</formula1>
    </dataValidation>
    <dataValidation type="whole" operator="greaterThanOrEqual" allowBlank="1" showInputMessage="1" showErrorMessage="1" error="Must be formatted as whole number, greaqter or equal to 0." promptTitle="Entry 15: Less Billable Time" prompt="Green: Enter the number of minutes for meal periods and/or other unbillable time." sqref="D33">
      <formula1>0</formula1>
    </dataValidation>
    <dataValidation type="whole" operator="greaterThanOrEqual" allowBlank="1" showInputMessage="1" showErrorMessage="1" error="Must be formatted as whole number, greaqter or equal to 0." promptTitle="Entry 14: Less Billable Time" prompt="Green: Enter the number of minutes for meal periods and/or other unbillable time." sqref="D32">
      <formula1>0</formula1>
    </dataValidation>
    <dataValidation type="whole" operator="greaterThanOrEqual" allowBlank="1" showInputMessage="1" showErrorMessage="1" error="Must be formatted as whole number, greaqter or equal to 0." promptTitle="Entry 13: Less Billable Time" prompt="Green: Enter the number of minutes for meal periods and/or other unbillable time." sqref="D31">
      <formula1>0</formula1>
    </dataValidation>
    <dataValidation type="whole" operator="greaterThanOrEqual" allowBlank="1" showInputMessage="1" showErrorMessage="1" error="Must be formatted as whole number, greaqter or equal to 0." promptTitle="Entry 12: Less Billable Time" prompt="Green: Enter the number of minutes for meal periods and/or other unbillable time." sqref="D30">
      <formula1>0</formula1>
    </dataValidation>
    <dataValidation type="whole" operator="greaterThanOrEqual" allowBlank="1" showInputMessage="1" showErrorMessage="1" error="Must be formatted as whole number, greaqter or equal to 0." promptTitle="Entry 11: Less Billable Time" prompt="Green: Enter the number of minutes for meal periods and/or other unbillable time." sqref="D29">
      <formula1>0</formula1>
    </dataValidation>
    <dataValidation type="whole" operator="greaterThanOrEqual" allowBlank="1" showInputMessage="1" showErrorMessage="1" error="Must be formatted as whole number, greaqter or equal to 0." promptTitle="Entry 10: Less Billable Time" prompt="Green: Enter the number of minutes for meal periods and/or other unbillable time." sqref="D28">
      <formula1>0</formula1>
    </dataValidation>
    <dataValidation type="whole" operator="greaterThanOrEqual" allowBlank="1" showInputMessage="1" showErrorMessage="1" error="Must be formatted as whole number, greaqter or equal to 0." promptTitle="Entry 9: Less Billable Time" prompt="Green: Enter the number of minutes for meal periods and/or other unbillable time." sqref="D27">
      <formula1>0</formula1>
    </dataValidation>
    <dataValidation type="whole" operator="greaterThanOrEqual" allowBlank="1" showInputMessage="1" showErrorMessage="1" error="Must be formatted as whole number, greaqter or equal to 0." promptTitle="Entry 8: Less Billable Time" prompt="Green: Enter the number of minutes for meal periods and/or other unbillable time." sqref="D26">
      <formula1>0</formula1>
    </dataValidation>
    <dataValidation type="whole" operator="greaterThanOrEqual" allowBlank="1" showInputMessage="1" showErrorMessage="1" error="Must be formatted as whole number, greaqter or equal to 0." promptTitle="Entry 7: Less Billable Time" prompt="Green: Enter the number of minutes for meal periods and/or other unbillable time." sqref="D25">
      <formula1>0</formula1>
    </dataValidation>
    <dataValidation type="whole" operator="greaterThanOrEqual" allowBlank="1" showInputMessage="1" showErrorMessage="1" error="Must be formatted as whole number, greaqter or equal to 0." promptTitle="Entry 6: Less Billable Time" prompt="Green: Enter the number of minutes for meal periods and/or other unbillable time." sqref="D24">
      <formula1>0</formula1>
    </dataValidation>
    <dataValidation type="whole" operator="greaterThanOrEqual" allowBlank="1" showInputMessage="1" showErrorMessage="1" error="Must be formatted as whole number, greaqter or equal to 0." promptTitle="Entry 5: Less Billable Time" prompt="Green: Enter the number of minutes for meal periods and/or other unbillable time." sqref="D23">
      <formula1>0</formula1>
    </dataValidation>
    <dataValidation type="whole" operator="greaterThanOrEqual" allowBlank="1" showInputMessage="1" showErrorMessage="1" error="Must be formatted as whole number, greaqter or equal to 0." promptTitle="Entry 4: Less Billable Time" prompt="Green: Enter the number of minutes for meal periods and/or other unbillable time." sqref="D22">
      <formula1>0</formula1>
    </dataValidation>
    <dataValidation type="whole" operator="greaterThanOrEqual" allowBlank="1" showInputMessage="1" showErrorMessage="1" error="Must be formatted as whole number, greaqter or equal to 0." promptTitle="Entry 3: Less Billable Time" prompt="Green: Enter the number of minutes for meal periods and/or other unbillable time." sqref="D21">
      <formula1>0</formula1>
    </dataValidation>
    <dataValidation type="whole" operator="greaterThanOrEqual" allowBlank="1" showInputMessage="1" showErrorMessage="1" error="Must be formatted as whole number, greaqter or equal to 0." promptTitle="Entry 2: Less Billable Time" prompt="Green: Enter the number of minutes for meal periods and/or other unbillable time." sqref="D20">
      <formula1>0</formula1>
    </dataValidation>
    <dataValidation allowBlank="1" showInputMessage="1" showErrorMessage="1" prompt="Non-Editable: Calculation" sqref="M8 M10:M13"/>
    <dataValidation allowBlank="1" showInputMessage="1" showErrorMessage="1" prompt="Green: Enter the name(s) and initials of Provider’s Direct Staff, e.g. Noah Blake (NB)) in this field." sqref="M4"/>
    <dataValidation type="list" allowBlank="1" showInputMessage="1" showErrorMessage="1" error="You must select an option from the drop-down list." promptTitle="Service Description 1" prompt="Green: Select the service from the drop-down list." sqref="A8:L8">
      <formula1>$R$1:$R$6</formula1>
    </dataValidation>
    <dataValidation type="list" allowBlank="1" showInputMessage="1" showErrorMessage="1" error="You must select an option from the drop-down list." promptTitle="Entry 1: Job Task Quantity" prompt="Green: Does the Individual meet the Employer's Expectations for job task quantity?  What percentage of time does the Individual meet the production standards of their co-workers in the same/similar position?" sqref="L43 L19">
      <formula1>$Q$1:$Q$13</formula1>
    </dataValidation>
    <dataValidation type="list" allowBlank="1" showInputMessage="1" showErrorMessage="1" error="You must select an option from the drop-down list." promptTitle="Entry 1: Job Task Quality" prompt="Green: Does the Individual meet the Employer's Expectations for job task quality?  What percentage of time does the Individual meet the quality standards of their co-workers in the same/similar position?" sqref="K43 K19">
      <formula1>$Q$1:$Q$13</formula1>
    </dataValidation>
    <dataValidation type="list" allowBlank="1" showInputMessage="1" showErrorMessage="1" error="You must select an option from the drop-down list." promptTitle="Entry 1: Behavioral Indicators" prompt="Green: Does the Individual meet the Employer's Expectations for Inter-Personal Skills, Communication, Timeliness, Hygiene, etc.?  Enter the percentage of time that Individual meets the Employer’s standards." sqref="J43 J19">
      <formula1>$Q$1:$Q$13</formula1>
    </dataValidation>
    <dataValidation type="list" allowBlank="1" showInputMessage="1" showErrorMessage="1" prompt="Green: Select or type Yes or No, to attest to the fact that the Individual worked and was paid equivalent to the Ohio minimum wage for work activities." sqref="M75">
      <formula1>$V$5:$V$6</formula1>
    </dataValidation>
    <dataValidation allowBlank="1" showInputMessage="1" showErrorMessage="1" prompt="Green: Enter the name(s) of the OOD Staff or OOD Contractor assigned to manage the case in this field." sqref="M6"/>
    <dataValidation type="list" allowBlank="1" showInputMessage="1" showErrorMessage="1" error="Must either be Mid-Point or Final." prompt="Green: Enter the status of the invoice.  Default setting is Final." sqref="M7">
      <formula1>$O$11:$O$13</formula1>
    </dataValidation>
    <dataValidation allowBlank="1" showInputMessage="1" showErrorMessage="1" prompt="Green: Enter the name(s) of the Provider’s Staff who completed the report, if not the same as the Staff providing the direct service." sqref="M5"/>
    <dataValidation allowBlank="1" showInputMessage="1" showErrorMessage="1" prompt="Green: Enter the name of the Individual receiving the service in this field." sqref="M3"/>
    <dataValidation allowBlank="1" showInputMessage="1" showErrorMessage="1" prompt="Green: Enter the authorization number from the OOD-0020 VR Original Authorization &amp; Billing Form in this field." sqref="M2"/>
    <dataValidation allowBlank="1" showInputMessage="1" showErrorMessage="1" prompt="Green: Enter the Provider's name in this field." sqref="M1"/>
    <dataValidation allowBlank="1" showInputMessage="1" showErrorMessage="1" promptTitle="Entry 1: Interventions" prompt="Green: Provide a detailed description of intervention(s) that the Job Coach used to address the barrier and summarize the effectiveness of the intervention(s)." sqref="N19"/>
    <dataValidation allowBlank="1" showInputMessage="1" showErrorMessage="1" promptTitle="Entry 1: Narrative" prompt="Green: Enter a summary of the contact or description of any areas that Individual had difficulties or did very well (behavior, job task quantity, or job task quality)." sqref="M43 M19"/>
    <dataValidation allowBlank="1" showInputMessage="1" showErrorMessage="1" promptTitle="Entry 1: Staff Initials" prompt="Green: Enter the initials of the person(s) who provided the service in this field." sqref="H19"/>
    <dataValidation type="whole" operator="greaterThanOrEqual" allowBlank="1" showInputMessage="1" showErrorMessage="1" error="Must be formatted as whole number, greaqter or equal to 0." promptTitle="Entry 1: Less Billable Time" prompt="Green: Enter the number of minutes for meal periods and/or other unbillable time." sqref="D19 D68">
      <formula1>0</formula1>
    </dataValidation>
    <dataValidation type="date" allowBlank="1" showInputMessage="1" showErrorMessage="1" error="Must be in MM/DD/YY format." promptTitle="Entry 1: Date" prompt="Green: Date of Service (MM/DD/YY)." sqref="A19 A68">
      <formula1>44470</formula1>
      <formula2>48121</formula2>
    </dataValidation>
    <dataValidation allowBlank="1" showInputMessage="1" showErrorMessage="1" promptTitle="Business/Employer Name" prompt="Green: Enter the name of the business name &amp; location where service was provided in this field." sqref="M15"/>
    <dataValidation allowBlank="1" showInputMessage="1" showErrorMessage="1" promptTitle="Support &amp; Transition Plan)" prompt="Green: Outline any potential barriers to employment and an estimated timeline to implement potential interventions to address the barrier(s). Update the estimated  timeline on when service will be completed and the Individual will be independent." sqref="M17"/>
    <dataValidation allowBlank="1" showInputMessage="1" showErrorMessage="1" promptTitle="Provider's Assessment" prompt="Green: Enter a summary of the Provider's assessment of the Individual and recommendation for next steps , including any concerns or potential barriers to employment." sqref="M72"/>
    <dataValidation allowBlank="1" showInputMessage="1" showErrorMessage="1" promptTitle="Individual's Self-Assessment" prompt="Green: Enter a summary of how the Individual feel they performed during the service, including any concerns or potential barriers to employment." sqref="M71"/>
    <dataValidation allowBlank="1" showInputMessage="1" showErrorMessage="1" promptTitle="Job Task List" prompt="Green: Enter a list of the primary job tasks to be performed by the Individual in this field." sqref="M16"/>
    <dataValidation type="decimal" allowBlank="1" showInputMessage="1" showErrorMessage="1" error="Must be in $0.00 format." prompt="Green: Enter the current State of Ohio minimum wage in this field." sqref="L11">
      <formula1>0</formula1>
      <formula2>5</formula2>
    </dataValidation>
    <dataValidation allowBlank="1" showInputMessage="1" showErrorMessage="1" prompt="Enter the name of the person(s) whole completed the report in this field." sqref="N5:N7 N15:N17"/>
    <dataValidation allowBlank="1" showInputMessage="1" showErrorMessage="1" prompt="Enter the name(s) and initials of Provider’s Direct Staff, e.g. Noah Blake (NB)) in this field." sqref="N4"/>
    <dataValidation allowBlank="1" showInputMessage="1" showErrorMessage="1" prompt="Enter the Provider's name in this field." sqref="N1"/>
    <dataValidation type="list" allowBlank="1" showInputMessage="1" showErrorMessage="1" error="Enter Yes or No, or you may leave the field blank." prompt="Green: Select or type Yes or No, if the case qualifies for the Bilingual Supplement." sqref="L12">
      <formula1>$V$5:$V$6</formula1>
    </dataValidation>
  </dataValidations>
  <pageMargins left="0.7" right="0.7" top="0.75" bottom="0.75" header="0.3" footer="0.3"/>
  <pageSetup orientation="portrait" paperSize="9" horizontalDpi="360" verticalDpi="360" r:id="rId1"/>
  <headerFooter alignWithMargins="0"/>
</worksheet>
</file>

<file path=xl/worksheets/sheet6.xml><?xml version="1.0" encoding="utf-8"?>
<worksheet xmlns:r="http://schemas.openxmlformats.org/officeDocument/2006/relationships" xmlns="http://schemas.openxmlformats.org/spreadsheetml/2006/main">
  <sheetViews>
    <sheetView workbookViewId="0">
      <selection activeCell="I64" sqref="I64"/>
    </sheetView>
  </sheetViews>
  <sheetFormatPr defaultColWidth="5.7109375" defaultRowHeight="13.5"/>
  <cols>
    <col min="1" max="1" width="13.29" style="1" customWidth="1"/>
    <col min="2" max="2" width="13.29" style="1" customWidth="1"/>
    <col min="3" max="3" width="13.29" style="1" customWidth="1"/>
    <col min="4" max="4" width="8.29" style="1" customWidth="1"/>
    <col min="5" max="5" width="3.43" style="1" customWidth="1"/>
    <col min="6" max="6" width="5.71" style="1" customWidth="1"/>
    <col min="7" max="7" width="6.29" style="1" customWidth="1"/>
    <col min="8" max="8" width="8.71" style="1" customWidth="1"/>
    <col min="9" max="9" width="14.57" style="1" customWidth="1"/>
    <col min="10" max="10" width="15.29" style="1" customWidth="1"/>
    <col min="11" max="11" width="13.71" style="1" customWidth="1"/>
    <col min="12" max="12" width="15.29" style="1" customWidth="1"/>
    <col min="13" max="13" width="55.71" style="1" customWidth="1"/>
    <col min="14" max="14" width="49.71" style="2" customWidth="1"/>
    <col min="15" max="15" width="19.29" style="3" customWidth="1"/>
    <col min="16" max="16" width="3" style="3" customWidth="1"/>
    <col min="17" max="17" width="12.57" style="4" customWidth="1"/>
    <col min="18" max="18" width="28.57" style="154" customWidth="1"/>
    <col min="19" max="19" width="7.57" style="155" customWidth="1"/>
    <col min="20" max="20" width="8.29" style="154" customWidth="1"/>
    <col min="21" max="21" width="34.71" style="155" customWidth="1"/>
    <col min="22" max="22" width="13.57" style="156" customWidth="1"/>
    <col min="23" max="23" width="16.43" style="157" customWidth="1"/>
    <col min="24" max="24" width="10.57" style="157" customWidth="1"/>
    <col min="25" max="25" width="10.43" style="157" customWidth="1"/>
    <col min="26" max="26" width="12.71" style="157" customWidth="1"/>
    <col min="27" max="27" width="11.57" style="157" customWidth="1"/>
    <col min="28" max="28" width="7.57" style="157" customWidth="1"/>
    <col min="29" max="29" width="8.29" style="157" customWidth="1"/>
    <col min="30" max="30" width="1" style="157" customWidth="1"/>
    <col min="31" max="31" width="11.57" style="157" customWidth="1"/>
    <col min="32" max="32" width="11.57" style="157" customWidth="1"/>
    <col min="33" max="33" width="5.71" style="7" customWidth="1"/>
    <col min="34" max="34" width="5.71" style="7" customWidth="1"/>
    <col min="35" max="35" width="5.71" style="7" customWidth="1"/>
    <col min="36" max="36" width="5.71" style="7" customWidth="1"/>
    <col min="37" max="37" width="5.71" style="8" customWidth="1"/>
    <col min="38" max="16384" width="5.7109375" style="1"/>
  </cols>
  <sheetData>
    <row r="1">
      <c r="A1" s="9" t="s">
        <v>0</v>
      </c>
      <c r="B1" s="9"/>
      <c r="C1" s="9"/>
      <c r="D1" s="9"/>
      <c r="E1" s="9"/>
      <c r="F1" s="9"/>
      <c r="G1" s="9"/>
      <c r="H1" s="9"/>
      <c r="I1" s="10"/>
      <c r="J1" s="10"/>
      <c r="K1" s="10"/>
      <c r="L1" s="10"/>
      <c r="M1" s="11" t="s">
        <v>148</v>
      </c>
      <c r="N1" s="12" t="s">
        <v>2</v>
      </c>
      <c r="O1" s="13" t="s">
        <v>3</v>
      </c>
      <c r="P1" s="14"/>
      <c r="R1" s="158" t="s">
        <v>4</v>
      </c>
      <c r="S1" s="159" t="s">
        <v>5</v>
      </c>
      <c r="V1" s="160">
        <v>0.875</v>
      </c>
      <c r="W1" s="165">
        <v>59</v>
      </c>
      <c r="X1" s="165">
        <v>245</v>
      </c>
      <c r="Y1" s="165">
        <v>429</v>
      </c>
      <c r="Z1" s="165">
        <v>256</v>
      </c>
      <c r="AA1" s="165">
        <v>39</v>
      </c>
    </row>
    <row r="2" ht="15.75" customHeight="1">
      <c r="A2" s="21" t="s">
        <v>6</v>
      </c>
      <c r="B2" s="22"/>
      <c r="C2" s="22"/>
      <c r="D2" s="22"/>
      <c r="E2" s="22"/>
      <c r="F2" s="22"/>
      <c r="G2" s="22"/>
      <c r="H2" s="22"/>
      <c r="I2" s="23"/>
      <c r="J2" s="23"/>
      <c r="K2" s="23"/>
      <c r="L2" s="24"/>
      <c r="M2" s="11">
        <v>1234567</v>
      </c>
      <c r="N2" s="12" t="s">
        <v>2</v>
      </c>
      <c r="O2" s="13" t="s">
        <v>8</v>
      </c>
      <c r="P2" s="14"/>
      <c r="Q2" s="15" t="s">
        <v>5</v>
      </c>
      <c r="R2" s="158" t="s">
        <v>9</v>
      </c>
      <c r="S2" s="159">
        <v>1</v>
      </c>
      <c r="U2" s="161" t="s">
        <v>10</v>
      </c>
      <c r="V2" s="160">
        <v>0.229166666666667</v>
      </c>
      <c r="W2" s="165">
        <v>94</v>
      </c>
      <c r="X2" s="165">
        <v>132.3</v>
      </c>
      <c r="Y2" s="165">
        <v>231.66</v>
      </c>
      <c r="Z2" s="165">
        <v>448</v>
      </c>
      <c r="AA2" s="165">
        <v>56</v>
      </c>
    </row>
    <row r="3">
      <c r="A3" s="9" t="s">
        <v>17</v>
      </c>
      <c r="B3" s="10"/>
      <c r="C3" s="10"/>
      <c r="D3" s="10"/>
      <c r="E3" s="10"/>
      <c r="F3" s="10"/>
      <c r="G3" s="10"/>
      <c r="H3" s="10"/>
      <c r="I3" s="10"/>
      <c r="J3" s="10"/>
      <c r="K3" s="10"/>
      <c r="L3" s="10"/>
      <c r="M3" s="199" t="s">
        <v>122</v>
      </c>
      <c r="N3" s="12"/>
      <c r="O3" s="13" t="s">
        <v>13</v>
      </c>
      <c r="P3" s="14"/>
      <c r="Q3" s="15" t="s">
        <v>14</v>
      </c>
      <c r="R3" s="158" t="s">
        <v>15</v>
      </c>
      <c r="S3" s="159">
        <v>2</v>
      </c>
      <c r="U3" s="161" t="s">
        <v>16</v>
      </c>
      <c r="W3" s="165">
        <v>163</v>
      </c>
      <c r="X3" s="165">
        <v>100.45</v>
      </c>
      <c r="Y3" s="165">
        <v>175.89</v>
      </c>
      <c r="Z3" s="165"/>
      <c r="AA3" s="165">
        <v>78</v>
      </c>
    </row>
    <row r="4">
      <c r="A4" s="9" t="s">
        <v>21</v>
      </c>
      <c r="B4" s="9"/>
      <c r="C4" s="9"/>
      <c r="D4" s="9"/>
      <c r="E4" s="9"/>
      <c r="F4" s="9"/>
      <c r="G4" s="9"/>
      <c r="H4" s="9"/>
      <c r="I4" s="10"/>
      <c r="J4" s="10"/>
      <c r="K4" s="10"/>
      <c r="L4" s="10"/>
      <c r="M4" s="11" t="s">
        <v>123</v>
      </c>
      <c r="N4" s="12" t="s">
        <v>2</v>
      </c>
      <c r="P4" s="14"/>
      <c r="Q4" s="28">
        <v>0.9</v>
      </c>
      <c r="R4" s="158" t="s">
        <v>19</v>
      </c>
      <c r="S4" s="159">
        <v>3</v>
      </c>
      <c r="U4" s="161" t="s">
        <v>20</v>
      </c>
      <c r="X4" s="165">
        <v>80.85</v>
      </c>
      <c r="Y4" s="165">
        <v>141.57</v>
      </c>
      <c r="Z4" s="165"/>
    </row>
    <row r="5">
      <c r="A5" s="9" t="s">
        <v>26</v>
      </c>
      <c r="B5" s="9"/>
      <c r="C5" s="9"/>
      <c r="D5" s="9"/>
      <c r="E5" s="9"/>
      <c r="F5" s="9"/>
      <c r="G5" s="9"/>
      <c r="H5" s="9"/>
      <c r="I5" s="10"/>
      <c r="J5" s="10"/>
      <c r="K5" s="10"/>
      <c r="L5" s="10"/>
      <c r="M5" s="11" t="s">
        <v>149</v>
      </c>
      <c r="N5" s="12" t="s">
        <v>2</v>
      </c>
      <c r="P5" s="14"/>
      <c r="Q5" s="28">
        <v>0.8</v>
      </c>
      <c r="R5" s="158" t="s">
        <v>23</v>
      </c>
      <c r="S5" s="159">
        <v>4</v>
      </c>
      <c r="U5" s="161" t="s">
        <v>24</v>
      </c>
      <c r="V5" s="162" t="s">
        <v>25</v>
      </c>
      <c r="X5" s="165"/>
      <c r="Y5" s="165"/>
      <c r="Z5" s="165"/>
    </row>
    <row r="6">
      <c r="A6" s="9" t="s">
        <v>31</v>
      </c>
      <c r="B6" s="10"/>
      <c r="C6" s="10"/>
      <c r="D6" s="10"/>
      <c r="E6" s="10"/>
      <c r="F6" s="10"/>
      <c r="G6" s="10"/>
      <c r="H6" s="10"/>
      <c r="I6" s="10"/>
      <c r="J6" s="10"/>
      <c r="K6" s="10"/>
      <c r="L6" s="10"/>
      <c r="M6" s="11" t="s">
        <v>124</v>
      </c>
      <c r="N6" s="29" t="s">
        <v>2</v>
      </c>
      <c r="P6" s="14"/>
      <c r="Q6" s="28">
        <v>0.7</v>
      </c>
      <c r="R6" s="158" t="s">
        <v>28</v>
      </c>
      <c r="U6" s="161" t="s">
        <v>29</v>
      </c>
      <c r="V6" s="162" t="s">
        <v>30</v>
      </c>
      <c r="X6" s="165"/>
      <c r="Y6" s="165"/>
      <c r="Z6" s="165"/>
    </row>
    <row r="7">
      <c r="A7" s="9" t="s">
        <v>39</v>
      </c>
      <c r="B7" s="10"/>
      <c r="C7" s="10"/>
      <c r="D7" s="10"/>
      <c r="E7" s="10"/>
      <c r="F7" s="10"/>
      <c r="G7" s="10"/>
      <c r="H7" s="10"/>
      <c r="I7" s="10"/>
      <c r="J7" s="10"/>
      <c r="K7" s="10"/>
      <c r="L7" s="10"/>
      <c r="M7" s="32" t="s">
        <v>40</v>
      </c>
      <c r="N7" s="29"/>
      <c r="P7" s="14"/>
      <c r="Q7" s="28">
        <v>0.6</v>
      </c>
      <c r="R7" s="163"/>
      <c r="S7" s="162"/>
      <c r="T7" s="163"/>
      <c r="U7" s="161" t="s">
        <v>33</v>
      </c>
      <c r="X7" s="165"/>
      <c r="Y7" s="165"/>
      <c r="Z7" s="165"/>
    </row>
    <row r="8" ht="16.5" customHeight="1">
      <c r="A8" s="11" t="s">
        <v>23</v>
      </c>
      <c r="B8" s="11"/>
      <c r="C8" s="11"/>
      <c r="D8" s="11"/>
      <c r="E8" s="11"/>
      <c r="F8" s="11"/>
      <c r="G8" s="11"/>
      <c r="H8" s="11"/>
      <c r="I8" s="33"/>
      <c r="J8" s="33"/>
      <c r="K8" s="33"/>
      <c r="L8" s="33"/>
      <c r="M8" s="34">
        <f>T10</f>
        <v>1497.6</v>
      </c>
      <c r="N8" s="35" t="s">
        <v>2</v>
      </c>
      <c r="O8" s="14"/>
      <c r="P8" s="14"/>
      <c r="Q8" s="28">
        <v>0.5</v>
      </c>
      <c r="R8" s="163">
        <f>COUNTIF(G19:G68,1)*AA1+COUNTIF(G19:G68,2)*AA2+COUNTIF(G19:G68,3)*AA3</f>
        <v>173</v>
      </c>
      <c r="S8" s="162">
        <f>COUNTA(M71:M72,M75,M15:M17)</f>
        <v>6</v>
      </c>
      <c r="T8" s="163">
        <f>IF(S8=6,R8,0)</f>
        <v>173</v>
      </c>
      <c r="U8" s="161" t="s">
        <v>35</v>
      </c>
      <c r="W8" s="165">
        <v>6.4</v>
      </c>
      <c r="X8" s="165"/>
      <c r="Y8" s="165"/>
      <c r="Z8" s="165"/>
    </row>
    <row r="9" ht="16.5" customHeight="1">
      <c r="A9" s="36" t="s">
        <v>3</v>
      </c>
      <c r="B9" s="37"/>
      <c r="C9" s="37"/>
      <c r="D9" s="37"/>
      <c r="E9" s="37"/>
      <c r="F9" s="37"/>
      <c r="G9" s="37"/>
      <c r="H9" s="37"/>
      <c r="I9" s="38"/>
      <c r="J9" s="38"/>
      <c r="K9" s="38"/>
      <c r="L9" s="38"/>
      <c r="M9" s="166">
        <f>IF(A9=O2,T7,0)</f>
        <v>0</v>
      </c>
      <c r="N9" s="35" t="s">
        <v>2</v>
      </c>
      <c r="O9" s="14"/>
      <c r="P9" s="14"/>
      <c r="Q9" s="28">
        <v>0.4</v>
      </c>
      <c r="R9" s="163">
        <f>SUMIF(I19:I53,"Service",F19:F53)*L11</f>
        <v>0</v>
      </c>
      <c r="S9" s="162">
        <f>COUNTA(M71:M72,M75,M15:M17)</f>
        <v>6</v>
      </c>
      <c r="T9" s="163">
        <f>IF(S9=6,R9,0)</f>
        <v>0</v>
      </c>
      <c r="U9" s="161" t="s">
        <v>37</v>
      </c>
      <c r="W9" s="165">
        <v>3.46</v>
      </c>
      <c r="X9" s="165"/>
      <c r="Y9" s="165"/>
      <c r="Z9" s="165"/>
    </row>
    <row r="10" ht="16.5" customHeight="1">
      <c r="A10" s="9" t="s">
        <v>43</v>
      </c>
      <c r="B10" s="10"/>
      <c r="C10" s="10"/>
      <c r="D10" s="10"/>
      <c r="E10" s="10"/>
      <c r="F10" s="10"/>
      <c r="G10" s="10"/>
      <c r="H10" s="10"/>
      <c r="I10" s="33"/>
      <c r="J10" s="33"/>
      <c r="K10" s="33"/>
      <c r="L10" s="33"/>
      <c r="M10" s="34">
        <f>IF(A8=R1,0,T8)</f>
        <v>173</v>
      </c>
      <c r="N10" s="35" t="s">
        <v>2</v>
      </c>
      <c r="O10" s="14"/>
      <c r="P10" s="14"/>
      <c r="Q10" s="28">
        <v>0.3</v>
      </c>
      <c r="R10" s="163">
        <f>IF(A8="Community Based Assessment",AB69,IF(A8="Job Readiness (Non-School)",AA70,IF(A8="Job Readiness (School)",Y70,IF(A8="On-The-Job Supports",$T$12+$W$69,IF(A8="Work Adjustment",AC69,0)))))</f>
        <v>1497.6</v>
      </c>
      <c r="S10" s="162">
        <f>COUNTA(M71:M72,M75,M15:M17)</f>
        <v>6</v>
      </c>
      <c r="T10" s="163">
        <f>IF(S10=6,R10,0)</f>
        <v>1497.6</v>
      </c>
      <c r="W10" s="165">
        <v>2.62</v>
      </c>
      <c r="X10" s="165"/>
      <c r="Y10" s="165"/>
      <c r="Z10" s="165"/>
    </row>
    <row r="11" ht="16.5" customHeight="1">
      <c r="A11" s="40" t="s">
        <v>44</v>
      </c>
      <c r="B11" s="41"/>
      <c r="C11" s="41"/>
      <c r="D11" s="41"/>
      <c r="E11" s="41"/>
      <c r="F11" s="41"/>
      <c r="G11" s="41"/>
      <c r="H11" s="42"/>
      <c r="I11" s="42"/>
      <c r="J11" s="43"/>
      <c r="K11" s="44"/>
      <c r="L11" s="45">
        <v>0</v>
      </c>
      <c r="M11" s="34">
        <f>IF(M75="Yes",T11*L11,0)</f>
        <v>0</v>
      </c>
      <c r="N11" s="35" t="s">
        <v>2</v>
      </c>
      <c r="O11" s="14"/>
      <c r="P11" s="14"/>
      <c r="Q11" s="28">
        <v>0.2</v>
      </c>
      <c r="R11" s="164"/>
      <c r="S11" s="162">
        <f>IF(M75="Yes",COUNTA(M71:M72,M15:M17),0)</f>
        <v>5</v>
      </c>
      <c r="T11" s="158">
        <f>IF(S11=5,K69,0)</f>
        <v>0</v>
      </c>
      <c r="W11" s="165">
        <v>2.11</v>
      </c>
      <c r="X11" s="165"/>
      <c r="Y11" s="165"/>
      <c r="Z11" s="165"/>
    </row>
    <row r="12" s="1" customFormat="1" ht="16.5" customHeight="1">
      <c r="A12" s="9" t="s">
        <v>46</v>
      </c>
      <c r="B12" s="9"/>
      <c r="C12" s="9"/>
      <c r="D12" s="9"/>
      <c r="E12" s="9"/>
      <c r="F12" s="9"/>
      <c r="G12" s="10"/>
      <c r="H12" s="33"/>
      <c r="I12" s="33"/>
      <c r="J12" s="33"/>
      <c r="K12" s="33"/>
      <c r="L12" s="47" t="s">
        <v>30</v>
      </c>
      <c r="M12" s="34">
        <f>IF(L12="Yes",(M8+M9)*0.1,0)</f>
        <v>149.76</v>
      </c>
      <c r="N12" s="48" t="s">
        <v>2</v>
      </c>
      <c r="O12" s="14" t="s">
        <v>40</v>
      </c>
      <c r="P12" s="14"/>
      <c r="Q12" s="28">
        <v>0.1</v>
      </c>
      <c r="R12" s="164"/>
      <c r="S12" s="162">
        <f>COUNTA(M71:M72,M75,M15:M17)</f>
        <v>6</v>
      </c>
      <c r="T12" s="163">
        <f>SUMIF(E19:E68,1,F19:F68)*W8+SUMIF(E19:E68,2,F19:F68)*W9+SUMIF(E19:E68,3,F19:F68)*W10+SUMIF(E19:E68,4,F19:F68)*W11</f>
        <v>1497.6</v>
      </c>
      <c r="U12" s="161"/>
      <c r="V12" s="162"/>
      <c r="W12" s="167"/>
      <c r="X12" s="165"/>
      <c r="Y12" s="165"/>
      <c r="Z12" s="165"/>
      <c r="AA12" s="167"/>
      <c r="AB12" s="167"/>
      <c r="AC12" s="167"/>
      <c r="AD12" s="167"/>
      <c r="AE12" s="167"/>
      <c r="AF12" s="167"/>
      <c r="AG12" s="14"/>
      <c r="AH12" s="14"/>
      <c r="AI12" s="14"/>
      <c r="AJ12" s="14"/>
      <c r="AK12" s="8"/>
    </row>
    <row r="13" s="1" customFormat="1" ht="16.5" customHeight="1">
      <c r="A13" s="9" t="s">
        <v>47</v>
      </c>
      <c r="B13" s="9"/>
      <c r="C13" s="9"/>
      <c r="D13" s="9"/>
      <c r="E13" s="9"/>
      <c r="F13" s="9"/>
      <c r="G13" s="9"/>
      <c r="H13" s="9"/>
      <c r="I13" s="33"/>
      <c r="J13" s="33"/>
      <c r="K13" s="33"/>
      <c r="L13" s="33"/>
      <c r="M13" s="34">
        <f>SUM(M8:M12)</f>
        <v>1820.36</v>
      </c>
      <c r="N13" s="48" t="s">
        <v>2</v>
      </c>
      <c r="O13" s="14" t="s">
        <v>42</v>
      </c>
      <c r="P13" s="14"/>
      <c r="Q13" s="28">
        <v>0</v>
      </c>
      <c r="R13" s="164"/>
      <c r="S13" s="161"/>
      <c r="T13" s="158"/>
      <c r="U13" s="161"/>
      <c r="V13" s="162"/>
      <c r="W13" s="167"/>
      <c r="X13" s="165"/>
      <c r="Y13" s="165"/>
      <c r="Z13" s="165"/>
      <c r="AA13" s="167"/>
      <c r="AB13" s="167"/>
      <c r="AC13" s="167"/>
      <c r="AD13" s="167"/>
      <c r="AE13" s="167"/>
      <c r="AF13" s="167"/>
      <c r="AG13" s="14"/>
      <c r="AH13" s="14"/>
      <c r="AI13" s="14"/>
      <c r="AJ13" s="14"/>
      <c r="AK13" s="8"/>
    </row>
    <row r="14" s="1" customFormat="1">
      <c r="A14" s="50" t="s">
        <v>89</v>
      </c>
      <c r="B14" s="51"/>
      <c r="C14" s="51"/>
      <c r="D14" s="51"/>
      <c r="E14" s="51"/>
      <c r="F14" s="51"/>
      <c r="G14" s="51"/>
      <c r="H14" s="51"/>
      <c r="I14" s="51"/>
      <c r="J14" s="51"/>
      <c r="K14" s="51"/>
      <c r="L14" s="51"/>
      <c r="M14" s="51"/>
      <c r="N14" s="52"/>
      <c r="O14" s="14"/>
      <c r="P14" s="14"/>
      <c r="Q14" s="28"/>
      <c r="R14" s="164"/>
      <c r="S14" s="161"/>
      <c r="T14" s="158"/>
      <c r="U14" s="161"/>
      <c r="V14" s="162"/>
      <c r="W14" s="167"/>
      <c r="X14" s="165"/>
      <c r="Y14" s="165"/>
      <c r="Z14" s="165"/>
      <c r="AA14" s="167"/>
      <c r="AB14" s="167"/>
      <c r="AC14" s="167"/>
      <c r="AD14" s="167"/>
      <c r="AE14" s="167"/>
      <c r="AF14" s="167"/>
      <c r="AG14" s="14"/>
      <c r="AH14" s="14"/>
      <c r="AI14" s="14"/>
      <c r="AJ14" s="14"/>
      <c r="AK14" s="8"/>
    </row>
    <row r="15" s="1" customFormat="1">
      <c r="A15" s="9" t="s">
        <v>125</v>
      </c>
      <c r="B15" s="33"/>
      <c r="C15" s="33"/>
      <c r="D15" s="33"/>
      <c r="E15" s="33"/>
      <c r="F15" s="33"/>
      <c r="G15" s="33"/>
      <c r="H15" s="33"/>
      <c r="I15" s="33"/>
      <c r="J15" s="33"/>
      <c r="K15" s="33"/>
      <c r="L15" s="33"/>
      <c r="M15" s="11" t="s">
        <v>154</v>
      </c>
      <c r="N15" s="29" t="s">
        <v>2</v>
      </c>
      <c r="O15" s="14"/>
      <c r="P15" s="14"/>
      <c r="Q15" s="28"/>
      <c r="R15" s="164"/>
      <c r="S15" s="161"/>
      <c r="T15" s="158"/>
      <c r="U15" s="161"/>
      <c r="V15" s="162"/>
      <c r="W15" s="167"/>
      <c r="X15" s="165"/>
      <c r="Y15" s="165"/>
      <c r="Z15" s="165"/>
      <c r="AA15" s="167"/>
      <c r="AB15" s="167"/>
      <c r="AC15" s="167"/>
      <c r="AD15" s="167"/>
      <c r="AE15" s="167"/>
      <c r="AF15" s="167"/>
      <c r="AG15" s="14"/>
      <c r="AH15" s="14"/>
      <c r="AI15" s="14"/>
      <c r="AJ15" s="14"/>
      <c r="AK15" s="8"/>
    </row>
    <row r="16">
      <c r="A16" s="9" t="s">
        <v>50</v>
      </c>
      <c r="B16" s="33"/>
      <c r="C16" s="33"/>
      <c r="D16" s="33"/>
      <c r="E16" s="33"/>
      <c r="F16" s="33"/>
      <c r="G16" s="33"/>
      <c r="H16" s="33"/>
      <c r="I16" s="33"/>
      <c r="J16" s="33"/>
      <c r="K16" s="33"/>
      <c r="L16" s="33"/>
      <c r="M16" s="11" t="s">
        <v>182</v>
      </c>
      <c r="N16" s="29" t="s">
        <v>2</v>
      </c>
      <c r="O16" s="14"/>
      <c r="P16" s="14"/>
      <c r="Q16" s="28"/>
      <c r="R16" s="164"/>
      <c r="X16" s="165"/>
      <c r="Y16" s="165"/>
      <c r="Z16" s="165"/>
      <c r="AK16" s="206"/>
      <c r="BI16" s="54"/>
      <c r="BJ16" s="54"/>
      <c r="BK16" s="54"/>
      <c r="BL16" s="54"/>
    </row>
    <row r="17">
      <c r="A17" s="56" t="s">
        <v>128</v>
      </c>
      <c r="B17" s="56"/>
      <c r="C17" s="56"/>
      <c r="D17" s="56"/>
      <c r="E17" s="56"/>
      <c r="F17" s="56"/>
      <c r="G17" s="56"/>
      <c r="H17" s="56"/>
      <c r="I17" s="56"/>
      <c r="J17" s="56"/>
      <c r="K17" s="56"/>
      <c r="L17" s="56"/>
      <c r="M17" s="11" t="s">
        <v>183</v>
      </c>
      <c r="N17" s="57" t="s">
        <v>2</v>
      </c>
      <c r="O17" s="14"/>
      <c r="P17" s="14"/>
      <c r="R17" s="164"/>
      <c r="AK17" s="206"/>
      <c r="BM17" s="54"/>
      <c r="BN17" s="54"/>
      <c r="BO17" s="54"/>
    </row>
    <row r="18" ht="87.75" customHeight="1">
      <c r="A18" s="58" t="s">
        <v>53</v>
      </c>
      <c r="B18" s="58" t="s">
        <v>54</v>
      </c>
      <c r="C18" s="58" t="s">
        <v>55</v>
      </c>
      <c r="D18" s="59" t="s">
        <v>157</v>
      </c>
      <c r="E18" s="59" t="s">
        <v>57</v>
      </c>
      <c r="F18" s="60" t="s">
        <v>58</v>
      </c>
      <c r="G18" s="61" t="s">
        <v>43</v>
      </c>
      <c r="H18" s="59" t="s">
        <v>59</v>
      </c>
      <c r="I18" s="62" t="s">
        <v>60</v>
      </c>
      <c r="J18" s="62" t="s">
        <v>61</v>
      </c>
      <c r="K18" s="62" t="s">
        <v>62</v>
      </c>
      <c r="L18" s="62" t="s">
        <v>63</v>
      </c>
      <c r="M18" s="62" t="s">
        <v>64</v>
      </c>
      <c r="N18" s="211" t="s">
        <v>130</v>
      </c>
      <c r="O18" s="13" t="s">
        <v>2</v>
      </c>
      <c r="S18" s="170" t="s">
        <v>66</v>
      </c>
      <c r="T18" s="171" t="s">
        <v>67</v>
      </c>
      <c r="U18" s="170" t="s">
        <v>68</v>
      </c>
      <c r="V18" s="172" t="s">
        <v>69</v>
      </c>
      <c r="W18" s="171" t="s">
        <v>70</v>
      </c>
      <c r="X18" s="171" t="s">
        <v>71</v>
      </c>
      <c r="Y18" s="171" t="s">
        <v>72</v>
      </c>
      <c r="Z18" s="173" t="s">
        <v>73</v>
      </c>
      <c r="AA18" s="171" t="s">
        <v>74</v>
      </c>
      <c r="AB18" s="171" t="s">
        <v>75</v>
      </c>
      <c r="AC18" s="171" t="s">
        <v>76</v>
      </c>
      <c r="AD18" s="167" t="s">
        <v>77</v>
      </c>
    </row>
    <row r="19" ht="16.5" customHeight="1">
      <c r="A19" s="80">
        <v>44713</v>
      </c>
      <c r="B19" s="69">
        <v>0.375</v>
      </c>
      <c r="C19" s="69">
        <v>0.375694444444445</v>
      </c>
      <c r="D19" s="70">
        <v>0</v>
      </c>
      <c r="E19" s="70">
        <v>1</v>
      </c>
      <c r="F19" s="71">
        <f>IF(P19=12,V19,0)</f>
        <v>1</v>
      </c>
      <c r="G19" s="72">
        <v>1</v>
      </c>
      <c r="H19" s="72" t="s">
        <v>131</v>
      </c>
      <c r="I19" s="73" t="s">
        <v>10</v>
      </c>
      <c r="J19" s="74" t="s">
        <v>14</v>
      </c>
      <c r="K19" s="74" t="s">
        <v>14</v>
      </c>
      <c r="L19" s="74" t="s">
        <v>14</v>
      </c>
      <c r="M19" s="11">
        <v>100</v>
      </c>
      <c r="N19" s="240">
        <v>200</v>
      </c>
      <c r="O19" s="13" t="s">
        <v>2</v>
      </c>
      <c r="P19" s="13">
        <f>IF(A19="",0,COUNTA(B19:E19,G19:N19))</f>
        <v>12</v>
      </c>
      <c r="R19" s="174"/>
      <c r="S19" s="161">
        <f>IF(OR(B19="",C19=""),0,IF(C19&gt;B19,C19-B19,IF(B19&gt;C19,24-(B19-C19))))</f>
        <v>0.000694444444444497</v>
      </c>
      <c r="T19" s="162">
        <f>IF(OR(B19="",C19=""),0,(HOUR(S19)*60)+MINUTE(S19)-D19)</f>
        <v>1</v>
      </c>
      <c r="U19" s="161">
        <f>TIME(0,T19,0)</f>
        <v>0.000694444444444444</v>
      </c>
      <c r="V19" s="162">
        <f>(HOUR(U19)*10)+IF(AND(MINUTE(U19)&gt;0,MINUTE(U19)&lt;=6),1,IF(AND(MINUTE(U19)&gt;6,MINUTE(U19)&lt;=12),2,IF(AND(MINUTE(U19)&gt;12,MINUTE(U19)&lt;=18),3,IF(AND(MINUTE(U19)&gt;18,MINUTE(U19)&lt;=24),4,IF(AND(MINUTE(U19)&gt;24,MINUTE(U19)&lt;=30),5,IF(AND(MINUTE(U19)&gt;30,MINUTE(U19)&lt;=36),6,IF(AND(MINUTE(U19)&gt;36,MINUTE(U19)&lt;=42),7,IF(AND(MINUTE(U19)&gt;42,MINUTE(U19)&lt;=48),8,IF(AND(MINUTE(U19)&gt;48,MINUTE(U19)&lt;=54),9,IF(AND(MINUTE(U19)&gt;54,MINUTE(U19)&lt;=60),10,0))))))))))</f>
        <v>1</v>
      </c>
      <c r="W19" s="163">
        <f>IF(OR(B19&gt;=$V$1,B19&lt;$V$2),F19*2,0)</f>
        <v>0</v>
      </c>
      <c r="X19" s="163" t="b">
        <f>IF(I19="Service",IF(I19="Service",IF(AND(F19&gt;0,F19&lt;=25),$W$1,0),0))</f>
        <v>0</v>
      </c>
      <c r="Y19" s="163" t="b">
        <f>IF(I19="Service",IF(I19="Service",IF(F19&gt;25,$W$2,0),0))</f>
        <v>0</v>
      </c>
      <c r="Z19" s="163" t="b">
        <f>IF(I19="Service",IF(I19="Service",IF(AND(F19&gt;0,F19&lt;=40),$W$2,0),0))</f>
        <v>0</v>
      </c>
      <c r="AA19" s="163" t="b">
        <f>IF(I19="Service",IF(I19="Service",IF(F19&gt;40,$W$3,0),0))</f>
        <v>0</v>
      </c>
      <c r="AB19" s="175" t="b">
        <f>IF(I19="Service",IF(AND(E19=1,F19=0),0,IF(AND(E19=1,F19&lt;=40),$Z$1,IF(AND(E19=1,F19&gt;40),$Z$2,IF(AND(E19=2,F19&lt;=40),$Z$1,IF(AND(E19=2,F19&gt;40),$Z$2,IF(AND(E19=3,F19&lt;=40),$Z$1,IF(AND(E19=3,F19&gt;40),$Z$2,IF(AND(E19=4,F19&lt;=40),$Z$1,IF(AND(E19=4,F19&gt;40),$Z$2,0))))))))))</f>
        <v>0</v>
      </c>
      <c r="AC19" s="176" t="b">
        <f>IF(I19="Service",IF(AND(E19=1,F19=0),0,IF(AND(E19=1,F19&lt;=40),$X$1,IF(AND(E19=1,F19&gt;40),$Y$1,IF(AND(E19=2,F19&lt;=40),$X$2,IF(AND(E19=2,F19&gt;40),$Y$2,IF(AND(E19=3,F19&lt;=40),$X$3,IF(AND(E19=3,F19&gt;40),$Y$3,IF(AND(E19=4,F19&lt;=40),$X$4,IF(AND(E19=4,F19&gt;40),$Y$4,0))))))))))</f>
        <v>0</v>
      </c>
    </row>
    <row r="20" ht="16.5" customHeight="1">
      <c r="A20" s="80">
        <v>44714</v>
      </c>
      <c r="B20" s="69">
        <v>0.375</v>
      </c>
      <c r="C20" s="69">
        <v>0.376388888888889</v>
      </c>
      <c r="D20" s="70">
        <v>0</v>
      </c>
      <c r="E20" s="70">
        <v>1</v>
      </c>
      <c r="F20" s="71">
        <f>IF(P20=12,V20,0)</f>
        <v>1</v>
      </c>
      <c r="G20" s="72">
        <v>2</v>
      </c>
      <c r="H20" s="72" t="s">
        <v>131</v>
      </c>
      <c r="I20" s="73" t="s">
        <v>16</v>
      </c>
      <c r="J20" s="74" t="s">
        <v>14</v>
      </c>
      <c r="K20" s="74" t="s">
        <v>14</v>
      </c>
      <c r="L20" s="74" t="s">
        <v>14</v>
      </c>
      <c r="M20" s="11">
        <v>101</v>
      </c>
      <c r="N20" s="240">
        <v>201</v>
      </c>
      <c r="O20" s="13" t="s">
        <v>2</v>
      </c>
      <c r="P20" s="13">
        <f>IF(A20="",0,COUNTA(B20:E20,G20:N20))</f>
        <v>12</v>
      </c>
      <c r="S20" s="161">
        <f>IF(OR(B20="",C20=""),0,IF(C20&gt;B20,C20-B20,IF(B20&gt;C20,24-(B20-C20))))</f>
        <v>0.00138888888888888</v>
      </c>
      <c r="T20" s="162">
        <f>IF(OR(B20="",C20=""),0,(HOUR(S20)*60)+MINUTE(S20)-D20)</f>
        <v>2</v>
      </c>
      <c r="U20" s="161">
        <f>TIME(0,T20,0)</f>
        <v>0.00138888888888889</v>
      </c>
      <c r="V20" s="162">
        <f>(HOUR(U20)*10)+IF(AND(MINUTE(U20)&gt;0,MINUTE(U20)&lt;=6),1,IF(AND(MINUTE(U20)&gt;6,MINUTE(U20)&lt;=12),2,IF(AND(MINUTE(U20)&gt;12,MINUTE(U20)&lt;=18),3,IF(AND(MINUTE(U20)&gt;18,MINUTE(U20)&lt;=24),4,IF(AND(MINUTE(U20)&gt;24,MINUTE(U20)&lt;=30),5,IF(AND(MINUTE(U20)&gt;30,MINUTE(U20)&lt;=36),6,IF(AND(MINUTE(U20)&gt;36,MINUTE(U20)&lt;=42),7,IF(AND(MINUTE(U20)&gt;42,MINUTE(U20)&lt;=48),8,IF(AND(MINUTE(U20)&gt;48,MINUTE(U20)&lt;=54),9,IF(AND(MINUTE(U20)&gt;54,MINUTE(U20)&lt;=60),10,0))))))))))</f>
        <v>1</v>
      </c>
      <c r="W20" s="163">
        <f>IF(OR(B20&gt;=$V$1,B20&lt;$V$2),F20*2,0)</f>
        <v>0</v>
      </c>
      <c r="X20" s="163" t="b">
        <f>IF(I20="Service",IF(I20="Service",IF(AND(F20&gt;0,F20&lt;=25),$W$1,0),0))</f>
        <v>0</v>
      </c>
      <c r="Y20" s="163" t="b">
        <f>IF(I20="Service",IF(I20="Service",IF(F20&gt;25,$W$2,0),0))</f>
        <v>0</v>
      </c>
      <c r="Z20" s="163" t="b">
        <f>IF(I20="Service",IF(I20="Service",IF(AND(F20&gt;0,F20&lt;=40),$W$2,0),0))</f>
        <v>0</v>
      </c>
      <c r="AA20" s="163" t="b">
        <f>IF(I20="Service",IF(I20="Service",IF(F20&gt;40,$W$3,0),0))</f>
        <v>0</v>
      </c>
      <c r="AB20" s="175" t="b">
        <f>IF(I20="Service",IF(AND(E20=1,F20=0),0,IF(AND(E20=1,F20&lt;=40),$Z$1,IF(AND(E20=1,F20&gt;40),$Z$2,IF(AND(E20=2,F20&lt;=40),$Z$1,IF(AND(E20=2,F20&gt;40),$Z$2,IF(AND(E20=3,F20&lt;=40),$Z$1,IF(AND(E20=3,F20&gt;40),$Z$2,IF(AND(E20=4,F20&lt;=40),$Z$1,IF(AND(E20=4,F20&gt;40),$Z$2,0))))))))))</f>
        <v>0</v>
      </c>
      <c r="AC20" s="176" t="b">
        <f>IF(I20="Service",IF(AND(E20=1,F20=0),0,IF(AND(E20=1,F20&lt;=40),$X$1,IF(AND(E20=1,F20&gt;40),$Y$1,IF(AND(E20=2,F20&lt;=40),$X$2,IF(AND(E20=2,F20&gt;40),$Y$2,IF(AND(E20=3,F20&lt;=40),$X$3,IF(AND(E20=3,F20&gt;40),$Y$3,IF(AND(E20=4,F20&lt;=40),$X$4,IF(AND(E20=4,F20&gt;40),$Y$4,0))))))))))</f>
        <v>0</v>
      </c>
    </row>
    <row r="21" ht="16.5" customHeight="1">
      <c r="A21" s="80">
        <v>44715</v>
      </c>
      <c r="B21" s="69">
        <v>0.375</v>
      </c>
      <c r="C21" s="69">
        <v>0.377083333333333</v>
      </c>
      <c r="D21" s="70">
        <v>0</v>
      </c>
      <c r="E21" s="70">
        <v>1</v>
      </c>
      <c r="F21" s="71">
        <f>IF(P21=12,V21,0)</f>
        <v>1</v>
      </c>
      <c r="G21" s="72" t="s">
        <v>5</v>
      </c>
      <c r="H21" s="72" t="s">
        <v>131</v>
      </c>
      <c r="I21" s="73" t="s">
        <v>20</v>
      </c>
      <c r="J21" s="74" t="s">
        <v>14</v>
      </c>
      <c r="K21" s="74" t="s">
        <v>14</v>
      </c>
      <c r="L21" s="74" t="s">
        <v>14</v>
      </c>
      <c r="M21" s="11">
        <v>102</v>
      </c>
      <c r="N21" s="240">
        <v>202</v>
      </c>
      <c r="O21" s="13" t="s">
        <v>2</v>
      </c>
      <c r="P21" s="13">
        <f>IF(A21="",0,COUNTA(B21:E21,G21:N21))</f>
        <v>12</v>
      </c>
      <c r="S21" s="161">
        <f>IF(OR(B21="",C21=""),0,IF(C21&gt;B21,C21-B21,IF(B21&gt;C21,24-(B21-C21))))</f>
        <v>0.00208333333333333</v>
      </c>
      <c r="T21" s="162">
        <f>IF(OR(B21="",C21=""),0,(HOUR(S21)*60)+MINUTE(S21)-D21)</f>
        <v>3</v>
      </c>
      <c r="U21" s="161">
        <f>TIME(0,T21,0)</f>
        <v>0.00208333333333333</v>
      </c>
      <c r="V21" s="162">
        <f>(HOUR(U21)*10)+IF(AND(MINUTE(U21)&gt;0,MINUTE(U21)&lt;=6),1,IF(AND(MINUTE(U21)&gt;6,MINUTE(U21)&lt;=12),2,IF(AND(MINUTE(U21)&gt;12,MINUTE(U21)&lt;=18),3,IF(AND(MINUTE(U21)&gt;18,MINUTE(U21)&lt;=24),4,IF(AND(MINUTE(U21)&gt;24,MINUTE(U21)&lt;=30),5,IF(AND(MINUTE(U21)&gt;30,MINUTE(U21)&lt;=36),6,IF(AND(MINUTE(U21)&gt;36,MINUTE(U21)&lt;=42),7,IF(AND(MINUTE(U21)&gt;42,MINUTE(U21)&lt;=48),8,IF(AND(MINUTE(U21)&gt;48,MINUTE(U21)&lt;=54),9,IF(AND(MINUTE(U21)&gt;54,MINUTE(U21)&lt;=60),10,0))))))))))</f>
        <v>1</v>
      </c>
      <c r="W21" s="163">
        <f>IF(OR(B21&gt;=$V$1,B21&lt;$V$2),F21*2,0)</f>
        <v>0</v>
      </c>
      <c r="X21" s="163" t="b">
        <f>IF(I21="Service",IF(I21="Service",IF(AND(F21&gt;0,F21&lt;=25),$W$1,0),0))</f>
        <v>0</v>
      </c>
      <c r="Y21" s="163" t="b">
        <f>IF(I21="Service",IF(I21="Service",IF(F21&gt;25,$W$2,0),0))</f>
        <v>0</v>
      </c>
      <c r="Z21" s="163" t="b">
        <f>IF(I21="Service",IF(I21="Service",IF(AND(F21&gt;0,F21&lt;=40),$W$2,0),0))</f>
        <v>0</v>
      </c>
      <c r="AA21" s="163" t="b">
        <f>IF(I21="Service",IF(I21="Service",IF(F21&gt;40,$W$3,0),0))</f>
        <v>0</v>
      </c>
      <c r="AB21" s="175" t="b">
        <f>IF(I21="Service",IF(AND(E21=1,F21=0),0,IF(AND(E21=1,F21&lt;=40),$Z$1,IF(AND(E21=1,F21&gt;40),$Z$2,IF(AND(E21=2,F21&lt;=40),$Z$1,IF(AND(E21=2,F21&gt;40),$Z$2,IF(AND(E21=3,F21&lt;=40),$Z$1,IF(AND(E21=3,F21&gt;40),$Z$2,IF(AND(E21=4,F21&lt;=40),$Z$1,IF(AND(E21=4,F21&gt;40),$Z$2,0))))))))))</f>
        <v>0</v>
      </c>
      <c r="AC21" s="176" t="b">
        <f>IF(I21="Service",IF(AND(E21=1,F21=0),0,IF(AND(E21=1,F21&lt;=40),$X$1,IF(AND(E21=1,F21&gt;40),$Y$1,IF(AND(E21=2,F21&lt;=40),$X$2,IF(AND(E21=2,F21&gt;40),$Y$2,IF(AND(E21=3,F21&lt;=40),$X$3,IF(AND(E21=3,F21&gt;40),$Y$3,IF(AND(E21=4,F21&lt;=40),$X$4,IF(AND(E21=4,F21&gt;40),$Y$4,0))))))))))</f>
        <v>0</v>
      </c>
    </row>
    <row r="22" ht="16.5" customHeight="1">
      <c r="A22" s="80">
        <v>44716</v>
      </c>
      <c r="B22" s="69">
        <v>0.375</v>
      </c>
      <c r="C22" s="69">
        <v>0.377777777777778</v>
      </c>
      <c r="D22" s="70">
        <v>0</v>
      </c>
      <c r="E22" s="70">
        <v>1</v>
      </c>
      <c r="F22" s="71">
        <f>IF(P22=12,V22,0)</f>
        <v>1</v>
      </c>
      <c r="G22" s="72" t="s">
        <v>5</v>
      </c>
      <c r="H22" s="72" t="s">
        <v>131</v>
      </c>
      <c r="I22" s="73" t="s">
        <v>24</v>
      </c>
      <c r="J22" s="74" t="s">
        <v>14</v>
      </c>
      <c r="K22" s="74" t="s">
        <v>14</v>
      </c>
      <c r="L22" s="74" t="s">
        <v>14</v>
      </c>
      <c r="M22" s="11">
        <v>103</v>
      </c>
      <c r="N22" s="240">
        <v>203</v>
      </c>
      <c r="O22" s="13" t="s">
        <v>2</v>
      </c>
      <c r="P22" s="13">
        <f>IF(A22="",0,COUNTA(B22:E22,G22:N22))</f>
        <v>12</v>
      </c>
      <c r="S22" s="161">
        <f>IF(OR(B22="",C22=""),0,IF(C22&gt;B22,C22-B22,IF(B22&gt;C22,24-(B22-C22))))</f>
        <v>0.00277777777777777</v>
      </c>
      <c r="T22" s="162">
        <f>IF(OR(B22="",C22=""),0,(HOUR(S22)*60)+MINUTE(S22)-D22)</f>
        <v>4</v>
      </c>
      <c r="U22" s="161">
        <f>TIME(0,T22,0)</f>
        <v>0.00277777777777778</v>
      </c>
      <c r="V22" s="162">
        <f>(HOUR(U22)*10)+IF(AND(MINUTE(U22)&gt;0,MINUTE(U22)&lt;=6),1,IF(AND(MINUTE(U22)&gt;6,MINUTE(U22)&lt;=12),2,IF(AND(MINUTE(U22)&gt;12,MINUTE(U22)&lt;=18),3,IF(AND(MINUTE(U22)&gt;18,MINUTE(U22)&lt;=24),4,IF(AND(MINUTE(U22)&gt;24,MINUTE(U22)&lt;=30),5,IF(AND(MINUTE(U22)&gt;30,MINUTE(U22)&lt;=36),6,IF(AND(MINUTE(U22)&gt;36,MINUTE(U22)&lt;=42),7,IF(AND(MINUTE(U22)&gt;42,MINUTE(U22)&lt;=48),8,IF(AND(MINUTE(U22)&gt;48,MINUTE(U22)&lt;=54),9,IF(AND(MINUTE(U22)&gt;54,MINUTE(U22)&lt;=60),10,0))))))))))</f>
        <v>1</v>
      </c>
      <c r="W22" s="163">
        <f>IF(OR(B22&gt;=$V$1,B22&lt;$V$2),F22*2,0)</f>
        <v>0</v>
      </c>
      <c r="X22" s="163" t="b">
        <f>IF(I22="Service",IF(I22="Service",IF(AND(F22&gt;0,F22&lt;=25),$W$1,0),0))</f>
        <v>0</v>
      </c>
      <c r="Y22" s="163" t="b">
        <f>IF(I22="Service",IF(I22="Service",IF(F22&gt;25,$W$2,0),0))</f>
        <v>0</v>
      </c>
      <c r="Z22" s="163" t="b">
        <f>IF(I22="Service",IF(I22="Service",IF(AND(F22&gt;0,F22&lt;=40),$W$2,0),0))</f>
        <v>0</v>
      </c>
      <c r="AA22" s="163" t="b">
        <f>IF(I22="Service",IF(I22="Service",IF(F22&gt;40,$W$3,0),0))</f>
        <v>0</v>
      </c>
      <c r="AB22" s="175" t="b">
        <f>IF(I22="Service",IF(AND(E22=1,F22=0),0,IF(AND(E22=1,F22&lt;=40),$Z$1,IF(AND(E22=1,F22&gt;40),$Z$2,IF(AND(E22=2,F22&lt;=40),$Z$1,IF(AND(E22=2,F22&gt;40),$Z$2,IF(AND(E22=3,F22&lt;=40),$Z$1,IF(AND(E22=3,F22&gt;40),$Z$2,IF(AND(E22=4,F22&lt;=40),$Z$1,IF(AND(E22=4,F22&gt;40),$Z$2,0))))))))))</f>
        <v>0</v>
      </c>
      <c r="AC22" s="176" t="b">
        <f>IF(I22="Service",IF(AND(E22=1,F22=0),0,IF(AND(E22=1,F22&lt;=40),$X$1,IF(AND(E22=1,F22&gt;40),$Y$1,IF(AND(E22=2,F22&lt;=40),$X$2,IF(AND(E22=2,F22&gt;40),$Y$2,IF(AND(E22=3,F22&lt;=40),$X$3,IF(AND(E22=3,F22&gt;40),$Y$3,IF(AND(E22=4,F22&lt;=40),$X$4,IF(AND(E22=4,F22&gt;40),$Y$4,0))))))))))</f>
        <v>0</v>
      </c>
      <c r="AD22" s="165"/>
      <c r="AE22" s="165"/>
      <c r="AF22" s="165"/>
    </row>
    <row r="23" ht="16.5" customHeight="1">
      <c r="A23" s="80">
        <v>44717</v>
      </c>
      <c r="B23" s="69">
        <v>0.375</v>
      </c>
      <c r="C23" s="69">
        <v>0.378472222222222</v>
      </c>
      <c r="D23" s="70">
        <v>0</v>
      </c>
      <c r="E23" s="70">
        <v>1</v>
      </c>
      <c r="F23" s="71">
        <f>IF(P23=12,V23,0)</f>
        <v>1</v>
      </c>
      <c r="G23" s="72" t="s">
        <v>5</v>
      </c>
      <c r="H23" s="72" t="s">
        <v>131</v>
      </c>
      <c r="I23" s="73" t="s">
        <v>29</v>
      </c>
      <c r="J23" s="74" t="s">
        <v>14</v>
      </c>
      <c r="K23" s="74" t="s">
        <v>14</v>
      </c>
      <c r="L23" s="74" t="s">
        <v>14</v>
      </c>
      <c r="M23" s="11">
        <v>104</v>
      </c>
      <c r="N23" s="240">
        <v>204</v>
      </c>
      <c r="O23" s="13" t="s">
        <v>2</v>
      </c>
      <c r="P23" s="13">
        <f>IF(A23="",0,COUNTA(B23:E23,G23:N23))</f>
        <v>12</v>
      </c>
      <c r="S23" s="161">
        <f>IF(OR(B23="",C23=""),0,IF(C23&gt;B23,C23-B23,IF(B23&gt;C23,24-(B23-C23))))</f>
        <v>0.00347222222222221</v>
      </c>
      <c r="T23" s="162">
        <f>IF(OR(B23="",C23=""),0,(HOUR(S23)*60)+MINUTE(S23)-D23)</f>
        <v>5</v>
      </c>
      <c r="U23" s="161">
        <f>TIME(0,T23,0)</f>
        <v>0.00347222222222222</v>
      </c>
      <c r="V23" s="162">
        <f>(HOUR(U23)*10)+IF(AND(MINUTE(U23)&gt;0,MINUTE(U23)&lt;=6),1,IF(AND(MINUTE(U23)&gt;6,MINUTE(U23)&lt;=12),2,IF(AND(MINUTE(U23)&gt;12,MINUTE(U23)&lt;=18),3,IF(AND(MINUTE(U23)&gt;18,MINUTE(U23)&lt;=24),4,IF(AND(MINUTE(U23)&gt;24,MINUTE(U23)&lt;=30),5,IF(AND(MINUTE(U23)&gt;30,MINUTE(U23)&lt;=36),6,IF(AND(MINUTE(U23)&gt;36,MINUTE(U23)&lt;=42),7,IF(AND(MINUTE(U23)&gt;42,MINUTE(U23)&lt;=48),8,IF(AND(MINUTE(U23)&gt;48,MINUTE(U23)&lt;=54),9,IF(AND(MINUTE(U23)&gt;54,MINUTE(U23)&lt;=60),10,0))))))))))</f>
        <v>1</v>
      </c>
      <c r="W23" s="163">
        <f>IF(OR(B23&gt;=$V$1,B23&lt;$V$2),F23*2,0)</f>
        <v>0</v>
      </c>
      <c r="X23" s="163" t="b">
        <f>IF(I23="Service",IF(I23="Service",IF(AND(F23&gt;0,F23&lt;=25),$W$1,0),0))</f>
        <v>0</v>
      </c>
      <c r="Y23" s="163" t="b">
        <f>IF(I23="Service",IF(I23="Service",IF(F23&gt;25,$W$2,0),0))</f>
        <v>0</v>
      </c>
      <c r="Z23" s="163" t="b">
        <f>IF(I23="Service",IF(I23="Service",IF(AND(F23&gt;0,F23&lt;=40),$W$2,0),0))</f>
        <v>0</v>
      </c>
      <c r="AA23" s="163" t="b">
        <f>IF(I23="Service",IF(I23="Service",IF(F23&gt;40,$W$3,0),0))</f>
        <v>0</v>
      </c>
      <c r="AB23" s="175" t="b">
        <f>IF(I23="Service",IF(AND(E23=1,F23=0),0,IF(AND(E23=1,F23&lt;=40),$Z$1,IF(AND(E23=1,F23&gt;40),$Z$2,IF(AND(E23=2,F23&lt;=40),$Z$1,IF(AND(E23=2,F23&gt;40),$Z$2,IF(AND(E23=3,F23&lt;=40),$Z$1,IF(AND(E23=3,F23&gt;40),$Z$2,IF(AND(E23=4,F23&lt;=40),$Z$1,IF(AND(E23=4,F23&gt;40),$Z$2,0))))))))))</f>
        <v>0</v>
      </c>
      <c r="AC23" s="176" t="b">
        <f>IF(I23="Service",IF(AND(E23=1,F23=0),0,IF(AND(E23=1,F23&lt;=40),$X$1,IF(AND(E23=1,F23&gt;40),$Y$1,IF(AND(E23=2,F23&lt;=40),$X$2,IF(AND(E23=2,F23&gt;40),$Y$2,IF(AND(E23=3,F23&lt;=40),$X$3,IF(AND(E23=3,F23&gt;40),$Y$3,IF(AND(E23=4,F23&lt;=40),$X$4,IF(AND(E23=4,F23&gt;40),$Y$4,0))))))))))</f>
        <v>0</v>
      </c>
      <c r="AD23" s="165"/>
      <c r="AE23" s="165"/>
      <c r="AF23" s="165"/>
    </row>
    <row r="24" ht="16.5" customHeight="1">
      <c r="A24" s="80">
        <v>44718</v>
      </c>
      <c r="B24" s="69">
        <v>0.375</v>
      </c>
      <c r="C24" s="69">
        <v>0.379166666666667</v>
      </c>
      <c r="D24" s="70">
        <v>0</v>
      </c>
      <c r="E24" s="70">
        <v>1</v>
      </c>
      <c r="F24" s="71">
        <f>IF(P24=12,V24,0)</f>
        <v>1</v>
      </c>
      <c r="G24" s="72" t="s">
        <v>5</v>
      </c>
      <c r="H24" s="72" t="s">
        <v>131</v>
      </c>
      <c r="I24" s="73" t="s">
        <v>33</v>
      </c>
      <c r="J24" s="74" t="s">
        <v>14</v>
      </c>
      <c r="K24" s="74" t="s">
        <v>14</v>
      </c>
      <c r="L24" s="74" t="s">
        <v>14</v>
      </c>
      <c r="M24" s="11">
        <v>105</v>
      </c>
      <c r="N24" s="240">
        <v>205</v>
      </c>
      <c r="O24" s="13" t="s">
        <v>2</v>
      </c>
      <c r="P24" s="13">
        <f>IF(A24="",0,COUNTA(B24:E24,G24:N24))</f>
        <v>12</v>
      </c>
      <c r="R24" s="174"/>
      <c r="S24" s="161">
        <f>IF(OR(B24="",C24=""),0,IF(C24&gt;B24,C24-B24,IF(B24&gt;C24,24-(B24-C24))))</f>
        <v>0.00416666666666665</v>
      </c>
      <c r="T24" s="162">
        <f>IF(OR(B24="",C24=""),0,(HOUR(S24)*60)+MINUTE(S24)-D24)</f>
        <v>6</v>
      </c>
      <c r="U24" s="161">
        <f>TIME(0,T24,0)</f>
        <v>0.00416666666666667</v>
      </c>
      <c r="V24" s="162">
        <f>(HOUR(U24)*10)+IF(AND(MINUTE(U24)&gt;0,MINUTE(U24)&lt;=6),1,IF(AND(MINUTE(U24)&gt;6,MINUTE(U24)&lt;=12),2,IF(AND(MINUTE(U24)&gt;12,MINUTE(U24)&lt;=18),3,IF(AND(MINUTE(U24)&gt;18,MINUTE(U24)&lt;=24),4,IF(AND(MINUTE(U24)&gt;24,MINUTE(U24)&lt;=30),5,IF(AND(MINUTE(U24)&gt;30,MINUTE(U24)&lt;=36),6,IF(AND(MINUTE(U24)&gt;36,MINUTE(U24)&lt;=42),7,IF(AND(MINUTE(U24)&gt;42,MINUTE(U24)&lt;=48),8,IF(AND(MINUTE(U24)&gt;48,MINUTE(U24)&lt;=54),9,IF(AND(MINUTE(U24)&gt;54,MINUTE(U24)&lt;=60),10,0))))))))))</f>
        <v>1</v>
      </c>
      <c r="W24" s="163">
        <f>IF(OR(B24&gt;=$V$1,B24&lt;$V$2),F24*2,0)</f>
        <v>0</v>
      </c>
      <c r="X24" s="163">
        <f>IF(I24="Service",IF(I24="Service",IF(AND(F24&gt;0,F24&lt;=25),$W$1,0),0))</f>
        <v>59</v>
      </c>
      <c r="Y24" s="163">
        <f>IF(I24="Service",IF(I24="Service",IF(F24&gt;25,$W$2,0),0))</f>
        <v>0</v>
      </c>
      <c r="Z24" s="163">
        <f>IF(I24="Service",IF(I24="Service",IF(AND(F24&gt;0,F24&lt;=40),$W$2,0),0))</f>
        <v>94</v>
      </c>
      <c r="AA24" s="163">
        <f>IF(I24="Service",IF(I24="Service",IF(F24&gt;40,$W$3,0),0))</f>
        <v>0</v>
      </c>
      <c r="AB24" s="175">
        <f>IF(I24="Service",IF(AND(E24=1,F24=0),0,IF(AND(E24=1,F24&lt;=40),$Z$1,IF(AND(E24=1,F24&gt;40),$Z$2,IF(AND(E24=2,F24&lt;=40),$Z$1,IF(AND(E24=2,F24&gt;40),$Z$2,IF(AND(E24=3,F24&lt;=40),$Z$1,IF(AND(E24=3,F24&gt;40),$Z$2,IF(AND(E24=4,F24&lt;=40),$Z$1,IF(AND(E24=4,F24&gt;40),$Z$2,0))))))))))</f>
        <v>256</v>
      </c>
      <c r="AC24" s="176">
        <f>IF(I24="Service",IF(AND(E24=1,F24=0),0,IF(AND(E24=1,F24&lt;=40),$X$1,IF(AND(E24=1,F24&gt;40),$Y$1,IF(AND(E24=2,F24&lt;=40),$X$2,IF(AND(E24=2,F24&gt;40),$Y$2,IF(AND(E24=3,F24&lt;=40),$X$3,IF(AND(E24=3,F24&gt;40),$Y$3,IF(AND(E24=4,F24&lt;=40),$X$4,IF(AND(E24=4,F24&gt;40),$Y$4,0))))))))))</f>
        <v>245</v>
      </c>
    </row>
    <row r="25" ht="16.5" customHeight="1">
      <c r="A25" s="80">
        <v>44719</v>
      </c>
      <c r="B25" s="69">
        <v>0.375</v>
      </c>
      <c r="C25" s="69">
        <v>0.379861111111111</v>
      </c>
      <c r="D25" s="70">
        <v>0</v>
      </c>
      <c r="E25" s="70">
        <v>1</v>
      </c>
      <c r="F25" s="71">
        <f>IF(P25=12,V25,0)</f>
        <v>2</v>
      </c>
      <c r="G25" s="72" t="s">
        <v>5</v>
      </c>
      <c r="H25" s="72" t="s">
        <v>131</v>
      </c>
      <c r="I25" s="73" t="s">
        <v>35</v>
      </c>
      <c r="J25" s="74" t="s">
        <v>14</v>
      </c>
      <c r="K25" s="74" t="s">
        <v>14</v>
      </c>
      <c r="L25" s="74" t="s">
        <v>14</v>
      </c>
      <c r="M25" s="11">
        <v>106</v>
      </c>
      <c r="N25" s="240">
        <v>206</v>
      </c>
      <c r="O25" s="13" t="s">
        <v>2</v>
      </c>
      <c r="P25" s="13">
        <f>IF(A25="",0,COUNTA(B25:E25,G25:N25))</f>
        <v>12</v>
      </c>
      <c r="S25" s="161">
        <f>IF(OR(B25="",C25=""),0,IF(C25&gt;B25,C25-B25,IF(B25&gt;C25,24-(B25-C25))))</f>
        <v>0.00486111111111109</v>
      </c>
      <c r="T25" s="162">
        <f>IF(OR(B25="",C25=""),0,(HOUR(S25)*60)+MINUTE(S25)-D25)</f>
        <v>7</v>
      </c>
      <c r="U25" s="161">
        <f>TIME(0,T25,0)</f>
        <v>0.00486111111111111</v>
      </c>
      <c r="V25" s="162">
        <f>(HOUR(U25)*10)+IF(AND(MINUTE(U25)&gt;0,MINUTE(U25)&lt;=6),1,IF(AND(MINUTE(U25)&gt;6,MINUTE(U25)&lt;=12),2,IF(AND(MINUTE(U25)&gt;12,MINUTE(U25)&lt;=18),3,IF(AND(MINUTE(U25)&gt;18,MINUTE(U25)&lt;=24),4,IF(AND(MINUTE(U25)&gt;24,MINUTE(U25)&lt;=30),5,IF(AND(MINUTE(U25)&gt;30,MINUTE(U25)&lt;=36),6,IF(AND(MINUTE(U25)&gt;36,MINUTE(U25)&lt;=42),7,IF(AND(MINUTE(U25)&gt;42,MINUTE(U25)&lt;=48),8,IF(AND(MINUTE(U25)&gt;48,MINUTE(U25)&lt;=54),9,IF(AND(MINUTE(U25)&gt;54,MINUTE(U25)&lt;=60),10,0))))))))))</f>
        <v>2</v>
      </c>
      <c r="W25" s="163">
        <f>IF(OR(B25&gt;=$V$1,B25&lt;$V$2),F25*2,0)</f>
        <v>0</v>
      </c>
      <c r="X25" s="163" t="b">
        <f>IF(I25="Service",IF(I25="Service",IF(AND(F25&gt;0,F25&lt;=25),$W$1,0),0))</f>
        <v>0</v>
      </c>
      <c r="Y25" s="163" t="b">
        <f>IF(I25="Service",IF(I25="Service",IF(F25&gt;25,$W$2,0),0))</f>
        <v>0</v>
      </c>
      <c r="Z25" s="163" t="b">
        <f>IF(I25="Service",IF(I25="Service",IF(AND(F25&gt;0,F25&lt;=40),$W$2,0),0))</f>
        <v>0</v>
      </c>
      <c r="AA25" s="163" t="b">
        <f>IF(I25="Service",IF(I25="Service",IF(F25&gt;40,$W$3,0),0))</f>
        <v>0</v>
      </c>
      <c r="AB25" s="175" t="b">
        <f>IF(I25="Service",IF(AND(E25=1,F25=0),0,IF(AND(E25=1,F25&lt;=40),$Z$1,IF(AND(E25=1,F25&gt;40),$Z$2,IF(AND(E25=2,F25&lt;=40),$Z$1,IF(AND(E25=2,F25&gt;40),$Z$2,IF(AND(E25=3,F25&lt;=40),$Z$1,IF(AND(E25=3,F25&gt;40),$Z$2,IF(AND(E25=4,F25&lt;=40),$Z$1,IF(AND(E25=4,F25&gt;40),$Z$2,0))))))))))</f>
        <v>0</v>
      </c>
      <c r="AC25" s="176" t="b">
        <f>IF(I25="Service",IF(AND(E25=1,F25=0),0,IF(AND(E25=1,F25&lt;=40),$X$1,IF(AND(E25=1,F25&gt;40),$Y$1,IF(AND(E25=2,F25&lt;=40),$X$2,IF(AND(E25=2,F25&gt;40),$Y$2,IF(AND(E25=3,F25&lt;=40),$X$3,IF(AND(E25=3,F25&gt;40),$Y$3,IF(AND(E25=4,F25&lt;=40),$X$4,IF(AND(E25=4,F25&gt;40),$Y$4,0))))))))))</f>
        <v>0</v>
      </c>
    </row>
    <row r="26" ht="16.5" customHeight="1">
      <c r="A26" s="80">
        <v>44720</v>
      </c>
      <c r="B26" s="69">
        <v>0.375</v>
      </c>
      <c r="C26" s="69">
        <v>0.380555555555556</v>
      </c>
      <c r="D26" s="70">
        <v>0</v>
      </c>
      <c r="E26" s="70">
        <v>1</v>
      </c>
      <c r="F26" s="71">
        <f>IF(P26=12,V26,0)</f>
        <v>2</v>
      </c>
      <c r="G26" s="72" t="s">
        <v>5</v>
      </c>
      <c r="H26" s="72" t="s">
        <v>131</v>
      </c>
      <c r="I26" s="73" t="s">
        <v>37</v>
      </c>
      <c r="J26" s="74" t="s">
        <v>14</v>
      </c>
      <c r="K26" s="74" t="s">
        <v>14</v>
      </c>
      <c r="L26" s="74" t="s">
        <v>14</v>
      </c>
      <c r="M26" s="11">
        <v>107</v>
      </c>
      <c r="N26" s="240">
        <v>207</v>
      </c>
      <c r="O26" s="13" t="s">
        <v>2</v>
      </c>
      <c r="P26" s="13">
        <f>IF(A26="",0,COUNTA(B26:E26,G26:N26))</f>
        <v>12</v>
      </c>
      <c r="S26" s="161">
        <f>IF(OR(B26="",C26=""),0,IF(C26&gt;B26,C26-B26,IF(B26&gt;C26,24-(B26-C26))))</f>
        <v>0.00555555555555554</v>
      </c>
      <c r="T26" s="162">
        <f>IF(OR(B26="",C26=""),0,(HOUR(S26)*60)+MINUTE(S26)-D26)</f>
        <v>8</v>
      </c>
      <c r="U26" s="161">
        <f>TIME(0,T26,0)</f>
        <v>0.00555555555555556</v>
      </c>
      <c r="V26" s="162">
        <f>(HOUR(U26)*10)+IF(AND(MINUTE(U26)&gt;0,MINUTE(U26)&lt;=6),1,IF(AND(MINUTE(U26)&gt;6,MINUTE(U26)&lt;=12),2,IF(AND(MINUTE(U26)&gt;12,MINUTE(U26)&lt;=18),3,IF(AND(MINUTE(U26)&gt;18,MINUTE(U26)&lt;=24),4,IF(AND(MINUTE(U26)&gt;24,MINUTE(U26)&lt;=30),5,IF(AND(MINUTE(U26)&gt;30,MINUTE(U26)&lt;=36),6,IF(AND(MINUTE(U26)&gt;36,MINUTE(U26)&lt;=42),7,IF(AND(MINUTE(U26)&gt;42,MINUTE(U26)&lt;=48),8,IF(AND(MINUTE(U26)&gt;48,MINUTE(U26)&lt;=54),9,IF(AND(MINUTE(U26)&gt;54,MINUTE(U26)&lt;=60),10,0))))))))))</f>
        <v>2</v>
      </c>
      <c r="W26" s="163">
        <f>IF(OR(B26&gt;=$V$1,B26&lt;$V$2),F26*2,0)</f>
        <v>0</v>
      </c>
      <c r="X26" s="163" t="b">
        <f>IF(I26="Service",IF(I26="Service",IF(AND(F26&gt;0,F26&lt;=25),$W$1,0),0))</f>
        <v>0</v>
      </c>
      <c r="Y26" s="163" t="b">
        <f>IF(I26="Service",IF(I26="Service",IF(F26&gt;25,$W$2,0),0))</f>
        <v>0</v>
      </c>
      <c r="Z26" s="163" t="b">
        <f>IF(I26="Service",IF(I26="Service",IF(AND(F26&gt;0,F26&lt;=40),$W$2,0),0))</f>
        <v>0</v>
      </c>
      <c r="AA26" s="163" t="b">
        <f>IF(I26="Service",IF(I26="Service",IF(F26&gt;40,$W$3,0),0))</f>
        <v>0</v>
      </c>
      <c r="AB26" s="175" t="b">
        <f>IF(I26="Service",IF(AND(E26=1,F26=0),0,IF(AND(E26=1,F26&lt;=40),$Z$1,IF(AND(E26=1,F26&gt;40),$Z$2,IF(AND(E26=2,F26&lt;=40),$Z$1,IF(AND(E26=2,F26&gt;40),$Z$2,IF(AND(E26=3,F26&lt;=40),$Z$1,IF(AND(E26=3,F26&gt;40),$Z$2,IF(AND(E26=4,F26&lt;=40),$Z$1,IF(AND(E26=4,F26&gt;40),$Z$2,0))))))))))</f>
        <v>0</v>
      </c>
      <c r="AC26" s="176" t="b">
        <f>IF(I26="Service",IF(AND(E26=1,F26=0),0,IF(AND(E26=1,F26&lt;=40),$X$1,IF(AND(E26=1,F26&gt;40),$Y$1,IF(AND(E26=2,F26&lt;=40),$X$2,IF(AND(E26=2,F26&gt;40),$Y$2,IF(AND(E26=3,F26&lt;=40),$X$3,IF(AND(E26=3,F26&gt;40),$Y$3,IF(AND(E26=4,F26&lt;=40),$X$4,IF(AND(E26=4,F26&gt;40),$Y$4,0))))))))))</f>
        <v>0</v>
      </c>
    </row>
    <row r="27" ht="16.5" customHeight="1">
      <c r="A27" s="80">
        <v>44721</v>
      </c>
      <c r="B27" s="69">
        <v>0.375</v>
      </c>
      <c r="C27" s="69">
        <v>0.38125</v>
      </c>
      <c r="D27" s="70">
        <v>0</v>
      </c>
      <c r="E27" s="70">
        <v>1</v>
      </c>
      <c r="F27" s="71">
        <f>IF(P27=12,V27,0)</f>
        <v>2</v>
      </c>
      <c r="G27" s="72" t="s">
        <v>5</v>
      </c>
      <c r="H27" s="72" t="s">
        <v>131</v>
      </c>
      <c r="I27" s="73" t="s">
        <v>10</v>
      </c>
      <c r="J27" s="74" t="s">
        <v>14</v>
      </c>
      <c r="K27" s="74" t="s">
        <v>14</v>
      </c>
      <c r="L27" s="74" t="s">
        <v>14</v>
      </c>
      <c r="M27" s="11">
        <v>108</v>
      </c>
      <c r="N27" s="240">
        <v>208</v>
      </c>
      <c r="O27" s="13" t="s">
        <v>2</v>
      </c>
      <c r="P27" s="13">
        <f>IF(A27="",0,COUNTA(B27:E27,G27:N27))</f>
        <v>12</v>
      </c>
      <c r="S27" s="161">
        <f>IF(OR(B27="",C27=""),0,IF(C27&gt;B27,C27-B27,IF(B27&gt;C27,24-(B27-C27))))</f>
        <v>0.00624999999999998</v>
      </c>
      <c r="T27" s="162">
        <f>IF(OR(B27="",C27=""),0,(HOUR(S27)*60)+MINUTE(S27)-D27)</f>
        <v>9</v>
      </c>
      <c r="U27" s="161">
        <f>TIME(0,T27,0)</f>
        <v>0.00625</v>
      </c>
      <c r="V27" s="162">
        <f>(HOUR(U27)*10)+IF(AND(MINUTE(U27)&gt;0,MINUTE(U27)&lt;=6),1,IF(AND(MINUTE(U27)&gt;6,MINUTE(U27)&lt;=12),2,IF(AND(MINUTE(U27)&gt;12,MINUTE(U27)&lt;=18),3,IF(AND(MINUTE(U27)&gt;18,MINUTE(U27)&lt;=24),4,IF(AND(MINUTE(U27)&gt;24,MINUTE(U27)&lt;=30),5,IF(AND(MINUTE(U27)&gt;30,MINUTE(U27)&lt;=36),6,IF(AND(MINUTE(U27)&gt;36,MINUTE(U27)&lt;=42),7,IF(AND(MINUTE(U27)&gt;42,MINUTE(U27)&lt;=48),8,IF(AND(MINUTE(U27)&gt;48,MINUTE(U27)&lt;=54),9,IF(AND(MINUTE(U27)&gt;54,MINUTE(U27)&lt;=60),10,0))))))))))</f>
        <v>2</v>
      </c>
      <c r="W27" s="163">
        <f>IF(OR(B27&gt;=$V$1,B27&lt;$V$2),F27*2,0)</f>
        <v>0</v>
      </c>
      <c r="X27" s="163" t="b">
        <f>IF(I27="Service",IF(I27="Service",IF(AND(F27&gt;0,F27&lt;=25),$W$1,0),0))</f>
        <v>0</v>
      </c>
      <c r="Y27" s="163" t="b">
        <f>IF(I27="Service",IF(I27="Service",IF(F27&gt;25,$W$2,0),0))</f>
        <v>0</v>
      </c>
      <c r="Z27" s="163" t="b">
        <f>IF(I27="Service",IF(I27="Service",IF(AND(F27&gt;0,F27&lt;=40),$W$2,0),0))</f>
        <v>0</v>
      </c>
      <c r="AA27" s="163" t="b">
        <f>IF(I27="Service",IF(I27="Service",IF(F27&gt;40,$W$3,0),0))</f>
        <v>0</v>
      </c>
      <c r="AB27" s="175" t="b">
        <f>IF(I27="Service",IF(AND(E27=1,F27=0),0,IF(AND(E27=1,F27&lt;=40),$Z$1,IF(AND(E27=1,F27&gt;40),$Z$2,IF(AND(E27=2,F27&lt;=40),$Z$1,IF(AND(E27=2,F27&gt;40),$Z$2,IF(AND(E27=3,F27&lt;=40),$Z$1,IF(AND(E27=3,F27&gt;40),$Z$2,IF(AND(E27=4,F27&lt;=40),$Z$1,IF(AND(E27=4,F27&gt;40),$Z$2,0))))))))))</f>
        <v>0</v>
      </c>
      <c r="AC27" s="176" t="b">
        <f>IF(I27="Service",IF(AND(E27=1,F27=0),0,IF(AND(E27=1,F27&lt;=40),$X$1,IF(AND(E27=1,F27&gt;40),$Y$1,IF(AND(E27=2,F27&lt;=40),$X$2,IF(AND(E27=2,F27&gt;40),$Y$2,IF(AND(E27=3,F27&lt;=40),$X$3,IF(AND(E27=3,F27&gt;40),$Y$3,IF(AND(E27=4,F27&lt;=40),$X$4,IF(AND(E27=4,F27&gt;40),$Y$4,0))))))))))</f>
        <v>0</v>
      </c>
      <c r="AD27" s="165"/>
      <c r="AE27" s="165"/>
      <c r="AF27" s="165"/>
    </row>
    <row r="28" ht="16.5" customHeight="1">
      <c r="A28" s="80">
        <v>44722</v>
      </c>
      <c r="B28" s="69">
        <v>0.375</v>
      </c>
      <c r="C28" s="69">
        <v>0.381944444444444</v>
      </c>
      <c r="D28" s="70">
        <v>0</v>
      </c>
      <c r="E28" s="70">
        <v>1</v>
      </c>
      <c r="F28" s="71">
        <f>IF(P28=12,V28,0)</f>
        <v>2</v>
      </c>
      <c r="G28" s="72" t="s">
        <v>5</v>
      </c>
      <c r="H28" s="72" t="s">
        <v>131</v>
      </c>
      <c r="I28" s="73" t="s">
        <v>16</v>
      </c>
      <c r="J28" s="74" t="s">
        <v>14</v>
      </c>
      <c r="K28" s="74" t="s">
        <v>14</v>
      </c>
      <c r="L28" s="74" t="s">
        <v>14</v>
      </c>
      <c r="M28" s="11">
        <v>109</v>
      </c>
      <c r="N28" s="240">
        <v>209</v>
      </c>
      <c r="O28" s="13" t="s">
        <v>2</v>
      </c>
      <c r="P28" s="13">
        <f>IF(A28="",0,COUNTA(B28:E28,G28:N28))</f>
        <v>12</v>
      </c>
      <c r="S28" s="161">
        <f>IF(OR(B28="",C28=""),0,IF(C28&gt;B28,C28-B28,IF(B28&gt;C28,24-(B28-C28))))</f>
        <v>0.00694444444444442</v>
      </c>
      <c r="T28" s="162">
        <f>IF(OR(B28="",C28=""),0,(HOUR(S28)*60)+MINUTE(S28)-D28)</f>
        <v>10</v>
      </c>
      <c r="U28" s="161">
        <f>TIME(0,T28,0)</f>
        <v>0.00694444444444444</v>
      </c>
      <c r="V28" s="162">
        <f>(HOUR(U28)*10)+IF(AND(MINUTE(U28)&gt;0,MINUTE(U28)&lt;=6),1,IF(AND(MINUTE(U28)&gt;6,MINUTE(U28)&lt;=12),2,IF(AND(MINUTE(U28)&gt;12,MINUTE(U28)&lt;=18),3,IF(AND(MINUTE(U28)&gt;18,MINUTE(U28)&lt;=24),4,IF(AND(MINUTE(U28)&gt;24,MINUTE(U28)&lt;=30),5,IF(AND(MINUTE(U28)&gt;30,MINUTE(U28)&lt;=36),6,IF(AND(MINUTE(U28)&gt;36,MINUTE(U28)&lt;=42),7,IF(AND(MINUTE(U28)&gt;42,MINUTE(U28)&lt;=48),8,IF(AND(MINUTE(U28)&gt;48,MINUTE(U28)&lt;=54),9,IF(AND(MINUTE(U28)&gt;54,MINUTE(U28)&lt;=60),10,0))))))))))</f>
        <v>2</v>
      </c>
      <c r="W28" s="163">
        <f>IF(OR(B28&gt;=$V$1,B28&lt;$V$2),F28*2,0)</f>
        <v>0</v>
      </c>
      <c r="X28" s="163" t="b">
        <f>IF(I28="Service",IF(I28="Service",IF(AND(F28&gt;0,F28&lt;=25),$W$1,0),0))</f>
        <v>0</v>
      </c>
      <c r="Y28" s="163" t="b">
        <f>IF(I28="Service",IF(I28="Service",IF(F28&gt;25,$W$2,0),0))</f>
        <v>0</v>
      </c>
      <c r="Z28" s="163" t="b">
        <f>IF(I28="Service",IF(I28="Service",IF(AND(F28&gt;0,F28&lt;=40),$W$2,0),0))</f>
        <v>0</v>
      </c>
      <c r="AA28" s="163" t="b">
        <f>IF(I28="Service",IF(I28="Service",IF(F28&gt;40,$W$3,0),0))</f>
        <v>0</v>
      </c>
      <c r="AB28" s="175" t="b">
        <f>IF(I28="Service",IF(AND(E28=1,F28=0),0,IF(AND(E28=1,F28&lt;=40),$Z$1,IF(AND(E28=1,F28&gt;40),$Z$2,IF(AND(E28=2,F28&lt;=40),$Z$1,IF(AND(E28=2,F28&gt;40),$Z$2,IF(AND(E28=3,F28&lt;=40),$Z$1,IF(AND(E28=3,F28&gt;40),$Z$2,IF(AND(E28=4,F28&lt;=40),$Z$1,IF(AND(E28=4,F28&gt;40),$Z$2,0))))))))))</f>
        <v>0</v>
      </c>
      <c r="AC28" s="176" t="b">
        <f>IF(I28="Service",IF(AND(E28=1,F28=0),0,IF(AND(E28=1,F28&lt;=40),$X$1,IF(AND(E28=1,F28&gt;40),$Y$1,IF(AND(E28=2,F28&lt;=40),$X$2,IF(AND(E28=2,F28&gt;40),$Y$2,IF(AND(E28=3,F28&lt;=40),$X$3,IF(AND(E28=3,F28&gt;40),$Y$3,IF(AND(E28=4,F28&lt;=40),$X$4,IF(AND(E28=4,F28&gt;40),$Y$4,0))))))))))</f>
        <v>0</v>
      </c>
      <c r="AD28" s="165"/>
      <c r="AE28" s="165"/>
      <c r="AF28" s="165"/>
    </row>
    <row r="29" ht="16.5" customHeight="1">
      <c r="A29" s="80">
        <v>44723</v>
      </c>
      <c r="B29" s="69">
        <v>0.375</v>
      </c>
      <c r="C29" s="69">
        <v>0.382638888888889</v>
      </c>
      <c r="D29" s="70">
        <v>0</v>
      </c>
      <c r="E29" s="70">
        <v>1</v>
      </c>
      <c r="F29" s="71">
        <f>IF(P29=12,V29,0)</f>
        <v>2</v>
      </c>
      <c r="G29" s="72" t="s">
        <v>5</v>
      </c>
      <c r="H29" s="72" t="s">
        <v>131</v>
      </c>
      <c r="I29" s="73" t="s">
        <v>20</v>
      </c>
      <c r="J29" s="74" t="s">
        <v>14</v>
      </c>
      <c r="K29" s="74" t="s">
        <v>14</v>
      </c>
      <c r="L29" s="74" t="s">
        <v>14</v>
      </c>
      <c r="M29" s="11">
        <v>110</v>
      </c>
      <c r="N29" s="240">
        <v>210</v>
      </c>
      <c r="O29" s="13" t="s">
        <v>2</v>
      </c>
      <c r="P29" s="13">
        <f>IF(A29="",0,COUNTA(B29:E29,G29:N29))</f>
        <v>12</v>
      </c>
      <c r="R29" s="174"/>
      <c r="S29" s="161">
        <f>IF(OR(B29="",C29=""),0,IF(C29&gt;B29,C29-B29,IF(B29&gt;C29,24-(B29-C29))))</f>
        <v>0.00763888888888886</v>
      </c>
      <c r="T29" s="162">
        <f>IF(OR(B29="",C29=""),0,(HOUR(S29)*60)+MINUTE(S29)-D29)</f>
        <v>11</v>
      </c>
      <c r="U29" s="161">
        <f>TIME(0,T29,0)</f>
        <v>0.00763888888888889</v>
      </c>
      <c r="V29" s="162">
        <f>(HOUR(U29)*10)+IF(AND(MINUTE(U29)&gt;0,MINUTE(U29)&lt;=6),1,IF(AND(MINUTE(U29)&gt;6,MINUTE(U29)&lt;=12),2,IF(AND(MINUTE(U29)&gt;12,MINUTE(U29)&lt;=18),3,IF(AND(MINUTE(U29)&gt;18,MINUTE(U29)&lt;=24),4,IF(AND(MINUTE(U29)&gt;24,MINUTE(U29)&lt;=30),5,IF(AND(MINUTE(U29)&gt;30,MINUTE(U29)&lt;=36),6,IF(AND(MINUTE(U29)&gt;36,MINUTE(U29)&lt;=42),7,IF(AND(MINUTE(U29)&gt;42,MINUTE(U29)&lt;=48),8,IF(AND(MINUTE(U29)&gt;48,MINUTE(U29)&lt;=54),9,IF(AND(MINUTE(U29)&gt;54,MINUTE(U29)&lt;=60),10,0))))))))))</f>
        <v>2</v>
      </c>
      <c r="W29" s="163">
        <f>IF(OR(B29&gt;=$V$1,B29&lt;$V$2),F29*2,0)</f>
        <v>0</v>
      </c>
      <c r="X29" s="163" t="b">
        <f>IF(I29="Service",IF(I29="Service",IF(AND(F29&gt;0,F29&lt;=25),$W$1,0),0))</f>
        <v>0</v>
      </c>
      <c r="Y29" s="163" t="b">
        <f>IF(I29="Service",IF(I29="Service",IF(F29&gt;25,$W$2,0),0))</f>
        <v>0</v>
      </c>
      <c r="Z29" s="163" t="b">
        <f>IF(I29="Service",IF(I29="Service",IF(AND(F29&gt;0,F29&lt;=40),$W$2,0),0))</f>
        <v>0</v>
      </c>
      <c r="AA29" s="163" t="b">
        <f>IF(I29="Service",IF(I29="Service",IF(F29&gt;40,$W$3,0),0))</f>
        <v>0</v>
      </c>
      <c r="AB29" s="175" t="b">
        <f>IF(I29="Service",IF(AND(E29=1,F29=0),0,IF(AND(E29=1,F29&lt;=40),$Z$1,IF(AND(E29=1,F29&gt;40),$Z$2,IF(AND(E29=2,F29&lt;=40),$Z$1,IF(AND(E29=2,F29&gt;40),$Z$2,IF(AND(E29=3,F29&lt;=40),$Z$1,IF(AND(E29=3,F29&gt;40),$Z$2,IF(AND(E29=4,F29&lt;=40),$Z$1,IF(AND(E29=4,F29&gt;40),$Z$2,0))))))))))</f>
        <v>0</v>
      </c>
      <c r="AC29" s="176" t="b">
        <f>IF(I29="Service",IF(AND(E29=1,F29=0),0,IF(AND(E29=1,F29&lt;=40),$X$1,IF(AND(E29=1,F29&gt;40),$Y$1,IF(AND(E29=2,F29&lt;=40),$X$2,IF(AND(E29=2,F29&gt;40),$Y$2,IF(AND(E29=3,F29&lt;=40),$X$3,IF(AND(E29=3,F29&gt;40),$Y$3,IF(AND(E29=4,F29&lt;=40),$X$4,IF(AND(E29=4,F29&gt;40),$Y$4,0))))))))))</f>
        <v>0</v>
      </c>
    </row>
    <row r="30" ht="16.5" customHeight="1">
      <c r="A30" s="80">
        <v>44724</v>
      </c>
      <c r="B30" s="69">
        <v>0.375</v>
      </c>
      <c r="C30" s="69">
        <v>0.383333333333333</v>
      </c>
      <c r="D30" s="70">
        <v>0</v>
      </c>
      <c r="E30" s="70">
        <v>1</v>
      </c>
      <c r="F30" s="71">
        <f>IF(P30=12,V30,0)</f>
        <v>2</v>
      </c>
      <c r="G30" s="72" t="s">
        <v>5</v>
      </c>
      <c r="H30" s="72" t="s">
        <v>131</v>
      </c>
      <c r="I30" s="73" t="s">
        <v>24</v>
      </c>
      <c r="J30" s="74" t="s">
        <v>14</v>
      </c>
      <c r="K30" s="74" t="s">
        <v>14</v>
      </c>
      <c r="L30" s="74" t="s">
        <v>14</v>
      </c>
      <c r="M30" s="11">
        <v>111</v>
      </c>
      <c r="N30" s="240">
        <v>211</v>
      </c>
      <c r="O30" s="13" t="s">
        <v>2</v>
      </c>
      <c r="P30" s="13">
        <f>IF(A30="",0,COUNTA(B30:E30,G30:N30))</f>
        <v>12</v>
      </c>
      <c r="S30" s="161">
        <f>IF(OR(B30="",C30=""),0,IF(C30&gt;B30,C30-B30,IF(B30&gt;C30,24-(B30-C30))))</f>
        <v>0.0083333333333333</v>
      </c>
      <c r="T30" s="162">
        <f>IF(OR(B30="",C30=""),0,(HOUR(S30)*60)+MINUTE(S30)-D30)</f>
        <v>12</v>
      </c>
      <c r="U30" s="161">
        <f>TIME(0,T30,0)</f>
        <v>0.00833333333333333</v>
      </c>
      <c r="V30" s="162">
        <f>(HOUR(U30)*10)+IF(AND(MINUTE(U30)&gt;0,MINUTE(U30)&lt;=6),1,IF(AND(MINUTE(U30)&gt;6,MINUTE(U30)&lt;=12),2,IF(AND(MINUTE(U30)&gt;12,MINUTE(U30)&lt;=18),3,IF(AND(MINUTE(U30)&gt;18,MINUTE(U30)&lt;=24),4,IF(AND(MINUTE(U30)&gt;24,MINUTE(U30)&lt;=30),5,IF(AND(MINUTE(U30)&gt;30,MINUTE(U30)&lt;=36),6,IF(AND(MINUTE(U30)&gt;36,MINUTE(U30)&lt;=42),7,IF(AND(MINUTE(U30)&gt;42,MINUTE(U30)&lt;=48),8,IF(AND(MINUTE(U30)&gt;48,MINUTE(U30)&lt;=54),9,IF(AND(MINUTE(U30)&gt;54,MINUTE(U30)&lt;=60),10,0))))))))))</f>
        <v>2</v>
      </c>
      <c r="W30" s="163">
        <f>IF(OR(B30&gt;=$V$1,B30&lt;$V$2),F30*2,0)</f>
        <v>0</v>
      </c>
      <c r="X30" s="163" t="b">
        <f>IF(I30="Service",IF(I30="Service",IF(AND(F30&gt;0,F30&lt;=25),$W$1,0),0))</f>
        <v>0</v>
      </c>
      <c r="Y30" s="163" t="b">
        <f>IF(I30="Service",IF(I30="Service",IF(F30&gt;25,$W$2,0),0))</f>
        <v>0</v>
      </c>
      <c r="Z30" s="163" t="b">
        <f>IF(I30="Service",IF(I30="Service",IF(AND(F30&gt;0,F30&lt;=40),$W$2,0),0))</f>
        <v>0</v>
      </c>
      <c r="AA30" s="163" t="b">
        <f>IF(I30="Service",IF(I30="Service",IF(F30&gt;40,$W$3,0),0))</f>
        <v>0</v>
      </c>
      <c r="AB30" s="175" t="b">
        <f>IF(I30="Service",IF(AND(E30=1,F30=0),0,IF(AND(E30=1,F30&lt;=40),$Z$1,IF(AND(E30=1,F30&gt;40),$Z$2,IF(AND(E30=2,F30&lt;=40),$Z$1,IF(AND(E30=2,F30&gt;40),$Z$2,IF(AND(E30=3,F30&lt;=40),$Z$1,IF(AND(E30=3,F30&gt;40),$Z$2,IF(AND(E30=4,F30&lt;=40),$Z$1,IF(AND(E30=4,F30&gt;40),$Z$2,0))))))))))</f>
        <v>0</v>
      </c>
      <c r="AC30" s="176" t="b">
        <f>IF(I30="Service",IF(AND(E30=1,F30=0),0,IF(AND(E30=1,F30&lt;=40),$X$1,IF(AND(E30=1,F30&gt;40),$Y$1,IF(AND(E30=2,F30&lt;=40),$X$2,IF(AND(E30=2,F30&gt;40),$Y$2,IF(AND(E30=3,F30&lt;=40),$X$3,IF(AND(E30=3,F30&gt;40),$Y$3,IF(AND(E30=4,F30&lt;=40),$X$4,IF(AND(E30=4,F30&gt;40),$Y$4,0))))))))))</f>
        <v>0</v>
      </c>
    </row>
    <row r="31" ht="16.5" customHeight="1">
      <c r="A31" s="80">
        <v>44725</v>
      </c>
      <c r="B31" s="69">
        <v>0.375</v>
      </c>
      <c r="C31" s="69">
        <v>0.384027777777778</v>
      </c>
      <c r="D31" s="70">
        <v>0</v>
      </c>
      <c r="E31" s="70">
        <v>1</v>
      </c>
      <c r="F31" s="71">
        <f>IF(P31=12,V31,0)</f>
        <v>3</v>
      </c>
      <c r="G31" s="72" t="s">
        <v>5</v>
      </c>
      <c r="H31" s="72" t="s">
        <v>131</v>
      </c>
      <c r="I31" s="73" t="s">
        <v>29</v>
      </c>
      <c r="J31" s="74" t="s">
        <v>14</v>
      </c>
      <c r="K31" s="74" t="s">
        <v>14</v>
      </c>
      <c r="L31" s="74" t="s">
        <v>14</v>
      </c>
      <c r="M31" s="11">
        <v>112</v>
      </c>
      <c r="N31" s="240">
        <v>212</v>
      </c>
      <c r="O31" s="13" t="s">
        <v>2</v>
      </c>
      <c r="P31" s="13">
        <f>IF(A31="",0,COUNTA(B31:E31,G31:N31))</f>
        <v>12</v>
      </c>
      <c r="S31" s="161">
        <f>IF(OR(B31="",C31=""),0,IF(C31&gt;B31,C31-B31,IF(B31&gt;C31,24-(B31-C31))))</f>
        <v>0.00902777777777775</v>
      </c>
      <c r="T31" s="162">
        <f>IF(OR(B31="",C31=""),0,(HOUR(S31)*60)+MINUTE(S31)-D31)</f>
        <v>13</v>
      </c>
      <c r="U31" s="161">
        <f>TIME(0,T31,0)</f>
        <v>0.00902777777777778</v>
      </c>
      <c r="V31" s="162">
        <f>(HOUR(U31)*10)+IF(AND(MINUTE(U31)&gt;0,MINUTE(U31)&lt;=6),1,IF(AND(MINUTE(U31)&gt;6,MINUTE(U31)&lt;=12),2,IF(AND(MINUTE(U31)&gt;12,MINUTE(U31)&lt;=18),3,IF(AND(MINUTE(U31)&gt;18,MINUTE(U31)&lt;=24),4,IF(AND(MINUTE(U31)&gt;24,MINUTE(U31)&lt;=30),5,IF(AND(MINUTE(U31)&gt;30,MINUTE(U31)&lt;=36),6,IF(AND(MINUTE(U31)&gt;36,MINUTE(U31)&lt;=42),7,IF(AND(MINUTE(U31)&gt;42,MINUTE(U31)&lt;=48),8,IF(AND(MINUTE(U31)&gt;48,MINUTE(U31)&lt;=54),9,IF(AND(MINUTE(U31)&gt;54,MINUTE(U31)&lt;=60),10,0))))))))))</f>
        <v>3</v>
      </c>
      <c r="W31" s="163">
        <f>IF(OR(B31&gt;=$V$1,B31&lt;$V$2),F31*2,0)</f>
        <v>0</v>
      </c>
      <c r="X31" s="163" t="b">
        <f>IF(I31="Service",IF(I31="Service",IF(AND(F31&gt;0,F31&lt;=25),$W$1,0),0))</f>
        <v>0</v>
      </c>
      <c r="Y31" s="163" t="b">
        <f>IF(I31="Service",IF(I31="Service",IF(F31&gt;25,$W$2,0),0))</f>
        <v>0</v>
      </c>
      <c r="Z31" s="163" t="b">
        <f>IF(I31="Service",IF(I31="Service",IF(AND(F31&gt;0,F31&lt;=40),$W$2,0),0))</f>
        <v>0</v>
      </c>
      <c r="AA31" s="163" t="b">
        <f>IF(I31="Service",IF(I31="Service",IF(F31&gt;40,$W$3,0),0))</f>
        <v>0</v>
      </c>
      <c r="AB31" s="175" t="b">
        <f>IF(I31="Service",IF(AND(E31=1,F31=0),0,IF(AND(E31=1,F31&lt;=40),$Z$1,IF(AND(E31=1,F31&gt;40),$Z$2,IF(AND(E31=2,F31&lt;=40),$Z$1,IF(AND(E31=2,F31&gt;40),$Z$2,IF(AND(E31=3,F31&lt;=40),$Z$1,IF(AND(E31=3,F31&gt;40),$Z$2,IF(AND(E31=4,F31&lt;=40),$Z$1,IF(AND(E31=4,F31&gt;40),$Z$2,0))))))))))</f>
        <v>0</v>
      </c>
      <c r="AC31" s="176" t="b">
        <f>IF(I31="Service",IF(AND(E31=1,F31=0),0,IF(AND(E31=1,F31&lt;=40),$X$1,IF(AND(E31=1,F31&gt;40),$Y$1,IF(AND(E31=2,F31&lt;=40),$X$2,IF(AND(E31=2,F31&gt;40),$Y$2,IF(AND(E31=3,F31&lt;=40),$X$3,IF(AND(E31=3,F31&gt;40),$Y$3,IF(AND(E31=4,F31&lt;=40),$X$4,IF(AND(E31=4,F31&gt;40),$Y$4,0))))))))))</f>
        <v>0</v>
      </c>
    </row>
    <row r="32" ht="16.5" customHeight="1">
      <c r="A32" s="80">
        <v>44726</v>
      </c>
      <c r="B32" s="69">
        <v>0.375</v>
      </c>
      <c r="C32" s="69">
        <v>0.384722222222222</v>
      </c>
      <c r="D32" s="70">
        <v>0</v>
      </c>
      <c r="E32" s="70">
        <v>1</v>
      </c>
      <c r="F32" s="71">
        <f>IF(P32=12,V32,0)</f>
        <v>3</v>
      </c>
      <c r="G32" s="72" t="s">
        <v>5</v>
      </c>
      <c r="H32" s="72" t="s">
        <v>131</v>
      </c>
      <c r="I32" s="73" t="s">
        <v>33</v>
      </c>
      <c r="J32" s="74" t="s">
        <v>14</v>
      </c>
      <c r="K32" s="74" t="s">
        <v>14</v>
      </c>
      <c r="L32" s="74" t="s">
        <v>14</v>
      </c>
      <c r="M32" s="11">
        <v>113</v>
      </c>
      <c r="N32" s="240">
        <v>213</v>
      </c>
      <c r="O32" s="13" t="s">
        <v>2</v>
      </c>
      <c r="P32" s="13">
        <f>IF(A32="",0,COUNTA(B32:E32,G32:N32))</f>
        <v>12</v>
      </c>
      <c r="S32" s="161">
        <f>IF(OR(B32="",C32=""),0,IF(C32&gt;B32,C32-B32,IF(B32&gt;C32,24-(B32-C32))))</f>
        <v>0.00972222222222219</v>
      </c>
      <c r="T32" s="162">
        <f>IF(OR(B32="",C32=""),0,(HOUR(S32)*60)+MINUTE(S32)-D32)</f>
        <v>14</v>
      </c>
      <c r="U32" s="161">
        <f>TIME(0,T32,0)</f>
        <v>0.00972222222222222</v>
      </c>
      <c r="V32" s="162">
        <f>(HOUR(U32)*10)+IF(AND(MINUTE(U32)&gt;0,MINUTE(U32)&lt;=6),1,IF(AND(MINUTE(U32)&gt;6,MINUTE(U32)&lt;=12),2,IF(AND(MINUTE(U32)&gt;12,MINUTE(U32)&lt;=18),3,IF(AND(MINUTE(U32)&gt;18,MINUTE(U32)&lt;=24),4,IF(AND(MINUTE(U32)&gt;24,MINUTE(U32)&lt;=30),5,IF(AND(MINUTE(U32)&gt;30,MINUTE(U32)&lt;=36),6,IF(AND(MINUTE(U32)&gt;36,MINUTE(U32)&lt;=42),7,IF(AND(MINUTE(U32)&gt;42,MINUTE(U32)&lt;=48),8,IF(AND(MINUTE(U32)&gt;48,MINUTE(U32)&lt;=54),9,IF(AND(MINUTE(U32)&gt;54,MINUTE(U32)&lt;=60),10,0))))))))))</f>
        <v>3</v>
      </c>
      <c r="W32" s="163">
        <f>IF(OR(B32&gt;=$V$1,B32&lt;$V$2),F32*2,0)</f>
        <v>0</v>
      </c>
      <c r="X32" s="163">
        <f>IF(I32="Service",IF(I32="Service",IF(AND(F32&gt;0,F32&lt;=25),$W$1,0),0))</f>
        <v>59</v>
      </c>
      <c r="Y32" s="163">
        <f>IF(I32="Service",IF(I32="Service",IF(F32&gt;25,$W$2,0),0))</f>
        <v>0</v>
      </c>
      <c r="Z32" s="163">
        <f>IF(I32="Service",IF(I32="Service",IF(AND(F32&gt;0,F32&lt;=40),$W$2,0),0))</f>
        <v>94</v>
      </c>
      <c r="AA32" s="163">
        <f>IF(I32="Service",IF(I32="Service",IF(F32&gt;40,$W$3,0),0))</f>
        <v>0</v>
      </c>
      <c r="AB32" s="175">
        <f>IF(I32="Service",IF(AND(E32=1,F32=0),0,IF(AND(E32=1,F32&lt;=40),$Z$1,IF(AND(E32=1,F32&gt;40),$Z$2,IF(AND(E32=2,F32&lt;=40),$Z$1,IF(AND(E32=2,F32&gt;40),$Z$2,IF(AND(E32=3,F32&lt;=40),$Z$1,IF(AND(E32=3,F32&gt;40),$Z$2,IF(AND(E32=4,F32&lt;=40),$Z$1,IF(AND(E32=4,F32&gt;40),$Z$2,0))))))))))</f>
        <v>256</v>
      </c>
      <c r="AC32" s="176">
        <f>IF(I32="Service",IF(AND(E32=1,F32=0),0,IF(AND(E32=1,F32&lt;=40),$X$1,IF(AND(E32=1,F32&gt;40),$Y$1,IF(AND(E32=2,F32&lt;=40),$X$2,IF(AND(E32=2,F32&gt;40),$Y$2,IF(AND(E32=3,F32&lt;=40),$X$3,IF(AND(E32=3,F32&gt;40),$Y$3,IF(AND(E32=4,F32&lt;=40),$X$4,IF(AND(E32=4,F32&gt;40),$Y$4,0))))))))))</f>
        <v>245</v>
      </c>
      <c r="AD32" s="165"/>
      <c r="AE32" s="165"/>
      <c r="AF32" s="165"/>
    </row>
    <row r="33" ht="16.5" customHeight="1">
      <c r="A33" s="80">
        <v>44727</v>
      </c>
      <c r="B33" s="69">
        <v>0.375</v>
      </c>
      <c r="C33" s="69">
        <v>0.385416666666667</v>
      </c>
      <c r="D33" s="70">
        <v>0</v>
      </c>
      <c r="E33" s="70">
        <v>1</v>
      </c>
      <c r="F33" s="71">
        <f>IF(P33=12,V33,0)</f>
        <v>3</v>
      </c>
      <c r="G33" s="72" t="s">
        <v>5</v>
      </c>
      <c r="H33" s="72" t="s">
        <v>131</v>
      </c>
      <c r="I33" s="73" t="s">
        <v>35</v>
      </c>
      <c r="J33" s="74" t="s">
        <v>14</v>
      </c>
      <c r="K33" s="74" t="s">
        <v>14</v>
      </c>
      <c r="L33" s="74" t="s">
        <v>14</v>
      </c>
      <c r="M33" s="11">
        <v>114</v>
      </c>
      <c r="N33" s="240">
        <v>214</v>
      </c>
      <c r="O33" s="13" t="s">
        <v>2</v>
      </c>
      <c r="P33" s="13">
        <f>IF(A33="",0,COUNTA(B33:E33,G33:N33))</f>
        <v>12</v>
      </c>
      <c r="S33" s="161">
        <f>IF(OR(B33="",C33=""),0,IF(C33&gt;B33,C33-B33,IF(B33&gt;C33,24-(B33-C33))))</f>
        <v>0.0104166666666666</v>
      </c>
      <c r="T33" s="162">
        <f>IF(OR(B33="",C33=""),0,(HOUR(S33)*60)+MINUTE(S33)-D33)</f>
        <v>15</v>
      </c>
      <c r="U33" s="161">
        <f>TIME(0,T33,0)</f>
        <v>0.0104166666666667</v>
      </c>
      <c r="V33" s="162">
        <f>(HOUR(U33)*10)+IF(AND(MINUTE(U33)&gt;0,MINUTE(U33)&lt;=6),1,IF(AND(MINUTE(U33)&gt;6,MINUTE(U33)&lt;=12),2,IF(AND(MINUTE(U33)&gt;12,MINUTE(U33)&lt;=18),3,IF(AND(MINUTE(U33)&gt;18,MINUTE(U33)&lt;=24),4,IF(AND(MINUTE(U33)&gt;24,MINUTE(U33)&lt;=30),5,IF(AND(MINUTE(U33)&gt;30,MINUTE(U33)&lt;=36),6,IF(AND(MINUTE(U33)&gt;36,MINUTE(U33)&lt;=42),7,IF(AND(MINUTE(U33)&gt;42,MINUTE(U33)&lt;=48),8,IF(AND(MINUTE(U33)&gt;48,MINUTE(U33)&lt;=54),9,IF(AND(MINUTE(U33)&gt;54,MINUTE(U33)&lt;=60),10,0))))))))))</f>
        <v>3</v>
      </c>
      <c r="W33" s="163">
        <f>IF(OR(B33&gt;=$V$1,B33&lt;$V$2),F33*2,0)</f>
        <v>0</v>
      </c>
      <c r="X33" s="163" t="b">
        <f>IF(I33="Service",IF(I33="Service",IF(AND(F33&gt;0,F33&lt;=25),$W$1,0),0))</f>
        <v>0</v>
      </c>
      <c r="Y33" s="163" t="b">
        <f>IF(I33="Service",IF(I33="Service",IF(F33&gt;25,$W$2,0),0))</f>
        <v>0</v>
      </c>
      <c r="Z33" s="163" t="b">
        <f>IF(I33="Service",IF(I33="Service",IF(AND(F33&gt;0,F33&lt;=40),$W$2,0),0))</f>
        <v>0</v>
      </c>
      <c r="AA33" s="163" t="b">
        <f>IF(I33="Service",IF(I33="Service",IF(F33&gt;40,$W$3,0),0))</f>
        <v>0</v>
      </c>
      <c r="AB33" s="175" t="b">
        <f>IF(I33="Service",IF(AND(E33=1,F33=0),0,IF(AND(E33=1,F33&lt;=40),$Z$1,IF(AND(E33=1,F33&gt;40),$Z$2,IF(AND(E33=2,F33&lt;=40),$Z$1,IF(AND(E33=2,F33&gt;40),$Z$2,IF(AND(E33=3,F33&lt;=40),$Z$1,IF(AND(E33=3,F33&gt;40),$Z$2,IF(AND(E33=4,F33&lt;=40),$Z$1,IF(AND(E33=4,F33&gt;40),$Z$2,0))))))))))</f>
        <v>0</v>
      </c>
      <c r="AC33" s="176" t="b">
        <f>IF(I33="Service",IF(AND(E33=1,F33=0),0,IF(AND(E33=1,F33&lt;=40),$X$1,IF(AND(E33=1,F33&gt;40),$Y$1,IF(AND(E33=2,F33&lt;=40),$X$2,IF(AND(E33=2,F33&gt;40),$Y$2,IF(AND(E33=3,F33&lt;=40),$X$3,IF(AND(E33=3,F33&gt;40),$Y$3,IF(AND(E33=4,F33&lt;=40),$X$4,IF(AND(E33=4,F33&gt;40),$Y$4,0))))))))))</f>
        <v>0</v>
      </c>
      <c r="AD33" s="165"/>
      <c r="AE33" s="165"/>
      <c r="AF33" s="165"/>
    </row>
    <row r="34" ht="16.5" customHeight="1">
      <c r="A34" s="80">
        <v>44728</v>
      </c>
      <c r="B34" s="69">
        <v>0.375</v>
      </c>
      <c r="C34" s="69">
        <v>0.386111111111111</v>
      </c>
      <c r="D34" s="70">
        <v>0</v>
      </c>
      <c r="E34" s="70">
        <v>1</v>
      </c>
      <c r="F34" s="71">
        <f>IF(P34=12,V34,0)</f>
        <v>3</v>
      </c>
      <c r="G34" s="72" t="s">
        <v>5</v>
      </c>
      <c r="H34" s="72" t="s">
        <v>131</v>
      </c>
      <c r="I34" s="73" t="s">
        <v>37</v>
      </c>
      <c r="J34" s="74" t="s">
        <v>14</v>
      </c>
      <c r="K34" s="74" t="s">
        <v>14</v>
      </c>
      <c r="L34" s="74" t="s">
        <v>14</v>
      </c>
      <c r="M34" s="11">
        <v>115</v>
      </c>
      <c r="N34" s="240">
        <v>215</v>
      </c>
      <c r="O34" s="13" t="s">
        <v>2</v>
      </c>
      <c r="P34" s="13">
        <f>IF(A34="",0,COUNTA(B34:E34,G34:N34))</f>
        <v>12</v>
      </c>
      <c r="R34" s="174"/>
      <c r="S34" s="161">
        <f>IF(OR(B34="",C34=""),0,IF(C34&gt;B34,C34-B34,IF(B34&gt;C34,24-(B34-C34))))</f>
        <v>0.0111111111111111</v>
      </c>
      <c r="T34" s="162">
        <f>IF(OR(B34="",C34=""),0,(HOUR(S34)*60)+MINUTE(S34)-D34)</f>
        <v>16</v>
      </c>
      <c r="U34" s="161">
        <f>TIME(0,T34,0)</f>
        <v>0.0111111111111111</v>
      </c>
      <c r="V34" s="162">
        <f>(HOUR(U34)*10)+IF(AND(MINUTE(U34)&gt;0,MINUTE(U34)&lt;=6),1,IF(AND(MINUTE(U34)&gt;6,MINUTE(U34)&lt;=12),2,IF(AND(MINUTE(U34)&gt;12,MINUTE(U34)&lt;=18),3,IF(AND(MINUTE(U34)&gt;18,MINUTE(U34)&lt;=24),4,IF(AND(MINUTE(U34)&gt;24,MINUTE(U34)&lt;=30),5,IF(AND(MINUTE(U34)&gt;30,MINUTE(U34)&lt;=36),6,IF(AND(MINUTE(U34)&gt;36,MINUTE(U34)&lt;=42),7,IF(AND(MINUTE(U34)&gt;42,MINUTE(U34)&lt;=48),8,IF(AND(MINUTE(U34)&gt;48,MINUTE(U34)&lt;=54),9,IF(AND(MINUTE(U34)&gt;54,MINUTE(U34)&lt;=60),10,0))))))))))</f>
        <v>3</v>
      </c>
      <c r="W34" s="163">
        <f>IF(OR(B34&gt;=$V$1,B34&lt;$V$2),F34*2,0)</f>
        <v>0</v>
      </c>
      <c r="X34" s="163" t="b">
        <f>IF(I34="Service",IF(I34="Service",IF(AND(F34&gt;0,F34&lt;=25),$W$1,0),0))</f>
        <v>0</v>
      </c>
      <c r="Y34" s="163" t="b">
        <f>IF(I34="Service",IF(I34="Service",IF(F34&gt;25,$W$2,0),0))</f>
        <v>0</v>
      </c>
      <c r="Z34" s="163" t="b">
        <f>IF(I34="Service",IF(I34="Service",IF(AND(F34&gt;0,F34&lt;=40),$W$2,0),0))</f>
        <v>0</v>
      </c>
      <c r="AA34" s="163" t="b">
        <f>IF(I34="Service",IF(I34="Service",IF(F34&gt;40,$W$3,0),0))</f>
        <v>0</v>
      </c>
      <c r="AB34" s="175" t="b">
        <f>IF(I34="Service",IF(AND(E34=1,F34=0),0,IF(AND(E34=1,F34&lt;=40),$Z$1,IF(AND(E34=1,F34&gt;40),$Z$2,IF(AND(E34=2,F34&lt;=40),$Z$1,IF(AND(E34=2,F34&gt;40),$Z$2,IF(AND(E34=3,F34&lt;=40),$Z$1,IF(AND(E34=3,F34&gt;40),$Z$2,IF(AND(E34=4,F34&lt;=40),$Z$1,IF(AND(E34=4,F34&gt;40),$Z$2,0))))))))))</f>
        <v>0</v>
      </c>
      <c r="AC34" s="176" t="b">
        <f>IF(I34="Service",IF(AND(E34=1,F34=0),0,IF(AND(E34=1,F34&lt;=40),$X$1,IF(AND(E34=1,F34&gt;40),$Y$1,IF(AND(E34=2,F34&lt;=40),$X$2,IF(AND(E34=2,F34&gt;40),$Y$2,IF(AND(E34=3,F34&lt;=40),$X$3,IF(AND(E34=3,F34&gt;40),$Y$3,IF(AND(E34=4,F34&lt;=40),$X$4,IF(AND(E34=4,F34&gt;40),$Y$4,0))))))))))</f>
        <v>0</v>
      </c>
    </row>
    <row r="35" ht="16.5" customHeight="1">
      <c r="A35" s="80">
        <v>44729</v>
      </c>
      <c r="B35" s="69">
        <v>0.375</v>
      </c>
      <c r="C35" s="69">
        <v>0.386805555555556</v>
      </c>
      <c r="D35" s="70">
        <v>0</v>
      </c>
      <c r="E35" s="70">
        <v>1</v>
      </c>
      <c r="F35" s="71">
        <f>IF(P35=12,V35,0)</f>
        <v>3</v>
      </c>
      <c r="G35" s="72" t="s">
        <v>5</v>
      </c>
      <c r="H35" s="72" t="s">
        <v>131</v>
      </c>
      <c r="I35" s="73" t="s">
        <v>10</v>
      </c>
      <c r="J35" s="74" t="s">
        <v>14</v>
      </c>
      <c r="K35" s="74" t="s">
        <v>14</v>
      </c>
      <c r="L35" s="74" t="s">
        <v>14</v>
      </c>
      <c r="M35" s="11">
        <v>116</v>
      </c>
      <c r="N35" s="240">
        <v>216</v>
      </c>
      <c r="O35" s="13" t="s">
        <v>2</v>
      </c>
      <c r="P35" s="13">
        <f>IF(A35="",0,COUNTA(B35:E35,G35:N35))</f>
        <v>12</v>
      </c>
      <c r="S35" s="161">
        <f>IF(OR(B35="",C35=""),0,IF(C35&gt;B35,C35-B35,IF(B35&gt;C35,24-(B35-C35))))</f>
        <v>0.0118055555555555</v>
      </c>
      <c r="T35" s="162">
        <f>IF(OR(B35="",C35=""),0,(HOUR(S35)*60)+MINUTE(S35)-D35)</f>
        <v>17</v>
      </c>
      <c r="U35" s="161">
        <f>TIME(0,T35,0)</f>
        <v>0.0118055555555556</v>
      </c>
      <c r="V35" s="162">
        <f>(HOUR(U35)*10)+IF(AND(MINUTE(U35)&gt;0,MINUTE(U35)&lt;=6),1,IF(AND(MINUTE(U35)&gt;6,MINUTE(U35)&lt;=12),2,IF(AND(MINUTE(U35)&gt;12,MINUTE(U35)&lt;=18),3,IF(AND(MINUTE(U35)&gt;18,MINUTE(U35)&lt;=24),4,IF(AND(MINUTE(U35)&gt;24,MINUTE(U35)&lt;=30),5,IF(AND(MINUTE(U35)&gt;30,MINUTE(U35)&lt;=36),6,IF(AND(MINUTE(U35)&gt;36,MINUTE(U35)&lt;=42),7,IF(AND(MINUTE(U35)&gt;42,MINUTE(U35)&lt;=48),8,IF(AND(MINUTE(U35)&gt;48,MINUTE(U35)&lt;=54),9,IF(AND(MINUTE(U35)&gt;54,MINUTE(U35)&lt;=60),10,0))))))))))</f>
        <v>3</v>
      </c>
      <c r="W35" s="163">
        <f>IF(OR(B35&gt;=$V$1,B35&lt;$V$2),F35*2,0)</f>
        <v>0</v>
      </c>
      <c r="X35" s="163" t="b">
        <f>IF(I35="Service",IF(I35="Service",IF(AND(F35&gt;0,F35&lt;=25),$W$1,0),0))</f>
        <v>0</v>
      </c>
      <c r="Y35" s="163" t="b">
        <f>IF(I35="Service",IF(I35="Service",IF(F35&gt;25,$W$2,0),0))</f>
        <v>0</v>
      </c>
      <c r="Z35" s="163" t="b">
        <f>IF(I35="Service",IF(I35="Service",IF(AND(F35&gt;0,F35&lt;=40),$W$2,0),0))</f>
        <v>0</v>
      </c>
      <c r="AA35" s="163" t="b">
        <f>IF(I35="Service",IF(I35="Service",IF(F35&gt;40,$W$3,0),0))</f>
        <v>0</v>
      </c>
      <c r="AB35" s="175" t="b">
        <f>IF(I35="Service",IF(AND(E35=1,F35=0),0,IF(AND(E35=1,F35&lt;=40),$Z$1,IF(AND(E35=1,F35&gt;40),$Z$2,IF(AND(E35=2,F35&lt;=40),$Z$1,IF(AND(E35=2,F35&gt;40),$Z$2,IF(AND(E35=3,F35&lt;=40),$Z$1,IF(AND(E35=3,F35&gt;40),$Z$2,IF(AND(E35=4,F35&lt;=40),$Z$1,IF(AND(E35=4,F35&gt;40),$Z$2,0))))))))))</f>
        <v>0</v>
      </c>
      <c r="AC35" s="176" t="b">
        <f>IF(I35="Service",IF(AND(E35=1,F35=0),0,IF(AND(E35=1,F35&lt;=40),$X$1,IF(AND(E35=1,F35&gt;40),$Y$1,IF(AND(E35=2,F35&lt;=40),$X$2,IF(AND(E35=2,F35&gt;40),$Y$2,IF(AND(E35=3,F35&lt;=40),$X$3,IF(AND(E35=3,F35&gt;40),$Y$3,IF(AND(E35=4,F35&lt;=40),$X$4,IF(AND(E35=4,F35&gt;40),$Y$4,0))))))))))</f>
        <v>0</v>
      </c>
    </row>
    <row r="36" ht="16.5" customHeight="1">
      <c r="A36" s="80">
        <v>44730</v>
      </c>
      <c r="B36" s="69">
        <v>0.375</v>
      </c>
      <c r="C36" s="69">
        <v>0.3875</v>
      </c>
      <c r="D36" s="70">
        <v>0</v>
      </c>
      <c r="E36" s="70">
        <v>1</v>
      </c>
      <c r="F36" s="71">
        <f>IF(P36=12,V36,0)</f>
        <v>3</v>
      </c>
      <c r="G36" s="72" t="s">
        <v>5</v>
      </c>
      <c r="H36" s="72" t="s">
        <v>131</v>
      </c>
      <c r="I36" s="73" t="s">
        <v>16</v>
      </c>
      <c r="J36" s="74" t="s">
        <v>14</v>
      </c>
      <c r="K36" s="74" t="s">
        <v>14</v>
      </c>
      <c r="L36" s="74" t="s">
        <v>14</v>
      </c>
      <c r="M36" s="11">
        <v>117</v>
      </c>
      <c r="N36" s="240">
        <v>217</v>
      </c>
      <c r="O36" s="13" t="s">
        <v>2</v>
      </c>
      <c r="P36" s="13">
        <f>IF(A36="",0,COUNTA(B36:E36,G36:N36))</f>
        <v>12</v>
      </c>
      <c r="S36" s="161">
        <f>IF(OR(B36="",C36=""),0,IF(C36&gt;B36,C36-B36,IF(B36&gt;C36,24-(B36-C36))))</f>
        <v>0.0125</v>
      </c>
      <c r="T36" s="162">
        <f>IF(OR(B36="",C36=""),0,(HOUR(S36)*60)+MINUTE(S36)-D36)</f>
        <v>18</v>
      </c>
      <c r="U36" s="161">
        <f>TIME(0,T36,0)</f>
        <v>0.0125</v>
      </c>
      <c r="V36" s="162">
        <f>(HOUR(U36)*10)+IF(AND(MINUTE(U36)&gt;0,MINUTE(U36)&lt;=6),1,IF(AND(MINUTE(U36)&gt;6,MINUTE(U36)&lt;=12),2,IF(AND(MINUTE(U36)&gt;12,MINUTE(U36)&lt;=18),3,IF(AND(MINUTE(U36)&gt;18,MINUTE(U36)&lt;=24),4,IF(AND(MINUTE(U36)&gt;24,MINUTE(U36)&lt;=30),5,IF(AND(MINUTE(U36)&gt;30,MINUTE(U36)&lt;=36),6,IF(AND(MINUTE(U36)&gt;36,MINUTE(U36)&lt;=42),7,IF(AND(MINUTE(U36)&gt;42,MINUTE(U36)&lt;=48),8,IF(AND(MINUTE(U36)&gt;48,MINUTE(U36)&lt;=54),9,IF(AND(MINUTE(U36)&gt;54,MINUTE(U36)&lt;=60),10,0))))))))))</f>
        <v>3</v>
      </c>
      <c r="W36" s="163">
        <f>IF(OR(B36&gt;=$V$1,B36&lt;$V$2),F36*2,0)</f>
        <v>0</v>
      </c>
      <c r="X36" s="163" t="b">
        <f>IF(I36="Service",IF(I36="Service",IF(AND(F36&gt;0,F36&lt;=25),$W$1,0),0))</f>
        <v>0</v>
      </c>
      <c r="Y36" s="163" t="b">
        <f>IF(I36="Service",IF(I36="Service",IF(F36&gt;25,$W$2,0),0))</f>
        <v>0</v>
      </c>
      <c r="Z36" s="163" t="b">
        <f>IF(I36="Service",IF(I36="Service",IF(AND(F36&gt;0,F36&lt;=40),$W$2,0),0))</f>
        <v>0</v>
      </c>
      <c r="AA36" s="163" t="b">
        <f>IF(I36="Service",IF(I36="Service",IF(F36&gt;40,$W$3,0),0))</f>
        <v>0</v>
      </c>
      <c r="AB36" s="175" t="b">
        <f>IF(I36="Service",IF(AND(E36=1,F36=0),0,IF(AND(E36=1,F36&lt;=40),$Z$1,IF(AND(E36=1,F36&gt;40),$Z$2,IF(AND(E36=2,F36&lt;=40),$Z$1,IF(AND(E36=2,F36&gt;40),$Z$2,IF(AND(E36=3,F36&lt;=40),$Z$1,IF(AND(E36=3,F36&gt;40),$Z$2,IF(AND(E36=4,F36&lt;=40),$Z$1,IF(AND(E36=4,F36&gt;40),$Z$2,0))))))))))</f>
        <v>0</v>
      </c>
      <c r="AC36" s="176" t="b">
        <f>IF(I36="Service",IF(AND(E36=1,F36=0),0,IF(AND(E36=1,F36&lt;=40),$X$1,IF(AND(E36=1,F36&gt;40),$Y$1,IF(AND(E36=2,F36&lt;=40),$X$2,IF(AND(E36=2,F36&gt;40),$Y$2,IF(AND(E36=3,F36&lt;=40),$X$3,IF(AND(E36=3,F36&gt;40),$Y$3,IF(AND(E36=4,F36&lt;=40),$X$4,IF(AND(E36=4,F36&gt;40),$Y$4,0))))))))))</f>
        <v>0</v>
      </c>
    </row>
    <row r="37" ht="16.5" customHeight="1">
      <c r="A37" s="80">
        <v>44731</v>
      </c>
      <c r="B37" s="69">
        <v>0.375</v>
      </c>
      <c r="C37" s="69">
        <v>0.388194444444444</v>
      </c>
      <c r="D37" s="70">
        <v>0</v>
      </c>
      <c r="E37" s="70">
        <v>1</v>
      </c>
      <c r="F37" s="71">
        <f>IF(P37=12,V37,0)</f>
        <v>4</v>
      </c>
      <c r="G37" s="72" t="s">
        <v>5</v>
      </c>
      <c r="H37" s="72" t="s">
        <v>131</v>
      </c>
      <c r="I37" s="73" t="s">
        <v>20</v>
      </c>
      <c r="J37" s="74" t="s">
        <v>14</v>
      </c>
      <c r="K37" s="74" t="s">
        <v>14</v>
      </c>
      <c r="L37" s="74" t="s">
        <v>14</v>
      </c>
      <c r="M37" s="11">
        <v>118</v>
      </c>
      <c r="N37" s="240">
        <v>218</v>
      </c>
      <c r="O37" s="13" t="s">
        <v>2</v>
      </c>
      <c r="P37" s="13">
        <f>IF(A37="",0,COUNTA(B37:E37,G37:N37))</f>
        <v>12</v>
      </c>
      <c r="S37" s="161">
        <f>IF(OR(B37="",C37=""),0,IF(C37&gt;B37,C37-B37,IF(B37&gt;C37,24-(B37-C37))))</f>
        <v>0.0131944444444444</v>
      </c>
      <c r="T37" s="162">
        <f>IF(OR(B37="",C37=""),0,(HOUR(S37)*60)+MINUTE(S37)-D37)</f>
        <v>19</v>
      </c>
      <c r="U37" s="161">
        <f>TIME(0,T37,0)</f>
        <v>0.0131944444444444</v>
      </c>
      <c r="V37" s="162">
        <f>(HOUR(U37)*10)+IF(AND(MINUTE(U37)&gt;0,MINUTE(U37)&lt;=6),1,IF(AND(MINUTE(U37)&gt;6,MINUTE(U37)&lt;=12),2,IF(AND(MINUTE(U37)&gt;12,MINUTE(U37)&lt;=18),3,IF(AND(MINUTE(U37)&gt;18,MINUTE(U37)&lt;=24),4,IF(AND(MINUTE(U37)&gt;24,MINUTE(U37)&lt;=30),5,IF(AND(MINUTE(U37)&gt;30,MINUTE(U37)&lt;=36),6,IF(AND(MINUTE(U37)&gt;36,MINUTE(U37)&lt;=42),7,IF(AND(MINUTE(U37)&gt;42,MINUTE(U37)&lt;=48),8,IF(AND(MINUTE(U37)&gt;48,MINUTE(U37)&lt;=54),9,IF(AND(MINUTE(U37)&gt;54,MINUTE(U37)&lt;=60),10,0))))))))))</f>
        <v>4</v>
      </c>
      <c r="W37" s="163">
        <f>IF(OR(B37&gt;=$V$1,B37&lt;$V$2),F37*2,0)</f>
        <v>0</v>
      </c>
      <c r="X37" s="163" t="b">
        <f>IF(I37="Service",IF(I37="Service",IF(AND(F37&gt;0,F37&lt;=25),$W$1,0),0))</f>
        <v>0</v>
      </c>
      <c r="Y37" s="163" t="b">
        <f>IF(I37="Service",IF(I37="Service",IF(F37&gt;25,$W$2,0),0))</f>
        <v>0</v>
      </c>
      <c r="Z37" s="163" t="b">
        <f>IF(I37="Service",IF(I37="Service",IF(AND(F37&gt;0,F37&lt;=40),$W$2,0),0))</f>
        <v>0</v>
      </c>
      <c r="AA37" s="163" t="b">
        <f>IF(I37="Service",IF(I37="Service",IF(F37&gt;40,$W$3,0),0))</f>
        <v>0</v>
      </c>
      <c r="AB37" s="175" t="b">
        <f>IF(I37="Service",IF(AND(E37=1,F37=0),0,IF(AND(E37=1,F37&lt;=40),$Z$1,IF(AND(E37=1,F37&gt;40),$Z$2,IF(AND(E37=2,F37&lt;=40),$Z$1,IF(AND(E37=2,F37&gt;40),$Z$2,IF(AND(E37=3,F37&lt;=40),$Z$1,IF(AND(E37=3,F37&gt;40),$Z$2,IF(AND(E37=4,F37&lt;=40),$Z$1,IF(AND(E37=4,F37&gt;40),$Z$2,0))))))))))</f>
        <v>0</v>
      </c>
      <c r="AC37" s="176" t="b">
        <f>IF(I37="Service",IF(AND(E37=1,F37=0),0,IF(AND(E37=1,F37&lt;=40),$X$1,IF(AND(E37=1,F37&gt;40),$Y$1,IF(AND(E37=2,F37&lt;=40),$X$2,IF(AND(E37=2,F37&gt;40),$Y$2,IF(AND(E37=3,F37&lt;=40),$X$3,IF(AND(E37=3,F37&gt;40),$Y$3,IF(AND(E37=4,F37&lt;=40),$X$4,IF(AND(E37=4,F37&gt;40),$Y$4,0))))))))))</f>
        <v>0</v>
      </c>
      <c r="AD37" s="165"/>
      <c r="AE37" s="165"/>
      <c r="AF37" s="165"/>
    </row>
    <row r="38" ht="16.5" customHeight="1">
      <c r="A38" s="80">
        <v>44732</v>
      </c>
      <c r="B38" s="69">
        <v>0.375</v>
      </c>
      <c r="C38" s="69">
        <v>0.388888888888889</v>
      </c>
      <c r="D38" s="70">
        <v>0</v>
      </c>
      <c r="E38" s="70">
        <v>1</v>
      </c>
      <c r="F38" s="71">
        <f>IF(P38=12,V38,0)</f>
        <v>4</v>
      </c>
      <c r="G38" s="72" t="s">
        <v>5</v>
      </c>
      <c r="H38" s="72" t="s">
        <v>131</v>
      </c>
      <c r="I38" s="73" t="s">
        <v>24</v>
      </c>
      <c r="J38" s="74" t="s">
        <v>14</v>
      </c>
      <c r="K38" s="74" t="s">
        <v>14</v>
      </c>
      <c r="L38" s="74" t="s">
        <v>14</v>
      </c>
      <c r="M38" s="11">
        <v>119</v>
      </c>
      <c r="N38" s="240">
        <v>219</v>
      </c>
      <c r="O38" s="13" t="s">
        <v>2</v>
      </c>
      <c r="P38" s="13">
        <f>IF(A38="",0,COUNTA(B38:E38,G38:N38))</f>
        <v>12</v>
      </c>
      <c r="S38" s="161">
        <f>IF(OR(B38="",C38=""),0,IF(C38&gt;B38,C38-B38,IF(B38&gt;C38,24-(B38-C38))))</f>
        <v>0.0138888888888888</v>
      </c>
      <c r="T38" s="162">
        <f>IF(OR(B38="",C38=""),0,(HOUR(S38)*60)+MINUTE(S38)-D38)</f>
        <v>20</v>
      </c>
      <c r="U38" s="161">
        <f>TIME(0,T38,0)</f>
        <v>0.0138888888888889</v>
      </c>
      <c r="V38" s="162">
        <f>(HOUR(U38)*10)+IF(AND(MINUTE(U38)&gt;0,MINUTE(U38)&lt;=6),1,IF(AND(MINUTE(U38)&gt;6,MINUTE(U38)&lt;=12),2,IF(AND(MINUTE(U38)&gt;12,MINUTE(U38)&lt;=18),3,IF(AND(MINUTE(U38)&gt;18,MINUTE(U38)&lt;=24),4,IF(AND(MINUTE(U38)&gt;24,MINUTE(U38)&lt;=30),5,IF(AND(MINUTE(U38)&gt;30,MINUTE(U38)&lt;=36),6,IF(AND(MINUTE(U38)&gt;36,MINUTE(U38)&lt;=42),7,IF(AND(MINUTE(U38)&gt;42,MINUTE(U38)&lt;=48),8,IF(AND(MINUTE(U38)&gt;48,MINUTE(U38)&lt;=54),9,IF(AND(MINUTE(U38)&gt;54,MINUTE(U38)&lt;=60),10,0))))))))))</f>
        <v>4</v>
      </c>
      <c r="W38" s="163">
        <f>IF(OR(B38&gt;=$V$1,B38&lt;$V$2),F38*2,0)</f>
        <v>0</v>
      </c>
      <c r="X38" s="163" t="b">
        <f>IF(I38="Service",IF(I38="Service",IF(AND(F38&gt;0,F38&lt;=25),$W$1,0),0))</f>
        <v>0</v>
      </c>
      <c r="Y38" s="163" t="b">
        <f>IF(I38="Service",IF(I38="Service",IF(F38&gt;25,$W$2,0),0))</f>
        <v>0</v>
      </c>
      <c r="Z38" s="163" t="b">
        <f>IF(I38="Service",IF(I38="Service",IF(AND(F38&gt;0,F38&lt;=40),$W$2,0),0))</f>
        <v>0</v>
      </c>
      <c r="AA38" s="163" t="b">
        <f>IF(I38="Service",IF(I38="Service",IF(F38&gt;40,$W$3,0),0))</f>
        <v>0</v>
      </c>
      <c r="AB38" s="175" t="b">
        <f>IF(I38="Service",IF(AND(E38=1,F38=0),0,IF(AND(E38=1,F38&lt;=40),$Z$1,IF(AND(E38=1,F38&gt;40),$Z$2,IF(AND(E38=2,F38&lt;=40),$Z$1,IF(AND(E38=2,F38&gt;40),$Z$2,IF(AND(E38=3,F38&lt;=40),$Z$1,IF(AND(E38=3,F38&gt;40),$Z$2,IF(AND(E38=4,F38&lt;=40),$Z$1,IF(AND(E38=4,F38&gt;40),$Z$2,0))))))))))</f>
        <v>0</v>
      </c>
      <c r="AC38" s="176" t="b">
        <f>IF(I38="Service",IF(AND(E38=1,F38=0),0,IF(AND(E38=1,F38&lt;=40),$X$1,IF(AND(E38=1,F38&gt;40),$Y$1,IF(AND(E38=2,F38&lt;=40),$X$2,IF(AND(E38=2,F38&gt;40),$Y$2,IF(AND(E38=3,F38&lt;=40),$X$3,IF(AND(E38=3,F38&gt;40),$Y$3,IF(AND(E38=4,F38&lt;=40),$X$4,IF(AND(E38=4,F38&gt;40),$Y$4,0))))))))))</f>
        <v>0</v>
      </c>
      <c r="AD38" s="165"/>
      <c r="AE38" s="165"/>
      <c r="AF38" s="165"/>
    </row>
    <row r="39" ht="16.5" customHeight="1">
      <c r="A39" s="80">
        <v>44733</v>
      </c>
      <c r="B39" s="69">
        <v>0.375</v>
      </c>
      <c r="C39" s="69">
        <v>0.389583333333333</v>
      </c>
      <c r="D39" s="70">
        <v>0</v>
      </c>
      <c r="E39" s="70">
        <v>1</v>
      </c>
      <c r="F39" s="71">
        <f>IF(P39=12,V39,0)</f>
        <v>4</v>
      </c>
      <c r="G39" s="72" t="s">
        <v>5</v>
      </c>
      <c r="H39" s="72" t="s">
        <v>131</v>
      </c>
      <c r="I39" s="73" t="s">
        <v>29</v>
      </c>
      <c r="J39" s="74" t="s">
        <v>14</v>
      </c>
      <c r="K39" s="74" t="s">
        <v>14</v>
      </c>
      <c r="L39" s="74" t="s">
        <v>14</v>
      </c>
      <c r="M39" s="11">
        <v>120</v>
      </c>
      <c r="N39" s="240">
        <v>220</v>
      </c>
      <c r="O39" s="13" t="s">
        <v>2</v>
      </c>
      <c r="P39" s="13">
        <f>IF(A39="",0,COUNTA(B39:E39,G39:N39))</f>
        <v>12</v>
      </c>
      <c r="R39" s="174"/>
      <c r="S39" s="161">
        <f>IF(OR(B39="",C39=""),0,IF(C39&gt;B39,C39-B39,IF(B39&gt;C39,24-(B39-C39))))</f>
        <v>0.0145833333333333</v>
      </c>
      <c r="T39" s="162">
        <f>IF(OR(B39="",C39=""),0,(HOUR(S39)*60)+MINUTE(S39)-D39)</f>
        <v>21</v>
      </c>
      <c r="U39" s="161">
        <f>TIME(0,T39,0)</f>
        <v>0.0145833333333333</v>
      </c>
      <c r="V39" s="162">
        <f>(HOUR(U39)*10)+IF(AND(MINUTE(U39)&gt;0,MINUTE(U39)&lt;=6),1,IF(AND(MINUTE(U39)&gt;6,MINUTE(U39)&lt;=12),2,IF(AND(MINUTE(U39)&gt;12,MINUTE(U39)&lt;=18),3,IF(AND(MINUTE(U39)&gt;18,MINUTE(U39)&lt;=24),4,IF(AND(MINUTE(U39)&gt;24,MINUTE(U39)&lt;=30),5,IF(AND(MINUTE(U39)&gt;30,MINUTE(U39)&lt;=36),6,IF(AND(MINUTE(U39)&gt;36,MINUTE(U39)&lt;=42),7,IF(AND(MINUTE(U39)&gt;42,MINUTE(U39)&lt;=48),8,IF(AND(MINUTE(U39)&gt;48,MINUTE(U39)&lt;=54),9,IF(AND(MINUTE(U39)&gt;54,MINUTE(U39)&lt;=60),10,0))))))))))</f>
        <v>4</v>
      </c>
      <c r="W39" s="163">
        <f>IF(OR(B39&gt;=$V$1,B39&lt;$V$2),F39*2,0)</f>
        <v>0</v>
      </c>
      <c r="X39" s="163" t="b">
        <f>IF(I39="Service",IF(I39="Service",IF(AND(F39&gt;0,F39&lt;=25),$W$1,0),0))</f>
        <v>0</v>
      </c>
      <c r="Y39" s="163" t="b">
        <f>IF(I39="Service",IF(I39="Service",IF(F39&gt;25,$W$2,0),0))</f>
        <v>0</v>
      </c>
      <c r="Z39" s="163" t="b">
        <f>IF(I39="Service",IF(I39="Service",IF(AND(F39&gt;0,F39&lt;=40),$W$2,0),0))</f>
        <v>0</v>
      </c>
      <c r="AA39" s="163" t="b">
        <f>IF(I39="Service",IF(I39="Service",IF(F39&gt;40,$W$3,0),0))</f>
        <v>0</v>
      </c>
      <c r="AB39" s="175" t="b">
        <f>IF(I39="Service",IF(AND(E39=1,F39=0),0,IF(AND(E39=1,F39&lt;=40),$Z$1,IF(AND(E39=1,F39&gt;40),$Z$2,IF(AND(E39=2,F39&lt;=40),$Z$1,IF(AND(E39=2,F39&gt;40),$Z$2,IF(AND(E39=3,F39&lt;=40),$Z$1,IF(AND(E39=3,F39&gt;40),$Z$2,IF(AND(E39=4,F39&lt;=40),$Z$1,IF(AND(E39=4,F39&gt;40),$Z$2,0))))))))))</f>
        <v>0</v>
      </c>
      <c r="AC39" s="176" t="b">
        <f>IF(I39="Service",IF(AND(E39=1,F39=0),0,IF(AND(E39=1,F39&lt;=40),$X$1,IF(AND(E39=1,F39&gt;40),$Y$1,IF(AND(E39=2,F39&lt;=40),$X$2,IF(AND(E39=2,F39&gt;40),$Y$2,IF(AND(E39=3,F39&lt;=40),$X$3,IF(AND(E39=3,F39&gt;40),$Y$3,IF(AND(E39=4,F39&lt;=40),$X$4,IF(AND(E39=4,F39&gt;40),$Y$4,0))))))))))</f>
        <v>0</v>
      </c>
    </row>
    <row r="40" ht="16.5" customHeight="1">
      <c r="A40" s="80">
        <v>44734</v>
      </c>
      <c r="B40" s="69">
        <v>0.375</v>
      </c>
      <c r="C40" s="69">
        <v>0.390277777777778</v>
      </c>
      <c r="D40" s="70">
        <v>0</v>
      </c>
      <c r="E40" s="70">
        <v>1</v>
      </c>
      <c r="F40" s="71">
        <f>IF(P40=12,V40,0)</f>
        <v>4</v>
      </c>
      <c r="G40" s="72" t="s">
        <v>5</v>
      </c>
      <c r="H40" s="72" t="s">
        <v>131</v>
      </c>
      <c r="I40" s="73" t="s">
        <v>33</v>
      </c>
      <c r="J40" s="74" t="s">
        <v>14</v>
      </c>
      <c r="K40" s="74" t="s">
        <v>14</v>
      </c>
      <c r="L40" s="74" t="s">
        <v>14</v>
      </c>
      <c r="M40" s="11">
        <v>121</v>
      </c>
      <c r="N40" s="240">
        <v>221</v>
      </c>
      <c r="O40" s="13" t="s">
        <v>2</v>
      </c>
      <c r="P40" s="13">
        <f>IF(A40="",0,COUNTA(B40:E40,G40:N40))</f>
        <v>12</v>
      </c>
      <c r="S40" s="161">
        <f>IF(OR(B40="",C40=""),0,IF(C40&gt;B40,C40-B40,IF(B40&gt;C40,24-(B40-C40))))</f>
        <v>0.0152777777777777</v>
      </c>
      <c r="T40" s="162">
        <f>IF(OR(B40="",C40=""),0,(HOUR(S40)*60)+MINUTE(S40)-D40)</f>
        <v>22</v>
      </c>
      <c r="U40" s="161">
        <f>TIME(0,T40,0)</f>
        <v>0.0152777777777778</v>
      </c>
      <c r="V40" s="162">
        <f>(HOUR(U40)*10)+IF(AND(MINUTE(U40)&gt;0,MINUTE(U40)&lt;=6),1,IF(AND(MINUTE(U40)&gt;6,MINUTE(U40)&lt;=12),2,IF(AND(MINUTE(U40)&gt;12,MINUTE(U40)&lt;=18),3,IF(AND(MINUTE(U40)&gt;18,MINUTE(U40)&lt;=24),4,IF(AND(MINUTE(U40)&gt;24,MINUTE(U40)&lt;=30),5,IF(AND(MINUTE(U40)&gt;30,MINUTE(U40)&lt;=36),6,IF(AND(MINUTE(U40)&gt;36,MINUTE(U40)&lt;=42),7,IF(AND(MINUTE(U40)&gt;42,MINUTE(U40)&lt;=48),8,IF(AND(MINUTE(U40)&gt;48,MINUTE(U40)&lt;=54),9,IF(AND(MINUTE(U40)&gt;54,MINUTE(U40)&lt;=60),10,0))))))))))</f>
        <v>4</v>
      </c>
      <c r="W40" s="163">
        <f>IF(OR(B40&gt;=$V$1,B40&lt;$V$2),F40*2,0)</f>
        <v>0</v>
      </c>
      <c r="X40" s="163">
        <f>IF(I40="Service",IF(I40="Service",IF(AND(F40&gt;0,F40&lt;=25),$W$1,0),0))</f>
        <v>59</v>
      </c>
      <c r="Y40" s="163">
        <f>IF(I40="Service",IF(I40="Service",IF(F40&gt;25,$W$2,0),0))</f>
        <v>0</v>
      </c>
      <c r="Z40" s="163">
        <f>IF(I40="Service",IF(I40="Service",IF(AND(F40&gt;0,F40&lt;=40),$W$2,0),0))</f>
        <v>94</v>
      </c>
      <c r="AA40" s="163">
        <f>IF(I40="Service",IF(I40="Service",IF(F40&gt;40,$W$3,0),0))</f>
        <v>0</v>
      </c>
      <c r="AB40" s="175">
        <f>IF(I40="Service",IF(AND(E40=1,F40=0),0,IF(AND(E40=1,F40&lt;=40),$Z$1,IF(AND(E40=1,F40&gt;40),$Z$2,IF(AND(E40=2,F40&lt;=40),$Z$1,IF(AND(E40=2,F40&gt;40),$Z$2,IF(AND(E40=3,F40&lt;=40),$Z$1,IF(AND(E40=3,F40&gt;40),$Z$2,IF(AND(E40=4,F40&lt;=40),$Z$1,IF(AND(E40=4,F40&gt;40),$Z$2,0))))))))))</f>
        <v>256</v>
      </c>
      <c r="AC40" s="176">
        <f>IF(I40="Service",IF(AND(E40=1,F40=0),0,IF(AND(E40=1,F40&lt;=40),$X$1,IF(AND(E40=1,F40&gt;40),$Y$1,IF(AND(E40=2,F40&lt;=40),$X$2,IF(AND(E40=2,F40&gt;40),$Y$2,IF(AND(E40=3,F40&lt;=40),$X$3,IF(AND(E40=3,F40&gt;40),$Y$3,IF(AND(E40=4,F40&lt;=40),$X$4,IF(AND(E40=4,F40&gt;40),$Y$4,0))))))))))</f>
        <v>245</v>
      </c>
    </row>
    <row r="41" ht="16.5" customHeight="1">
      <c r="A41" s="80">
        <v>44735</v>
      </c>
      <c r="B41" s="69">
        <v>0.375</v>
      </c>
      <c r="C41" s="69">
        <v>0.390972222222222</v>
      </c>
      <c r="D41" s="70">
        <v>0</v>
      </c>
      <c r="E41" s="70">
        <v>1</v>
      </c>
      <c r="F41" s="71">
        <f>IF(P41=12,V41,0)</f>
        <v>4</v>
      </c>
      <c r="G41" s="72" t="s">
        <v>5</v>
      </c>
      <c r="H41" s="72" t="s">
        <v>131</v>
      </c>
      <c r="I41" s="73" t="s">
        <v>35</v>
      </c>
      <c r="J41" s="74" t="s">
        <v>14</v>
      </c>
      <c r="K41" s="74" t="s">
        <v>14</v>
      </c>
      <c r="L41" s="74" t="s">
        <v>14</v>
      </c>
      <c r="M41" s="11">
        <v>122</v>
      </c>
      <c r="N41" s="240">
        <v>222</v>
      </c>
      <c r="O41" s="13" t="s">
        <v>2</v>
      </c>
      <c r="P41" s="13">
        <f>IF(A41="",0,COUNTA(B41:E41,G41:N41))</f>
        <v>12</v>
      </c>
      <c r="S41" s="161">
        <f>IF(OR(B41="",C41=""),0,IF(C41&gt;B41,C41-B41,IF(B41&gt;C41,24-(B41-C41))))</f>
        <v>0.0159722222222222</v>
      </c>
      <c r="T41" s="162">
        <f>IF(OR(B41="",C41=""),0,(HOUR(S41)*60)+MINUTE(S41)-D41)</f>
        <v>23</v>
      </c>
      <c r="U41" s="161">
        <f>TIME(0,T41,0)</f>
        <v>0.0159722222222222</v>
      </c>
      <c r="V41" s="162">
        <f>(HOUR(U41)*10)+IF(AND(MINUTE(U41)&gt;0,MINUTE(U41)&lt;=6),1,IF(AND(MINUTE(U41)&gt;6,MINUTE(U41)&lt;=12),2,IF(AND(MINUTE(U41)&gt;12,MINUTE(U41)&lt;=18),3,IF(AND(MINUTE(U41)&gt;18,MINUTE(U41)&lt;=24),4,IF(AND(MINUTE(U41)&gt;24,MINUTE(U41)&lt;=30),5,IF(AND(MINUTE(U41)&gt;30,MINUTE(U41)&lt;=36),6,IF(AND(MINUTE(U41)&gt;36,MINUTE(U41)&lt;=42),7,IF(AND(MINUTE(U41)&gt;42,MINUTE(U41)&lt;=48),8,IF(AND(MINUTE(U41)&gt;48,MINUTE(U41)&lt;=54),9,IF(AND(MINUTE(U41)&gt;54,MINUTE(U41)&lt;=60),10,0))))))))))</f>
        <v>4</v>
      </c>
      <c r="W41" s="163">
        <f>IF(OR(B41&gt;=$V$1,B41&lt;$V$2),F41*2,0)</f>
        <v>0</v>
      </c>
      <c r="X41" s="163" t="b">
        <f>IF(I41="Service",IF(I41="Service",IF(AND(F41&gt;0,F41&lt;=25),$W$1,0),0))</f>
        <v>0</v>
      </c>
      <c r="Y41" s="163" t="b">
        <f>IF(I41="Service",IF(I41="Service",IF(F41&gt;25,$W$2,0),0))</f>
        <v>0</v>
      </c>
      <c r="Z41" s="163" t="b">
        <f>IF(I41="Service",IF(I41="Service",IF(AND(F41&gt;0,F41&lt;=40),$W$2,0),0))</f>
        <v>0</v>
      </c>
      <c r="AA41" s="163" t="b">
        <f>IF(I41="Service",IF(I41="Service",IF(F41&gt;40,$W$3,0),0))</f>
        <v>0</v>
      </c>
      <c r="AB41" s="175" t="b">
        <f>IF(I41="Service",IF(AND(E41=1,F41=0),0,IF(AND(E41=1,F41&lt;=40),$Z$1,IF(AND(E41=1,F41&gt;40),$Z$2,IF(AND(E41=2,F41&lt;=40),$Z$1,IF(AND(E41=2,F41&gt;40),$Z$2,IF(AND(E41=3,F41&lt;=40),$Z$1,IF(AND(E41=3,F41&gt;40),$Z$2,IF(AND(E41=4,F41&lt;=40),$Z$1,IF(AND(E41=4,F41&gt;40),$Z$2,0))))))))))</f>
        <v>0</v>
      </c>
      <c r="AC41" s="176" t="b">
        <f>IF(I41="Service",IF(AND(E41=1,F41=0),0,IF(AND(E41=1,F41&lt;=40),$X$1,IF(AND(E41=1,F41&gt;40),$Y$1,IF(AND(E41=2,F41&lt;=40),$X$2,IF(AND(E41=2,F41&gt;40),$Y$2,IF(AND(E41=3,F41&lt;=40),$X$3,IF(AND(E41=3,F41&gt;40),$Y$3,IF(AND(E41=4,F41&lt;=40),$X$4,IF(AND(E41=4,F41&gt;40),$Y$4,0))))))))))</f>
        <v>0</v>
      </c>
    </row>
    <row r="42" ht="16.5" customHeight="1">
      <c r="A42" s="80">
        <v>44736</v>
      </c>
      <c r="B42" s="69">
        <v>0.375</v>
      </c>
      <c r="C42" s="69">
        <v>0.391666666666667</v>
      </c>
      <c r="D42" s="70">
        <v>0</v>
      </c>
      <c r="E42" s="70">
        <v>1</v>
      </c>
      <c r="F42" s="71">
        <f>IF(P42=12,V42,0)</f>
        <v>4</v>
      </c>
      <c r="G42" s="72" t="s">
        <v>5</v>
      </c>
      <c r="H42" s="72" t="s">
        <v>131</v>
      </c>
      <c r="I42" s="73" t="s">
        <v>37</v>
      </c>
      <c r="J42" s="74" t="s">
        <v>14</v>
      </c>
      <c r="K42" s="74" t="s">
        <v>14</v>
      </c>
      <c r="L42" s="74" t="s">
        <v>14</v>
      </c>
      <c r="M42" s="11">
        <v>123</v>
      </c>
      <c r="N42" s="240">
        <v>223</v>
      </c>
      <c r="O42" s="13" t="s">
        <v>2</v>
      </c>
      <c r="P42" s="13">
        <f>IF(A42="",0,COUNTA(B42:E42,G42:N42))</f>
        <v>12</v>
      </c>
      <c r="S42" s="161">
        <f>IF(OR(B42="",C42=""),0,IF(C42&gt;B42,C42-B42,IF(B42&gt;C42,24-(B42-C42))))</f>
        <v>0.0166666666666666</v>
      </c>
      <c r="T42" s="162">
        <f>IF(OR(B42="",C42=""),0,(HOUR(S42)*60)+MINUTE(S42)-D42)</f>
        <v>24</v>
      </c>
      <c r="U42" s="161">
        <f>TIME(0,T42,0)</f>
        <v>0.0166666666666667</v>
      </c>
      <c r="V42" s="162">
        <f>(HOUR(U42)*10)+IF(AND(MINUTE(U42)&gt;0,MINUTE(U42)&lt;=6),1,IF(AND(MINUTE(U42)&gt;6,MINUTE(U42)&lt;=12),2,IF(AND(MINUTE(U42)&gt;12,MINUTE(U42)&lt;=18),3,IF(AND(MINUTE(U42)&gt;18,MINUTE(U42)&lt;=24),4,IF(AND(MINUTE(U42)&gt;24,MINUTE(U42)&lt;=30),5,IF(AND(MINUTE(U42)&gt;30,MINUTE(U42)&lt;=36),6,IF(AND(MINUTE(U42)&gt;36,MINUTE(U42)&lt;=42),7,IF(AND(MINUTE(U42)&gt;42,MINUTE(U42)&lt;=48),8,IF(AND(MINUTE(U42)&gt;48,MINUTE(U42)&lt;=54),9,IF(AND(MINUTE(U42)&gt;54,MINUTE(U42)&lt;=60),10,0))))))))))</f>
        <v>4</v>
      </c>
      <c r="W42" s="163">
        <f>IF(OR(B42&gt;=$V$1,B42&lt;$V$2),F42*2,0)</f>
        <v>0</v>
      </c>
      <c r="X42" s="163" t="b">
        <f>IF(I42="Service",IF(I42="Service",IF(AND(F42&gt;0,F42&lt;=25),$W$1,0),0))</f>
        <v>0</v>
      </c>
      <c r="Y42" s="163" t="b">
        <f>IF(I42="Service",IF(I42="Service",IF(F42&gt;25,$W$2,0),0))</f>
        <v>0</v>
      </c>
      <c r="Z42" s="163" t="b">
        <f>IF(I42="Service",IF(I42="Service",IF(AND(F42&gt;0,F42&lt;=40),$W$2,0),0))</f>
        <v>0</v>
      </c>
      <c r="AA42" s="163" t="b">
        <f>IF(I42="Service",IF(I42="Service",IF(F42&gt;40,$W$3,0),0))</f>
        <v>0</v>
      </c>
      <c r="AB42" s="175" t="b">
        <f>IF(I42="Service",IF(AND(E42=1,F42=0),0,IF(AND(E42=1,F42&lt;=40),$Z$1,IF(AND(E42=1,F42&gt;40),$Z$2,IF(AND(E42=2,F42&lt;=40),$Z$1,IF(AND(E42=2,F42&gt;40),$Z$2,IF(AND(E42=3,F42&lt;=40),$Z$1,IF(AND(E42=3,F42&gt;40),$Z$2,IF(AND(E42=4,F42&lt;=40),$Z$1,IF(AND(E42=4,F42&gt;40),$Z$2,0))))))))))</f>
        <v>0</v>
      </c>
      <c r="AC42" s="176" t="b">
        <f>IF(I42="Service",IF(AND(E42=1,F42=0),0,IF(AND(E42=1,F42&lt;=40),$X$1,IF(AND(E42=1,F42&gt;40),$Y$1,IF(AND(E42=2,F42&lt;=40),$X$2,IF(AND(E42=2,F42&gt;40),$Y$2,IF(AND(E42=3,F42&lt;=40),$X$3,IF(AND(E42=3,F42&gt;40),$Y$3,IF(AND(E42=4,F42&lt;=40),$X$4,IF(AND(E42=4,F42&gt;40),$Y$4,0))))))))))</f>
        <v>0</v>
      </c>
      <c r="AD42" s="165"/>
      <c r="AE42" s="165"/>
      <c r="AF42" s="165"/>
    </row>
    <row r="43" ht="16.5" customHeight="1">
      <c r="A43" s="80">
        <v>44737</v>
      </c>
      <c r="B43" s="69">
        <v>0.375</v>
      </c>
      <c r="C43" s="69">
        <v>0.392361111111111</v>
      </c>
      <c r="D43" s="70">
        <v>0</v>
      </c>
      <c r="E43" s="70">
        <v>1</v>
      </c>
      <c r="F43" s="71">
        <f>IF(P43=12,V43,0)</f>
        <v>5</v>
      </c>
      <c r="G43" s="72" t="s">
        <v>5</v>
      </c>
      <c r="H43" s="72" t="s">
        <v>131</v>
      </c>
      <c r="I43" s="73" t="s">
        <v>10</v>
      </c>
      <c r="J43" s="74" t="s">
        <v>14</v>
      </c>
      <c r="K43" s="74" t="s">
        <v>14</v>
      </c>
      <c r="L43" s="74" t="s">
        <v>14</v>
      </c>
      <c r="M43" s="11">
        <v>124</v>
      </c>
      <c r="N43" s="240">
        <v>224</v>
      </c>
      <c r="O43" s="13" t="s">
        <v>2</v>
      </c>
      <c r="P43" s="13">
        <f>IF(A43="",0,COUNTA(B43:E43,G43:N43))</f>
        <v>12</v>
      </c>
      <c r="S43" s="161">
        <f>IF(OR(B43="",C43=""),0,IF(C43&gt;B43,C43-B43,IF(B43&gt;C43,24-(B43-C43))))</f>
        <v>0.017361111111111</v>
      </c>
      <c r="T43" s="162">
        <f>IF(OR(B43="",C43=""),0,(HOUR(S43)*60)+MINUTE(S43)-D43)</f>
        <v>25</v>
      </c>
      <c r="U43" s="161">
        <f>TIME(0,T43,0)</f>
        <v>0.0173611111111111</v>
      </c>
      <c r="V43" s="162">
        <f>(HOUR(U43)*10)+IF(AND(MINUTE(U43)&gt;0,MINUTE(U43)&lt;=6),1,IF(AND(MINUTE(U43)&gt;6,MINUTE(U43)&lt;=12),2,IF(AND(MINUTE(U43)&gt;12,MINUTE(U43)&lt;=18),3,IF(AND(MINUTE(U43)&gt;18,MINUTE(U43)&lt;=24),4,IF(AND(MINUTE(U43)&gt;24,MINUTE(U43)&lt;=30),5,IF(AND(MINUTE(U43)&gt;30,MINUTE(U43)&lt;=36),6,IF(AND(MINUTE(U43)&gt;36,MINUTE(U43)&lt;=42),7,IF(AND(MINUTE(U43)&gt;42,MINUTE(U43)&lt;=48),8,IF(AND(MINUTE(U43)&gt;48,MINUTE(U43)&lt;=54),9,IF(AND(MINUTE(U43)&gt;54,MINUTE(U43)&lt;=60),10,0))))))))))</f>
        <v>5</v>
      </c>
      <c r="W43" s="163">
        <f>IF(OR(B43&gt;=$V$1,B43&lt;$V$2),F43*2,0)</f>
        <v>0</v>
      </c>
      <c r="X43" s="163" t="b">
        <f>IF(I43="Service",IF(I43="Service",IF(AND(F43&gt;0,F43&lt;=25),$W$1,0),0))</f>
        <v>0</v>
      </c>
      <c r="Y43" s="163" t="b">
        <f>IF(I43="Service",IF(I43="Service",IF(F43&gt;25,$W$2,0),0))</f>
        <v>0</v>
      </c>
      <c r="Z43" s="163" t="b">
        <f>IF(I43="Service",IF(I43="Service",IF(AND(F43&gt;0,F43&lt;=40),$W$2,0),0))</f>
        <v>0</v>
      </c>
      <c r="AA43" s="163" t="b">
        <f>IF(I43="Service",IF(I43="Service",IF(F43&gt;40,$W$3,0),0))</f>
        <v>0</v>
      </c>
      <c r="AB43" s="175" t="b">
        <f>IF(I43="Service",IF(AND(E43=1,F43=0),0,IF(AND(E43=1,F43&lt;=40),$Z$1,IF(AND(E43=1,F43&gt;40),$Z$2,IF(AND(E43=2,F43&lt;=40),$Z$1,IF(AND(E43=2,F43&gt;40),$Z$2,IF(AND(E43=3,F43&lt;=40),$Z$1,IF(AND(E43=3,F43&gt;40),$Z$2,IF(AND(E43=4,F43&lt;=40),$Z$1,IF(AND(E43=4,F43&gt;40),$Z$2,0))))))))))</f>
        <v>0</v>
      </c>
      <c r="AC43" s="176" t="b">
        <f>IF(I43="Service",IF(AND(E43=1,F43=0),0,IF(AND(E43=1,F43&lt;=40),$X$1,IF(AND(E43=1,F43&gt;40),$Y$1,IF(AND(E43=2,F43&lt;=40),$X$2,IF(AND(E43=2,F43&gt;40),$Y$2,IF(AND(E43=3,F43&lt;=40),$X$3,IF(AND(E43=3,F43&gt;40),$Y$3,IF(AND(E43=4,F43&lt;=40),$X$4,IF(AND(E43=4,F43&gt;40),$Y$4,0))))))))))</f>
        <v>0</v>
      </c>
      <c r="AD43" s="165"/>
      <c r="AE43" s="165"/>
      <c r="AF43" s="165"/>
    </row>
    <row r="44" ht="16.5" customHeight="1">
      <c r="A44" s="80">
        <v>44738</v>
      </c>
      <c r="B44" s="69">
        <v>0.375</v>
      </c>
      <c r="C44" s="69">
        <v>0.393055555555555</v>
      </c>
      <c r="D44" s="70">
        <v>0</v>
      </c>
      <c r="E44" s="70">
        <v>1</v>
      </c>
      <c r="F44" s="71">
        <f>IF(P44=12,V44,0)</f>
        <v>5</v>
      </c>
      <c r="G44" s="72" t="s">
        <v>5</v>
      </c>
      <c r="H44" s="72" t="s">
        <v>131</v>
      </c>
      <c r="I44" s="73" t="s">
        <v>16</v>
      </c>
      <c r="J44" s="74" t="s">
        <v>14</v>
      </c>
      <c r="K44" s="74" t="s">
        <v>14</v>
      </c>
      <c r="L44" s="74" t="s">
        <v>14</v>
      </c>
      <c r="M44" s="11">
        <v>125</v>
      </c>
      <c r="N44" s="240">
        <v>225</v>
      </c>
      <c r="O44" s="13" t="s">
        <v>2</v>
      </c>
      <c r="P44" s="13">
        <f>IF(A44="",0,COUNTA(B44:E44,G44:N44))</f>
        <v>12</v>
      </c>
      <c r="R44" s="174"/>
      <c r="S44" s="161">
        <f>IF(OR(B44="",C44=""),0,IF(C44&gt;B44,C44-B44,IF(B44&gt;C44,24-(B44-C44))))</f>
        <v>0.0180555555555555</v>
      </c>
      <c r="T44" s="162">
        <f>IF(OR(B44="",C44=""),0,(HOUR(S44)*60)+MINUTE(S44)-D44)</f>
        <v>26</v>
      </c>
      <c r="U44" s="161">
        <f>TIME(0,T44,0)</f>
        <v>0.0180555555555556</v>
      </c>
      <c r="V44" s="162">
        <f>(HOUR(U44)*10)+IF(AND(MINUTE(U44)&gt;0,MINUTE(U44)&lt;=6),1,IF(AND(MINUTE(U44)&gt;6,MINUTE(U44)&lt;=12),2,IF(AND(MINUTE(U44)&gt;12,MINUTE(U44)&lt;=18),3,IF(AND(MINUTE(U44)&gt;18,MINUTE(U44)&lt;=24),4,IF(AND(MINUTE(U44)&gt;24,MINUTE(U44)&lt;=30),5,IF(AND(MINUTE(U44)&gt;30,MINUTE(U44)&lt;=36),6,IF(AND(MINUTE(U44)&gt;36,MINUTE(U44)&lt;=42),7,IF(AND(MINUTE(U44)&gt;42,MINUTE(U44)&lt;=48),8,IF(AND(MINUTE(U44)&gt;48,MINUTE(U44)&lt;=54),9,IF(AND(MINUTE(U44)&gt;54,MINUTE(U44)&lt;=60),10,0))))))))))</f>
        <v>5</v>
      </c>
      <c r="W44" s="163">
        <f>IF(OR(B44&gt;=$V$1,B44&lt;$V$2),F44*2,0)</f>
        <v>0</v>
      </c>
      <c r="X44" s="163" t="b">
        <f>IF(I44="Service",IF(I44="Service",IF(AND(F44&gt;0,F44&lt;=25),$W$1,0),0))</f>
        <v>0</v>
      </c>
      <c r="Y44" s="163" t="b">
        <f>IF(I44="Service",IF(I44="Service",IF(F44&gt;25,$W$2,0),0))</f>
        <v>0</v>
      </c>
      <c r="Z44" s="163" t="b">
        <f>IF(I44="Service",IF(I44="Service",IF(AND(F44&gt;0,F44&lt;=40),$W$2,0),0))</f>
        <v>0</v>
      </c>
      <c r="AA44" s="163" t="b">
        <f>IF(I44="Service",IF(I44="Service",IF(F44&gt;40,$W$3,0),0))</f>
        <v>0</v>
      </c>
      <c r="AB44" s="175" t="b">
        <f>IF(I44="Service",IF(AND(E44=1,F44=0),0,IF(AND(E44=1,F44&lt;=40),$Z$1,IF(AND(E44=1,F44&gt;40),$Z$2,IF(AND(E44=2,F44&lt;=40),$Z$1,IF(AND(E44=2,F44&gt;40),$Z$2,IF(AND(E44=3,F44&lt;=40),$Z$1,IF(AND(E44=3,F44&gt;40),$Z$2,IF(AND(E44=4,F44&lt;=40),$Z$1,IF(AND(E44=4,F44&gt;40),$Z$2,0))))))))))</f>
        <v>0</v>
      </c>
      <c r="AC44" s="176" t="b">
        <f>IF(I44="Service",IF(AND(E44=1,F44=0),0,IF(AND(E44=1,F44&lt;=40),$X$1,IF(AND(E44=1,F44&gt;40),$Y$1,IF(AND(E44=2,F44&lt;=40),$X$2,IF(AND(E44=2,F44&gt;40),$Y$2,IF(AND(E44=3,F44&lt;=40),$X$3,IF(AND(E44=3,F44&gt;40),$Y$3,IF(AND(E44=4,F44&lt;=40),$X$4,IF(AND(E44=4,F44&gt;40),$Y$4,0))))))))))</f>
        <v>0</v>
      </c>
    </row>
    <row r="45" ht="16.5" customHeight="1">
      <c r="A45" s="80">
        <v>44739</v>
      </c>
      <c r="B45" s="69">
        <v>0.375</v>
      </c>
      <c r="C45" s="69">
        <v>0.39375</v>
      </c>
      <c r="D45" s="70">
        <v>0</v>
      </c>
      <c r="E45" s="70">
        <v>1</v>
      </c>
      <c r="F45" s="71">
        <f>IF(P45=12,V45,0)</f>
        <v>5</v>
      </c>
      <c r="G45" s="72" t="s">
        <v>5</v>
      </c>
      <c r="H45" s="72" t="s">
        <v>131</v>
      </c>
      <c r="I45" s="73" t="s">
        <v>20</v>
      </c>
      <c r="J45" s="74" t="s">
        <v>14</v>
      </c>
      <c r="K45" s="74" t="s">
        <v>14</v>
      </c>
      <c r="L45" s="74" t="s">
        <v>14</v>
      </c>
      <c r="M45" s="11">
        <v>126</v>
      </c>
      <c r="N45" s="240">
        <v>226</v>
      </c>
      <c r="O45" s="13" t="s">
        <v>2</v>
      </c>
      <c r="P45" s="13">
        <f>IF(A45="",0,COUNTA(B45:E45,G45:N45))</f>
        <v>12</v>
      </c>
      <c r="S45" s="161">
        <f>IF(OR(B45="",C45=""),0,IF(C45&gt;B45,C45-B45,IF(B45&gt;C45,24-(B45-C45))))</f>
        <v>0.0187499999999999</v>
      </c>
      <c r="T45" s="162">
        <f>IF(OR(B45="",C45=""),0,(HOUR(S45)*60)+MINUTE(S45)-D45)</f>
        <v>27</v>
      </c>
      <c r="U45" s="161">
        <f>TIME(0,T45,0)</f>
        <v>0.01875</v>
      </c>
      <c r="V45" s="162">
        <f>(HOUR(U45)*10)+IF(AND(MINUTE(U45)&gt;0,MINUTE(U45)&lt;=6),1,IF(AND(MINUTE(U45)&gt;6,MINUTE(U45)&lt;=12),2,IF(AND(MINUTE(U45)&gt;12,MINUTE(U45)&lt;=18),3,IF(AND(MINUTE(U45)&gt;18,MINUTE(U45)&lt;=24),4,IF(AND(MINUTE(U45)&gt;24,MINUTE(U45)&lt;=30),5,IF(AND(MINUTE(U45)&gt;30,MINUTE(U45)&lt;=36),6,IF(AND(MINUTE(U45)&gt;36,MINUTE(U45)&lt;=42),7,IF(AND(MINUTE(U45)&gt;42,MINUTE(U45)&lt;=48),8,IF(AND(MINUTE(U45)&gt;48,MINUTE(U45)&lt;=54),9,IF(AND(MINUTE(U45)&gt;54,MINUTE(U45)&lt;=60),10,0))))))))))</f>
        <v>5</v>
      </c>
      <c r="W45" s="163">
        <f>IF(OR(B45&gt;=$V$1,B45&lt;$V$2),F45*2,0)</f>
        <v>0</v>
      </c>
      <c r="X45" s="163" t="b">
        <f>IF(I45="Service",IF(I45="Service",IF(AND(F45&gt;0,F45&lt;=25),$W$1,0),0))</f>
        <v>0</v>
      </c>
      <c r="Y45" s="163" t="b">
        <f>IF(I45="Service",IF(I45="Service",IF(F45&gt;25,$W$2,0),0))</f>
        <v>0</v>
      </c>
      <c r="Z45" s="163" t="b">
        <f>IF(I45="Service",IF(I45="Service",IF(AND(F45&gt;0,F45&lt;=40),$W$2,0),0))</f>
        <v>0</v>
      </c>
      <c r="AA45" s="163" t="b">
        <f>IF(I45="Service",IF(I45="Service",IF(F45&gt;40,$W$3,0),0))</f>
        <v>0</v>
      </c>
      <c r="AB45" s="175" t="b">
        <f>IF(I45="Service",IF(AND(E45=1,F45=0),0,IF(AND(E45=1,F45&lt;=40),$Z$1,IF(AND(E45=1,F45&gt;40),$Z$2,IF(AND(E45=2,F45&lt;=40),$Z$1,IF(AND(E45=2,F45&gt;40),$Z$2,IF(AND(E45=3,F45&lt;=40),$Z$1,IF(AND(E45=3,F45&gt;40),$Z$2,IF(AND(E45=4,F45&lt;=40),$Z$1,IF(AND(E45=4,F45&gt;40),$Z$2,0))))))))))</f>
        <v>0</v>
      </c>
      <c r="AC45" s="176" t="b">
        <f>IF(I45="Service",IF(AND(E45=1,F45=0),0,IF(AND(E45=1,F45&lt;=40),$X$1,IF(AND(E45=1,F45&gt;40),$Y$1,IF(AND(E45=2,F45&lt;=40),$X$2,IF(AND(E45=2,F45&gt;40),$Y$2,IF(AND(E45=3,F45&lt;=40),$X$3,IF(AND(E45=3,F45&gt;40),$Y$3,IF(AND(E45=4,F45&lt;=40),$X$4,IF(AND(E45=4,F45&gt;40),$Y$4,0))))))))))</f>
        <v>0</v>
      </c>
    </row>
    <row r="46" ht="16.5" customHeight="1">
      <c r="A46" s="80">
        <v>44740</v>
      </c>
      <c r="B46" s="69">
        <v>0.375</v>
      </c>
      <c r="C46" s="69">
        <v>0.394444444444444</v>
      </c>
      <c r="D46" s="70">
        <v>0</v>
      </c>
      <c r="E46" s="70">
        <v>1</v>
      </c>
      <c r="F46" s="71">
        <f>IF(P46=12,V46,0)</f>
        <v>5</v>
      </c>
      <c r="G46" s="72" t="s">
        <v>5</v>
      </c>
      <c r="H46" s="72" t="s">
        <v>131</v>
      </c>
      <c r="I46" s="73" t="s">
        <v>24</v>
      </c>
      <c r="J46" s="74" t="s">
        <v>14</v>
      </c>
      <c r="K46" s="74" t="s">
        <v>14</v>
      </c>
      <c r="L46" s="74" t="s">
        <v>14</v>
      </c>
      <c r="M46" s="11">
        <v>127</v>
      </c>
      <c r="N46" s="240">
        <v>227</v>
      </c>
      <c r="O46" s="13" t="s">
        <v>2</v>
      </c>
      <c r="P46" s="13">
        <f>IF(A46="",0,COUNTA(B46:E46,G46:N46))</f>
        <v>12</v>
      </c>
      <c r="S46" s="161">
        <f>IF(OR(B46="",C46=""),0,IF(C46&gt;B46,C46-B46,IF(B46&gt;C46,24-(B46-C46))))</f>
        <v>0.0194444444444444</v>
      </c>
      <c r="T46" s="162">
        <f>IF(OR(B46="",C46=""),0,(HOUR(S46)*60)+MINUTE(S46)-D46)</f>
        <v>28</v>
      </c>
      <c r="U46" s="161">
        <f>TIME(0,T46,0)</f>
        <v>0.0194444444444444</v>
      </c>
      <c r="V46" s="162">
        <f>(HOUR(U46)*10)+IF(AND(MINUTE(U46)&gt;0,MINUTE(U46)&lt;=6),1,IF(AND(MINUTE(U46)&gt;6,MINUTE(U46)&lt;=12),2,IF(AND(MINUTE(U46)&gt;12,MINUTE(U46)&lt;=18),3,IF(AND(MINUTE(U46)&gt;18,MINUTE(U46)&lt;=24),4,IF(AND(MINUTE(U46)&gt;24,MINUTE(U46)&lt;=30),5,IF(AND(MINUTE(U46)&gt;30,MINUTE(U46)&lt;=36),6,IF(AND(MINUTE(U46)&gt;36,MINUTE(U46)&lt;=42),7,IF(AND(MINUTE(U46)&gt;42,MINUTE(U46)&lt;=48),8,IF(AND(MINUTE(U46)&gt;48,MINUTE(U46)&lt;=54),9,IF(AND(MINUTE(U46)&gt;54,MINUTE(U46)&lt;=60),10,0))))))))))</f>
        <v>5</v>
      </c>
      <c r="W46" s="163">
        <f>IF(OR(B46&gt;=$V$1,B46&lt;$V$2),F46*2,0)</f>
        <v>0</v>
      </c>
      <c r="X46" s="163" t="b">
        <f>IF(I46="Service",IF(I46="Service",IF(AND(F46&gt;0,F46&lt;=25),$W$1,0),0))</f>
        <v>0</v>
      </c>
      <c r="Y46" s="163" t="b">
        <f>IF(I46="Service",IF(I46="Service",IF(F46&gt;25,$W$2,0),0))</f>
        <v>0</v>
      </c>
      <c r="Z46" s="163" t="b">
        <f>IF(I46="Service",IF(I46="Service",IF(AND(F46&gt;0,F46&lt;=40),$W$2,0),0))</f>
        <v>0</v>
      </c>
      <c r="AA46" s="163" t="b">
        <f>IF(I46="Service",IF(I46="Service",IF(F46&gt;40,$W$3,0),0))</f>
        <v>0</v>
      </c>
      <c r="AB46" s="175" t="b">
        <f>IF(I46="Service",IF(AND(E46=1,F46=0),0,IF(AND(E46=1,F46&lt;=40),$Z$1,IF(AND(E46=1,F46&gt;40),$Z$2,IF(AND(E46=2,F46&lt;=40),$Z$1,IF(AND(E46=2,F46&gt;40),$Z$2,IF(AND(E46=3,F46&lt;=40),$Z$1,IF(AND(E46=3,F46&gt;40),$Z$2,IF(AND(E46=4,F46&lt;=40),$Z$1,IF(AND(E46=4,F46&gt;40),$Z$2,0))))))))))</f>
        <v>0</v>
      </c>
      <c r="AC46" s="176" t="b">
        <f>IF(I46="Service",IF(AND(E46=1,F46=0),0,IF(AND(E46=1,F46&lt;=40),$X$1,IF(AND(E46=1,F46&gt;40),$Y$1,IF(AND(E46=2,F46&lt;=40),$X$2,IF(AND(E46=2,F46&gt;40),$Y$2,IF(AND(E46=3,F46&lt;=40),$X$3,IF(AND(E46=3,F46&gt;40),$Y$3,IF(AND(E46=4,F46&lt;=40),$X$4,IF(AND(E46=4,F46&gt;40),$Y$4,0))))))))))</f>
        <v>0</v>
      </c>
    </row>
    <row r="47" ht="16.5" customHeight="1">
      <c r="A47" s="80">
        <v>44741</v>
      </c>
      <c r="B47" s="69">
        <v>0.375</v>
      </c>
      <c r="C47" s="69">
        <v>0.395138888888889</v>
      </c>
      <c r="D47" s="70">
        <v>0</v>
      </c>
      <c r="E47" s="70">
        <v>1</v>
      </c>
      <c r="F47" s="71">
        <f>IF(P47=12,V47,0)</f>
        <v>5</v>
      </c>
      <c r="G47" s="72" t="s">
        <v>5</v>
      </c>
      <c r="H47" s="72" t="s">
        <v>131</v>
      </c>
      <c r="I47" s="73" t="s">
        <v>29</v>
      </c>
      <c r="J47" s="74" t="s">
        <v>14</v>
      </c>
      <c r="K47" s="74" t="s">
        <v>14</v>
      </c>
      <c r="L47" s="74" t="s">
        <v>14</v>
      </c>
      <c r="M47" s="11">
        <v>128</v>
      </c>
      <c r="N47" s="240">
        <v>228</v>
      </c>
      <c r="O47" s="13" t="s">
        <v>2</v>
      </c>
      <c r="P47" s="13">
        <f>IF(A47="",0,COUNTA(B47:E47,G47:N47))</f>
        <v>12</v>
      </c>
      <c r="S47" s="161">
        <f>IF(OR(B47="",C47=""),0,IF(C47&gt;B47,C47-B47,IF(B47&gt;C47,24-(B47-C47))))</f>
        <v>0.0201388888888888</v>
      </c>
      <c r="T47" s="162">
        <f>IF(OR(B47="",C47=""),0,(HOUR(S47)*60)+MINUTE(S47)-D47)</f>
        <v>29</v>
      </c>
      <c r="U47" s="161">
        <f>TIME(0,T47,0)</f>
        <v>0.0201388888888889</v>
      </c>
      <c r="V47" s="162">
        <f>(HOUR(U47)*10)+IF(AND(MINUTE(U47)&gt;0,MINUTE(U47)&lt;=6),1,IF(AND(MINUTE(U47)&gt;6,MINUTE(U47)&lt;=12),2,IF(AND(MINUTE(U47)&gt;12,MINUTE(U47)&lt;=18),3,IF(AND(MINUTE(U47)&gt;18,MINUTE(U47)&lt;=24),4,IF(AND(MINUTE(U47)&gt;24,MINUTE(U47)&lt;=30),5,IF(AND(MINUTE(U47)&gt;30,MINUTE(U47)&lt;=36),6,IF(AND(MINUTE(U47)&gt;36,MINUTE(U47)&lt;=42),7,IF(AND(MINUTE(U47)&gt;42,MINUTE(U47)&lt;=48),8,IF(AND(MINUTE(U47)&gt;48,MINUTE(U47)&lt;=54),9,IF(AND(MINUTE(U47)&gt;54,MINUTE(U47)&lt;=60),10,0))))))))))</f>
        <v>5</v>
      </c>
      <c r="W47" s="163">
        <f>IF(OR(B47&gt;=$V$1,B47&lt;$V$2),F47*2,0)</f>
        <v>0</v>
      </c>
      <c r="X47" s="163" t="b">
        <f>IF(I47="Service",IF(I47="Service",IF(AND(F47&gt;0,F47&lt;=25),$W$1,0),0))</f>
        <v>0</v>
      </c>
      <c r="Y47" s="163" t="b">
        <f>IF(I47="Service",IF(I47="Service",IF(F47&gt;25,$W$2,0),0))</f>
        <v>0</v>
      </c>
      <c r="Z47" s="163" t="b">
        <f>IF(I47="Service",IF(I47="Service",IF(AND(F47&gt;0,F47&lt;=40),$W$2,0),0))</f>
        <v>0</v>
      </c>
      <c r="AA47" s="163" t="b">
        <f>IF(I47="Service",IF(I47="Service",IF(F47&gt;40,$W$3,0),0))</f>
        <v>0</v>
      </c>
      <c r="AB47" s="175" t="b">
        <f>IF(I47="Service",IF(AND(E47=1,F47=0),0,IF(AND(E47=1,F47&lt;=40),$Z$1,IF(AND(E47=1,F47&gt;40),$Z$2,IF(AND(E47=2,F47&lt;=40),$Z$1,IF(AND(E47=2,F47&gt;40),$Z$2,IF(AND(E47=3,F47&lt;=40),$Z$1,IF(AND(E47=3,F47&gt;40),$Z$2,IF(AND(E47=4,F47&lt;=40),$Z$1,IF(AND(E47=4,F47&gt;40),$Z$2,0))))))))))</f>
        <v>0</v>
      </c>
      <c r="AC47" s="176" t="b">
        <f>IF(I47="Service",IF(AND(E47=1,F47=0),0,IF(AND(E47=1,F47&lt;=40),$X$1,IF(AND(E47=1,F47&gt;40),$Y$1,IF(AND(E47=2,F47&lt;=40),$X$2,IF(AND(E47=2,F47&gt;40),$Y$2,IF(AND(E47=3,F47&lt;=40),$X$3,IF(AND(E47=3,F47&gt;40),$Y$3,IF(AND(E47=4,F47&lt;=40),$X$4,IF(AND(E47=4,F47&gt;40),$Y$4,0))))))))))</f>
        <v>0</v>
      </c>
      <c r="AD47" s="165"/>
      <c r="AE47" s="165"/>
      <c r="AF47" s="165"/>
    </row>
    <row r="48" ht="16.5" customHeight="1">
      <c r="A48" s="80">
        <v>44742</v>
      </c>
      <c r="B48" s="69">
        <v>0.375</v>
      </c>
      <c r="C48" s="69">
        <v>0.395833333333333</v>
      </c>
      <c r="D48" s="70">
        <v>0</v>
      </c>
      <c r="E48" s="70">
        <v>1</v>
      </c>
      <c r="F48" s="71">
        <f>IF(P48=12,V48,0)</f>
        <v>5</v>
      </c>
      <c r="G48" s="72" t="s">
        <v>5</v>
      </c>
      <c r="H48" s="72" t="s">
        <v>131</v>
      </c>
      <c r="I48" s="73" t="s">
        <v>33</v>
      </c>
      <c r="J48" s="74" t="s">
        <v>14</v>
      </c>
      <c r="K48" s="74" t="s">
        <v>14</v>
      </c>
      <c r="L48" s="74" t="s">
        <v>14</v>
      </c>
      <c r="M48" s="11">
        <v>129</v>
      </c>
      <c r="N48" s="240">
        <v>229</v>
      </c>
      <c r="O48" s="13" t="s">
        <v>2</v>
      </c>
      <c r="P48" s="13">
        <f>IF(A48="",0,COUNTA(B48:E48,G48:N48))</f>
        <v>12</v>
      </c>
      <c r="S48" s="161">
        <f>IF(OR(B48="",C48=""),0,IF(C48&gt;B48,C48-B48,IF(B48&gt;C48,24-(B48-C48))))</f>
        <v>0.0208333333333333</v>
      </c>
      <c r="T48" s="162">
        <f>IF(OR(B48="",C48=""),0,(HOUR(S48)*60)+MINUTE(S48)-D48)</f>
        <v>30</v>
      </c>
      <c r="U48" s="161">
        <f>TIME(0,T48,0)</f>
        <v>0.0208333333333333</v>
      </c>
      <c r="V48" s="162">
        <f>(HOUR(U48)*10)+IF(AND(MINUTE(U48)&gt;0,MINUTE(U48)&lt;=6),1,IF(AND(MINUTE(U48)&gt;6,MINUTE(U48)&lt;=12),2,IF(AND(MINUTE(U48)&gt;12,MINUTE(U48)&lt;=18),3,IF(AND(MINUTE(U48)&gt;18,MINUTE(U48)&lt;=24),4,IF(AND(MINUTE(U48)&gt;24,MINUTE(U48)&lt;=30),5,IF(AND(MINUTE(U48)&gt;30,MINUTE(U48)&lt;=36),6,IF(AND(MINUTE(U48)&gt;36,MINUTE(U48)&lt;=42),7,IF(AND(MINUTE(U48)&gt;42,MINUTE(U48)&lt;=48),8,IF(AND(MINUTE(U48)&gt;48,MINUTE(U48)&lt;=54),9,IF(AND(MINUTE(U48)&gt;54,MINUTE(U48)&lt;=60),10,0))))))))))</f>
        <v>5</v>
      </c>
      <c r="W48" s="163">
        <f>IF(OR(B48&gt;=$V$1,B48&lt;$V$2),F48*2,0)</f>
        <v>0</v>
      </c>
      <c r="X48" s="163">
        <f>IF(I48="Service",IF(I48="Service",IF(AND(F48&gt;0,F48&lt;=25),$W$1,0),0))</f>
        <v>59</v>
      </c>
      <c r="Y48" s="163">
        <f>IF(I48="Service",IF(I48="Service",IF(F48&gt;25,$W$2,0),0))</f>
        <v>0</v>
      </c>
      <c r="Z48" s="163">
        <f>IF(I48="Service",IF(I48="Service",IF(AND(F48&gt;0,F48&lt;=40),$W$2,0),0))</f>
        <v>94</v>
      </c>
      <c r="AA48" s="163">
        <f>IF(I48="Service",IF(I48="Service",IF(F48&gt;40,$W$3,0),0))</f>
        <v>0</v>
      </c>
      <c r="AB48" s="175">
        <f>IF(I48="Service",IF(AND(E48=1,F48=0),0,IF(AND(E48=1,F48&lt;=40),$Z$1,IF(AND(E48=1,F48&gt;40),$Z$2,IF(AND(E48=2,F48&lt;=40),$Z$1,IF(AND(E48=2,F48&gt;40),$Z$2,IF(AND(E48=3,F48&lt;=40),$Z$1,IF(AND(E48=3,F48&gt;40),$Z$2,IF(AND(E48=4,F48&lt;=40),$Z$1,IF(AND(E48=4,F48&gt;40),$Z$2,0))))))))))</f>
        <v>256</v>
      </c>
      <c r="AC48" s="176">
        <f>IF(I48="Service",IF(AND(E48=1,F48=0),0,IF(AND(E48=1,F48&lt;=40),$X$1,IF(AND(E48=1,F48&gt;40),$Y$1,IF(AND(E48=2,F48&lt;=40),$X$2,IF(AND(E48=2,F48&gt;40),$Y$2,IF(AND(E48=3,F48&lt;=40),$X$3,IF(AND(E48=3,F48&gt;40),$Y$3,IF(AND(E48=4,F48&lt;=40),$X$4,IF(AND(E48=4,F48&gt;40),$Y$4,0))))))))))</f>
        <v>245</v>
      </c>
      <c r="AD48" s="165"/>
      <c r="AE48" s="165"/>
      <c r="AF48" s="165"/>
    </row>
    <row r="49" ht="16.5" customHeight="1">
      <c r="A49" s="80">
        <v>44743</v>
      </c>
      <c r="B49" s="69">
        <v>0.375</v>
      </c>
      <c r="C49" s="69">
        <v>0.396527777777778</v>
      </c>
      <c r="D49" s="70">
        <v>0</v>
      </c>
      <c r="E49" s="70">
        <v>1</v>
      </c>
      <c r="F49" s="71">
        <f>IF(P49=12,V49,0)</f>
        <v>6</v>
      </c>
      <c r="G49" s="72" t="s">
        <v>5</v>
      </c>
      <c r="H49" s="72" t="s">
        <v>131</v>
      </c>
      <c r="I49" s="73" t="s">
        <v>35</v>
      </c>
      <c r="J49" s="74" t="s">
        <v>14</v>
      </c>
      <c r="K49" s="74" t="s">
        <v>14</v>
      </c>
      <c r="L49" s="74" t="s">
        <v>14</v>
      </c>
      <c r="M49" s="11">
        <v>130</v>
      </c>
      <c r="N49" s="240">
        <v>230</v>
      </c>
      <c r="O49" s="13" t="s">
        <v>2</v>
      </c>
      <c r="P49" s="13">
        <f>IF(A49="",0,COUNTA(B49:E49,G49:N49))</f>
        <v>12</v>
      </c>
      <c r="R49" s="174"/>
      <c r="S49" s="161">
        <f>IF(OR(B49="",C49=""),0,IF(C49&gt;B49,C49-B49,IF(B49&gt;C49,24-(B49-C49))))</f>
        <v>0.0215277777777777</v>
      </c>
      <c r="T49" s="162">
        <f>IF(OR(B49="",C49=""),0,(HOUR(S49)*60)+MINUTE(S49)-D49)</f>
        <v>31</v>
      </c>
      <c r="U49" s="161">
        <f>TIME(0,T49,0)</f>
        <v>0.0215277777777778</v>
      </c>
      <c r="V49" s="162">
        <f>(HOUR(U49)*10)+IF(AND(MINUTE(U49)&gt;0,MINUTE(U49)&lt;=6),1,IF(AND(MINUTE(U49)&gt;6,MINUTE(U49)&lt;=12),2,IF(AND(MINUTE(U49)&gt;12,MINUTE(U49)&lt;=18),3,IF(AND(MINUTE(U49)&gt;18,MINUTE(U49)&lt;=24),4,IF(AND(MINUTE(U49)&gt;24,MINUTE(U49)&lt;=30),5,IF(AND(MINUTE(U49)&gt;30,MINUTE(U49)&lt;=36),6,IF(AND(MINUTE(U49)&gt;36,MINUTE(U49)&lt;=42),7,IF(AND(MINUTE(U49)&gt;42,MINUTE(U49)&lt;=48),8,IF(AND(MINUTE(U49)&gt;48,MINUTE(U49)&lt;=54),9,IF(AND(MINUTE(U49)&gt;54,MINUTE(U49)&lt;=60),10,0))))))))))</f>
        <v>6</v>
      </c>
      <c r="W49" s="163">
        <f>IF(OR(B49&gt;=$V$1,B49&lt;$V$2),F49*2,0)</f>
        <v>0</v>
      </c>
      <c r="X49" s="163" t="b">
        <f>IF(I49="Service",IF(I49="Service",IF(AND(F49&gt;0,F49&lt;=25),$W$1,0),0))</f>
        <v>0</v>
      </c>
      <c r="Y49" s="163" t="b">
        <f>IF(I49="Service",IF(I49="Service",IF(F49&gt;25,$W$2,0),0))</f>
        <v>0</v>
      </c>
      <c r="Z49" s="163" t="b">
        <f>IF(I49="Service",IF(I49="Service",IF(AND(F49&gt;0,F49&lt;=40),$W$2,0),0))</f>
        <v>0</v>
      </c>
      <c r="AA49" s="163" t="b">
        <f>IF(I49="Service",IF(I49="Service",IF(F49&gt;40,$W$3,0),0))</f>
        <v>0</v>
      </c>
      <c r="AB49" s="175" t="b">
        <f>IF(I49="Service",IF(AND(E49=1,F49=0),0,IF(AND(E49=1,F49&lt;=40),$Z$1,IF(AND(E49=1,F49&gt;40),$Z$2,IF(AND(E49=2,F49&lt;=40),$Z$1,IF(AND(E49=2,F49&gt;40),$Z$2,IF(AND(E49=3,F49&lt;=40),$Z$1,IF(AND(E49=3,F49&gt;40),$Z$2,IF(AND(E49=4,F49&lt;=40),$Z$1,IF(AND(E49=4,F49&gt;40),$Z$2,0))))))))))</f>
        <v>0</v>
      </c>
      <c r="AC49" s="176" t="b">
        <f>IF(I49="Service",IF(AND(E49=1,F49=0),0,IF(AND(E49=1,F49&lt;=40),$X$1,IF(AND(E49=1,F49&gt;40),$Y$1,IF(AND(E49=2,F49&lt;=40),$X$2,IF(AND(E49=2,F49&gt;40),$Y$2,IF(AND(E49=3,F49&lt;=40),$X$3,IF(AND(E49=3,F49&gt;40),$Y$3,IF(AND(E49=4,F49&lt;=40),$X$4,IF(AND(E49=4,F49&gt;40),$Y$4,0))))))))))</f>
        <v>0</v>
      </c>
    </row>
    <row r="50" ht="16.5" customHeight="1">
      <c r="A50" s="80">
        <v>44744</v>
      </c>
      <c r="B50" s="69">
        <v>0.375</v>
      </c>
      <c r="C50" s="69">
        <v>0.397222222222222</v>
      </c>
      <c r="D50" s="70">
        <v>0</v>
      </c>
      <c r="E50" s="70">
        <v>1</v>
      </c>
      <c r="F50" s="71">
        <f>IF(P50=12,V50,0)</f>
        <v>6</v>
      </c>
      <c r="G50" s="72" t="s">
        <v>5</v>
      </c>
      <c r="H50" s="72" t="s">
        <v>131</v>
      </c>
      <c r="I50" s="73" t="s">
        <v>37</v>
      </c>
      <c r="J50" s="74" t="s">
        <v>14</v>
      </c>
      <c r="K50" s="74" t="s">
        <v>14</v>
      </c>
      <c r="L50" s="74" t="s">
        <v>14</v>
      </c>
      <c r="M50" s="11">
        <v>131</v>
      </c>
      <c r="N50" s="240">
        <v>231</v>
      </c>
      <c r="O50" s="13" t="s">
        <v>2</v>
      </c>
      <c r="P50" s="13">
        <f>IF(A50="",0,COUNTA(B50:E50,G50:N50))</f>
        <v>12</v>
      </c>
      <c r="S50" s="161">
        <f>IF(OR(B50="",C50=""),0,IF(C50&gt;B50,C50-B50,IF(B50&gt;C50,24-(B50-C50))))</f>
        <v>0.0222222222222221</v>
      </c>
      <c r="T50" s="162">
        <f>IF(OR(B50="",C50=""),0,(HOUR(S50)*60)+MINUTE(S50)-D50)</f>
        <v>32</v>
      </c>
      <c r="U50" s="161">
        <f>TIME(0,T50,0)</f>
        <v>0.0222222222222222</v>
      </c>
      <c r="V50" s="162">
        <f>(HOUR(U50)*10)+IF(AND(MINUTE(U50)&gt;0,MINUTE(U50)&lt;=6),1,IF(AND(MINUTE(U50)&gt;6,MINUTE(U50)&lt;=12),2,IF(AND(MINUTE(U50)&gt;12,MINUTE(U50)&lt;=18),3,IF(AND(MINUTE(U50)&gt;18,MINUTE(U50)&lt;=24),4,IF(AND(MINUTE(U50)&gt;24,MINUTE(U50)&lt;=30),5,IF(AND(MINUTE(U50)&gt;30,MINUTE(U50)&lt;=36),6,IF(AND(MINUTE(U50)&gt;36,MINUTE(U50)&lt;=42),7,IF(AND(MINUTE(U50)&gt;42,MINUTE(U50)&lt;=48),8,IF(AND(MINUTE(U50)&gt;48,MINUTE(U50)&lt;=54),9,IF(AND(MINUTE(U50)&gt;54,MINUTE(U50)&lt;=60),10,0))))))))))</f>
        <v>6</v>
      </c>
      <c r="W50" s="163">
        <f>IF(OR(B50&gt;=$V$1,B50&lt;$V$2),F50*2,0)</f>
        <v>0</v>
      </c>
      <c r="X50" s="163" t="b">
        <f>IF(I50="Service",IF(I50="Service",IF(AND(F50&gt;0,F50&lt;=25),$W$1,0),0))</f>
        <v>0</v>
      </c>
      <c r="Y50" s="163" t="b">
        <f>IF(I50="Service",IF(I50="Service",IF(F50&gt;25,$W$2,0),0))</f>
        <v>0</v>
      </c>
      <c r="Z50" s="163" t="b">
        <f>IF(I50="Service",IF(I50="Service",IF(AND(F50&gt;0,F50&lt;=40),$W$2,0),0))</f>
        <v>0</v>
      </c>
      <c r="AA50" s="163" t="b">
        <f>IF(I50="Service",IF(I50="Service",IF(F50&gt;40,$W$3,0),0))</f>
        <v>0</v>
      </c>
      <c r="AB50" s="175" t="b">
        <f>IF(I50="Service",IF(AND(E50=1,F50=0),0,IF(AND(E50=1,F50&lt;=40),$Z$1,IF(AND(E50=1,F50&gt;40),$Z$2,IF(AND(E50=2,F50&lt;=40),$Z$1,IF(AND(E50=2,F50&gt;40),$Z$2,IF(AND(E50=3,F50&lt;=40),$Z$1,IF(AND(E50=3,F50&gt;40),$Z$2,IF(AND(E50=4,F50&lt;=40),$Z$1,IF(AND(E50=4,F50&gt;40),$Z$2,0))))))))))</f>
        <v>0</v>
      </c>
      <c r="AC50" s="176" t="b">
        <f>IF(I50="Service",IF(AND(E50=1,F50=0),0,IF(AND(E50=1,F50&lt;=40),$X$1,IF(AND(E50=1,F50&gt;40),$Y$1,IF(AND(E50=2,F50&lt;=40),$X$2,IF(AND(E50=2,F50&gt;40),$Y$2,IF(AND(E50=3,F50&lt;=40),$X$3,IF(AND(E50=3,F50&gt;40),$Y$3,IF(AND(E50=4,F50&lt;=40),$X$4,IF(AND(E50=4,F50&gt;40),$Y$4,0))))))))))</f>
        <v>0</v>
      </c>
    </row>
    <row r="51" ht="16.5" customHeight="1">
      <c r="A51" s="80">
        <v>44745</v>
      </c>
      <c r="B51" s="69">
        <v>0.375</v>
      </c>
      <c r="C51" s="69">
        <v>0.397916666666667</v>
      </c>
      <c r="D51" s="70">
        <v>0</v>
      </c>
      <c r="E51" s="70">
        <v>1</v>
      </c>
      <c r="F51" s="71">
        <f>IF(P51=12,V51,0)</f>
        <v>6</v>
      </c>
      <c r="G51" s="72" t="s">
        <v>5</v>
      </c>
      <c r="H51" s="72" t="s">
        <v>131</v>
      </c>
      <c r="I51" s="73" t="s">
        <v>10</v>
      </c>
      <c r="J51" s="74" t="s">
        <v>14</v>
      </c>
      <c r="K51" s="74" t="s">
        <v>14</v>
      </c>
      <c r="L51" s="74" t="s">
        <v>14</v>
      </c>
      <c r="M51" s="11">
        <v>132</v>
      </c>
      <c r="N51" s="240">
        <v>232</v>
      </c>
      <c r="O51" s="13" t="s">
        <v>2</v>
      </c>
      <c r="P51" s="13">
        <f>IF(A51="",0,COUNTA(B51:E51,G51:N51))</f>
        <v>12</v>
      </c>
      <c r="S51" s="161">
        <f>IF(OR(B51="",C51=""),0,IF(C51&gt;B51,C51-B51,IF(B51&gt;C51,24-(B51-C51))))</f>
        <v>0.0229166666666666</v>
      </c>
      <c r="T51" s="162">
        <f>IF(OR(B51="",C51=""),0,(HOUR(S51)*60)+MINUTE(S51)-D51)</f>
        <v>33</v>
      </c>
      <c r="U51" s="161">
        <f>TIME(0,T51,0)</f>
        <v>0.0229166666666667</v>
      </c>
      <c r="V51" s="162">
        <f>(HOUR(U51)*10)+IF(AND(MINUTE(U51)&gt;0,MINUTE(U51)&lt;=6),1,IF(AND(MINUTE(U51)&gt;6,MINUTE(U51)&lt;=12),2,IF(AND(MINUTE(U51)&gt;12,MINUTE(U51)&lt;=18),3,IF(AND(MINUTE(U51)&gt;18,MINUTE(U51)&lt;=24),4,IF(AND(MINUTE(U51)&gt;24,MINUTE(U51)&lt;=30),5,IF(AND(MINUTE(U51)&gt;30,MINUTE(U51)&lt;=36),6,IF(AND(MINUTE(U51)&gt;36,MINUTE(U51)&lt;=42),7,IF(AND(MINUTE(U51)&gt;42,MINUTE(U51)&lt;=48),8,IF(AND(MINUTE(U51)&gt;48,MINUTE(U51)&lt;=54),9,IF(AND(MINUTE(U51)&gt;54,MINUTE(U51)&lt;=60),10,0))))))))))</f>
        <v>6</v>
      </c>
      <c r="W51" s="163">
        <f>IF(OR(B51&gt;=$V$1,B51&lt;$V$2),F51*2,0)</f>
        <v>0</v>
      </c>
      <c r="X51" s="163" t="b">
        <f>IF(I51="Service",IF(I51="Service",IF(AND(F51&gt;0,F51&lt;=25),$W$1,0),0))</f>
        <v>0</v>
      </c>
      <c r="Y51" s="163" t="b">
        <f>IF(I51="Service",IF(I51="Service",IF(F51&gt;25,$W$2,0),0))</f>
        <v>0</v>
      </c>
      <c r="Z51" s="163" t="b">
        <f>IF(I51="Service",IF(I51="Service",IF(AND(F51&gt;0,F51&lt;=40),$W$2,0),0))</f>
        <v>0</v>
      </c>
      <c r="AA51" s="163" t="b">
        <f>IF(I51="Service",IF(I51="Service",IF(F51&gt;40,$W$3,0),0))</f>
        <v>0</v>
      </c>
      <c r="AB51" s="175" t="b">
        <f>IF(I51="Service",IF(AND(E51=1,F51=0),0,IF(AND(E51=1,F51&lt;=40),$Z$1,IF(AND(E51=1,F51&gt;40),$Z$2,IF(AND(E51=2,F51&lt;=40),$Z$1,IF(AND(E51=2,F51&gt;40),$Z$2,IF(AND(E51=3,F51&lt;=40),$Z$1,IF(AND(E51=3,F51&gt;40),$Z$2,IF(AND(E51=4,F51&lt;=40),$Z$1,IF(AND(E51=4,F51&gt;40),$Z$2,0))))))))))</f>
        <v>0</v>
      </c>
      <c r="AC51" s="176" t="b">
        <f>IF(I51="Service",IF(AND(E51=1,F51=0),0,IF(AND(E51=1,F51&lt;=40),$X$1,IF(AND(E51=1,F51&gt;40),$Y$1,IF(AND(E51=2,F51&lt;=40),$X$2,IF(AND(E51=2,F51&gt;40),$Y$2,IF(AND(E51=3,F51&lt;=40),$X$3,IF(AND(E51=3,F51&gt;40),$Y$3,IF(AND(E51=4,F51&lt;=40),$X$4,IF(AND(E51=4,F51&gt;40),$Y$4,0))))))))))</f>
        <v>0</v>
      </c>
    </row>
    <row r="52" ht="16.5" customHeight="1">
      <c r="A52" s="80">
        <v>44746</v>
      </c>
      <c r="B52" s="69">
        <v>0.375</v>
      </c>
      <c r="C52" s="69">
        <v>0.398611111111111</v>
      </c>
      <c r="D52" s="70">
        <v>0</v>
      </c>
      <c r="E52" s="70">
        <v>1</v>
      </c>
      <c r="F52" s="71">
        <f>IF(P52=12,V52,0)</f>
        <v>6</v>
      </c>
      <c r="G52" s="72" t="s">
        <v>5</v>
      </c>
      <c r="H52" s="72" t="s">
        <v>131</v>
      </c>
      <c r="I52" s="73" t="s">
        <v>16</v>
      </c>
      <c r="J52" s="74" t="s">
        <v>14</v>
      </c>
      <c r="K52" s="74" t="s">
        <v>14</v>
      </c>
      <c r="L52" s="74" t="s">
        <v>14</v>
      </c>
      <c r="M52" s="11">
        <v>133</v>
      </c>
      <c r="N52" s="240">
        <v>233</v>
      </c>
      <c r="O52" s="13" t="s">
        <v>2</v>
      </c>
      <c r="P52" s="13">
        <f>IF(A52="",0,COUNTA(B52:E52,G52:N52))</f>
        <v>12</v>
      </c>
      <c r="S52" s="161">
        <f>IF(OR(B52="",C52=""),0,IF(C52&gt;B52,C52-B52,IF(B52&gt;C52,24-(B52-C52))))</f>
        <v>0.023611111111111</v>
      </c>
      <c r="T52" s="162">
        <f>IF(OR(B52="",C52=""),0,(HOUR(S52)*60)+MINUTE(S52)-D52)</f>
        <v>34</v>
      </c>
      <c r="U52" s="161">
        <f>TIME(0,T52,0)</f>
        <v>0.0236111111111111</v>
      </c>
      <c r="V52" s="162">
        <f>(HOUR(U52)*10)+IF(AND(MINUTE(U52)&gt;0,MINUTE(U52)&lt;=6),1,IF(AND(MINUTE(U52)&gt;6,MINUTE(U52)&lt;=12),2,IF(AND(MINUTE(U52)&gt;12,MINUTE(U52)&lt;=18),3,IF(AND(MINUTE(U52)&gt;18,MINUTE(U52)&lt;=24),4,IF(AND(MINUTE(U52)&gt;24,MINUTE(U52)&lt;=30),5,IF(AND(MINUTE(U52)&gt;30,MINUTE(U52)&lt;=36),6,IF(AND(MINUTE(U52)&gt;36,MINUTE(U52)&lt;=42),7,IF(AND(MINUTE(U52)&gt;42,MINUTE(U52)&lt;=48),8,IF(AND(MINUTE(U52)&gt;48,MINUTE(U52)&lt;=54),9,IF(AND(MINUTE(U52)&gt;54,MINUTE(U52)&lt;=60),10,0))))))))))</f>
        <v>6</v>
      </c>
      <c r="W52" s="163">
        <f>IF(OR(B52&gt;=$V$1,B52&lt;$V$2),F52*2,0)</f>
        <v>0</v>
      </c>
      <c r="X52" s="163" t="b">
        <f>IF(I52="Service",IF(I52="Service",IF(AND(F52&gt;0,F52&lt;=25),$W$1,0),0))</f>
        <v>0</v>
      </c>
      <c r="Y52" s="163" t="b">
        <f>IF(I52="Service",IF(I52="Service",IF(F52&gt;25,$W$2,0),0))</f>
        <v>0</v>
      </c>
      <c r="Z52" s="163" t="b">
        <f>IF(I52="Service",IF(I52="Service",IF(AND(F52&gt;0,F52&lt;=40),$W$2,0),0))</f>
        <v>0</v>
      </c>
      <c r="AA52" s="163" t="b">
        <f>IF(I52="Service",IF(I52="Service",IF(F52&gt;40,$W$3,0),0))</f>
        <v>0</v>
      </c>
      <c r="AB52" s="175" t="b">
        <f>IF(I52="Service",IF(AND(E52=1,F52=0),0,IF(AND(E52=1,F52&lt;=40),$Z$1,IF(AND(E52=1,F52&gt;40),$Z$2,IF(AND(E52=2,F52&lt;=40),$Z$1,IF(AND(E52=2,F52&gt;40),$Z$2,IF(AND(E52=3,F52&lt;=40),$Z$1,IF(AND(E52=3,F52&gt;40),$Z$2,IF(AND(E52=4,F52&lt;=40),$Z$1,IF(AND(E52=4,F52&gt;40),$Z$2,0))))))))))</f>
        <v>0</v>
      </c>
      <c r="AC52" s="176" t="b">
        <f>IF(I52="Service",IF(AND(E52=1,F52=0),0,IF(AND(E52=1,F52&lt;=40),$X$1,IF(AND(E52=1,F52&gt;40),$Y$1,IF(AND(E52=2,F52&lt;=40),$X$2,IF(AND(E52=2,F52&gt;40),$Y$2,IF(AND(E52=3,F52&lt;=40),$X$3,IF(AND(E52=3,F52&gt;40),$Y$3,IF(AND(E52=4,F52&lt;=40),$X$4,IF(AND(E52=4,F52&gt;40),$Y$4,0))))))))))</f>
        <v>0</v>
      </c>
      <c r="AD52" s="165"/>
      <c r="AE52" s="165"/>
      <c r="AF52" s="165"/>
    </row>
    <row r="53" ht="16.5" customHeight="1">
      <c r="A53" s="80">
        <v>44747</v>
      </c>
      <c r="B53" s="69">
        <v>0.375</v>
      </c>
      <c r="C53" s="69">
        <v>0.399305555555555</v>
      </c>
      <c r="D53" s="70">
        <v>0</v>
      </c>
      <c r="E53" s="70">
        <v>1</v>
      </c>
      <c r="F53" s="71">
        <f>IF(P53=12,V53,0)</f>
        <v>6</v>
      </c>
      <c r="G53" s="72" t="s">
        <v>5</v>
      </c>
      <c r="H53" s="72" t="s">
        <v>131</v>
      </c>
      <c r="I53" s="73" t="s">
        <v>20</v>
      </c>
      <c r="J53" s="74" t="s">
        <v>14</v>
      </c>
      <c r="K53" s="74" t="s">
        <v>14</v>
      </c>
      <c r="L53" s="74" t="s">
        <v>14</v>
      </c>
      <c r="M53" s="11">
        <v>134</v>
      </c>
      <c r="N53" s="240">
        <v>234</v>
      </c>
      <c r="O53" s="13" t="s">
        <v>2</v>
      </c>
      <c r="P53" s="13">
        <f>IF(A53="",0,COUNTA(B53:E53,G53:N53))</f>
        <v>12</v>
      </c>
      <c r="S53" s="161">
        <f>IF(OR(B53="",C53=""),0,IF(C53&gt;B53,C53-B53,IF(B53&gt;C53,24-(B53-C53))))</f>
        <v>0.0243055555555555</v>
      </c>
      <c r="T53" s="162">
        <f>IF(OR(B53="",C53=""),0,(HOUR(S53)*60)+MINUTE(S53)-D53)</f>
        <v>35</v>
      </c>
      <c r="U53" s="161">
        <f>TIME(0,T53,0)</f>
        <v>0.0243055555555556</v>
      </c>
      <c r="V53" s="162">
        <f>(HOUR(U53)*10)+IF(AND(MINUTE(U53)&gt;0,MINUTE(U53)&lt;=6),1,IF(AND(MINUTE(U53)&gt;6,MINUTE(U53)&lt;=12),2,IF(AND(MINUTE(U53)&gt;12,MINUTE(U53)&lt;=18),3,IF(AND(MINUTE(U53)&gt;18,MINUTE(U53)&lt;=24),4,IF(AND(MINUTE(U53)&gt;24,MINUTE(U53)&lt;=30),5,IF(AND(MINUTE(U53)&gt;30,MINUTE(U53)&lt;=36),6,IF(AND(MINUTE(U53)&gt;36,MINUTE(U53)&lt;=42),7,IF(AND(MINUTE(U53)&gt;42,MINUTE(U53)&lt;=48),8,IF(AND(MINUTE(U53)&gt;48,MINUTE(U53)&lt;=54),9,IF(AND(MINUTE(U53)&gt;54,MINUTE(U53)&lt;=60),10,0))))))))))</f>
        <v>6</v>
      </c>
      <c r="W53" s="163">
        <f>IF(OR(B53&gt;=$V$1,B53&lt;$V$2),F53*2,0)</f>
        <v>0</v>
      </c>
      <c r="X53" s="163" t="b">
        <f>IF(I53="Service",IF(I53="Service",IF(AND(F53&gt;0,F53&lt;=25),$W$1,0),0))</f>
        <v>0</v>
      </c>
      <c r="Y53" s="163" t="b">
        <f>IF(I53="Service",IF(I53="Service",IF(F53&gt;25,$W$2,0),0))</f>
        <v>0</v>
      </c>
      <c r="Z53" s="163" t="b">
        <f>IF(I53="Service",IF(I53="Service",IF(AND(F53&gt;0,F53&lt;=40),$W$2,0),0))</f>
        <v>0</v>
      </c>
      <c r="AA53" s="163" t="b">
        <f>IF(I53="Service",IF(I53="Service",IF(F53&gt;40,$W$3,0),0))</f>
        <v>0</v>
      </c>
      <c r="AB53" s="175" t="b">
        <f>IF(I53="Service",IF(AND(E53=1,F53=0),0,IF(AND(E53=1,F53&lt;=40),$Z$1,IF(AND(E53=1,F53&gt;40),$Z$2,IF(AND(E53=2,F53&lt;=40),$Z$1,IF(AND(E53=2,F53&gt;40),$Z$2,IF(AND(E53=3,F53&lt;=40),$Z$1,IF(AND(E53=3,F53&gt;40),$Z$2,IF(AND(E53=4,F53&lt;=40),$Z$1,IF(AND(E53=4,F53&gt;40),$Z$2,0))))))))))</f>
        <v>0</v>
      </c>
      <c r="AC53" s="176" t="b">
        <f>IF(I53="Service",IF(AND(E53=1,F53=0),0,IF(AND(E53=1,F53&lt;=40),$X$1,IF(AND(E53=1,F53&gt;40),$Y$1,IF(AND(E53=2,F53&lt;=40),$X$2,IF(AND(E53=2,F53&gt;40),$Y$2,IF(AND(E53=3,F53&lt;=40),$X$3,IF(AND(E53=3,F53&gt;40),$Y$3,IF(AND(E53=4,F53&lt;=40),$X$4,IF(AND(E53=4,F53&gt;40),$Y$4,0))))))))))</f>
        <v>0</v>
      </c>
      <c r="AD53" s="165"/>
      <c r="AE53" s="165"/>
      <c r="AF53" s="165"/>
    </row>
    <row r="54" ht="16.5" customHeight="1">
      <c r="A54" s="80">
        <v>44748</v>
      </c>
      <c r="B54" s="69">
        <v>0.375</v>
      </c>
      <c r="C54" s="69">
        <v>0.4</v>
      </c>
      <c r="D54" s="70">
        <v>0</v>
      </c>
      <c r="E54" s="70">
        <v>1</v>
      </c>
      <c r="F54" s="71">
        <f>IF(P54=12,V54,0)</f>
        <v>6</v>
      </c>
      <c r="G54" s="72" t="s">
        <v>5</v>
      </c>
      <c r="H54" s="72" t="s">
        <v>131</v>
      </c>
      <c r="I54" s="73" t="s">
        <v>24</v>
      </c>
      <c r="J54" s="74" t="s">
        <v>14</v>
      </c>
      <c r="K54" s="74" t="s">
        <v>14</v>
      </c>
      <c r="L54" s="74" t="s">
        <v>14</v>
      </c>
      <c r="M54" s="11">
        <v>135</v>
      </c>
      <c r="N54" s="240">
        <v>235</v>
      </c>
      <c r="O54" s="13" t="s">
        <v>2</v>
      </c>
      <c r="P54" s="13">
        <f>IF(A54="",0,COUNTA(B54:E54,G54:N54))</f>
        <v>12</v>
      </c>
      <c r="S54" s="161">
        <f>IF(OR(B54="",C54=""),0,IF(C54&gt;B54,C54-B54,IF(B54&gt;C54,24-(B54-C54))))</f>
        <v>0.0249999999999999</v>
      </c>
      <c r="T54" s="162">
        <f>IF(OR(B54="",C54=""),0,(HOUR(S54)*60)+MINUTE(S54)-D54)</f>
        <v>36</v>
      </c>
      <c r="U54" s="161">
        <f>TIME(0,T54,0)</f>
        <v>0.025</v>
      </c>
      <c r="V54" s="162">
        <f>(HOUR(U54)*10)+IF(AND(MINUTE(U54)&gt;0,MINUTE(U54)&lt;=6),1,IF(AND(MINUTE(U54)&gt;6,MINUTE(U54)&lt;=12),2,IF(AND(MINUTE(U54)&gt;12,MINUTE(U54)&lt;=18),3,IF(AND(MINUTE(U54)&gt;18,MINUTE(U54)&lt;=24),4,IF(AND(MINUTE(U54)&gt;24,MINUTE(U54)&lt;=30),5,IF(AND(MINUTE(U54)&gt;30,MINUTE(U54)&lt;=36),6,IF(AND(MINUTE(U54)&gt;36,MINUTE(U54)&lt;=42),7,IF(AND(MINUTE(U54)&gt;42,MINUTE(U54)&lt;=48),8,IF(AND(MINUTE(U54)&gt;48,MINUTE(U54)&lt;=54),9,IF(AND(MINUTE(U54)&gt;54,MINUTE(U54)&lt;=60),10,0))))))))))</f>
        <v>6</v>
      </c>
      <c r="W54" s="163">
        <f>IF(OR(B54&gt;=$V$1,B54&lt;$V$2),F54*2,0)</f>
        <v>0</v>
      </c>
      <c r="X54" s="163" t="b">
        <f>IF(I54="Service",IF(I54="Service",IF(AND(F54&gt;0,F54&lt;=25),$W$1,0),0))</f>
        <v>0</v>
      </c>
      <c r="Y54" s="163" t="b">
        <f>IF(I54="Service",IF(I54="Service",IF(F54&gt;25,$W$2,0),0))</f>
        <v>0</v>
      </c>
      <c r="Z54" s="163" t="b">
        <f>IF(I54="Service",IF(I54="Service",IF(AND(F54&gt;0,F54&lt;=40),$W$2,0),0))</f>
        <v>0</v>
      </c>
      <c r="AA54" s="163" t="b">
        <f>IF(I54="Service",IF(I54="Service",IF(F54&gt;40,$W$3,0),0))</f>
        <v>0</v>
      </c>
      <c r="AB54" s="175" t="b">
        <f>IF(I54="Service",IF(AND(E54=1,F54=0),0,IF(AND(E54=1,F54&lt;=40),$Z$1,IF(AND(E54=1,F54&gt;40),$Z$2,IF(AND(E54=2,F54&lt;=40),$Z$1,IF(AND(E54=2,F54&gt;40),$Z$2,IF(AND(E54=3,F54&lt;=40),$Z$1,IF(AND(E54=3,F54&gt;40),$Z$2,IF(AND(E54=4,F54&lt;=40),$Z$1,IF(AND(E54=4,F54&gt;40),$Z$2,0))))))))))</f>
        <v>0</v>
      </c>
      <c r="AC54" s="176" t="b">
        <f>IF(I54="Service",IF(AND(E54=1,F54=0),0,IF(AND(E54=1,F54&lt;=40),$X$1,IF(AND(E54=1,F54&gt;40),$Y$1,IF(AND(E54=2,F54&lt;=40),$X$2,IF(AND(E54=2,F54&gt;40),$Y$2,IF(AND(E54=3,F54&lt;=40),$X$3,IF(AND(E54=3,F54&gt;40),$Y$3,IF(AND(E54=4,F54&lt;=40),$X$4,IF(AND(E54=4,F54&gt;40),$Y$4,0))))))))))</f>
        <v>0</v>
      </c>
      <c r="AD54" s="165"/>
      <c r="AE54" s="165"/>
      <c r="AF54" s="165"/>
    </row>
    <row r="55" ht="16.5" customHeight="1">
      <c r="A55" s="80">
        <v>44749</v>
      </c>
      <c r="B55" s="69">
        <v>0.375</v>
      </c>
      <c r="C55" s="69">
        <v>0.400694444444444</v>
      </c>
      <c r="D55" s="70">
        <v>0</v>
      </c>
      <c r="E55" s="70">
        <v>1</v>
      </c>
      <c r="F55" s="71">
        <f>IF(P55=12,V55,0)</f>
        <v>7</v>
      </c>
      <c r="G55" s="72" t="s">
        <v>5</v>
      </c>
      <c r="H55" s="72" t="s">
        <v>131</v>
      </c>
      <c r="I55" s="73" t="s">
        <v>29</v>
      </c>
      <c r="J55" s="74" t="s">
        <v>14</v>
      </c>
      <c r="K55" s="74" t="s">
        <v>14</v>
      </c>
      <c r="L55" s="74" t="s">
        <v>14</v>
      </c>
      <c r="M55" s="11">
        <v>136</v>
      </c>
      <c r="N55" s="240">
        <v>236</v>
      </c>
      <c r="O55" s="13" t="s">
        <v>2</v>
      </c>
      <c r="P55" s="13">
        <f>IF(A55="",0,COUNTA(B55:E55,G55:N55))</f>
        <v>12</v>
      </c>
      <c r="R55" s="174"/>
      <c r="S55" s="161">
        <f>IF(OR(B55="",C55=""),0,IF(C55&gt;B55,C55-B55,IF(B55&gt;C55,24-(B55-C55))))</f>
        <v>0.0256944444444444</v>
      </c>
      <c r="T55" s="162">
        <f>IF(OR(B55="",C55=""),0,(HOUR(S55)*60)+MINUTE(S55)-D55)</f>
        <v>37</v>
      </c>
      <c r="U55" s="161">
        <f>TIME(0,T55,0)</f>
        <v>0.0256944444444444</v>
      </c>
      <c r="V55" s="162">
        <f>(HOUR(U55)*10)+IF(AND(MINUTE(U55)&gt;0,MINUTE(U55)&lt;=6),1,IF(AND(MINUTE(U55)&gt;6,MINUTE(U55)&lt;=12),2,IF(AND(MINUTE(U55)&gt;12,MINUTE(U55)&lt;=18),3,IF(AND(MINUTE(U55)&gt;18,MINUTE(U55)&lt;=24),4,IF(AND(MINUTE(U55)&gt;24,MINUTE(U55)&lt;=30),5,IF(AND(MINUTE(U55)&gt;30,MINUTE(U55)&lt;=36),6,IF(AND(MINUTE(U55)&gt;36,MINUTE(U55)&lt;=42),7,IF(AND(MINUTE(U55)&gt;42,MINUTE(U55)&lt;=48),8,IF(AND(MINUTE(U55)&gt;48,MINUTE(U55)&lt;=54),9,IF(AND(MINUTE(U55)&gt;54,MINUTE(U55)&lt;=60),10,0))))))))))</f>
        <v>7</v>
      </c>
      <c r="W55" s="163">
        <f>IF(OR(B55&gt;=$V$1,B55&lt;$V$2),F55*2,0)</f>
        <v>0</v>
      </c>
      <c r="X55" s="163" t="b">
        <f>IF(I55="Service",IF(I55="Service",IF(AND(F55&gt;0,F55&lt;=25),$W$1,0),0))</f>
        <v>0</v>
      </c>
      <c r="Y55" s="163" t="b">
        <f>IF(I55="Service",IF(I55="Service",IF(F55&gt;25,$W$2,0),0))</f>
        <v>0</v>
      </c>
      <c r="Z55" s="163" t="b">
        <f>IF(I55="Service",IF(I55="Service",IF(AND(F55&gt;0,F55&lt;=40),$W$2,0),0))</f>
        <v>0</v>
      </c>
      <c r="AA55" s="163" t="b">
        <f>IF(I55="Service",IF(I55="Service",IF(F55&gt;40,$W$3,0),0))</f>
        <v>0</v>
      </c>
      <c r="AB55" s="175" t="b">
        <f>IF(I55="Service",IF(AND(E55=1,F55=0),0,IF(AND(E55=1,F55&lt;=40),$Z$1,IF(AND(E55=1,F55&gt;40),$Z$2,IF(AND(E55=2,F55&lt;=40),$Z$1,IF(AND(E55=2,F55&gt;40),$Z$2,IF(AND(E55=3,F55&lt;=40),$Z$1,IF(AND(E55=3,F55&gt;40),$Z$2,IF(AND(E55=4,F55&lt;=40),$Z$1,IF(AND(E55=4,F55&gt;40),$Z$2,0))))))))))</f>
        <v>0</v>
      </c>
      <c r="AC55" s="176" t="b">
        <f>IF(I55="Service",IF(AND(E55=1,F55=0),0,IF(AND(E55=1,F55&lt;=40),$X$1,IF(AND(E55=1,F55&gt;40),$Y$1,IF(AND(E55=2,F55&lt;=40),$X$2,IF(AND(E55=2,F55&gt;40),$Y$2,IF(AND(E55=3,F55&lt;=40),$X$3,IF(AND(E55=3,F55&gt;40),$Y$3,IF(AND(E55=4,F55&lt;=40),$X$4,IF(AND(E55=4,F55&gt;40),$Y$4,0))))))))))</f>
        <v>0</v>
      </c>
    </row>
    <row r="56" ht="16.5" customHeight="1">
      <c r="A56" s="80">
        <v>44750</v>
      </c>
      <c r="B56" s="69">
        <v>0.375</v>
      </c>
      <c r="C56" s="69">
        <v>0.401388888888889</v>
      </c>
      <c r="D56" s="70">
        <v>0</v>
      </c>
      <c r="E56" s="70">
        <v>1</v>
      </c>
      <c r="F56" s="71">
        <f>IF(P56=12,V56,0)</f>
        <v>7</v>
      </c>
      <c r="G56" s="72" t="s">
        <v>5</v>
      </c>
      <c r="H56" s="72" t="s">
        <v>131</v>
      </c>
      <c r="I56" s="73" t="s">
        <v>33</v>
      </c>
      <c r="J56" s="74" t="s">
        <v>14</v>
      </c>
      <c r="K56" s="74" t="s">
        <v>14</v>
      </c>
      <c r="L56" s="74" t="s">
        <v>14</v>
      </c>
      <c r="M56" s="11">
        <v>137</v>
      </c>
      <c r="N56" s="240">
        <v>237</v>
      </c>
      <c r="O56" s="13" t="s">
        <v>2</v>
      </c>
      <c r="P56" s="13">
        <f>IF(A56="",0,COUNTA(B56:E56,G56:N56))</f>
        <v>12</v>
      </c>
      <c r="S56" s="161">
        <f>IF(OR(B56="",C56=""),0,IF(C56&gt;B56,C56-B56,IF(B56&gt;C56,24-(B56-C56))))</f>
        <v>0.0263888888888888</v>
      </c>
      <c r="T56" s="162">
        <f>IF(OR(B56="",C56=""),0,(HOUR(S56)*60)+MINUTE(S56)-D56)</f>
        <v>38</v>
      </c>
      <c r="U56" s="161">
        <f>TIME(0,T56,0)</f>
        <v>0.0263888888888889</v>
      </c>
      <c r="V56" s="162">
        <f>(HOUR(U56)*10)+IF(AND(MINUTE(U56)&gt;0,MINUTE(U56)&lt;=6),1,IF(AND(MINUTE(U56)&gt;6,MINUTE(U56)&lt;=12),2,IF(AND(MINUTE(U56)&gt;12,MINUTE(U56)&lt;=18),3,IF(AND(MINUTE(U56)&gt;18,MINUTE(U56)&lt;=24),4,IF(AND(MINUTE(U56)&gt;24,MINUTE(U56)&lt;=30),5,IF(AND(MINUTE(U56)&gt;30,MINUTE(U56)&lt;=36),6,IF(AND(MINUTE(U56)&gt;36,MINUTE(U56)&lt;=42),7,IF(AND(MINUTE(U56)&gt;42,MINUTE(U56)&lt;=48),8,IF(AND(MINUTE(U56)&gt;48,MINUTE(U56)&lt;=54),9,IF(AND(MINUTE(U56)&gt;54,MINUTE(U56)&lt;=60),10,0))))))))))</f>
        <v>7</v>
      </c>
      <c r="W56" s="163">
        <f>IF(OR(B56&gt;=$V$1,B56&lt;$V$2),F56*2,0)</f>
        <v>0</v>
      </c>
      <c r="X56" s="163">
        <f>IF(I56="Service",IF(I56="Service",IF(AND(F56&gt;0,F56&lt;=25),$W$1,0),0))</f>
        <v>59</v>
      </c>
      <c r="Y56" s="163">
        <f>IF(I56="Service",IF(I56="Service",IF(F56&gt;25,$W$2,0),0))</f>
        <v>0</v>
      </c>
      <c r="Z56" s="163">
        <f>IF(I56="Service",IF(I56="Service",IF(AND(F56&gt;0,F56&lt;=40),$W$2,0),0))</f>
        <v>94</v>
      </c>
      <c r="AA56" s="163">
        <f>IF(I56="Service",IF(I56="Service",IF(F56&gt;40,$W$3,0),0))</f>
        <v>0</v>
      </c>
      <c r="AB56" s="175">
        <f>IF(I56="Service",IF(AND(E56=1,F56=0),0,IF(AND(E56=1,F56&lt;=40),$Z$1,IF(AND(E56=1,F56&gt;40),$Z$2,IF(AND(E56=2,F56&lt;=40),$Z$1,IF(AND(E56=2,F56&gt;40),$Z$2,IF(AND(E56=3,F56&lt;=40),$Z$1,IF(AND(E56=3,F56&gt;40),$Z$2,IF(AND(E56=4,F56&lt;=40),$Z$1,IF(AND(E56=4,F56&gt;40),$Z$2,0))))))))))</f>
        <v>256</v>
      </c>
      <c r="AC56" s="176">
        <f>IF(I56="Service",IF(AND(E56=1,F56=0),0,IF(AND(E56=1,F56&lt;=40),$X$1,IF(AND(E56=1,F56&gt;40),$Y$1,IF(AND(E56=2,F56&lt;=40),$X$2,IF(AND(E56=2,F56&gt;40),$Y$2,IF(AND(E56=3,F56&lt;=40),$X$3,IF(AND(E56=3,F56&gt;40),$Y$3,IF(AND(E56=4,F56&lt;=40),$X$4,IF(AND(E56=4,F56&gt;40),$Y$4,0))))))))))</f>
        <v>245</v>
      </c>
    </row>
    <row r="57" ht="16.5" customHeight="1">
      <c r="A57" s="80">
        <v>44751</v>
      </c>
      <c r="B57" s="69">
        <v>0.375</v>
      </c>
      <c r="C57" s="69">
        <v>0.402083333333333</v>
      </c>
      <c r="D57" s="70">
        <v>0</v>
      </c>
      <c r="E57" s="70">
        <v>1</v>
      </c>
      <c r="F57" s="71">
        <f>IF(P57=12,V57,0)</f>
        <v>7</v>
      </c>
      <c r="G57" s="72" t="s">
        <v>5</v>
      </c>
      <c r="H57" s="72" t="s">
        <v>131</v>
      </c>
      <c r="I57" s="73" t="s">
        <v>35</v>
      </c>
      <c r="J57" s="74" t="s">
        <v>14</v>
      </c>
      <c r="K57" s="74" t="s">
        <v>14</v>
      </c>
      <c r="L57" s="74" t="s">
        <v>14</v>
      </c>
      <c r="M57" s="11">
        <v>138</v>
      </c>
      <c r="N57" s="240">
        <v>238</v>
      </c>
      <c r="O57" s="13" t="s">
        <v>2</v>
      </c>
      <c r="P57" s="13">
        <f>IF(A57="",0,COUNTA(B57:E57,G57:N57))</f>
        <v>12</v>
      </c>
      <c r="S57" s="161">
        <f>IF(OR(B57="",C57=""),0,IF(C57&gt;B57,C57-B57,IF(B57&gt;C57,24-(B57-C57))))</f>
        <v>0.0270833333333332</v>
      </c>
      <c r="T57" s="162">
        <f>IF(OR(B57="",C57=""),0,(HOUR(S57)*60)+MINUTE(S57)-D57)</f>
        <v>39</v>
      </c>
      <c r="U57" s="161">
        <f>TIME(0,T57,0)</f>
        <v>0.0270833333333333</v>
      </c>
      <c r="V57" s="162">
        <f>(HOUR(U57)*10)+IF(AND(MINUTE(U57)&gt;0,MINUTE(U57)&lt;=6),1,IF(AND(MINUTE(U57)&gt;6,MINUTE(U57)&lt;=12),2,IF(AND(MINUTE(U57)&gt;12,MINUTE(U57)&lt;=18),3,IF(AND(MINUTE(U57)&gt;18,MINUTE(U57)&lt;=24),4,IF(AND(MINUTE(U57)&gt;24,MINUTE(U57)&lt;=30),5,IF(AND(MINUTE(U57)&gt;30,MINUTE(U57)&lt;=36),6,IF(AND(MINUTE(U57)&gt;36,MINUTE(U57)&lt;=42),7,IF(AND(MINUTE(U57)&gt;42,MINUTE(U57)&lt;=48),8,IF(AND(MINUTE(U57)&gt;48,MINUTE(U57)&lt;=54),9,IF(AND(MINUTE(U57)&gt;54,MINUTE(U57)&lt;=60),10,0))))))))))</f>
        <v>7</v>
      </c>
      <c r="W57" s="163">
        <f>IF(OR(B57&gt;=$V$1,B57&lt;$V$2),F57*2,0)</f>
        <v>0</v>
      </c>
      <c r="X57" s="163" t="b">
        <f>IF(I57="Service",IF(I57="Service",IF(AND(F57&gt;0,F57&lt;=25),$W$1,0),0))</f>
        <v>0</v>
      </c>
      <c r="Y57" s="163" t="b">
        <f>IF(I57="Service",IF(I57="Service",IF(F57&gt;25,$W$2,0),0))</f>
        <v>0</v>
      </c>
      <c r="Z57" s="163" t="b">
        <f>IF(I57="Service",IF(I57="Service",IF(AND(F57&gt;0,F57&lt;=40),$W$2,0),0))</f>
        <v>0</v>
      </c>
      <c r="AA57" s="163" t="b">
        <f>IF(I57="Service",IF(I57="Service",IF(F57&gt;40,$W$3,0),0))</f>
        <v>0</v>
      </c>
      <c r="AB57" s="175" t="b">
        <f>IF(I57="Service",IF(AND(E57=1,F57=0),0,IF(AND(E57=1,F57&lt;=40),$Z$1,IF(AND(E57=1,F57&gt;40),$Z$2,IF(AND(E57=2,F57&lt;=40),$Z$1,IF(AND(E57=2,F57&gt;40),$Z$2,IF(AND(E57=3,F57&lt;=40),$Z$1,IF(AND(E57=3,F57&gt;40),$Z$2,IF(AND(E57=4,F57&lt;=40),$Z$1,IF(AND(E57=4,F57&gt;40),$Z$2,0))))))))))</f>
        <v>0</v>
      </c>
      <c r="AC57" s="176" t="b">
        <f>IF(I57="Service",IF(AND(E57=1,F57=0),0,IF(AND(E57=1,F57&lt;=40),$X$1,IF(AND(E57=1,F57&gt;40),$Y$1,IF(AND(E57=2,F57&lt;=40),$X$2,IF(AND(E57=2,F57&gt;40),$Y$2,IF(AND(E57=3,F57&lt;=40),$X$3,IF(AND(E57=3,F57&gt;40),$Y$3,IF(AND(E57=4,F57&lt;=40),$X$4,IF(AND(E57=4,F57&gt;40),$Y$4,0))))))))))</f>
        <v>0</v>
      </c>
    </row>
    <row r="58" ht="16.5" customHeight="1">
      <c r="A58" s="80">
        <v>44752</v>
      </c>
      <c r="B58" s="69">
        <v>0.375</v>
      </c>
      <c r="C58" s="69">
        <v>0.402777777777778</v>
      </c>
      <c r="D58" s="70">
        <v>0</v>
      </c>
      <c r="E58" s="70">
        <v>1</v>
      </c>
      <c r="F58" s="71">
        <f>IF(P58=12,V58,0)</f>
        <v>7</v>
      </c>
      <c r="G58" s="72" t="s">
        <v>5</v>
      </c>
      <c r="H58" s="72" t="s">
        <v>131</v>
      </c>
      <c r="I58" s="73" t="s">
        <v>37</v>
      </c>
      <c r="J58" s="74" t="s">
        <v>14</v>
      </c>
      <c r="K58" s="74" t="s">
        <v>14</v>
      </c>
      <c r="L58" s="74" t="s">
        <v>14</v>
      </c>
      <c r="M58" s="11">
        <v>139</v>
      </c>
      <c r="N58" s="240">
        <v>239</v>
      </c>
      <c r="O58" s="13" t="s">
        <v>2</v>
      </c>
      <c r="P58" s="13">
        <f>IF(A58="",0,COUNTA(B58:E58,G58:N58))</f>
        <v>12</v>
      </c>
      <c r="S58" s="161">
        <f>IF(OR(B58="",C58=""),0,IF(C58&gt;B58,C58-B58,IF(B58&gt;C58,24-(B58-C58))))</f>
        <v>0.0277777777777777</v>
      </c>
      <c r="T58" s="162">
        <f>IF(OR(B58="",C58=""),0,(HOUR(S58)*60)+MINUTE(S58)-D58)</f>
        <v>40</v>
      </c>
      <c r="U58" s="161">
        <f>TIME(0,T58,0)</f>
        <v>0.0277777777777778</v>
      </c>
      <c r="V58" s="162">
        <f>(HOUR(U58)*10)+IF(AND(MINUTE(U58)&gt;0,MINUTE(U58)&lt;=6),1,IF(AND(MINUTE(U58)&gt;6,MINUTE(U58)&lt;=12),2,IF(AND(MINUTE(U58)&gt;12,MINUTE(U58)&lt;=18),3,IF(AND(MINUTE(U58)&gt;18,MINUTE(U58)&lt;=24),4,IF(AND(MINUTE(U58)&gt;24,MINUTE(U58)&lt;=30),5,IF(AND(MINUTE(U58)&gt;30,MINUTE(U58)&lt;=36),6,IF(AND(MINUTE(U58)&gt;36,MINUTE(U58)&lt;=42),7,IF(AND(MINUTE(U58)&gt;42,MINUTE(U58)&lt;=48),8,IF(AND(MINUTE(U58)&gt;48,MINUTE(U58)&lt;=54),9,IF(AND(MINUTE(U58)&gt;54,MINUTE(U58)&lt;=60),10,0))))))))))</f>
        <v>7</v>
      </c>
      <c r="W58" s="163">
        <f>IF(OR(B58&gt;=$V$1,B58&lt;$V$2),F58*2,0)</f>
        <v>0</v>
      </c>
      <c r="X58" s="163" t="b">
        <f>IF(I58="Service",IF(I58="Service",IF(AND(F58&gt;0,F58&lt;=25),$W$1,0),0))</f>
        <v>0</v>
      </c>
      <c r="Y58" s="163" t="b">
        <f>IF(I58="Service",IF(I58="Service",IF(F58&gt;25,$W$2,0),0))</f>
        <v>0</v>
      </c>
      <c r="Z58" s="163" t="b">
        <f>IF(I58="Service",IF(I58="Service",IF(AND(F58&gt;0,F58&lt;=40),$W$2,0),0))</f>
        <v>0</v>
      </c>
      <c r="AA58" s="163" t="b">
        <f>IF(I58="Service",IF(I58="Service",IF(F58&gt;40,$W$3,0),0))</f>
        <v>0</v>
      </c>
      <c r="AB58" s="175" t="b">
        <f>IF(I58="Service",IF(AND(E58=1,F58=0),0,IF(AND(E58=1,F58&lt;=40),$Z$1,IF(AND(E58=1,F58&gt;40),$Z$2,IF(AND(E58=2,F58&lt;=40),$Z$1,IF(AND(E58=2,F58&gt;40),$Z$2,IF(AND(E58=3,F58&lt;=40),$Z$1,IF(AND(E58=3,F58&gt;40),$Z$2,IF(AND(E58=4,F58&lt;=40),$Z$1,IF(AND(E58=4,F58&gt;40),$Z$2,0))))))))))</f>
        <v>0</v>
      </c>
      <c r="AC58" s="176" t="b">
        <f>IF(I58="Service",IF(AND(E58=1,F58=0),0,IF(AND(E58=1,F58&lt;=40),$X$1,IF(AND(E58=1,F58&gt;40),$Y$1,IF(AND(E58=2,F58&lt;=40),$X$2,IF(AND(E58=2,F58&gt;40),$Y$2,IF(AND(E58=3,F58&lt;=40),$X$3,IF(AND(E58=3,F58&gt;40),$Y$3,IF(AND(E58=4,F58&lt;=40),$X$4,IF(AND(E58=4,F58&gt;40),$Y$4,0))))))))))</f>
        <v>0</v>
      </c>
      <c r="AD58" s="165"/>
      <c r="AE58" s="165"/>
      <c r="AF58" s="165"/>
    </row>
    <row r="59" ht="16.5" customHeight="1">
      <c r="A59" s="80">
        <v>44753</v>
      </c>
      <c r="B59" s="69">
        <v>0.375</v>
      </c>
      <c r="C59" s="69">
        <v>0.403472222222222</v>
      </c>
      <c r="D59" s="70">
        <v>0</v>
      </c>
      <c r="E59" s="70">
        <v>1</v>
      </c>
      <c r="F59" s="71">
        <f>IF(P59=12,V59,0)</f>
        <v>7</v>
      </c>
      <c r="G59" s="72" t="s">
        <v>5</v>
      </c>
      <c r="H59" s="72" t="s">
        <v>131</v>
      </c>
      <c r="I59" s="73" t="s">
        <v>10</v>
      </c>
      <c r="J59" s="74" t="s">
        <v>14</v>
      </c>
      <c r="K59" s="74" t="s">
        <v>14</v>
      </c>
      <c r="L59" s="74" t="s">
        <v>14</v>
      </c>
      <c r="M59" s="11">
        <v>140</v>
      </c>
      <c r="N59" s="240">
        <v>240</v>
      </c>
      <c r="O59" s="13" t="s">
        <v>2</v>
      </c>
      <c r="P59" s="13">
        <f>IF(A59="",0,COUNTA(B59:E59,G59:N59))</f>
        <v>12</v>
      </c>
      <c r="S59" s="161">
        <f>IF(OR(B59="",C59=""),0,IF(C59&gt;B59,C59-B59,IF(B59&gt;C59,24-(B59-C59))))</f>
        <v>0.0284722222222221</v>
      </c>
      <c r="T59" s="162">
        <f>IF(OR(B59="",C59=""),0,(HOUR(S59)*60)+MINUTE(S59)-D59)</f>
        <v>41</v>
      </c>
      <c r="U59" s="161">
        <f>TIME(0,T59,0)</f>
        <v>0.0284722222222222</v>
      </c>
      <c r="V59" s="162">
        <f>(HOUR(U59)*10)+IF(AND(MINUTE(U59)&gt;0,MINUTE(U59)&lt;=6),1,IF(AND(MINUTE(U59)&gt;6,MINUTE(U59)&lt;=12),2,IF(AND(MINUTE(U59)&gt;12,MINUTE(U59)&lt;=18),3,IF(AND(MINUTE(U59)&gt;18,MINUTE(U59)&lt;=24),4,IF(AND(MINUTE(U59)&gt;24,MINUTE(U59)&lt;=30),5,IF(AND(MINUTE(U59)&gt;30,MINUTE(U59)&lt;=36),6,IF(AND(MINUTE(U59)&gt;36,MINUTE(U59)&lt;=42),7,IF(AND(MINUTE(U59)&gt;42,MINUTE(U59)&lt;=48),8,IF(AND(MINUTE(U59)&gt;48,MINUTE(U59)&lt;=54),9,IF(AND(MINUTE(U59)&gt;54,MINUTE(U59)&lt;=60),10,0))))))))))</f>
        <v>7</v>
      </c>
      <c r="W59" s="163">
        <f>IF(OR(B59&gt;=$V$1,B59&lt;$V$2),F59*2,0)</f>
        <v>0</v>
      </c>
      <c r="X59" s="163" t="b">
        <f>IF(I59="Service",IF(I59="Service",IF(AND(F59&gt;0,F59&lt;=25),$W$1,0),0))</f>
        <v>0</v>
      </c>
      <c r="Y59" s="163" t="b">
        <f>IF(I59="Service",IF(I59="Service",IF(F59&gt;25,$W$2,0),0))</f>
        <v>0</v>
      </c>
      <c r="Z59" s="163" t="b">
        <f>IF(I59="Service",IF(I59="Service",IF(AND(F59&gt;0,F59&lt;=40),$W$2,0),0))</f>
        <v>0</v>
      </c>
      <c r="AA59" s="163" t="b">
        <f>IF(I59="Service",IF(I59="Service",IF(F59&gt;40,$W$3,0),0))</f>
        <v>0</v>
      </c>
      <c r="AB59" s="175" t="b">
        <f>IF(I59="Service",IF(AND(E59=1,F59=0),0,IF(AND(E59=1,F59&lt;=40),$Z$1,IF(AND(E59=1,F59&gt;40),$Z$2,IF(AND(E59=2,F59&lt;=40),$Z$1,IF(AND(E59=2,F59&gt;40),$Z$2,IF(AND(E59=3,F59&lt;=40),$Z$1,IF(AND(E59=3,F59&gt;40),$Z$2,IF(AND(E59=4,F59&lt;=40),$Z$1,IF(AND(E59=4,F59&gt;40),$Z$2,0))))))))))</f>
        <v>0</v>
      </c>
      <c r="AC59" s="176" t="b">
        <f>IF(I59="Service",IF(AND(E59=1,F59=0),0,IF(AND(E59=1,F59&lt;=40),$X$1,IF(AND(E59=1,F59&gt;40),$Y$1,IF(AND(E59=2,F59&lt;=40),$X$2,IF(AND(E59=2,F59&gt;40),$Y$2,IF(AND(E59=3,F59&lt;=40),$X$3,IF(AND(E59=3,F59&gt;40),$Y$3,IF(AND(E59=4,F59&lt;=40),$X$4,IF(AND(E59=4,F59&gt;40),$Y$4,0))))))))))</f>
        <v>0</v>
      </c>
      <c r="AD59" s="165"/>
      <c r="AE59" s="165"/>
      <c r="AF59" s="165"/>
    </row>
    <row r="60" ht="16.5" customHeight="1">
      <c r="A60" s="80">
        <v>44754</v>
      </c>
      <c r="B60" s="69">
        <v>0.375</v>
      </c>
      <c r="C60" s="69">
        <v>0.404166666666667</v>
      </c>
      <c r="D60" s="70">
        <v>0</v>
      </c>
      <c r="E60" s="70">
        <v>1</v>
      </c>
      <c r="F60" s="71">
        <f>IF(P60=12,V60,0)</f>
        <v>7</v>
      </c>
      <c r="G60" s="72" t="s">
        <v>5</v>
      </c>
      <c r="H60" s="72" t="s">
        <v>131</v>
      </c>
      <c r="I60" s="73" t="s">
        <v>16</v>
      </c>
      <c r="J60" s="74" t="s">
        <v>14</v>
      </c>
      <c r="K60" s="74" t="s">
        <v>14</v>
      </c>
      <c r="L60" s="74" t="s">
        <v>14</v>
      </c>
      <c r="M60" s="11">
        <v>141</v>
      </c>
      <c r="N60" s="240">
        <v>241</v>
      </c>
      <c r="O60" s="13" t="s">
        <v>2</v>
      </c>
      <c r="P60" s="13">
        <f>IF(A60="",0,COUNTA(B60:E60,G60:N60))</f>
        <v>12</v>
      </c>
      <c r="R60" s="174"/>
      <c r="S60" s="161">
        <f>IF(OR(B60="",C60=""),0,IF(C60&gt;B60,C60-B60,IF(B60&gt;C60,24-(B60-C60))))</f>
        <v>0.0291666666666666</v>
      </c>
      <c r="T60" s="162">
        <f>IF(OR(B60="",C60=""),0,(HOUR(S60)*60)+MINUTE(S60)-D60)</f>
        <v>42</v>
      </c>
      <c r="U60" s="161">
        <f>TIME(0,T60,0)</f>
        <v>0.0291666666666667</v>
      </c>
      <c r="V60" s="162">
        <f>(HOUR(U60)*10)+IF(AND(MINUTE(U60)&gt;0,MINUTE(U60)&lt;=6),1,IF(AND(MINUTE(U60)&gt;6,MINUTE(U60)&lt;=12),2,IF(AND(MINUTE(U60)&gt;12,MINUTE(U60)&lt;=18),3,IF(AND(MINUTE(U60)&gt;18,MINUTE(U60)&lt;=24),4,IF(AND(MINUTE(U60)&gt;24,MINUTE(U60)&lt;=30),5,IF(AND(MINUTE(U60)&gt;30,MINUTE(U60)&lt;=36),6,IF(AND(MINUTE(U60)&gt;36,MINUTE(U60)&lt;=42),7,IF(AND(MINUTE(U60)&gt;42,MINUTE(U60)&lt;=48),8,IF(AND(MINUTE(U60)&gt;48,MINUTE(U60)&lt;=54),9,IF(AND(MINUTE(U60)&gt;54,MINUTE(U60)&lt;=60),10,0))))))))))</f>
        <v>7</v>
      </c>
      <c r="W60" s="163">
        <f>IF(OR(B60&gt;=$V$1,B60&lt;$V$2),F60*2,0)</f>
        <v>0</v>
      </c>
      <c r="X60" s="163" t="b">
        <f>IF(I60="Service",IF(I60="Service",IF(AND(F60&gt;0,F60&lt;=25),$W$1,0),0))</f>
        <v>0</v>
      </c>
      <c r="Y60" s="163" t="b">
        <f>IF(I60="Service",IF(I60="Service",IF(F60&gt;25,$W$2,0),0))</f>
        <v>0</v>
      </c>
      <c r="Z60" s="163" t="b">
        <f>IF(I60="Service",IF(I60="Service",IF(AND(F60&gt;0,F60&lt;=40),$W$2,0),0))</f>
        <v>0</v>
      </c>
      <c r="AA60" s="163" t="b">
        <f>IF(I60="Service",IF(I60="Service",IF(F60&gt;40,$W$3,0),0))</f>
        <v>0</v>
      </c>
      <c r="AB60" s="175" t="b">
        <f>IF(I60="Service",IF(AND(E60=1,F60=0),0,IF(AND(E60=1,F60&lt;=40),$Z$1,IF(AND(E60=1,F60&gt;40),$Z$2,IF(AND(E60=2,F60&lt;=40),$Z$1,IF(AND(E60=2,F60&gt;40),$Z$2,IF(AND(E60=3,F60&lt;=40),$Z$1,IF(AND(E60=3,F60&gt;40),$Z$2,IF(AND(E60=4,F60&lt;=40),$Z$1,IF(AND(E60=4,F60&gt;40),$Z$2,0))))))))))</f>
        <v>0</v>
      </c>
      <c r="AC60" s="176" t="b">
        <f>IF(I60="Service",IF(AND(E60=1,F60=0),0,IF(AND(E60=1,F60&lt;=40),$X$1,IF(AND(E60=1,F60&gt;40),$Y$1,IF(AND(E60=2,F60&lt;=40),$X$2,IF(AND(E60=2,F60&gt;40),$Y$2,IF(AND(E60=3,F60&lt;=40),$X$3,IF(AND(E60=3,F60&gt;40),$Y$3,IF(AND(E60=4,F60&lt;=40),$X$4,IF(AND(E60=4,F60&gt;40),$Y$4,0))))))))))</f>
        <v>0</v>
      </c>
    </row>
    <row r="61" ht="16.5" customHeight="1">
      <c r="A61" s="80">
        <v>44755</v>
      </c>
      <c r="B61" s="69">
        <v>0.375</v>
      </c>
      <c r="C61" s="69">
        <v>0.404861111111111</v>
      </c>
      <c r="D61" s="70">
        <v>0</v>
      </c>
      <c r="E61" s="70">
        <v>1</v>
      </c>
      <c r="F61" s="71">
        <f>IF(P61=12,V61,0)</f>
        <v>8</v>
      </c>
      <c r="G61" s="72" t="s">
        <v>5</v>
      </c>
      <c r="H61" s="72" t="s">
        <v>131</v>
      </c>
      <c r="I61" s="73" t="s">
        <v>20</v>
      </c>
      <c r="J61" s="74" t="s">
        <v>14</v>
      </c>
      <c r="K61" s="74" t="s">
        <v>14</v>
      </c>
      <c r="L61" s="74" t="s">
        <v>14</v>
      </c>
      <c r="M61" s="11">
        <v>142</v>
      </c>
      <c r="N61" s="240">
        <v>242</v>
      </c>
      <c r="O61" s="13" t="s">
        <v>2</v>
      </c>
      <c r="P61" s="13">
        <f>IF(A61="",0,COUNTA(B61:E61,G61:N61))</f>
        <v>12</v>
      </c>
      <c r="S61" s="161">
        <f>IF(OR(B61="",C61=""),0,IF(C61&gt;B61,C61-B61,IF(B61&gt;C61,24-(B61-C61))))</f>
        <v>0.029861111111111</v>
      </c>
      <c r="T61" s="162">
        <f>IF(OR(B61="",C61=""),0,(HOUR(S61)*60)+MINUTE(S61)-D61)</f>
        <v>43</v>
      </c>
      <c r="U61" s="161">
        <f>TIME(0,T61,0)</f>
        <v>0.0298611111111111</v>
      </c>
      <c r="V61" s="162">
        <f>(HOUR(U61)*10)+IF(AND(MINUTE(U61)&gt;0,MINUTE(U61)&lt;=6),1,IF(AND(MINUTE(U61)&gt;6,MINUTE(U61)&lt;=12),2,IF(AND(MINUTE(U61)&gt;12,MINUTE(U61)&lt;=18),3,IF(AND(MINUTE(U61)&gt;18,MINUTE(U61)&lt;=24),4,IF(AND(MINUTE(U61)&gt;24,MINUTE(U61)&lt;=30),5,IF(AND(MINUTE(U61)&gt;30,MINUTE(U61)&lt;=36),6,IF(AND(MINUTE(U61)&gt;36,MINUTE(U61)&lt;=42),7,IF(AND(MINUTE(U61)&gt;42,MINUTE(U61)&lt;=48),8,IF(AND(MINUTE(U61)&gt;48,MINUTE(U61)&lt;=54),9,IF(AND(MINUTE(U61)&gt;54,MINUTE(U61)&lt;=60),10,0))))))))))</f>
        <v>8</v>
      </c>
      <c r="W61" s="163">
        <f>IF(OR(B61&gt;=$V$1,B61&lt;$V$2),F61*2,0)</f>
        <v>0</v>
      </c>
      <c r="X61" s="163" t="b">
        <f>IF(I61="Service",IF(I61="Service",IF(AND(F61&gt;0,F61&lt;=25),$W$1,0),0))</f>
        <v>0</v>
      </c>
      <c r="Y61" s="163" t="b">
        <f>IF(I61="Service",IF(I61="Service",IF(F61&gt;25,$W$2,0),0))</f>
        <v>0</v>
      </c>
      <c r="Z61" s="163" t="b">
        <f>IF(I61="Service",IF(I61="Service",IF(AND(F61&gt;0,F61&lt;=40),$W$2,0),0))</f>
        <v>0</v>
      </c>
      <c r="AA61" s="163" t="b">
        <f>IF(I61="Service",IF(I61="Service",IF(F61&gt;40,$W$3,0),0))</f>
        <v>0</v>
      </c>
      <c r="AB61" s="175" t="b">
        <f>IF(I61="Service",IF(AND(E61=1,F61=0),0,IF(AND(E61=1,F61&lt;=40),$Z$1,IF(AND(E61=1,F61&gt;40),$Z$2,IF(AND(E61=2,F61&lt;=40),$Z$1,IF(AND(E61=2,F61&gt;40),$Z$2,IF(AND(E61=3,F61&lt;=40),$Z$1,IF(AND(E61=3,F61&gt;40),$Z$2,IF(AND(E61=4,F61&lt;=40),$Z$1,IF(AND(E61=4,F61&gt;40),$Z$2,0))))))))))</f>
        <v>0</v>
      </c>
      <c r="AC61" s="176" t="b">
        <f>IF(I61="Service",IF(AND(E61=1,F61=0),0,IF(AND(E61=1,F61&lt;=40),$X$1,IF(AND(E61=1,F61&gt;40),$Y$1,IF(AND(E61=2,F61&lt;=40),$X$2,IF(AND(E61=2,F61&gt;40),$Y$2,IF(AND(E61=3,F61&lt;=40),$X$3,IF(AND(E61=3,F61&gt;40),$Y$3,IF(AND(E61=4,F61&lt;=40),$X$4,IF(AND(E61=4,F61&gt;40),$Y$4,0))))))))))</f>
        <v>0</v>
      </c>
    </row>
    <row r="62" ht="16.5" customHeight="1">
      <c r="A62" s="80">
        <v>44756</v>
      </c>
      <c r="B62" s="69">
        <v>0.375</v>
      </c>
      <c r="C62" s="69">
        <v>0.405555555555555</v>
      </c>
      <c r="D62" s="70">
        <v>0</v>
      </c>
      <c r="E62" s="70">
        <v>1</v>
      </c>
      <c r="F62" s="71">
        <f>IF(P62=12,V62,0)</f>
        <v>8</v>
      </c>
      <c r="G62" s="72" t="s">
        <v>5</v>
      </c>
      <c r="H62" s="72" t="s">
        <v>131</v>
      </c>
      <c r="I62" s="73" t="s">
        <v>24</v>
      </c>
      <c r="J62" s="74" t="s">
        <v>14</v>
      </c>
      <c r="K62" s="74" t="s">
        <v>14</v>
      </c>
      <c r="L62" s="74" t="s">
        <v>14</v>
      </c>
      <c r="M62" s="11">
        <v>143</v>
      </c>
      <c r="N62" s="240">
        <v>243</v>
      </c>
      <c r="O62" s="13" t="s">
        <v>2</v>
      </c>
      <c r="P62" s="13">
        <f>IF(A62="",0,COUNTA(B62:E62,G62:N62))</f>
        <v>12</v>
      </c>
      <c r="S62" s="161">
        <f>IF(OR(B62="",C62=""),0,IF(C62&gt;B62,C62-B62,IF(B62&gt;C62,24-(B62-C62))))</f>
        <v>0.0305555555555554</v>
      </c>
      <c r="T62" s="162">
        <f>IF(OR(B62="",C62=""),0,(HOUR(S62)*60)+MINUTE(S62)-D62)</f>
        <v>44</v>
      </c>
      <c r="U62" s="161">
        <f>TIME(0,T62,0)</f>
        <v>0.0305555555555556</v>
      </c>
      <c r="V62" s="162">
        <f>(HOUR(U62)*10)+IF(AND(MINUTE(U62)&gt;0,MINUTE(U62)&lt;=6),1,IF(AND(MINUTE(U62)&gt;6,MINUTE(U62)&lt;=12),2,IF(AND(MINUTE(U62)&gt;12,MINUTE(U62)&lt;=18),3,IF(AND(MINUTE(U62)&gt;18,MINUTE(U62)&lt;=24),4,IF(AND(MINUTE(U62)&gt;24,MINUTE(U62)&lt;=30),5,IF(AND(MINUTE(U62)&gt;30,MINUTE(U62)&lt;=36),6,IF(AND(MINUTE(U62)&gt;36,MINUTE(U62)&lt;=42),7,IF(AND(MINUTE(U62)&gt;42,MINUTE(U62)&lt;=48),8,IF(AND(MINUTE(U62)&gt;48,MINUTE(U62)&lt;=54),9,IF(AND(MINUTE(U62)&gt;54,MINUTE(U62)&lt;=60),10,0))))))))))</f>
        <v>8</v>
      </c>
      <c r="W62" s="163">
        <f>IF(OR(B62&gt;=$V$1,B62&lt;$V$2),F62*2,0)</f>
        <v>0</v>
      </c>
      <c r="X62" s="163" t="b">
        <f>IF(I62="Service",IF(I62="Service",IF(AND(F62&gt;0,F62&lt;=25),$W$1,0),0))</f>
        <v>0</v>
      </c>
      <c r="Y62" s="163" t="b">
        <f>IF(I62="Service",IF(I62="Service",IF(F62&gt;25,$W$2,0),0))</f>
        <v>0</v>
      </c>
      <c r="Z62" s="163" t="b">
        <f>IF(I62="Service",IF(I62="Service",IF(AND(F62&gt;0,F62&lt;=40),$W$2,0),0))</f>
        <v>0</v>
      </c>
      <c r="AA62" s="163" t="b">
        <f>IF(I62="Service",IF(I62="Service",IF(F62&gt;40,$W$3,0),0))</f>
        <v>0</v>
      </c>
      <c r="AB62" s="175" t="b">
        <f>IF(I62="Service",IF(AND(E62=1,F62=0),0,IF(AND(E62=1,F62&lt;=40),$Z$1,IF(AND(E62=1,F62&gt;40),$Z$2,IF(AND(E62=2,F62&lt;=40),$Z$1,IF(AND(E62=2,F62&gt;40),$Z$2,IF(AND(E62=3,F62&lt;=40),$Z$1,IF(AND(E62=3,F62&gt;40),$Z$2,IF(AND(E62=4,F62&lt;=40),$Z$1,IF(AND(E62=4,F62&gt;40),$Z$2,0))))))))))</f>
        <v>0</v>
      </c>
      <c r="AC62" s="176" t="b">
        <f>IF(I62="Service",IF(AND(E62=1,F62=0),0,IF(AND(E62=1,F62&lt;=40),$X$1,IF(AND(E62=1,F62&gt;40),$Y$1,IF(AND(E62=2,F62&lt;=40),$X$2,IF(AND(E62=2,F62&gt;40),$Y$2,IF(AND(E62=3,F62&lt;=40),$X$3,IF(AND(E62=3,F62&gt;40),$Y$3,IF(AND(E62=4,F62&lt;=40),$X$4,IF(AND(E62=4,F62&gt;40),$Y$4,0))))))))))</f>
        <v>0</v>
      </c>
    </row>
    <row r="63" ht="16.5" customHeight="1">
      <c r="A63" s="80">
        <v>44757</v>
      </c>
      <c r="B63" s="69">
        <v>0.375</v>
      </c>
      <c r="C63" s="69">
        <v>0.40625</v>
      </c>
      <c r="D63" s="70">
        <v>0</v>
      </c>
      <c r="E63" s="70">
        <v>1</v>
      </c>
      <c r="F63" s="71">
        <f>IF(P63=12,V63,0)</f>
        <v>8</v>
      </c>
      <c r="G63" s="72" t="s">
        <v>5</v>
      </c>
      <c r="H63" s="72" t="s">
        <v>131</v>
      </c>
      <c r="I63" s="73" t="s">
        <v>29</v>
      </c>
      <c r="J63" s="74" t="s">
        <v>14</v>
      </c>
      <c r="K63" s="74" t="s">
        <v>14</v>
      </c>
      <c r="L63" s="74" t="s">
        <v>14</v>
      </c>
      <c r="M63" s="11">
        <v>144</v>
      </c>
      <c r="N63" s="240">
        <v>244</v>
      </c>
      <c r="O63" s="13" t="s">
        <v>2</v>
      </c>
      <c r="P63" s="13">
        <f>IF(A63="",0,COUNTA(B63:E63,G63:N63))</f>
        <v>12</v>
      </c>
      <c r="S63" s="161">
        <f>IF(OR(B63="",C63=""),0,IF(C63&gt;B63,C63-B63,IF(B63&gt;C63,24-(B63-C63))))</f>
        <v>0.0312499999999999</v>
      </c>
      <c r="T63" s="162">
        <f>IF(OR(B63="",C63=""),0,(HOUR(S63)*60)+MINUTE(S63)-D63)</f>
        <v>45</v>
      </c>
      <c r="U63" s="161">
        <f>TIME(0,T63,0)</f>
        <v>0.03125</v>
      </c>
      <c r="V63" s="162">
        <f>(HOUR(U63)*10)+IF(AND(MINUTE(U63)&gt;0,MINUTE(U63)&lt;=6),1,IF(AND(MINUTE(U63)&gt;6,MINUTE(U63)&lt;=12),2,IF(AND(MINUTE(U63)&gt;12,MINUTE(U63)&lt;=18),3,IF(AND(MINUTE(U63)&gt;18,MINUTE(U63)&lt;=24),4,IF(AND(MINUTE(U63)&gt;24,MINUTE(U63)&lt;=30),5,IF(AND(MINUTE(U63)&gt;30,MINUTE(U63)&lt;=36),6,IF(AND(MINUTE(U63)&gt;36,MINUTE(U63)&lt;=42),7,IF(AND(MINUTE(U63)&gt;42,MINUTE(U63)&lt;=48),8,IF(AND(MINUTE(U63)&gt;48,MINUTE(U63)&lt;=54),9,IF(AND(MINUTE(U63)&gt;54,MINUTE(U63)&lt;=60),10,0))))))))))</f>
        <v>8</v>
      </c>
      <c r="W63" s="163">
        <f>IF(OR(B63&gt;=$V$1,B63&lt;$V$2),F63*2,0)</f>
        <v>0</v>
      </c>
      <c r="X63" s="163" t="b">
        <f>IF(I63="Service",IF(I63="Service",IF(AND(F63&gt;0,F63&lt;=25),$W$1,0),0))</f>
        <v>0</v>
      </c>
      <c r="Y63" s="163" t="b">
        <f>IF(I63="Service",IF(I63="Service",IF(F63&gt;25,$W$2,0),0))</f>
        <v>0</v>
      </c>
      <c r="Z63" s="163" t="b">
        <f>IF(I63="Service",IF(I63="Service",IF(AND(F63&gt;0,F63&lt;=40),$W$2,0),0))</f>
        <v>0</v>
      </c>
      <c r="AA63" s="163" t="b">
        <f>IF(I63="Service",IF(I63="Service",IF(F63&gt;40,$W$3,0),0))</f>
        <v>0</v>
      </c>
      <c r="AB63" s="175" t="b">
        <f>IF(I63="Service",IF(AND(E63=1,F63=0),0,IF(AND(E63=1,F63&lt;=40),$Z$1,IF(AND(E63=1,F63&gt;40),$Z$2,IF(AND(E63=2,F63&lt;=40),$Z$1,IF(AND(E63=2,F63&gt;40),$Z$2,IF(AND(E63=3,F63&lt;=40),$Z$1,IF(AND(E63=3,F63&gt;40),$Z$2,IF(AND(E63=4,F63&lt;=40),$Z$1,IF(AND(E63=4,F63&gt;40),$Z$2,0))))))))))</f>
        <v>0</v>
      </c>
      <c r="AC63" s="176" t="b">
        <f>IF(I63="Service",IF(AND(E63=1,F63=0),0,IF(AND(E63=1,F63&lt;=40),$X$1,IF(AND(E63=1,F63&gt;40),$Y$1,IF(AND(E63=2,F63&lt;=40),$X$2,IF(AND(E63=2,F63&gt;40),$Y$2,IF(AND(E63=3,F63&lt;=40),$X$3,IF(AND(E63=3,F63&gt;40),$Y$3,IF(AND(E63=4,F63&lt;=40),$X$4,IF(AND(E63=4,F63&gt;40),$Y$4,0))))))))))</f>
        <v>0</v>
      </c>
      <c r="AD63" s="165"/>
      <c r="AE63" s="165"/>
      <c r="AF63" s="165"/>
    </row>
    <row r="64" ht="16.5" customHeight="1">
      <c r="A64" s="80">
        <v>44758</v>
      </c>
      <c r="B64" s="69">
        <v>0.375</v>
      </c>
      <c r="C64" s="69">
        <v>0.406944444444444</v>
      </c>
      <c r="D64" s="70">
        <v>0</v>
      </c>
      <c r="E64" s="70">
        <v>1</v>
      </c>
      <c r="F64" s="71">
        <f>IF(P64=12,V64,0)</f>
        <v>8</v>
      </c>
      <c r="G64" s="72" t="s">
        <v>5</v>
      </c>
      <c r="H64" s="72" t="s">
        <v>131</v>
      </c>
      <c r="I64" s="73" t="s">
        <v>33</v>
      </c>
      <c r="J64" s="74" t="s">
        <v>14</v>
      </c>
      <c r="K64" s="74" t="s">
        <v>14</v>
      </c>
      <c r="L64" s="74" t="s">
        <v>14</v>
      </c>
      <c r="M64" s="11">
        <v>145</v>
      </c>
      <c r="N64" s="240">
        <v>245</v>
      </c>
      <c r="O64" s="13" t="s">
        <v>2</v>
      </c>
      <c r="P64" s="13">
        <f>IF(A64="",0,COUNTA(B64:E64,G64:N64))</f>
        <v>12</v>
      </c>
      <c r="S64" s="161">
        <f>IF(OR(B64="",C64=""),0,IF(C64&gt;B64,C64-B64,IF(B64&gt;C64,24-(B64-C64))))</f>
        <v>0.0319444444444443</v>
      </c>
      <c r="T64" s="162">
        <f>IF(OR(B64="",C64=""),0,(HOUR(S64)*60)+MINUTE(S64)-D64)</f>
        <v>46</v>
      </c>
      <c r="U64" s="161">
        <f>TIME(0,T64,0)</f>
        <v>0.0319444444444444</v>
      </c>
      <c r="V64" s="162">
        <f>(HOUR(U64)*10)+IF(AND(MINUTE(U64)&gt;0,MINUTE(U64)&lt;=6),1,IF(AND(MINUTE(U64)&gt;6,MINUTE(U64)&lt;=12),2,IF(AND(MINUTE(U64)&gt;12,MINUTE(U64)&lt;=18),3,IF(AND(MINUTE(U64)&gt;18,MINUTE(U64)&lt;=24),4,IF(AND(MINUTE(U64)&gt;24,MINUTE(U64)&lt;=30),5,IF(AND(MINUTE(U64)&gt;30,MINUTE(U64)&lt;=36),6,IF(AND(MINUTE(U64)&gt;36,MINUTE(U64)&lt;=42),7,IF(AND(MINUTE(U64)&gt;42,MINUTE(U64)&lt;=48),8,IF(AND(MINUTE(U64)&gt;48,MINUTE(U64)&lt;=54),9,IF(AND(MINUTE(U64)&gt;54,MINUTE(U64)&lt;=60),10,0))))))))))</f>
        <v>8</v>
      </c>
      <c r="W64" s="163">
        <f>IF(OR(B64&gt;=$V$1,B64&lt;$V$2),F64*2,0)</f>
        <v>0</v>
      </c>
      <c r="X64" s="163">
        <f>IF(I64="Service",IF(I64="Service",IF(AND(F64&gt;0,F64&lt;=25),$W$1,0),0))</f>
        <v>59</v>
      </c>
      <c r="Y64" s="163">
        <f>IF(I64="Service",IF(I64="Service",IF(F64&gt;25,$W$2,0),0))</f>
        <v>0</v>
      </c>
      <c r="Z64" s="163">
        <f>IF(I64="Service",IF(I64="Service",IF(AND(F64&gt;0,F64&lt;=40),$W$2,0),0))</f>
        <v>94</v>
      </c>
      <c r="AA64" s="163">
        <f>IF(I64="Service",IF(I64="Service",IF(F64&gt;40,$W$3,0),0))</f>
        <v>0</v>
      </c>
      <c r="AB64" s="175">
        <f>IF(I64="Service",IF(AND(E64=1,F64=0),0,IF(AND(E64=1,F64&lt;=40),$Z$1,IF(AND(E64=1,F64&gt;40),$Z$2,IF(AND(E64=2,F64&lt;=40),$Z$1,IF(AND(E64=2,F64&gt;40),$Z$2,IF(AND(E64=3,F64&lt;=40),$Z$1,IF(AND(E64=3,F64&gt;40),$Z$2,IF(AND(E64=4,F64&lt;=40),$Z$1,IF(AND(E64=4,F64&gt;40),$Z$2,0))))))))))</f>
        <v>256</v>
      </c>
      <c r="AC64" s="176">
        <f>IF(I64="Service",IF(AND(E64=1,F64=0),0,IF(AND(E64=1,F64&lt;=40),$X$1,IF(AND(E64=1,F64&gt;40),$Y$1,IF(AND(E64=2,F64&lt;=40),$X$2,IF(AND(E64=2,F64&gt;40),$Y$2,IF(AND(E64=3,F64&lt;=40),$X$3,IF(AND(E64=3,F64&gt;40),$Y$3,IF(AND(E64=4,F64&lt;=40),$X$4,IF(AND(E64=4,F64&gt;40),$Y$4,0))))))))))</f>
        <v>245</v>
      </c>
      <c r="AD64" s="165"/>
      <c r="AE64" s="165"/>
      <c r="AF64" s="165"/>
    </row>
    <row r="65" ht="16.5" customHeight="1">
      <c r="A65" s="80">
        <v>44759</v>
      </c>
      <c r="B65" s="69">
        <v>0.375</v>
      </c>
      <c r="C65" s="69">
        <v>0.407638888888889</v>
      </c>
      <c r="D65" s="70">
        <v>0</v>
      </c>
      <c r="E65" s="70">
        <v>1</v>
      </c>
      <c r="F65" s="71">
        <f>IF(P65=12,V65,0)</f>
        <v>8</v>
      </c>
      <c r="G65" s="72" t="s">
        <v>5</v>
      </c>
      <c r="H65" s="72" t="s">
        <v>131</v>
      </c>
      <c r="I65" s="73" t="s">
        <v>35</v>
      </c>
      <c r="J65" s="74" t="s">
        <v>14</v>
      </c>
      <c r="K65" s="74" t="s">
        <v>14</v>
      </c>
      <c r="L65" s="74" t="s">
        <v>14</v>
      </c>
      <c r="M65" s="11">
        <v>146</v>
      </c>
      <c r="N65" s="240">
        <v>246</v>
      </c>
      <c r="O65" s="13" t="s">
        <v>2</v>
      </c>
      <c r="P65" s="13">
        <f>IF(A65="",0,COUNTA(B65:E65,G65:N65))</f>
        <v>12</v>
      </c>
      <c r="R65" s="174"/>
      <c r="S65" s="161">
        <f>IF(OR(B65="",C65=""),0,IF(C65&gt;B65,C65-B65,IF(B65&gt;C65,24-(B65-C65))))</f>
        <v>0.0326388888888888</v>
      </c>
      <c r="T65" s="162">
        <f>IF(OR(B65="",C65=""),0,(HOUR(S65)*60)+MINUTE(S65)-D65)</f>
        <v>47</v>
      </c>
      <c r="U65" s="161">
        <f>TIME(0,T65,0)</f>
        <v>0.0326388888888889</v>
      </c>
      <c r="V65" s="162">
        <f>(HOUR(U65)*10)+IF(AND(MINUTE(U65)&gt;0,MINUTE(U65)&lt;=6),1,IF(AND(MINUTE(U65)&gt;6,MINUTE(U65)&lt;=12),2,IF(AND(MINUTE(U65)&gt;12,MINUTE(U65)&lt;=18),3,IF(AND(MINUTE(U65)&gt;18,MINUTE(U65)&lt;=24),4,IF(AND(MINUTE(U65)&gt;24,MINUTE(U65)&lt;=30),5,IF(AND(MINUTE(U65)&gt;30,MINUTE(U65)&lt;=36),6,IF(AND(MINUTE(U65)&gt;36,MINUTE(U65)&lt;=42),7,IF(AND(MINUTE(U65)&gt;42,MINUTE(U65)&lt;=48),8,IF(AND(MINUTE(U65)&gt;48,MINUTE(U65)&lt;=54),9,IF(AND(MINUTE(U65)&gt;54,MINUTE(U65)&lt;=60),10,0))))))))))</f>
        <v>8</v>
      </c>
      <c r="W65" s="163">
        <f>IF(OR(B65&gt;=$V$1,B65&lt;$V$2),F65*2,0)</f>
        <v>0</v>
      </c>
      <c r="X65" s="163" t="b">
        <f>IF(I65="Service",IF(I65="Service",IF(AND(F65&gt;0,F65&lt;=25),$W$1,0),0))</f>
        <v>0</v>
      </c>
      <c r="Y65" s="163" t="b">
        <f>IF(I65="Service",IF(I65="Service",IF(F65&gt;25,$W$2,0),0))</f>
        <v>0</v>
      </c>
      <c r="Z65" s="163" t="b">
        <f>IF(I65="Service",IF(I65="Service",IF(AND(F65&gt;0,F65&lt;=40),$W$2,0),0))</f>
        <v>0</v>
      </c>
      <c r="AA65" s="163" t="b">
        <f>IF(I65="Service",IF(I65="Service",IF(F65&gt;40,$W$3,0),0))</f>
        <v>0</v>
      </c>
      <c r="AB65" s="175" t="b">
        <f>IF(I65="Service",IF(AND(E65=1,F65=0),0,IF(AND(E65=1,F65&lt;=40),$Z$1,IF(AND(E65=1,F65&gt;40),$Z$2,IF(AND(E65=2,F65&lt;=40),$Z$1,IF(AND(E65=2,F65&gt;40),$Z$2,IF(AND(E65=3,F65&lt;=40),$Z$1,IF(AND(E65=3,F65&gt;40),$Z$2,IF(AND(E65=4,F65&lt;=40),$Z$1,IF(AND(E65=4,F65&gt;40),$Z$2,0))))))))))</f>
        <v>0</v>
      </c>
      <c r="AC65" s="176" t="b">
        <f>IF(I65="Service",IF(AND(E65=1,F65=0),0,IF(AND(E65=1,F65&lt;=40),$X$1,IF(AND(E65=1,F65&gt;40),$Y$1,IF(AND(E65=2,F65&lt;=40),$X$2,IF(AND(E65=2,F65&gt;40),$Y$2,IF(AND(E65=3,F65&lt;=40),$X$3,IF(AND(E65=3,F65&gt;40),$Y$3,IF(AND(E65=4,F65&lt;=40),$X$4,IF(AND(E65=4,F65&gt;40),$Y$4,0))))))))))</f>
        <v>0</v>
      </c>
    </row>
    <row r="66" ht="16.5" customHeight="1">
      <c r="A66" s="80">
        <v>44760</v>
      </c>
      <c r="B66" s="69">
        <v>0.375</v>
      </c>
      <c r="C66" s="69">
        <v>0.408333333333333</v>
      </c>
      <c r="D66" s="70">
        <v>0</v>
      </c>
      <c r="E66" s="70">
        <v>1</v>
      </c>
      <c r="F66" s="71">
        <f>IF(P66=12,V66,0)</f>
        <v>8</v>
      </c>
      <c r="G66" s="72" t="s">
        <v>5</v>
      </c>
      <c r="H66" s="72" t="s">
        <v>131</v>
      </c>
      <c r="I66" s="73" t="s">
        <v>37</v>
      </c>
      <c r="J66" s="74" t="s">
        <v>14</v>
      </c>
      <c r="K66" s="74" t="s">
        <v>14</v>
      </c>
      <c r="L66" s="74" t="s">
        <v>14</v>
      </c>
      <c r="M66" s="11">
        <v>147</v>
      </c>
      <c r="N66" s="240">
        <v>247</v>
      </c>
      <c r="O66" s="13" t="s">
        <v>2</v>
      </c>
      <c r="P66" s="13">
        <f>IF(A66="",0,COUNTA(B66:E66,G66:N66))</f>
        <v>12</v>
      </c>
      <c r="S66" s="161">
        <f>IF(OR(B66="",C66=""),0,IF(C66&gt;B66,C66-B66,IF(B66&gt;C66,24-(B66-C66))))</f>
        <v>0.0333333333333332</v>
      </c>
      <c r="T66" s="162">
        <f>IF(OR(B66="",C66=""),0,(HOUR(S66)*60)+MINUTE(S66)-D66)</f>
        <v>48</v>
      </c>
      <c r="U66" s="161">
        <f>TIME(0,T66,0)</f>
        <v>0.0333333333333333</v>
      </c>
      <c r="V66" s="162">
        <f>(HOUR(U66)*10)+IF(AND(MINUTE(U66)&gt;0,MINUTE(U66)&lt;=6),1,IF(AND(MINUTE(U66)&gt;6,MINUTE(U66)&lt;=12),2,IF(AND(MINUTE(U66)&gt;12,MINUTE(U66)&lt;=18),3,IF(AND(MINUTE(U66)&gt;18,MINUTE(U66)&lt;=24),4,IF(AND(MINUTE(U66)&gt;24,MINUTE(U66)&lt;=30),5,IF(AND(MINUTE(U66)&gt;30,MINUTE(U66)&lt;=36),6,IF(AND(MINUTE(U66)&gt;36,MINUTE(U66)&lt;=42),7,IF(AND(MINUTE(U66)&gt;42,MINUTE(U66)&lt;=48),8,IF(AND(MINUTE(U66)&gt;48,MINUTE(U66)&lt;=54),9,IF(AND(MINUTE(U66)&gt;54,MINUTE(U66)&lt;=60),10,0))))))))))</f>
        <v>8</v>
      </c>
      <c r="W66" s="163">
        <f>IF(OR(B66&gt;=$V$1,B66&lt;$V$2),F66*2,0)</f>
        <v>0</v>
      </c>
      <c r="X66" s="163" t="b">
        <f>IF(I66="Service",IF(I66="Service",IF(AND(F66&gt;0,F66&lt;=25),$W$1,0),0))</f>
        <v>0</v>
      </c>
      <c r="Y66" s="163" t="b">
        <f>IF(I66="Service",IF(I66="Service",IF(F66&gt;25,$W$2,0),0))</f>
        <v>0</v>
      </c>
      <c r="Z66" s="163" t="b">
        <f>IF(I66="Service",IF(I66="Service",IF(AND(F66&gt;0,F66&lt;=40),$W$2,0),0))</f>
        <v>0</v>
      </c>
      <c r="AA66" s="163" t="b">
        <f>IF(I66="Service",IF(I66="Service",IF(F66&gt;40,$W$3,0),0))</f>
        <v>0</v>
      </c>
      <c r="AB66" s="175" t="b">
        <f>IF(I66="Service",IF(AND(E66=1,F66=0),0,IF(AND(E66=1,F66&lt;=40),$Z$1,IF(AND(E66=1,F66&gt;40),$Z$2,IF(AND(E66=2,F66&lt;=40),$Z$1,IF(AND(E66=2,F66&gt;40),$Z$2,IF(AND(E66=3,F66&lt;=40),$Z$1,IF(AND(E66=3,F66&gt;40),$Z$2,IF(AND(E66=4,F66&lt;=40),$Z$1,IF(AND(E66=4,F66&gt;40),$Z$2,0))))))))))</f>
        <v>0</v>
      </c>
      <c r="AC66" s="176" t="b">
        <f>IF(I66="Service",IF(AND(E66=1,F66=0),0,IF(AND(E66=1,F66&lt;=40),$X$1,IF(AND(E66=1,F66&gt;40),$Y$1,IF(AND(E66=2,F66&lt;=40),$X$2,IF(AND(E66=2,F66&gt;40),$Y$2,IF(AND(E66=3,F66&lt;=40),$X$3,IF(AND(E66=3,F66&gt;40),$Y$3,IF(AND(E66=4,F66&lt;=40),$X$4,IF(AND(E66=4,F66&gt;40),$Y$4,0))))))))))</f>
        <v>0</v>
      </c>
    </row>
    <row r="67" ht="16.5" customHeight="1">
      <c r="A67" s="80">
        <v>44761</v>
      </c>
      <c r="B67" s="69">
        <v>0.375</v>
      </c>
      <c r="C67" s="69">
        <v>0.409027777777778</v>
      </c>
      <c r="D67" s="70">
        <v>0</v>
      </c>
      <c r="E67" s="70">
        <v>1</v>
      </c>
      <c r="F67" s="71">
        <f>IF(P67=12,V67,0)</f>
        <v>9</v>
      </c>
      <c r="G67" s="72" t="s">
        <v>5</v>
      </c>
      <c r="H67" s="72" t="s">
        <v>131</v>
      </c>
      <c r="I67" s="73" t="s">
        <v>10</v>
      </c>
      <c r="J67" s="74" t="s">
        <v>14</v>
      </c>
      <c r="K67" s="74" t="s">
        <v>14</v>
      </c>
      <c r="L67" s="74" t="s">
        <v>14</v>
      </c>
      <c r="M67" s="11">
        <v>148</v>
      </c>
      <c r="N67" s="240">
        <v>248</v>
      </c>
      <c r="O67" s="13" t="s">
        <v>2</v>
      </c>
      <c r="P67" s="13">
        <f>IF(A67="",0,COUNTA(B67:E67,G67:N67))</f>
        <v>12</v>
      </c>
      <c r="S67" s="161">
        <f>IF(OR(B67="",C67=""),0,IF(C67&gt;B67,C67-B67,IF(B67&gt;C67,24-(B67-C67))))</f>
        <v>0.0340277777777777</v>
      </c>
      <c r="T67" s="162">
        <f>IF(OR(B67="",C67=""),0,(HOUR(S67)*60)+MINUTE(S67)-D67)</f>
        <v>49</v>
      </c>
      <c r="U67" s="161">
        <f>TIME(0,T67,0)</f>
        <v>0.0340277777777778</v>
      </c>
      <c r="V67" s="162">
        <f>(HOUR(U67)*10)+IF(AND(MINUTE(U67)&gt;0,MINUTE(U67)&lt;=6),1,IF(AND(MINUTE(U67)&gt;6,MINUTE(U67)&lt;=12),2,IF(AND(MINUTE(U67)&gt;12,MINUTE(U67)&lt;=18),3,IF(AND(MINUTE(U67)&gt;18,MINUTE(U67)&lt;=24),4,IF(AND(MINUTE(U67)&gt;24,MINUTE(U67)&lt;=30),5,IF(AND(MINUTE(U67)&gt;30,MINUTE(U67)&lt;=36),6,IF(AND(MINUTE(U67)&gt;36,MINUTE(U67)&lt;=42),7,IF(AND(MINUTE(U67)&gt;42,MINUTE(U67)&lt;=48),8,IF(AND(MINUTE(U67)&gt;48,MINUTE(U67)&lt;=54),9,IF(AND(MINUTE(U67)&gt;54,MINUTE(U67)&lt;=60),10,0))))))))))</f>
        <v>9</v>
      </c>
      <c r="W67" s="163">
        <f>IF(OR(B67&gt;=$V$1,B67&lt;$V$2),F67*2,0)</f>
        <v>0</v>
      </c>
      <c r="X67" s="163" t="b">
        <f>IF(I67="Service",IF(I67="Service",IF(AND(F67&gt;0,F67&lt;=25),$W$1,0),0))</f>
        <v>0</v>
      </c>
      <c r="Y67" s="163" t="b">
        <f>IF(I67="Service",IF(I67="Service",IF(F67&gt;25,$W$2,0),0))</f>
        <v>0</v>
      </c>
      <c r="Z67" s="163" t="b">
        <f>IF(I67="Service",IF(I67="Service",IF(AND(F67&gt;0,F67&lt;=40),$W$2,0),0))</f>
        <v>0</v>
      </c>
      <c r="AA67" s="163" t="b">
        <f>IF(I67="Service",IF(I67="Service",IF(F67&gt;40,$W$3,0),0))</f>
        <v>0</v>
      </c>
      <c r="AB67" s="175" t="b">
        <f>IF(I67="Service",IF(AND(E67=1,F67=0),0,IF(AND(E67=1,F67&lt;=40),$Z$1,IF(AND(E67=1,F67&gt;40),$Z$2,IF(AND(E67=2,F67&lt;=40),$Z$1,IF(AND(E67=2,F67&gt;40),$Z$2,IF(AND(E67=3,F67&lt;=40),$Z$1,IF(AND(E67=3,F67&gt;40),$Z$2,IF(AND(E67=4,F67&lt;=40),$Z$1,IF(AND(E67=4,F67&gt;40),$Z$2,0))))))))))</f>
        <v>0</v>
      </c>
      <c r="AC67" s="176" t="b">
        <f>IF(I67="Service",IF(AND(E67=1,F67=0),0,IF(AND(E67=1,F67&lt;=40),$X$1,IF(AND(E67=1,F67&gt;40),$Y$1,IF(AND(E67=2,F67&lt;=40),$X$2,IF(AND(E67=2,F67&gt;40),$Y$2,IF(AND(E67=3,F67&lt;=40),$X$3,IF(AND(E67=3,F67&gt;40),$Y$3,IF(AND(E67=4,F67&lt;=40),$X$4,IF(AND(E67=4,F67&gt;40),$Y$4,0))))))))))</f>
        <v>0</v>
      </c>
    </row>
    <row r="68" ht="16.5" customHeight="1">
      <c r="A68" s="80">
        <v>44762</v>
      </c>
      <c r="B68" s="69">
        <v>0.375</v>
      </c>
      <c r="C68" s="69">
        <v>0.409722222222222</v>
      </c>
      <c r="D68" s="70">
        <v>0</v>
      </c>
      <c r="E68" s="70">
        <v>1</v>
      </c>
      <c r="F68" s="71">
        <f>IF(P68=12,V68,0)</f>
        <v>9</v>
      </c>
      <c r="G68" s="72">
        <v>3</v>
      </c>
      <c r="H68" s="72" t="s">
        <v>131</v>
      </c>
      <c r="I68" s="73" t="s">
        <v>16</v>
      </c>
      <c r="J68" s="74" t="s">
        <v>14</v>
      </c>
      <c r="K68" s="74" t="s">
        <v>14</v>
      </c>
      <c r="L68" s="74" t="s">
        <v>14</v>
      </c>
      <c r="M68" s="11">
        <v>149</v>
      </c>
      <c r="N68" s="240">
        <v>249</v>
      </c>
      <c r="O68" s="13" t="s">
        <v>2</v>
      </c>
      <c r="P68" s="13">
        <f>IF(A68="",0,COUNTA(B68:E68,G68:N68))</f>
        <v>12</v>
      </c>
      <c r="S68" s="161">
        <f>IF(OR(B68="",C68=""),0,IF(C68&gt;B68,C68-B68,IF(B68&gt;C68,24-(B68-C68))))</f>
        <v>0.0347222222222221</v>
      </c>
      <c r="T68" s="162">
        <f>IF(OR(B68="",C68=""),0,(HOUR(S68)*60)+MINUTE(S68)-D68)</f>
        <v>50</v>
      </c>
      <c r="U68" s="161">
        <f>TIME(0,T68,0)</f>
        <v>0.0347222222222222</v>
      </c>
      <c r="V68" s="162">
        <f>(HOUR(U68)*10)+IF(AND(MINUTE(U68)&gt;0,MINUTE(U68)&lt;=6),1,IF(AND(MINUTE(U68)&gt;6,MINUTE(U68)&lt;=12),2,IF(AND(MINUTE(U68)&gt;12,MINUTE(U68)&lt;=18),3,IF(AND(MINUTE(U68)&gt;18,MINUTE(U68)&lt;=24),4,IF(AND(MINUTE(U68)&gt;24,MINUTE(U68)&lt;=30),5,IF(AND(MINUTE(U68)&gt;30,MINUTE(U68)&lt;=36),6,IF(AND(MINUTE(U68)&gt;36,MINUTE(U68)&lt;=42),7,IF(AND(MINUTE(U68)&gt;42,MINUTE(U68)&lt;=48),8,IF(AND(MINUTE(U68)&gt;48,MINUTE(U68)&lt;=54),9,IF(AND(MINUTE(U68)&gt;54,MINUTE(U68)&lt;=60),10,0))))))))))</f>
        <v>9</v>
      </c>
      <c r="W68" s="163">
        <f>IF(OR(B68&gt;=$V$1,B68&lt;$V$2),F68*2,0)</f>
        <v>0</v>
      </c>
      <c r="X68" s="163" t="b">
        <f>IF(I68="Service",IF(I68="Service",IF(AND(F68&gt;0,F68&lt;=25),$W$1,0),0))</f>
        <v>0</v>
      </c>
      <c r="Y68" s="163" t="b">
        <f>IF(I68="Service",IF(I68="Service",IF(F68&gt;25,$W$2,0),0))</f>
        <v>0</v>
      </c>
      <c r="Z68" s="163" t="b">
        <f>IF(I68="Service",IF(I68="Service",IF(AND(F68&gt;0,F68&lt;=40),$W$2,0),0))</f>
        <v>0</v>
      </c>
      <c r="AA68" s="163" t="b">
        <f>IF(I68="Service",IF(I68="Service",IF(F68&gt;40,$W$3,0),0))</f>
        <v>0</v>
      </c>
      <c r="AB68" s="175" t="b">
        <f>IF(I68="Service",IF(AND(E68=1,F68=0),0,IF(AND(E68=1,F68&lt;=40),$Z$1,IF(AND(E68=1,F68&gt;40),$Z$2,IF(AND(E68=2,F68&lt;=40),$Z$1,IF(AND(E68=2,F68&gt;40),$Z$2,IF(AND(E68=3,F68&lt;=40),$Z$1,IF(AND(E68=3,F68&gt;40),$Z$2,IF(AND(E68=4,F68&lt;=40),$Z$1,IF(AND(E68=4,F68&gt;40),$Z$2,0))))))))))</f>
        <v>0</v>
      </c>
      <c r="AC68" s="176" t="b">
        <f>IF(I68="Service",IF(AND(E68=1,F68=0),0,IF(AND(E68=1,F68&lt;=40),$X$1,IF(AND(E68=1,F68&gt;40),$Y$1,IF(AND(E68=2,F68&lt;=40),$X$2,IF(AND(E68=2,F68&gt;40),$Y$2,IF(AND(E68=3,F68&lt;=40),$X$3,IF(AND(E68=3,F68&gt;40),$Y$3,IF(AND(E68=4,F68&lt;=40),$X$4,IF(AND(E68=4,F68&gt;40),$Y$4,0))))))))))</f>
        <v>0</v>
      </c>
      <c r="AD68" s="165"/>
      <c r="AE68" s="165"/>
      <c r="AF68" s="165"/>
    </row>
    <row r="69" ht="44.25" customHeight="1">
      <c r="A69" s="82" t="s">
        <v>85</v>
      </c>
      <c r="B69" s="82"/>
      <c r="C69" s="82"/>
      <c r="D69" s="82"/>
      <c r="E69" s="82"/>
      <c r="F69" s="83">
        <f>IF(A8="On-The-Job Supports",SUM(F19:F68),0)</f>
        <v>234</v>
      </c>
      <c r="G69" s="84" t="s">
        <v>86</v>
      </c>
      <c r="H69" s="85" t="s">
        <v>87</v>
      </c>
      <c r="I69" s="85"/>
      <c r="J69" s="85"/>
      <c r="K69" s="86">
        <f>IF(M75="Yes",V70,0)</f>
        <v>0</v>
      </c>
      <c r="L69" s="87" t="s">
        <v>2</v>
      </c>
      <c r="M69" s="88"/>
      <c r="N69" s="185"/>
      <c r="Q69" s="90"/>
      <c r="R69" s="179"/>
      <c r="S69" s="180"/>
      <c r="T69" s="167"/>
      <c r="U69" s="181" t="s">
        <v>88</v>
      </c>
      <c r="V69" s="182">
        <f>SUM(F19:F68)</f>
        <v>234</v>
      </c>
      <c r="W69" s="165">
        <f>IF(A8=R5,SUM(W19:W68),0)</f>
        <v>0</v>
      </c>
      <c r="X69" s="165">
        <f>SUMIF($P$19:$P$68,12,X19:X68)</f>
        <v>354</v>
      </c>
      <c r="Y69" s="165">
        <f>SUMIF($P$19:$P$68,12,Y19:Y68)</f>
        <v>0</v>
      </c>
      <c r="Z69" s="165">
        <f>SUMIF($P$19:$P$68,12,Z19:Z68)</f>
        <v>564</v>
      </c>
      <c r="AA69" s="165">
        <f>SUMIF($P$19:$P$68,12,AA19:AA68)</f>
        <v>0</v>
      </c>
      <c r="AB69" s="165">
        <f>SUMIF($P$19:$P$68,12,AB19:AB68)</f>
        <v>1536</v>
      </c>
      <c r="AC69" s="165">
        <f>SUMIF($P$19:$P$68,12,AC19:AC68)</f>
        <v>1470</v>
      </c>
      <c r="AD69" s="165"/>
      <c r="AE69" s="165"/>
      <c r="AF69" s="165"/>
    </row>
    <row r="70" ht="15.75" customHeight="1">
      <c r="A70" s="95" t="s">
        <v>89</v>
      </c>
      <c r="B70" s="96"/>
      <c r="C70" s="96"/>
      <c r="D70" s="96"/>
      <c r="E70" s="96"/>
      <c r="F70" s="96"/>
      <c r="G70" s="97"/>
      <c r="H70" s="96"/>
      <c r="I70" s="96"/>
      <c r="J70" s="96"/>
      <c r="K70" s="96"/>
      <c r="L70" s="97"/>
      <c r="M70" s="98"/>
      <c r="U70" s="161" t="s">
        <v>90</v>
      </c>
      <c r="V70" s="183">
        <f>IF(OR(A8=R2,A8=R3,A8=R6),SUMIF(I19:I68,"Service",F19:F68),0)</f>
        <v>0</v>
      </c>
      <c r="X70" s="165"/>
      <c r="Y70" s="165">
        <f>SUM(X69:Y69)</f>
        <v>354</v>
      </c>
      <c r="Z70" s="165"/>
      <c r="AA70" s="165">
        <f>SUM(Z69:AA69)</f>
        <v>564</v>
      </c>
      <c r="AB70" s="165"/>
      <c r="AC70" s="165"/>
      <c r="AD70" s="165"/>
      <c r="AE70" s="165"/>
      <c r="AF70" s="165"/>
      <c r="AG70" s="19"/>
      <c r="AH70" s="19"/>
    </row>
    <row r="71">
      <c r="A71" s="99" t="s">
        <v>91</v>
      </c>
      <c r="B71" s="99"/>
      <c r="C71" s="99"/>
      <c r="D71" s="99"/>
      <c r="E71" s="99"/>
      <c r="F71" s="99"/>
      <c r="G71" s="99"/>
      <c r="H71" s="99"/>
      <c r="I71" s="99"/>
      <c r="J71" s="99"/>
      <c r="K71" s="99"/>
      <c r="L71" s="99"/>
      <c r="M71" s="11" t="s">
        <v>174</v>
      </c>
      <c r="N71" s="100" t="s">
        <v>2</v>
      </c>
      <c r="X71" s="165"/>
      <c r="Y71" s="165"/>
      <c r="Z71" s="165"/>
      <c r="AA71" s="165"/>
      <c r="AB71" s="165"/>
      <c r="AC71" s="165"/>
      <c r="AD71" s="165"/>
      <c r="AE71" s="165"/>
      <c r="AF71" s="165"/>
      <c r="AG71" s="19"/>
      <c r="AH71" s="19"/>
      <c r="AK71" s="206"/>
      <c r="AV71" s="101"/>
      <c r="AW71" s="101"/>
      <c r="AX71" s="101"/>
      <c r="AY71" s="101"/>
      <c r="AZ71" s="101"/>
      <c r="BA71" s="101"/>
    </row>
    <row r="72" ht="26.25" customHeight="1">
      <c r="A72" s="9" t="s">
        <v>92</v>
      </c>
      <c r="B72" s="9"/>
      <c r="C72" s="9"/>
      <c r="D72" s="9"/>
      <c r="E72" s="9"/>
      <c r="F72" s="9"/>
      <c r="G72" s="9"/>
      <c r="H72" s="9"/>
      <c r="I72" s="9"/>
      <c r="J72" s="9"/>
      <c r="K72" s="9"/>
      <c r="L72" s="9"/>
      <c r="M72" s="11" t="s">
        <v>175</v>
      </c>
      <c r="N72" s="100" t="s">
        <v>2</v>
      </c>
      <c r="U72" s="161" t="s">
        <v>93</v>
      </c>
      <c r="X72" s="165"/>
      <c r="Y72" s="165"/>
      <c r="Z72" s="165"/>
      <c r="AA72" s="165"/>
      <c r="AB72" s="165"/>
      <c r="AC72" s="165"/>
      <c r="AD72" s="165"/>
      <c r="AE72" s="165"/>
      <c r="AF72" s="165"/>
      <c r="AG72" s="19"/>
      <c r="AH72" s="19"/>
      <c r="AK72" s="206"/>
      <c r="BB72" s="101"/>
      <c r="BC72" s="101"/>
      <c r="BD72" s="101"/>
      <c r="BE72" s="101"/>
      <c r="BF72" s="101"/>
      <c r="BG72" s="101"/>
      <c r="BH72" s="101"/>
      <c r="BI72" s="103"/>
      <c r="BJ72" s="103"/>
      <c r="BK72" s="103"/>
      <c r="BL72" s="103"/>
    </row>
    <row r="73">
      <c r="A73" s="9" t="s">
        <v>94</v>
      </c>
      <c r="B73" s="9"/>
      <c r="C73" s="9"/>
      <c r="D73" s="9"/>
      <c r="E73" s="9"/>
      <c r="F73" s="9"/>
      <c r="G73" s="9"/>
      <c r="H73" s="9"/>
      <c r="I73" s="9"/>
      <c r="J73" s="9"/>
      <c r="K73" s="9"/>
      <c r="L73" s="9"/>
      <c r="M73" s="11" t="s">
        <v>176</v>
      </c>
      <c r="N73" s="100" t="s">
        <v>2</v>
      </c>
      <c r="X73" s="165"/>
      <c r="Y73" s="165"/>
      <c r="Z73" s="165"/>
      <c r="AA73" s="165"/>
      <c r="AB73" s="165"/>
      <c r="AC73" s="165"/>
      <c r="AD73" s="165"/>
      <c r="AE73" s="165"/>
      <c r="AF73" s="165"/>
      <c r="AG73" s="19"/>
      <c r="AH73" s="19"/>
      <c r="AK73" s="206"/>
      <c r="BB73" s="101"/>
      <c r="BC73" s="101"/>
      <c r="BD73" s="101"/>
      <c r="BE73" s="101"/>
      <c r="BF73" s="101"/>
      <c r="BG73" s="101"/>
      <c r="BH73" s="101"/>
      <c r="BI73" s="103"/>
      <c r="BJ73" s="103"/>
      <c r="BK73" s="103"/>
      <c r="BL73" s="103"/>
    </row>
    <row r="74" s="101" customFormat="1">
      <c r="A74" s="104" t="s">
        <v>89</v>
      </c>
      <c r="B74" s="51"/>
      <c r="C74" s="51"/>
      <c r="D74" s="51"/>
      <c r="E74" s="51"/>
      <c r="F74" s="51"/>
      <c r="G74" s="51"/>
      <c r="H74" s="51"/>
      <c r="I74" s="51"/>
      <c r="J74" s="51"/>
      <c r="K74" s="51"/>
      <c r="L74" s="51"/>
      <c r="M74" s="51"/>
      <c r="N74" s="105"/>
      <c r="O74" s="13"/>
      <c r="P74" s="13"/>
      <c r="Q74" s="15"/>
      <c r="R74" s="158"/>
      <c r="S74" s="161"/>
      <c r="T74" s="158"/>
      <c r="U74" s="161"/>
      <c r="V74" s="162"/>
      <c r="W74" s="167"/>
      <c r="X74" s="165"/>
      <c r="Y74" s="165"/>
      <c r="Z74" s="165"/>
      <c r="AA74" s="165"/>
      <c r="AB74" s="165"/>
      <c r="AC74" s="165"/>
      <c r="AD74" s="165"/>
      <c r="AE74" s="165"/>
      <c r="AF74" s="165"/>
      <c r="AG74" s="19"/>
      <c r="AH74" s="165"/>
      <c r="AI74" s="167"/>
      <c r="AJ74" s="167"/>
      <c r="AK74" s="235"/>
      <c r="AV74" s="1"/>
      <c r="AW74" s="1"/>
      <c r="AX74" s="1"/>
      <c r="AY74" s="1"/>
      <c r="AZ74" s="1"/>
      <c r="BA74" s="1"/>
      <c r="BB74" s="1"/>
      <c r="BC74" s="1"/>
      <c r="BD74" s="1"/>
      <c r="BE74" s="1"/>
      <c r="BF74" s="1"/>
      <c r="BG74" s="1"/>
      <c r="BH74" s="1"/>
      <c r="BI74" s="1"/>
      <c r="BJ74" s="1"/>
      <c r="BK74" s="1"/>
      <c r="BL74" s="1"/>
    </row>
    <row r="75" s="106" customFormat="1" ht="44.1" customHeight="1">
      <c r="A75" s="56" t="s">
        <v>177</v>
      </c>
      <c r="B75" s="33"/>
      <c r="C75" s="33"/>
      <c r="D75" s="33"/>
      <c r="E75" s="33"/>
      <c r="F75" s="33"/>
      <c r="G75" s="33"/>
      <c r="H75" s="33"/>
      <c r="I75" s="33"/>
      <c r="J75" s="33"/>
      <c r="K75" s="33"/>
      <c r="L75" s="33"/>
      <c r="M75" s="107" t="s">
        <v>30</v>
      </c>
      <c r="N75" s="108" t="s">
        <v>2</v>
      </c>
      <c r="O75" s="13"/>
      <c r="P75" s="13"/>
      <c r="Q75" s="15"/>
      <c r="R75" s="158"/>
      <c r="S75" s="161"/>
      <c r="T75" s="158"/>
      <c r="U75" s="161"/>
      <c r="V75" s="162"/>
      <c r="W75" s="167"/>
      <c r="X75" s="165"/>
      <c r="Y75" s="165"/>
      <c r="Z75" s="165"/>
      <c r="AA75" s="165"/>
      <c r="AB75" s="165"/>
      <c r="AC75" s="165"/>
      <c r="AD75" s="165"/>
      <c r="AE75" s="165"/>
      <c r="AF75" s="165"/>
      <c r="AG75" s="19"/>
      <c r="AH75" s="19"/>
      <c r="AI75" s="14"/>
      <c r="AJ75" s="14"/>
      <c r="AK75" s="8"/>
      <c r="AL75" s="1"/>
      <c r="AM75" s="1"/>
      <c r="AN75" s="1"/>
      <c r="AO75" s="1"/>
      <c r="AP75" s="1"/>
      <c r="AQ75" s="1"/>
      <c r="AR75" s="1"/>
      <c r="AS75" s="1"/>
      <c r="AT75" s="1"/>
      <c r="AU75" s="1"/>
      <c r="AV75" s="110"/>
      <c r="AW75" s="111"/>
      <c r="AX75" s="111"/>
      <c r="AY75" s="111"/>
      <c r="AZ75" s="111"/>
      <c r="BA75" s="111"/>
      <c r="BI75" s="114"/>
      <c r="BJ75" s="114"/>
      <c r="BK75" s="114"/>
      <c r="BL75" s="114"/>
    </row>
    <row r="76" ht="15.75" customHeight="1">
      <c r="A76" s="115" t="s">
        <v>89</v>
      </c>
      <c r="B76" s="116"/>
      <c r="C76" s="116"/>
      <c r="D76" s="116"/>
      <c r="E76" s="116"/>
      <c r="F76" s="116"/>
      <c r="G76" s="116"/>
      <c r="H76" s="116"/>
      <c r="I76" s="116"/>
      <c r="J76" s="116"/>
      <c r="K76" s="116"/>
      <c r="L76" s="116"/>
      <c r="M76" s="117"/>
      <c r="N76" s="118"/>
      <c r="X76" s="165"/>
      <c r="Y76" s="165"/>
      <c r="Z76" s="165"/>
      <c r="AA76" s="165"/>
      <c r="AB76" s="165"/>
      <c r="AC76" s="165"/>
      <c r="AD76" s="165"/>
      <c r="AE76" s="165"/>
      <c r="AF76" s="165"/>
      <c r="AG76" s="19"/>
      <c r="AH76" s="19"/>
      <c r="AK76" s="206"/>
      <c r="AV76" s="110"/>
      <c r="AW76" s="110"/>
      <c r="AX76" s="110"/>
      <c r="AY76" s="110"/>
      <c r="AZ76" s="110"/>
      <c r="BA76" s="110"/>
      <c r="BI76" s="54"/>
      <c r="BJ76" s="54"/>
      <c r="BK76" s="54"/>
      <c r="BL76" s="54"/>
    </row>
    <row r="77" ht="30.75" customHeight="1">
      <c r="A77" s="122" t="s">
        <v>178</v>
      </c>
      <c r="B77" s="123"/>
      <c r="C77" s="123"/>
      <c r="D77" s="123"/>
      <c r="E77" s="123"/>
      <c r="F77" s="123"/>
      <c r="G77" s="123"/>
      <c r="H77" s="123"/>
      <c r="I77" s="123"/>
      <c r="J77" s="123"/>
      <c r="K77" s="123"/>
      <c r="L77" s="123"/>
      <c r="M77" s="124"/>
      <c r="N77" s="100"/>
      <c r="X77" s="165"/>
      <c r="Y77" s="165"/>
      <c r="Z77" s="165"/>
      <c r="AA77" s="165"/>
      <c r="AB77" s="165"/>
      <c r="AC77" s="165"/>
      <c r="AD77" s="165"/>
      <c r="AE77" s="165"/>
      <c r="AF77" s="165"/>
      <c r="AG77" s="19"/>
      <c r="AH77" s="19"/>
      <c r="AK77" s="206"/>
      <c r="AV77" s="110"/>
      <c r="AW77" s="110"/>
      <c r="AX77" s="110"/>
      <c r="AY77" s="110"/>
      <c r="AZ77" s="110"/>
      <c r="BA77" s="110"/>
      <c r="BI77" s="54"/>
      <c r="BJ77" s="54"/>
      <c r="BK77" s="54"/>
      <c r="BL77" s="54"/>
    </row>
    <row r="78" s="1" customFormat="1">
      <c r="A78" s="125" t="s">
        <v>89</v>
      </c>
      <c r="B78" s="51"/>
      <c r="C78" s="51"/>
      <c r="D78" s="51"/>
      <c r="E78" s="51"/>
      <c r="F78" s="51"/>
      <c r="G78" s="51"/>
      <c r="H78" s="51"/>
      <c r="I78" s="51"/>
      <c r="J78" s="51"/>
      <c r="K78" s="51"/>
      <c r="L78" s="51"/>
      <c r="M78" s="51"/>
      <c r="N78" s="118"/>
      <c r="O78" s="13"/>
      <c r="P78" s="13"/>
      <c r="Q78" s="15"/>
      <c r="R78" s="158"/>
      <c r="S78" s="161"/>
      <c r="T78" s="158"/>
      <c r="U78" s="161"/>
      <c r="V78" s="162"/>
      <c r="W78" s="167"/>
      <c r="X78" s="167"/>
      <c r="Y78" s="167"/>
      <c r="Z78" s="167"/>
      <c r="AA78" s="167"/>
      <c r="AB78" s="167"/>
      <c r="AC78" s="167"/>
      <c r="AD78" s="167"/>
      <c r="AE78" s="167"/>
      <c r="AF78" s="167"/>
      <c r="AG78" s="14"/>
      <c r="AH78" s="14"/>
      <c r="AI78" s="14"/>
      <c r="AJ78" s="14"/>
      <c r="AK78" s="8"/>
      <c r="AV78" s="110"/>
      <c r="AW78" s="110"/>
      <c r="AX78" s="110"/>
      <c r="AY78" s="110"/>
      <c r="AZ78" s="110"/>
      <c r="BA78" s="110"/>
      <c r="BB78" s="110"/>
      <c r="BC78" s="110"/>
      <c r="BD78" s="110"/>
      <c r="BE78" s="110"/>
      <c r="BF78" s="110"/>
      <c r="BG78" s="110"/>
      <c r="BH78" s="110"/>
      <c r="BI78" s="110"/>
      <c r="BJ78" s="110"/>
      <c r="BK78" s="110"/>
      <c r="BL78" s="110"/>
    </row>
    <row r="79" s="126" customFormat="1" ht="102.75" customHeight="1">
      <c r="A79" s="127" t="s">
        <v>179</v>
      </c>
      <c r="B79" s="128"/>
      <c r="C79" s="128"/>
      <c r="D79" s="128"/>
      <c r="E79" s="128"/>
      <c r="F79" s="128"/>
      <c r="G79" s="128"/>
      <c r="H79" s="128"/>
      <c r="I79" s="128"/>
      <c r="J79" s="128"/>
      <c r="K79" s="128"/>
      <c r="L79" s="128"/>
      <c r="M79" s="129" t="s">
        <v>180</v>
      </c>
      <c r="N79" s="130" t="s">
        <v>2</v>
      </c>
      <c r="O79" s="15"/>
      <c r="P79" s="15"/>
      <c r="Q79" s="15"/>
      <c r="R79" s="189"/>
      <c r="S79" s="190"/>
      <c r="T79" s="189"/>
      <c r="U79" s="191"/>
      <c r="V79" s="192"/>
      <c r="W79" s="192"/>
      <c r="X79" s="192"/>
      <c r="Y79" s="192"/>
      <c r="Z79" s="192"/>
      <c r="AA79" s="192"/>
      <c r="AB79" s="192"/>
      <c r="AC79" s="192"/>
      <c r="AD79" s="192"/>
      <c r="AE79" s="192"/>
      <c r="AF79" s="192"/>
      <c r="AG79" s="109"/>
      <c r="AH79" s="109"/>
      <c r="AI79" s="109"/>
      <c r="AJ79" s="109"/>
      <c r="AK79" s="120"/>
      <c r="AL79" s="110"/>
      <c r="AM79" s="110"/>
      <c r="AN79" s="110"/>
      <c r="AO79" s="110"/>
      <c r="AP79" s="110"/>
      <c r="AQ79" s="110"/>
      <c r="AR79" s="110"/>
      <c r="AS79" s="110"/>
      <c r="AT79" s="110"/>
      <c r="AU79" s="110"/>
      <c r="AV79" s="1"/>
      <c r="AW79" s="88"/>
      <c r="AX79" s="88"/>
      <c r="AY79" s="88"/>
      <c r="AZ79" s="88"/>
      <c r="BA79" s="88"/>
    </row>
    <row r="80" s="110" customFormat="1" ht="128.25" customHeight="1">
      <c r="A80" s="135" t="s">
        <v>99</v>
      </c>
      <c r="B80" s="136"/>
      <c r="C80" s="136"/>
      <c r="D80" s="136"/>
      <c r="E80" s="136"/>
      <c r="F80" s="136"/>
      <c r="G80" s="136"/>
      <c r="H80" s="136"/>
      <c r="I80" s="136"/>
      <c r="J80" s="136"/>
      <c r="K80" s="136"/>
      <c r="L80" s="136"/>
      <c r="M80" s="137" t="s">
        <v>181</v>
      </c>
      <c r="N80" s="138" t="s">
        <v>2</v>
      </c>
      <c r="O80" s="15"/>
      <c r="P80" s="15"/>
      <c r="Q80" s="15"/>
      <c r="R80" s="189"/>
      <c r="S80" s="190"/>
      <c r="T80" s="189"/>
      <c r="U80" s="191"/>
      <c r="V80" s="192"/>
      <c r="W80" s="192"/>
      <c r="X80" s="192"/>
      <c r="Y80" s="192"/>
      <c r="Z80" s="192"/>
      <c r="AA80" s="192"/>
      <c r="AB80" s="192"/>
      <c r="AC80" s="192"/>
      <c r="AD80" s="192"/>
      <c r="AE80" s="192"/>
      <c r="AF80" s="192"/>
      <c r="AG80" s="109"/>
      <c r="AH80" s="109"/>
      <c r="AI80" s="109"/>
      <c r="AJ80" s="109"/>
      <c r="AK80" s="120"/>
      <c r="AV80" s="1"/>
      <c r="AW80" s="1"/>
      <c r="AX80" s="1"/>
      <c r="AY80" s="1"/>
      <c r="AZ80" s="1"/>
      <c r="BA80" s="1"/>
      <c r="BB80" s="1"/>
      <c r="BC80" s="1"/>
      <c r="BD80" s="1"/>
      <c r="BE80" s="1"/>
      <c r="BF80" s="1"/>
      <c r="BG80" s="1"/>
      <c r="BH80" s="1"/>
      <c r="BI80" s="1"/>
      <c r="BJ80" s="1"/>
      <c r="BK80" s="1"/>
      <c r="BL80" s="1"/>
    </row>
    <row r="81">
      <c r="A81" s="88"/>
      <c r="B81" s="88"/>
      <c r="C81" s="88"/>
      <c r="D81" s="88"/>
      <c r="E81" s="88"/>
      <c r="F81" s="88"/>
      <c r="G81" s="88"/>
      <c r="H81" s="88"/>
      <c r="I81" s="88"/>
      <c r="J81" s="88"/>
      <c r="K81" s="139"/>
      <c r="L81" s="88"/>
      <c r="M81" s="88"/>
    </row>
    <row r="82">
      <c r="K82" s="140"/>
    </row>
    <row r="83">
      <c r="K83" s="140"/>
    </row>
  </sheetData>
  <sheetProtection algorithmName="SHA-512" hashValue="sU71U8kN9M8forfWWcTufP8NNu+akKkOg5C3/5BVC4d5MtVePhdTBSFH2JahpcHHPXKuQXpikFtVaZ6h5QJ6pQ==" saltValue="zRY+TYG5qfFBg23uIrV6dg==" spinCount="100000" sheet="1" objects="1" scenarios="1" formatCells="0" formatColumns="0" formatRows="0"/>
  <protectedRanges>
    <protectedRange sqref="M75" name="VTS"/>
    <protectedRange sqref="M71:M73" name="Summary"/>
    <protectedRange sqref="A19:E68 G19:N68" name="Report"/>
    <protectedRange sqref="M15:M17" name="Initial"/>
    <protectedRange sqref="M1:M7 A8 L11:L12" name="Invoice"/>
  </protectedRanges>
  <mergeCells count="30">
    <mergeCell ref="A12:K12"/>
    <mergeCell ref="A1:L1"/>
    <mergeCell ref="A2:L2"/>
    <mergeCell ref="A3:L3"/>
    <mergeCell ref="A4:L4"/>
    <mergeCell ref="A5:L5"/>
    <mergeCell ref="A6:L6"/>
    <mergeCell ref="A7:L7"/>
    <mergeCell ref="A8:L8"/>
    <mergeCell ref="A9:L9"/>
    <mergeCell ref="A10:L10"/>
    <mergeCell ref="A11:K11"/>
    <mergeCell ref="A75:L75"/>
    <mergeCell ref="A13:L13"/>
    <mergeCell ref="A14:M14"/>
    <mergeCell ref="A15:L15"/>
    <mergeCell ref="A16:L16"/>
    <mergeCell ref="A17:L17"/>
    <mergeCell ref="A69:E69"/>
    <mergeCell ref="H69:J69"/>
    <mergeCell ref="A70:M70"/>
    <mergeCell ref="A71:L71"/>
    <mergeCell ref="A72:L72"/>
    <mergeCell ref="A73:L73"/>
    <mergeCell ref="A74:M74"/>
    <mergeCell ref="A76:M76"/>
    <mergeCell ref="A77:M77"/>
    <mergeCell ref="A78:M78"/>
    <mergeCell ref="A79:L79"/>
    <mergeCell ref="A80:L80"/>
  </mergeCells>
  <dataValidations count="715" xWindow="1490" yWindow="821">
    <dataValidation allowBlank="1" showInputMessage="1" showErrorMessage="1" prompt="Non-Editable" sqref="M9"/>
    <dataValidation type="whole" allowBlank="1" showInputMessage="1" showErrorMessage="1" error="Non-Editable: Calculation" promptTitle="Entry 50: UOS" prompt="Non-Editable: Calculation" sqref="F68">
      <formula1>0</formula1>
      <formula2>100000</formula2>
    </dataValidation>
    <dataValidation type="whole" allowBlank="1" showInputMessage="1" showErrorMessage="1" error="Non-Editable: Calculation" promptTitle="Entry 49: UOS" prompt="Non-Editable: Calculation" sqref="F67">
      <formula1>0</formula1>
      <formula2>100000</formula2>
    </dataValidation>
    <dataValidation type="whole" allowBlank="1" showInputMessage="1" showErrorMessage="1" error="Non-Editable: Calculation" promptTitle="Entry 48: UOS" prompt="Non-Editable: Calculation" sqref="F66">
      <formula1>0</formula1>
      <formula2>100000</formula2>
    </dataValidation>
    <dataValidation type="whole" allowBlank="1" showInputMessage="1" showErrorMessage="1" error="Non-Editable: Calculation" promptTitle="Entry 47: UOS" prompt="Non-Editable: Calculation" sqref="F65">
      <formula1>0</formula1>
      <formula2>100000</formula2>
    </dataValidation>
    <dataValidation type="whole" allowBlank="1" showInputMessage="1" showErrorMessage="1" error="Non-Editable: Calculation" promptTitle="Entry 46: UOS" prompt="Non-Editable: Calculation" sqref="F64">
      <formula1>0</formula1>
      <formula2>100000</formula2>
    </dataValidation>
    <dataValidation type="whole" allowBlank="1" showInputMessage="1" showErrorMessage="1" error="Non-Editable: Calculation" promptTitle="Entry 45: UOS" prompt="Non-Editable: Calculation" sqref="F63">
      <formula1>0</formula1>
      <formula2>100000</formula2>
    </dataValidation>
    <dataValidation type="whole" allowBlank="1" showInputMessage="1" showErrorMessage="1" error="Non-Editable: Calculation" promptTitle="Entry 44: UOS" prompt="Non-Editable: Calculation" sqref="F62">
      <formula1>0</formula1>
      <formula2>100000</formula2>
    </dataValidation>
    <dataValidation type="whole" allowBlank="1" showInputMessage="1" showErrorMessage="1" error="Non-Editable: Calculation" promptTitle="Entry 43: UOS" prompt="Non-Editable: Calculation" sqref="F61">
      <formula1>0</formula1>
      <formula2>100000</formula2>
    </dataValidation>
    <dataValidation type="whole" allowBlank="1" showInputMessage="1" showErrorMessage="1" error="Non-Editable: Calculation" promptTitle="Entry 42: UOS" prompt="Non-Editable: Calculation" sqref="F60">
      <formula1>0</formula1>
      <formula2>100000</formula2>
    </dataValidation>
    <dataValidation type="whole" allowBlank="1" showInputMessage="1" showErrorMessage="1" error="Non-Editable: Calculation" promptTitle="Entry 41: UOS" prompt="Non-Editable: Calculation" sqref="F59">
      <formula1>0</formula1>
      <formula2>100000</formula2>
    </dataValidation>
    <dataValidation type="whole" allowBlank="1" showInputMessage="1" showErrorMessage="1" error="Non-Editable: Calculation" promptTitle="Entry 40: UOS" prompt="Non-Editable: Calculation" sqref="F58">
      <formula1>0</formula1>
      <formula2>100000</formula2>
    </dataValidation>
    <dataValidation type="whole" allowBlank="1" showInputMessage="1" showErrorMessage="1" error="Non-Editable: Calculation" promptTitle="Entry 39: UOS" prompt="Non-Editable: Calculation" sqref="F57">
      <formula1>0</formula1>
      <formula2>100000</formula2>
    </dataValidation>
    <dataValidation type="whole" allowBlank="1" showInputMessage="1" showErrorMessage="1" error="Non-Editable: Calculation" promptTitle="Entry 38: UOS" prompt="Non-Editable: Calculation" sqref="F56">
      <formula1>0</formula1>
      <formula2>100000</formula2>
    </dataValidation>
    <dataValidation type="whole" allowBlank="1" showInputMessage="1" showErrorMessage="1" error="Non-Editable: Calculation" promptTitle="Entry 37: UOS" prompt="Non-Editable: Calculation" sqref="F55">
      <formula1>0</formula1>
      <formula2>100000</formula2>
    </dataValidation>
    <dataValidation type="whole" allowBlank="1" showInputMessage="1" showErrorMessage="1" error="Non-Editable: Calculation" promptTitle="Entry 36: UOS" prompt="Non-Editable: Calculation" sqref="F54">
      <formula1>0</formula1>
      <formula2>100000</formula2>
    </dataValidation>
    <dataValidation type="whole" allowBlank="1" showInputMessage="1" showErrorMessage="1" error="Non-Editable: Calculation" promptTitle="Entry 35: UOS" prompt="Non-Editable: Calculation" sqref="F53">
      <formula1>0</formula1>
      <formula2>100000</formula2>
    </dataValidation>
    <dataValidation type="whole" allowBlank="1" showInputMessage="1" showErrorMessage="1" error="Non-Editable: Calculation" promptTitle="Entry 34: UOS" prompt="Non-Editable: Calculation" sqref="F52">
      <formula1>0</formula1>
      <formula2>100000</formula2>
    </dataValidation>
    <dataValidation type="whole" allowBlank="1" showInputMessage="1" showErrorMessage="1" error="Non-Editable: Calculation" promptTitle="Entry 33: UOS" prompt="Non-Editable: Calculation" sqref="F51">
      <formula1>0</formula1>
      <formula2>100000</formula2>
    </dataValidation>
    <dataValidation type="whole" allowBlank="1" showInputMessage="1" showErrorMessage="1" error="Non-Editable: Calculation" promptTitle="Entry 32: UOS" prompt="Non-Editable: Calculation" sqref="F50">
      <formula1>0</formula1>
      <formula2>100000</formula2>
    </dataValidation>
    <dataValidation type="whole" allowBlank="1" showInputMessage="1" showErrorMessage="1" error="Non-Editable: Calculation" promptTitle="Entry 31: UOS" prompt="Non-Editable: Calculation" sqref="F49">
      <formula1>0</formula1>
      <formula2>100000</formula2>
    </dataValidation>
    <dataValidation type="whole" allowBlank="1" showInputMessage="1" showErrorMessage="1" error="Non-Editable: Calculation" promptTitle="Entry 30: UOS" prompt="Non-Editable: Calculation" sqref="F48">
      <formula1>0</formula1>
      <formula2>100000</formula2>
    </dataValidation>
    <dataValidation type="whole" allowBlank="1" showInputMessage="1" showErrorMessage="1" error="Non-Editable: Calculation" promptTitle="Entry 29: UOS" prompt="Non-Editable: Calculation" sqref="F47">
      <formula1>0</formula1>
      <formula2>100000</formula2>
    </dataValidation>
    <dataValidation type="whole" allowBlank="1" showInputMessage="1" showErrorMessage="1" error="Non-Editable: Calculation" promptTitle="Entry 28: UOS" prompt="Non-Editable: Calculation" sqref="F46">
      <formula1>0</formula1>
      <formula2>100000</formula2>
    </dataValidation>
    <dataValidation type="whole" allowBlank="1" showInputMessage="1" showErrorMessage="1" error="Non-Editable: Calculation" promptTitle="Entry 27: UOS" prompt="Non-Editable: Calculation" sqref="F45">
      <formula1>0</formula1>
      <formula2>100000</formula2>
    </dataValidation>
    <dataValidation type="whole" allowBlank="1" showInputMessage="1" showErrorMessage="1" error="Non-Editable: Calculation" promptTitle="Entry 26: UOS" prompt="Non-Editable: Calculation" sqref="F44">
      <formula1>0</formula1>
      <formula2>100000</formula2>
    </dataValidation>
    <dataValidation type="whole" allowBlank="1" showInputMessage="1" showErrorMessage="1" error="Non-Editable: Calculation" promptTitle="Entry 25: UOS" prompt="Non-Editable: Calculation" sqref="F43">
      <formula1>0</formula1>
      <formula2>100000</formula2>
    </dataValidation>
    <dataValidation type="whole" allowBlank="1" showInputMessage="1" showErrorMessage="1" error="Non-Editable: Calculation" promptTitle="Entry 24: UOS" prompt="Non-Editable: Calculation" sqref="F42">
      <formula1>0</formula1>
      <formula2>100000</formula2>
    </dataValidation>
    <dataValidation type="whole" allowBlank="1" showInputMessage="1" showErrorMessage="1" error="Non-Editable: Calculation" promptTitle="Entry 23: UOS" prompt="Non-Editable: Calculation" sqref="F41">
      <formula1>0</formula1>
      <formula2>100000</formula2>
    </dataValidation>
    <dataValidation type="whole" allowBlank="1" showInputMessage="1" showErrorMessage="1" error="Non-Editable: Calculation" promptTitle="Entry 22: UOS" prompt="Non-Editable: Calculation" sqref="F40">
      <formula1>0</formula1>
      <formula2>100000</formula2>
    </dataValidation>
    <dataValidation type="whole" allowBlank="1" showInputMessage="1" showErrorMessage="1" error="Non-Editable: Calculation" promptTitle="Entry 21: UOS" prompt="Non-Editable: Calculation" sqref="F39">
      <formula1>0</formula1>
      <formula2>100000</formula2>
    </dataValidation>
    <dataValidation type="whole" allowBlank="1" showInputMessage="1" showErrorMessage="1" error="Non-Editable: Calculation" promptTitle="Entry 20: UOS" prompt="Non-Editable: Calculation" sqref="F38">
      <formula1>0</formula1>
      <formula2>100000</formula2>
    </dataValidation>
    <dataValidation type="whole" allowBlank="1" showInputMessage="1" showErrorMessage="1" error="Non-Editable: Calculation" promptTitle="Entry 19: UOS" prompt="Non-Editable: Calculation" sqref="F37">
      <formula1>0</formula1>
      <formula2>100000</formula2>
    </dataValidation>
    <dataValidation type="whole" allowBlank="1" showInputMessage="1" showErrorMessage="1" error="Non-Editable: Calculation" promptTitle="Entry 18: UOS" prompt="Non-Editable: Calculation" sqref="F36">
      <formula1>0</formula1>
      <formula2>100000</formula2>
    </dataValidation>
    <dataValidation type="whole" allowBlank="1" showInputMessage="1" showErrorMessage="1" error="Non-Editable: Calculation" promptTitle="Entry 17: UOS" prompt="Non-Editable: Calculation" sqref="F35">
      <formula1>0</formula1>
      <formula2>100000</formula2>
    </dataValidation>
    <dataValidation type="whole" allowBlank="1" showInputMessage="1" showErrorMessage="1" error="Non-Editable: Calculation" promptTitle="Entry 16: UOS" prompt="Non-Editable: Calculation" sqref="F34">
      <formula1>0</formula1>
      <formula2>100000</formula2>
    </dataValidation>
    <dataValidation type="whole" allowBlank="1" showInputMessage="1" showErrorMessage="1" error="Non-Editable: Calculation" promptTitle="Entry 15: UOS" prompt="Non-Editable: Calculation" sqref="F33">
      <formula1>0</formula1>
      <formula2>100000</formula2>
    </dataValidation>
    <dataValidation type="whole" allowBlank="1" showInputMessage="1" showErrorMessage="1" error="Non-Editable: Calculation" promptTitle="Entry 14: UOS" prompt="Non-Editable: Calculation" sqref="F32">
      <formula1>0</formula1>
      <formula2>100000</formula2>
    </dataValidation>
    <dataValidation type="whole" allowBlank="1" showInputMessage="1" showErrorMessage="1" error="Non-Editable: Calculation" promptTitle="Entry 13: UOS" prompt="Non-Editable: Calculation" sqref="F31">
      <formula1>0</formula1>
      <formula2>100000</formula2>
    </dataValidation>
    <dataValidation type="whole" allowBlank="1" showInputMessage="1" showErrorMessage="1" error="Non-Editable: Calculation" promptTitle="Entry 12: UOS" prompt="Non-Editable: Calculation" sqref="F30">
      <formula1>0</formula1>
      <formula2>100000</formula2>
    </dataValidation>
    <dataValidation type="whole" allowBlank="1" showInputMessage="1" showErrorMessage="1" error="Non-Editable: Calculation" promptTitle="Entry 11: UOS" prompt="Non-Editable: Calculation" sqref="F29">
      <formula1>0</formula1>
      <formula2>100000</formula2>
    </dataValidation>
    <dataValidation type="whole" allowBlank="1" showInputMessage="1" showErrorMessage="1" error="Non-Editable: Calculation" promptTitle="Entry 10: UOS" prompt="Non-Editable: Calculation" sqref="F28">
      <formula1>0</formula1>
      <formula2>100000</formula2>
    </dataValidation>
    <dataValidation type="whole" allowBlank="1" showInputMessage="1" showErrorMessage="1" error="Non-Editable: Calculation" promptTitle="Entry 9: UOS" prompt="Non-Editable: Calculation" sqref="F27">
      <formula1>0</formula1>
      <formula2>100000</formula2>
    </dataValidation>
    <dataValidation type="whole" allowBlank="1" showInputMessage="1" showErrorMessage="1" error="Non-Editable: Calculation" promptTitle="Entry 8: UOS" prompt="Non-Editable: Calculation" sqref="F26">
      <formula1>0</formula1>
      <formula2>100000</formula2>
    </dataValidation>
    <dataValidation type="whole" allowBlank="1" showInputMessage="1" showErrorMessage="1" error="Non-Editable: Calculation" promptTitle="Entry 7: UOS" prompt="Non-Editable: Calculation" sqref="F25">
      <formula1>0</formula1>
      <formula2>100000</formula2>
    </dataValidation>
    <dataValidation type="whole" allowBlank="1" showInputMessage="1" showErrorMessage="1" error="Non-Editable: Calculation" promptTitle="Entry 6: UOS" prompt="Non-Editable: Calculation" sqref="F24">
      <formula1>0</formula1>
      <formula2>100000</formula2>
    </dataValidation>
    <dataValidation type="whole" allowBlank="1" showInputMessage="1" showErrorMessage="1" error="Non-Editable: Calculation" promptTitle="Entry 5: UOS" prompt="Non-Editable: Calculation" sqref="F23">
      <formula1>0</formula1>
      <formula2>100000</formula2>
    </dataValidation>
    <dataValidation type="list" allowBlank="1" showInputMessage="1" showErrorMessage="1" error="You must select an option from the drop-down list." promptTitle="Entry 50: Behavioral Indicators" prompt="Green: Does the Individual meet the Employer's Expectations for Inter-Personal Skills, Communication, Timeliness, Hygiene, etc.?  Enter the percentage of time that Individual meets the Employer’s standards." sqref="J68">
      <formula1>$Q$1:$Q$13</formula1>
    </dataValidation>
    <dataValidation type="list" allowBlank="1" showInputMessage="1" showErrorMessage="1" error="You must select an option from the drop-down list." promptTitle="Entry 50: Job Task Quality" prompt="Green: Does the Individual meet the Employer's Expectations for job task quality?  What percentage of time does the Individual meet the quality standards of their co-workers in the same/similar position?" sqref="K68">
      <formula1>$Q$1:$Q$13</formula1>
    </dataValidation>
    <dataValidation type="list" allowBlank="1" showInputMessage="1" showErrorMessage="1" error="You must select an option from the drop-down list." promptTitle="Entry 50: Job Task Quantity" prompt="Green: Does the Individual meet the Employer's Expectations for job task quantity?  What percentage of time does the Individual meet the production standards of their co-workers in the same/similar position?" sqref="L68">
      <formula1>$Q$1:$Q$13</formula1>
    </dataValidation>
    <dataValidation allowBlank="1" showInputMessage="1" showErrorMessage="1" promptTitle="Entry 50: Narrative" prompt="Green: Enter a summary of the contact or description of any areas that Individual had difficulties or did very well (behavior, job task quantity, or job task quality)." sqref="M68"/>
    <dataValidation allowBlank="1" showInputMessage="1" showErrorMessage="1" promptTitle="Entry 50:  Interventions" prompt="Green: Provide a detailed description of intervention(s) that the Job Coach used to address the barrier and summarize the effectiveness of the intervention(s)." sqref="N68"/>
    <dataValidation allowBlank="1" showInputMessage="1" showErrorMessage="1" promptTitle="Entry 49: Interventions" prompt="Green: Provide a detailed description of intervention(s) that the Job Coach used to address the barrier and summarize the effectiveness of the intervention(s)." sqref="N67"/>
    <dataValidation allowBlank="1" showInputMessage="1" showErrorMessage="1" promptTitle="Entry 49: Narrative" prompt="Green: Enter a summary of the contact or description of any areas that Individual had difficulties or did very well (behavior, job task quantity, or job task quality)." sqref="M67"/>
    <dataValidation type="list" allowBlank="1" showInputMessage="1" showErrorMessage="1" error="You must select an option from the drop-down list." promptTitle="Entry 49: Job Task Quantity" prompt="Green: Does the Individual meet the Employer's Expectations for job task quantity?  What percentage of time does the Individual meet the production standards of their co-workers in the same/similar position?" sqref="L67">
      <formula1>$Q$1:$Q$13</formula1>
    </dataValidation>
    <dataValidation type="list" allowBlank="1" showInputMessage="1" showErrorMessage="1" error="You must select an option from the drop-down list." promptTitle="Entry 49: Job Task Quality" prompt="Green: Does the Individual meet the Employer's Expectations for job task quality?  What percentage of time does the Individual meet the quality standards of their co-workers in the same/similar position?" sqref="K67">
      <formula1>$Q$1:$Q$13</formula1>
    </dataValidation>
    <dataValidation type="list" allowBlank="1" showInputMessage="1" showErrorMessage="1" error="You must select an option from the drop-down list." promptTitle="Entry 49: Behavioral Indicators" prompt="Green: Does the Individual meet the Employer's Expectations for Inter-Personal Skills, Communication, Timeliness, Hygiene, etc.?  Enter the percentage of time that Individual meets the Employer’s standards." sqref="J67">
      <formula1>$Q$1:$Q$13</formula1>
    </dataValidation>
    <dataValidation type="list" allowBlank="1" showInputMessage="1" showErrorMessage="1" error="You must select an option from the drop-down list." promptTitle="Entry 48: Behavioral Indicators" prompt="Green: Does the Individual meet the Employer's Expectations for Inter-Personal Skills, Communication, Timeliness, Hygiene, etc.?  Enter the percentage of time that Individual meets the Employer’s standards." sqref="J66">
      <formula1>$Q$1:$Q$13</formula1>
    </dataValidation>
    <dataValidation type="list" allowBlank="1" showInputMessage="1" showErrorMessage="1" error="You must select an option from the drop-down list." promptTitle="Entry 48: Job Task Quality" prompt="Green: Does the Individual meet the Employer's Expectations for job task quality?  What percentage of time does the Individual meet the quality standards of their co-workers in the same/similar position?" sqref="K66">
      <formula1>$Q$1:$Q$13</formula1>
    </dataValidation>
    <dataValidation type="list" allowBlank="1" showInputMessage="1" showErrorMessage="1" error="You must select an option from the drop-down list." promptTitle="Entry 48: Job Task Quantity" prompt="Green: Does the Individual meet the Employer's Expectations for job task quantity?  What percentage of time does the Individual meet the production standards of their co-workers in the same/similar position?" sqref="L66">
      <formula1>$Q$1:$Q$13</formula1>
    </dataValidation>
    <dataValidation allowBlank="1" showInputMessage="1" showErrorMessage="1" promptTitle="Entry 48: Narrative" prompt="Green: Enter a summary of the contact or description of any areas that Individual had difficulties or did very well (behavior, job task quantity, or job task quality)." sqref="M66"/>
    <dataValidation allowBlank="1" showInputMessage="1" showErrorMessage="1" promptTitle="Entry 48: Interventions" prompt="Green: Provide a detailed description of intervention(s) that the Job Coach used to address the barrier and summarize the effectiveness of the intervention(s)." sqref="N66"/>
    <dataValidation allowBlank="1" showInputMessage="1" showErrorMessage="1" promptTitle="Entry 47: Interventions" prompt="Green: Provide a detailed description of intervention(s) that the Job Coach used to address the barrier and summarize the effectiveness of the intervention(s)." sqref="N65"/>
    <dataValidation allowBlank="1" showInputMessage="1" showErrorMessage="1" promptTitle="Entry 47:  Narrative" prompt="Green: Enter a summary of the contact or description of any areas that Individual had difficulties or did very well (behavior, job task quantity, or job task quality)." sqref="M65"/>
    <dataValidation type="list" allowBlank="1" showInputMessage="1" showErrorMessage="1" error="You must select an option from the drop-down list." promptTitle="Entry 47: Job Task Quantity" prompt="Green: Does the Individual meet the Employer's Expectations for job task quantity?  What percentage of time does the Individual meet the production standards of their co-workers in the same/similar position?" sqref="L65">
      <formula1>$Q$1:$Q$13</formula1>
    </dataValidation>
    <dataValidation type="list" allowBlank="1" showInputMessage="1" showErrorMessage="1" error="You must select an option from the drop-down list." promptTitle="Entry 47: Job Task Quality" prompt="Green: Does the Individual meet the Employer's Expectations for job task quality?  What percentage of time does the Individual meet the quality standards of their co-workers in the same/similar position?" sqref="K65">
      <formula1>$Q$1:$Q$13</formula1>
    </dataValidation>
    <dataValidation type="list" allowBlank="1" showInputMessage="1" showErrorMessage="1" error="You must select an option from the drop-down list." promptTitle="Entry 47: Behavioral Indicators" prompt="Green: Does the Individual meet the Employer's Expectations for Inter-Personal Skills, Communication, Timeliness, Hygiene, etc.?  Enter the percentage of time that Individual meets the Employer’s standards." sqref="J65">
      <formula1>$Q$1:$Q$13</formula1>
    </dataValidation>
    <dataValidation type="list" allowBlank="1" showInputMessage="1" showErrorMessage="1" error="You must select an option from the drop-down list." promptTitle="Entry 46: Behavioral Indicators" prompt="Green: Does the Individual meet the Employer's Expectations for Inter-Personal Skills, Communication, Timeliness, Hygiene, etc.?  Enter the percentage of time that Individual meets the Employer’s standards." sqref="J64">
      <formula1>$Q$1:$Q$13</formula1>
    </dataValidation>
    <dataValidation type="list" allowBlank="1" showInputMessage="1" showErrorMessage="1" error="You must select an option from the drop-down list." promptTitle="Entry 46: Job Task Quality" prompt="Green: Does the Individual meet the Employer's Expectations for job task quality?  What percentage of time does the Individual meet the quality standards of their co-workers in the same/similar position?" sqref="K64">
      <formula1>$Q$1:$Q$13</formula1>
    </dataValidation>
    <dataValidation type="list" allowBlank="1" showInputMessage="1" showErrorMessage="1" error="You must select an option from the drop-down list." promptTitle="Entry 46: Job Task Quantity" prompt="Green: Does the Individual meet the Employer's Expectations for job task quantity?  What percentage of time does the Individual meet the production standards of their co-workers in the same/similar position?" sqref="L64">
      <formula1>$Q$1:$Q$13</formula1>
    </dataValidation>
    <dataValidation allowBlank="1" showInputMessage="1" showErrorMessage="1" promptTitle="Entry 46: Narrative" prompt="Green: Enter a summary of the contact or description of any areas that Individual had difficulties or did very well (behavior, job task quantity, or job task quality)." sqref="M64"/>
    <dataValidation allowBlank="1" showInputMessage="1" showErrorMessage="1" promptTitle="Entry 46: Interventions" prompt="Green: Provide a detailed description of intervention(s) that the Job Coach used to address the barrier and summarize the effectiveness of the intervention(s)." sqref="N64"/>
    <dataValidation allowBlank="1" showInputMessage="1" showErrorMessage="1" promptTitle="Entry 45: Interventions" prompt="Green: Provide a detailed description of intervention(s) that the Job Coach used to address the barrier and summarize the effectiveness of the intervention(s)." sqref="N63"/>
    <dataValidation allowBlank="1" showInputMessage="1" showErrorMessage="1" promptTitle="Entry 45: Narrative" prompt="Green: Enter a summary of the contact or description of any areas that Individual had difficulties or did very well (behavior, job task quantity, or job task quality)." sqref="M63"/>
    <dataValidation type="list" allowBlank="1" showInputMessage="1" showErrorMessage="1" error="You must select an option from the drop-down list." promptTitle="Entry 45: Job Task Quantity" prompt="Green: Does the Individual meet the Employer's Expectations for job task quantity?  What percentage of time does the Individual meet the production standards of their co-workers in the same/similar position?" sqref="L63">
      <formula1>$Q$1:$Q$13</formula1>
    </dataValidation>
    <dataValidation type="list" allowBlank="1" showInputMessage="1" showErrorMessage="1" error="You must select an option from the drop-down list." promptTitle="Entry 45: Job Task Quality" prompt="Green: Does the Individual meet the Employer's Expectations for job task quality?  What percentage of time does the Individual meet the quality standards of their co-workers in the same/similar position?" sqref="K63">
      <formula1>$Q$1:$Q$13</formula1>
    </dataValidation>
    <dataValidation type="list" allowBlank="1" showInputMessage="1" showErrorMessage="1" error="You must select an option from the drop-down list." promptTitle="Entry 45: Behavioral Indicators" prompt="Green: Does the Individual meet the Employer's Expectations for Inter-Personal Skills, Communication, Timeliness, Hygiene, etc.?  Enter the percentage of time that Individual meets the Employer’s standards." sqref="J63">
      <formula1>$Q$1:$Q$13</formula1>
    </dataValidation>
    <dataValidation type="list" allowBlank="1" showInputMessage="1" showErrorMessage="1" error="You must select an option from the drop-down list." promptTitle="Entry 44: Behavioral Indicators" prompt="Green: Does the Individual meet the Employer's Expectations for Inter-Personal Skills, Communication, Timeliness, Hygiene, etc.?  Enter the percentage of time that Individual meets the Employer’s standards." sqref="J62">
      <formula1>$Q$1:$Q$13</formula1>
    </dataValidation>
    <dataValidation type="list" allowBlank="1" showInputMessage="1" showErrorMessage="1" error="You must select an option from the drop-down list." promptTitle="Entry 44: Job Task Quality" prompt="Green: Does the Individual meet the Employer's Expectations for job task quality?  What percentage of time does the Individual meet the quality standards of their co-workers in the same/similar position?" sqref="K62">
      <formula1>$Q$1:$Q$13</formula1>
    </dataValidation>
    <dataValidation type="list" allowBlank="1" showInputMessage="1" showErrorMessage="1" error="You must select an option from the drop-down list." promptTitle="Entry 44: Job Task Quantity" prompt="Green: Does the Individual meet the Employer's Expectations for job task quantity?  What percentage of time does the Individual meet the production standards of their co-workers in the same/similar position?" sqref="L62">
      <formula1>$Q$1:$Q$13</formula1>
    </dataValidation>
    <dataValidation allowBlank="1" showInputMessage="1" showErrorMessage="1" promptTitle="Entry 44: Narrative" prompt="Green: Enter a summary of the contact or description of any areas that Individual had difficulties or did very well (behavior, job task quantity, or job task quality)." sqref="M62"/>
    <dataValidation allowBlank="1" showInputMessage="1" showErrorMessage="1" promptTitle="Entry 44: Interventions" prompt="Green: Provide a detailed description of intervention(s) that the Job Coach used to address the barrier and summarize the effectiveness of the intervention(s)." sqref="N62"/>
    <dataValidation allowBlank="1" showInputMessage="1" showErrorMessage="1" promptTitle="Entry 43: Interventions" prompt="Green: Provide a detailed description of intervention(s) that the Job Coach used to address the barrier and summarize the effectiveness of the intervention(s)." sqref="N61"/>
    <dataValidation allowBlank="1" showInputMessage="1" showErrorMessage="1" promptTitle="Entry 43: Narrative" prompt="Green: Enter a summary of the contact or description of any areas that Individual had difficulties or did very well (behavior, job task quantity, or job task quality)." sqref="M61"/>
    <dataValidation type="list" allowBlank="1" showInputMessage="1" showErrorMessage="1" error="You must select an option from the drop-down list." promptTitle="Entry 43: Job Task Quantity" prompt="Green: Does the Individual meet the Employer's Expectations for job task quantity?  What percentage of time does the Individual meet the production standards of their co-workers in the same/similar position?" sqref="L61">
      <formula1>$Q$1:$Q$13</formula1>
    </dataValidation>
    <dataValidation type="list" allowBlank="1" showInputMessage="1" showErrorMessage="1" error="You must select an option from the drop-down list." promptTitle="Entry 43: Job Task Quality" prompt="Green: Does the Individual meet the Employer's Expectations for job task quality?  What percentage of time does the Individual meet the quality standards of their co-workers in the same/similar position?" sqref="K61">
      <formula1>$Q$1:$Q$13</formula1>
    </dataValidation>
    <dataValidation type="list" allowBlank="1" showInputMessage="1" showErrorMessage="1" error="You must select an option from the drop-down list." promptTitle="Entry 43: Behavioral Indicators" prompt="Green: Does the Individual meet the Employer's Expectations for Inter-Personal Skills, Communication, Timeliness, Hygiene, etc.?  Enter the percentage of time that Individual meets the Employer’s standards." sqref="J61">
      <formula1>$Q$1:$Q$13</formula1>
    </dataValidation>
    <dataValidation type="list" allowBlank="1" showInputMessage="1" showErrorMessage="1" error="You must select an option from the drop-down list." promptTitle="Entry 42: Behavioral Indicators" prompt="Green: Does the Individual meet the Employer's Expectations for Inter-Personal Skills, Communication, Timeliness, Hygiene, etc.?  Enter the percentage of time that Individual meets the Employer’s standards." sqref="J60">
      <formula1>$Q$1:$Q$13</formula1>
    </dataValidation>
    <dataValidation type="list" allowBlank="1" showInputMessage="1" showErrorMessage="1" error="You must select an option from the drop-down list." promptTitle="Entry 42: Job Task Quality" prompt="Green: Does the Individual meet the Employer's Expectations for job task quality?  What percentage of time does the Individual meet the quality standards of their co-workers in the same/similar position?" sqref="K60">
      <formula1>$Q$1:$Q$13</formula1>
    </dataValidation>
    <dataValidation type="list" allowBlank="1" showInputMessage="1" showErrorMessage="1" error="You must select an option from the drop-down list." promptTitle="Entry 42: Job Task Quantity" prompt="Green: Does the Individual meet the Employer's Expectations for job task quantity?  What percentage of time does the Individual meet the production standards of their co-workers in the same/similar position?" sqref="L60">
      <formula1>$Q$1:$Q$13</formula1>
    </dataValidation>
    <dataValidation allowBlank="1" showInputMessage="1" showErrorMessage="1" promptTitle="Entry 42: Narrative" prompt="Green: Enter a summary of the contact or description of any areas that Individual had difficulties or did very well (behavior, job task quantity, or job task quality)." sqref="M60"/>
    <dataValidation allowBlank="1" showInputMessage="1" showErrorMessage="1" promptTitle="Entry 42: Interventions" prompt="Green: Provide a detailed description of intervention(s) that the Job Coach used to address the barrier and summarize the effectiveness of the intervention(s)." sqref="N60"/>
    <dataValidation allowBlank="1" showInputMessage="1" showErrorMessage="1" promptTitle="Entry 41: Interventions" prompt="Green: Provide a detailed description of intervention(s) that the Job Coach used to address the barrier and summarize the effectiveness of the intervention(s)." sqref="N59"/>
    <dataValidation allowBlank="1" showInputMessage="1" showErrorMessage="1" promptTitle="Entry 41: Narrative" prompt="Green: Enter a summary of the contact or description of any areas that Individual had difficulties or did very well (behavior, job task quantity, or job task quality)." sqref="M59"/>
    <dataValidation type="list" allowBlank="1" showInputMessage="1" showErrorMessage="1" error="You must select an option from the drop-down list." promptTitle="Entry 41: Job Task Quantity" prompt="Green: Does the Individual meet the Employer's Expectations for job task quantity?  What percentage of time does the Individual meet the production standards of their co-workers in the same/similar position?" sqref="L59">
      <formula1>$Q$1:$Q$13</formula1>
    </dataValidation>
    <dataValidation type="list" allowBlank="1" showInputMessage="1" showErrorMessage="1" error="You must select an option from the drop-down list." promptTitle="Entry 41: Job Task Quality" prompt="Green: Does the Individual meet the Employer's Expectations for job task quality?  What percentage of time does the Individual meet the quality standards of their co-workers in the same/similar position?" sqref="K59">
      <formula1>$Q$1:$Q$13</formula1>
    </dataValidation>
    <dataValidation type="list" allowBlank="1" showInputMessage="1" showErrorMessage="1" error="You must select an option from the drop-down list." promptTitle="Entry 41: Behavioral Indicators" prompt="Green: Does the Individual meet the Employer's Expectations for Inter-Personal Skills, Communication, Timeliness, Hygiene, etc.?  Enter the percentage of time that Individual meets the Employer’s standards." sqref="J59">
      <formula1>$Q$1:$Q$13</formula1>
    </dataValidation>
    <dataValidation allowBlank="1" showInputMessage="1" showErrorMessage="1" promptTitle="Entry 40: Interventions" prompt="Green: Provide a detailed description of intervention(s) that the Job Coach used to address the barrier and summarize the effectiveness of the intervention(s)." sqref="N58"/>
    <dataValidation allowBlank="1" showInputMessage="1" showErrorMessage="1" promptTitle="Entry 40: Narrative" prompt="Green: Enter a summary of the contact or description of any areas that Individual had difficulties or did very well (behavior, job task quantity, or job task quality)." sqref="M58"/>
    <dataValidation type="list" allowBlank="1" showInputMessage="1" showErrorMessage="1" error="You must select an option from the drop-down list." promptTitle="Entry 40: Job Task Quantity" prompt="Green: Does the Individual meet the Employer's Expectations for job task quantity?  What percentage of time does the Individual meet the production standards of their co-workers in the same/similar position?" sqref="L58">
      <formula1>$Q$1:$Q$13</formula1>
    </dataValidation>
    <dataValidation type="list" allowBlank="1" showInputMessage="1" showErrorMessage="1" error="You must select an option from the drop-down list." promptTitle="Entry 40: Job Task Quality" prompt="Green: Does the Individual meet the Employer's Expectations for job task quality?  What percentage of time does the Individual meet the quality standards of their co-workers in the same/similar position?" sqref="K58">
      <formula1>$Q$1:$Q$13</formula1>
    </dataValidation>
    <dataValidation type="list" allowBlank="1" showInputMessage="1" showErrorMessage="1" error="You must select an option from the drop-down list." promptTitle="Entry 40: Behavioral Indicators" prompt="Green: Does the Individual meet the Employer's Expectations for Inter-Personal Skills, Communication, Timeliness, Hygiene, etc.?  Enter the percentage of time that Individual meets the Employer’s standards." sqref="J58">
      <formula1>$Q$1:$Q$13</formula1>
    </dataValidation>
    <dataValidation type="list" allowBlank="1" showInputMessage="1" showErrorMessage="1" error="You must select an option from the drop-down list." promptTitle="Entry 39: Behavioral Indicators" prompt="Green: Does the Individual meet the Employer's Expectations for Inter-Personal Skills, Communication, Timeliness, Hygiene, etc.?  Enter the percentage of time that Individual meets the Employer’s standards." sqref="J57">
      <formula1>$Q$1:$Q$13</formula1>
    </dataValidation>
    <dataValidation type="list" allowBlank="1" showInputMessage="1" showErrorMessage="1" error="You must select an option from the drop-down list." promptTitle="Entry 39: Job Task Quality" prompt="Green: Does the Individual meet the Employer's Expectations for job task quality?  What percentage of time does the Individual meet the quality standards of their co-workers in the same/similar position?" sqref="K57">
      <formula1>$Q$1:$Q$13</formula1>
    </dataValidation>
    <dataValidation type="list" allowBlank="1" showInputMessage="1" showErrorMessage="1" error="You must select an option from the drop-down list." promptTitle="Entry 39: Job Task Quantity" prompt="Green: Does the Individual meet the Employer's Expectations for job task quantity?  What percentage of time does the Individual meet the production standards of their co-workers in the same/similar position?" sqref="L57">
      <formula1>$Q$1:$Q$13</formula1>
    </dataValidation>
    <dataValidation allowBlank="1" showInputMessage="1" showErrorMessage="1" promptTitle="Entry 39: Narrative" prompt="Green: Enter a summary of the contact or description of any areas that Individual had difficulties or did very well (behavior, job task quantity, or job task quality)." sqref="M57"/>
    <dataValidation allowBlank="1" showInputMessage="1" showErrorMessage="1" promptTitle="Entry 39: Interventions" prompt="Green: Provide a detailed description of intervention(s) that the Job Coach used to address the barrier and summarize the effectiveness of the intervention(s)." sqref="N57"/>
    <dataValidation allowBlank="1" showInputMessage="1" showErrorMessage="1" promptTitle="Entry 38: Interventions" prompt="Green: Provide a detailed description of intervention(s) that the Job Coach used to address the barrier and summarize the effectiveness of the intervention(s)." sqref="N56"/>
    <dataValidation allowBlank="1" showInputMessage="1" showErrorMessage="1" promptTitle="Entry 38: Narrative" prompt="Green: Enter a summary of the contact or description of any areas that Individual had difficulties or did very well (behavior, job task quantity, or job task quality)." sqref="M56"/>
    <dataValidation type="list" allowBlank="1" showInputMessage="1" showErrorMessage="1" error="You must select an option from the drop-down list." promptTitle="Entry 38: Job Task Quantity" prompt="Green: Does the Individual meet the Employer's Expectations for job task quantity?  What percentage of time does the Individual meet the production standards of their co-workers in the same/similar position?" sqref="L56">
      <formula1>$Q$1:$Q$13</formula1>
    </dataValidation>
    <dataValidation type="list" allowBlank="1" showInputMessage="1" showErrorMessage="1" error="You must select an option from the drop-down list." promptTitle="Entry 38: Job Task Quality" prompt="Green: Does the Individual meet the Employer's Expectations for job task quality?  What percentage of time does the Individual meet the quality standards of their co-workers in the same/similar position?" sqref="K56">
      <formula1>$Q$1:$Q$13</formula1>
    </dataValidation>
    <dataValidation type="list" allowBlank="1" showInputMessage="1" showErrorMessage="1" error="You must select an option from the drop-down list." promptTitle="Entry 38: Behavioral Indicators" prompt="Green: Does the Individual meet the Employer's Expectations for Inter-Personal Skills, Communication, Timeliness, Hygiene, etc.?  Enter the percentage of time that Individual meets the Employer’s standards." sqref="J56">
      <formula1>$Q$1:$Q$13</formula1>
    </dataValidation>
    <dataValidation type="list" allowBlank="1" showInputMessage="1" showErrorMessage="1" error="You must select an option from the drop-down list." promptTitle="Entry 37: Behavioral Indicators" prompt="Green: Does the Individual meet the Employer's Expectations for Inter-Personal Skills, Communication, Timeliness, Hygiene, etc.?  Enter the percentage of time that Individual meets the Employer’s standards." sqref="J55">
      <formula1>$Q$1:$Q$13</formula1>
    </dataValidation>
    <dataValidation type="list" allowBlank="1" showInputMessage="1" showErrorMessage="1" error="You must select an option from the drop-down list." promptTitle="Entry 37: Job Task Quality" prompt="Green: Does the Individual meet the Employer's Expectations for job task quality?  What percentage of time does the Individual meet the quality standards of their co-workers in the same/similar position?" sqref="K55">
      <formula1>$Q$1:$Q$13</formula1>
    </dataValidation>
    <dataValidation type="list" allowBlank="1" showInputMessage="1" showErrorMessage="1" error="You must select an option from the drop-down list." promptTitle="Entry 37: Job Task Quantity" prompt="Green: Does the Individual meet the Employer's Expectations for job task quantity?  What percentage of time does the Individual meet the production standards of their co-workers in the same/similar position?" sqref="L55">
      <formula1>$Q$1:$Q$13</formula1>
    </dataValidation>
    <dataValidation allowBlank="1" showInputMessage="1" showErrorMessage="1" promptTitle="Entry 37: Narrative" prompt="Green: Enter a summary of the contact or description of any areas that Individual had difficulties or did very well (behavior, job task quantity, or job task quality)." sqref="M55"/>
    <dataValidation allowBlank="1" showInputMessage="1" showErrorMessage="1" promptTitle="Entry 37: Interventions" prompt="Green: Provide a detailed description of intervention(s) that the Job Coach used to address the barrier and summarize the effectiveness of the intervention(s)." sqref="N55"/>
    <dataValidation allowBlank="1" showInputMessage="1" showErrorMessage="1" promptTitle="Entry 36: Interventions" prompt="Green: Provide a detailed description of intervention(s) that the Job Coach used to address the barrier and summarize the effectiveness of the intervention(s)." sqref="N54"/>
    <dataValidation allowBlank="1" showInputMessage="1" showErrorMessage="1" promptTitle="Entry 36: Narrative" prompt="Green: Enter a summary of the contact or description of any areas that Individual had difficulties or did very well (behavior, job task quantity, or job task quality)." sqref="M54"/>
    <dataValidation type="list" allowBlank="1" showInputMessage="1" showErrorMessage="1" error="You must select an option from the drop-down list." promptTitle="Entry 36: Job Task Quantity" prompt="Green: Does the Individual meet the Employer's Expectations for job task quantity?  What percentage of time does the Individual meet the production standards of their co-workers in the same/similar position?" sqref="L54">
      <formula1>$Q$1:$Q$13</formula1>
    </dataValidation>
    <dataValidation type="list" allowBlank="1" showInputMessage="1" showErrorMessage="1" error="You must select an option from the drop-down list." promptTitle="Entry 36: Job Task Quality" prompt="Green: Does the Individual meet the Employer's Expectations for job task quality?  What percentage of time does the Individual meet the quality standards of their co-workers in the same/similar position?" sqref="K54">
      <formula1>$Q$1:$Q$13</formula1>
    </dataValidation>
    <dataValidation type="list" allowBlank="1" showInputMessage="1" showErrorMessage="1" error="You must select an option from the drop-down list." promptTitle="Entry 36: Behavioral Indicators" prompt="Green: Does the Individual meet the Employer's Expectations for Inter-Personal Skills, Communication, Timeliness, Hygiene, etc.?  Enter the percentage of time that Individual meets the Employer’s standards." sqref="J54">
      <formula1>$Q$1:$Q$13</formula1>
    </dataValidation>
    <dataValidation type="list" allowBlank="1" showInputMessage="1" showErrorMessage="1" error="You must select an option from the drop-down list." promptTitle="Entry 35: Behavioral Indicators" prompt="Green: Does the Individual meet the Employer's Expectations for Inter-Personal Skills, Communication, Timeliness, Hygiene, etc.?  Enter the percentage of time that Individual meets the Employer’s standards." sqref="J53">
      <formula1>$Q$1:$Q$13</formula1>
    </dataValidation>
    <dataValidation type="list" allowBlank="1" showInputMessage="1" showErrorMessage="1" error="You must select an option from the drop-down list." promptTitle="Entry 35: Job Task Quality" prompt="Green: Does the Individual meet the Employer's Expectations for job task quality?  What percentage of time does the Individual meet the quality standards of their co-workers in the same/similar position?" sqref="K53">
      <formula1>$Q$1:$Q$13</formula1>
    </dataValidation>
    <dataValidation type="list" allowBlank="1" showInputMessage="1" showErrorMessage="1" error="You must select an option from the drop-down list." promptTitle="Entry 35: Job Task Quantity" prompt="Green: Does the Individual meet the Employer's Expectations for job task quantity?  What percentage of time does the Individual meet the production standards of their co-workers in the same/similar position?" sqref="L53">
      <formula1>$Q$1:$Q$13</formula1>
    </dataValidation>
    <dataValidation allowBlank="1" showInputMessage="1" showErrorMessage="1" promptTitle="Entry 35: Narrative" prompt="Green: Enter a summary of the contact or description of any areas that Individual had difficulties or did very well (behavior, job task quantity, or job task quality)." sqref="M53"/>
    <dataValidation allowBlank="1" showInputMessage="1" showErrorMessage="1" promptTitle="Entry 35: Interventions" prompt="Green: Provide a detailed description of intervention(s) that the Job Coach used to address the barrier and summarize the effectiveness of the intervention(s)." sqref="N53"/>
    <dataValidation allowBlank="1" showInputMessage="1" showErrorMessage="1" promptTitle="Entry 34: Interventions" prompt="Green: Provide a detailed description of intervention(s) that the Job Coach used to address the barrier and summarize the effectiveness of the intervention(s)." sqref="N52"/>
    <dataValidation allowBlank="1" showInputMessage="1" showErrorMessage="1" promptTitle="Entry 34: Narrative" prompt="Green: Enter a summary of the contact or description of any areas that Individual had difficulties or did very well (behavior, job task quantity, or job task quality)." sqref="M52"/>
    <dataValidation type="list" allowBlank="1" showInputMessage="1" showErrorMessage="1" error="You must select an option from the drop-down list." promptTitle="Entry 34: Job Task Quantity" prompt="Green: Does the Individual meet the Employer's Expectations for job task quantity?  What percentage of time does the Individual meet the production standards of their co-workers in the same/similar position?" sqref="L52">
      <formula1>$Q$1:$Q$13</formula1>
    </dataValidation>
    <dataValidation type="list" allowBlank="1" showInputMessage="1" showErrorMessage="1" error="You must select an option from the drop-down list." promptTitle="Entry 34: Job Task Quality" prompt="Green: Does the Individual meet the Employer's Expectations for job task quality?  What percentage of time does the Individual meet the quality standards of their co-workers in the same/similar position?" sqref="K52">
      <formula1>$Q$1:$Q$13</formula1>
    </dataValidation>
    <dataValidation type="list" allowBlank="1" showInputMessage="1" showErrorMessage="1" error="You must select an option from the drop-down list." promptTitle="Entry 34: Behavioral Indicators" prompt="Green: Does the Individual meet the Employer's Expectations for Inter-Personal Skills, Communication, Timeliness, Hygiene, etc.?  Enter the percentage of time that Individual meets the Employer’s standards." sqref="J52">
      <formula1>$Q$1:$Q$13</formula1>
    </dataValidation>
    <dataValidation type="list" allowBlank="1" showInputMessage="1" showErrorMessage="1" error="You must select an option from the drop-down list." promptTitle="Entry 33: Behavioral Indicators" prompt="Green: Does the Individual meet the Employer's Expectations for Inter-Personal Skills, Communication, Timeliness, Hygiene, etc.?  Enter the percentage of time that Individual meets the Employer’s standards." sqref="J51">
      <formula1>$Q$1:$Q$13</formula1>
    </dataValidation>
    <dataValidation type="list" allowBlank="1" showInputMessage="1" showErrorMessage="1" error="You must select an option from the drop-down list." promptTitle="Entry 33: Job Task Quality" prompt="Green: Does the Individual meet the Employer's Expectations for job task quality?  What percentage of time does the Individual meet the quality standards of their co-workers in the same/similar position?" sqref="K51">
      <formula1>$Q$1:$Q$13</formula1>
    </dataValidation>
    <dataValidation type="list" allowBlank="1" showInputMessage="1" showErrorMessage="1" error="You must select an option from the drop-down list." promptTitle="Entry 33: Job Task Quantity" prompt="Green: Does the Individual meet the Employer's Expectations for job task quantity?  What percentage of time does the Individual meet the production standards of their co-workers in the same/similar position?" sqref="L51">
      <formula1>$Q$1:$Q$13</formula1>
    </dataValidation>
    <dataValidation allowBlank="1" showInputMessage="1" showErrorMessage="1" promptTitle="Entry 33: Narrative" prompt="Green: Enter a summary of the contact or description of any areas that Individual had difficulties or did very well (behavior, job task quantity, or job task quality)." sqref="M51"/>
    <dataValidation allowBlank="1" showInputMessage="1" showErrorMessage="1" promptTitle="Entry 33: Interventions" prompt="Green: Provide a detailed description of intervention(s) that the Job Coach used to address the barrier and summarize the effectiveness of the intervention(s)." sqref="N51"/>
    <dataValidation allowBlank="1" showInputMessage="1" showErrorMessage="1" promptTitle="Entry 32: Interventions" prompt="Green: Provide a detailed description of intervention(s) that the Job Coach used to address the barrier and summarize the effectiveness of the intervention(s)." sqref="N50"/>
    <dataValidation allowBlank="1" showInputMessage="1" showErrorMessage="1" promptTitle="Entry 32: Narrative" prompt="Green: Enter a summary of the contact or description of any areas that Individual had difficulties or did very well (behavior, job task quantity, or job task quality)." sqref="M50"/>
    <dataValidation type="list" allowBlank="1" showInputMessage="1" showErrorMessage="1" error="You must select an option from the drop-down list." promptTitle="Entry 32: Job Task Quantity" prompt="Green: Does the Individual meet the Employer's Expectations for job task quantity?  What percentage of time does the Individual meet the production standards of their co-workers in the same/similar position?" sqref="L50">
      <formula1>$Q$1:$Q$13</formula1>
    </dataValidation>
    <dataValidation type="list" allowBlank="1" showInputMessage="1" showErrorMessage="1" error="You must select an option from the drop-down list." promptTitle="Entry 32: Job Task Quality" prompt="Green: Does the Individual meet the Employer's Expectations for job task quality?  What percentage of time does the Individual meet the quality standards of their co-workers in the same/similar position?" sqref="K50">
      <formula1>$Q$1:$Q$13</formula1>
    </dataValidation>
    <dataValidation type="list" allowBlank="1" showInputMessage="1" showErrorMessage="1" error="You must select an option from the drop-down list." promptTitle="Entry 32: Behavioral Indicators" prompt="Green: Does the Individual meet the Employer's Expectations for Inter-Personal Skills, Communication, Timeliness, Hygiene, etc.?  Enter the percentage of time that Individual meets the Employer’s standards." sqref="J50">
      <formula1>$Q$1:$Q$13</formula1>
    </dataValidation>
    <dataValidation type="list" allowBlank="1" showInputMessage="1" showErrorMessage="1" error="You must select an option from the drop-down list." promptTitle="Entry 31: Behavioral Indicators" prompt="Green: Does the Individual meet the Employer's Expectations for Inter-Personal Skills, Communication, Timeliness, Hygiene, etc.?  Enter the percentage of time that Individual meets the Employer’s standards." sqref="J49">
      <formula1>$Q$1:$Q$13</formula1>
    </dataValidation>
    <dataValidation type="list" allowBlank="1" showInputMessage="1" showErrorMessage="1" error="You must select an option from the drop-down list." promptTitle="Entry 31: Job Task Quality" prompt="Green: Does the Individual meet the Employer's Expectations for job task quality?  What percentage of time does the Individual meet the quality standards of their co-workers in the same/similar position?" sqref="K49">
      <formula1>$Q$1:$Q$13</formula1>
    </dataValidation>
    <dataValidation type="list" allowBlank="1" showInputMessage="1" showErrorMessage="1" error="You must select an option from the drop-down list." promptTitle="Entry 31: Job Task Quantity" prompt="Green: Does the Individual meet the Employer's Expectations for job task quantity?  What percentage of time does the Individual meet the production standards of their co-workers in the same/similar position?" sqref="L49">
      <formula1>$Q$1:$Q$13</formula1>
    </dataValidation>
    <dataValidation allowBlank="1" showInputMessage="1" showErrorMessage="1" promptTitle="Entry 31: Narrative" prompt="Green: Enter a summary of the contact or description of any areas that Individual had difficulties or did very well (behavior, job task quantity, or job task quality)." sqref="M49"/>
    <dataValidation allowBlank="1" showInputMessage="1" showErrorMessage="1" promptTitle="Entry 31: Interventions" prompt="Green: Provide a detailed description of intervention(s) that the Job Coach used to address the barrier and summarize the effectiveness of the intervention(s)." sqref="N49"/>
    <dataValidation allowBlank="1" showInputMessage="1" showErrorMessage="1" promptTitle="Entry 30: Interventions" prompt="Green: Provide a detailed description of intervention(s) that the Job Coach used to address the barrier and summarize the effectiveness of the intervention(s)." sqref="N48"/>
    <dataValidation allowBlank="1" showInputMessage="1" showErrorMessage="1" promptTitle="Entry 30: Narrative" prompt="Green: Enter a summary of the contact or description of any areas that Individual had difficulties or did very well (behavior, job task quantity, or job task quality)." sqref="M48"/>
    <dataValidation type="list" allowBlank="1" showInputMessage="1" showErrorMessage="1" error="You must select an option from the drop-down list." promptTitle="Entry 30: Job Task Quantity" prompt="Green: Does the Individual meet the Employer's Expectations for job task quantity?  What percentage of time does the Individual meet the production standards of their co-workers in the same/similar position?" sqref="L48">
      <formula1>$Q$1:$Q$13</formula1>
    </dataValidation>
    <dataValidation type="list" allowBlank="1" showInputMessage="1" showErrorMessage="1" error="You must select an option from the drop-down list." promptTitle="Entry 30: Job Task Quality" prompt="Green: Does the Individual meet the Employer's Expectations for job task quality?  What percentage of time does the Individual meet the quality standards of their co-workers in the same/similar position?" sqref="K48">
      <formula1>$Q$1:$Q$13</formula1>
    </dataValidation>
    <dataValidation type="list" allowBlank="1" showInputMessage="1" showErrorMessage="1" error="You must select an option from the drop-down list." promptTitle="Entry 30: Behavioral Indicators" prompt="Green: Does the Individual meet the Employer's Expectations for Inter-Personal Skills, Communication, Timeliness, Hygiene, etc.?  Enter the percentage of time that Individual meets the Employer’s standards." sqref="J48">
      <formula1>$Q$1:$Q$13</formula1>
    </dataValidation>
    <dataValidation type="list" allowBlank="1" showInputMessage="1" showErrorMessage="1" error="You must select an option from the drop-down list." promptTitle="Entry 29: Behavioral Indicators" prompt="Green: Does the Individual meet the Employer's Expectations for Inter-Personal Skills, Communication, Timeliness, Hygiene, etc.?  Enter the percentage of time that Individual meets the Employer’s standards." sqref="J47">
      <formula1>$Q$1:$Q$13</formula1>
    </dataValidation>
    <dataValidation type="list" allowBlank="1" showInputMessage="1" showErrorMessage="1" error="You must select an option from the drop-down list." promptTitle="Entry 29: Job Task Quality" prompt="Green: Does the Individual meet the Employer's Expectations for job task quality?  What percentage of time does the Individual meet the quality standards of their co-workers in the same/similar position?" sqref="K47">
      <formula1>$Q$1:$Q$13</formula1>
    </dataValidation>
    <dataValidation type="list" allowBlank="1" showInputMessage="1" showErrorMessage="1" error="You must select an option from the drop-down list." promptTitle="Entry 29: Job Task Quantity" prompt="Green: Does the Individual meet the Employer's Expectations for job task quantity?  What percentage of time does the Individual meet the production standards of their co-workers in the same/similar position?" sqref="L47">
      <formula1>$Q$1:$Q$13</formula1>
    </dataValidation>
    <dataValidation allowBlank="1" showInputMessage="1" showErrorMessage="1" promptTitle="Entry 29: Narrative" prompt="Green: Enter a summary of the contact or description of any areas that Individual had difficulties or did very well (behavior, job task quantity, or job task quality)." sqref="M47"/>
    <dataValidation allowBlank="1" showInputMessage="1" showErrorMessage="1" promptTitle="Entry 29: Interventions" prompt="Green: Provide a detailed description of intervention(s) that the Job Coach used to address the barrier and summarize the effectiveness of the intervention(s)." sqref="N47"/>
    <dataValidation allowBlank="1" showInputMessage="1" showErrorMessage="1" promptTitle="Entry 28: Interventions" prompt="Green: Provide a detailed description of intervention(s) that the Job Coach used to address the barrier and summarize the effectiveness of the intervention(s)." sqref="N46"/>
    <dataValidation allowBlank="1" showInputMessage="1" showErrorMessage="1" promptTitle="Entry 28: Narrative" prompt="Green: Enter a summary of the contact or description of any areas that Individual had difficulties or did very well (behavior, job task quantity, or job task quality)." sqref="M46"/>
    <dataValidation type="list" allowBlank="1" showInputMessage="1" showErrorMessage="1" error="You must select an option from the drop-down list." promptTitle="Entry 28: Job Task Quantity" prompt="Green: Does the Individual meet the Employer's Expectations for job task quantity?  What percentage of time does the Individual meet the production standards of their co-workers in the same/similar position?" sqref="L46">
      <formula1>$Q$1:$Q$13</formula1>
    </dataValidation>
    <dataValidation type="list" allowBlank="1" showInputMessage="1" showErrorMessage="1" error="You must select an option from the drop-down list." promptTitle="Entry 28: Job Task Quality" prompt="Green: Does the Individual meet the Employer's Expectations for job task quality?  What percentage of time does the Individual meet the quality standards of their co-workers in the same/similar position?" sqref="K46">
      <formula1>$Q$1:$Q$13</formula1>
    </dataValidation>
    <dataValidation type="list" allowBlank="1" showInputMessage="1" showErrorMessage="1" error="You must select an option from the drop-down list." promptTitle="Entry 28: Behavioral Indicators" prompt="Green: Does the Individual meet the Employer's Expectations for Inter-Personal Skills, Communication, Timeliness, Hygiene, etc.?  Enter the percentage of time that Individual meets the Employer’s standards." sqref="J46">
      <formula1>$Q$1:$Q$13</formula1>
    </dataValidation>
    <dataValidation type="list" allowBlank="1" showInputMessage="1" showErrorMessage="1" error="You must select an option from the drop-down list." promptTitle="Entry 27: Behavioral Indicators" prompt="Green: Does the Individual meet the Employer's Expectations for Inter-Personal Skills, Communication, Timeliness, Hygiene, etc.?  Enter the percentage of time that Individual meets the Employer’s standards." sqref="J45">
      <formula1>$Q$1:$Q$13</formula1>
    </dataValidation>
    <dataValidation allowBlank="1" showInputMessage="1" showErrorMessage="1" promptTitle="Entry 27: Interventions" prompt="Green: Provide a detailed description of intervention(s) that the Job Coach used to address the barrier and summarize the effectiveness of the intervention(s)." sqref="N45"/>
    <dataValidation allowBlank="1" showInputMessage="1" showErrorMessage="1" promptTitle="Entry 27: Narrative" prompt="Green: Enter a summary of the contact or description of any areas that Individual had difficulties or did very well (behavior, job task quantity, or job task quality)." sqref="M45"/>
    <dataValidation type="list" allowBlank="1" showInputMessage="1" showErrorMessage="1" error="You must select an option from the drop-down list." promptTitle="Entry 27: Job Task Quantity" prompt="Green: Does the Individual meet the Employer's Expectations for job task quantity?  What percentage of time does the Individual meet the production standards of their co-workers in the same/similar position?" sqref="L45">
      <formula1>$Q$1:$Q$13</formula1>
    </dataValidation>
    <dataValidation type="list" allowBlank="1" showInputMessage="1" showErrorMessage="1" error="You must select an option from the drop-down list." promptTitle="Entry 27: Job Task Quality" prompt="Green: Does the Individual meet the Employer's Expectations for job task quality?  What percentage of time does the Individual meet the quality standards of their co-workers in the same/similar position?" sqref="K45">
      <formula1>$Q$1:$Q$13</formula1>
    </dataValidation>
    <dataValidation type="list" allowBlank="1" showInputMessage="1" showErrorMessage="1" error="You must select an option from the drop-down list." promptTitle="Entry 26:  Behavioral Indicators" prompt="Green: Does the Individual meet the Employer's Expectations for Inter-Personal Skills, Communication, Timeliness, Hygiene, etc.?  Enter the percentage of time that Individual meets the Employer’s standards." sqref="J44">
      <formula1>$Q$1:$Q$13</formula1>
    </dataValidation>
    <dataValidation type="list" allowBlank="1" showInputMessage="1" showErrorMessage="1" error="You must select an option from the drop-down list." promptTitle="Entry 26: Job Task Quality" prompt="Green: Does the Individual meet the Employer's Expectations for job task quality?  What percentage of time does the Individual meet the quality standards of their co-workers in the same/similar position?" sqref="K44">
      <formula1>$Q$1:$Q$13</formula1>
    </dataValidation>
    <dataValidation type="list" allowBlank="1" showInputMessage="1" showErrorMessage="1" error="You must select an option from the drop-down list." promptTitle="Entry 26: Job Task Quantity" prompt="Green: Does the Individual meet the Employer's Expectations for job task quantity?  What percentage of time does the Individual meet the production standards of their co-workers in the same/similar position?" sqref="L44">
      <formula1>$Q$1:$Q$13</formula1>
    </dataValidation>
    <dataValidation allowBlank="1" showInputMessage="1" showErrorMessage="1" promptTitle="Entry 26: Narrative" prompt="Green: Enter a summary of the contact or description of any areas that Individual had difficulties or did very well (behavior, job task quantity, or job task quality)." sqref="M44"/>
    <dataValidation allowBlank="1" showInputMessage="1" showErrorMessage="1" promptTitle="Entry 26: Interventions" prompt="Green: Provide a detailed description of intervention(s) that the Job Coach used to address the barrier and summarize the effectiveness of the intervention(s)." sqref="N44"/>
    <dataValidation allowBlank="1" showInputMessage="1" showErrorMessage="1" promptTitle="Entry 25: Interventions" prompt="Green: Provide a detailed description of intervention(s) that the Job Coach used to address the barrier and summarize the effectiveness of the intervention(s)." sqref="N43"/>
    <dataValidation allowBlank="1" showInputMessage="1" showErrorMessage="1" promptTitle="Entry 24: Interventions" prompt="Green: Provide a detailed description of intervention(s) that the Job Coach used to address the barrier and summarize the effectiveness of the intervention(s)." sqref="N42"/>
    <dataValidation allowBlank="1" showInputMessage="1" showErrorMessage="1" promptTitle="Entry 24: Narrative" prompt="Green: Enter a summary of the contact or description of any areas that Individual had difficulties or did very well (behavior, job task quantity, or job task quality)." sqref="M42"/>
    <dataValidation type="list" allowBlank="1" showInputMessage="1" showErrorMessage="1" error="You must select an option from the drop-down list." promptTitle="Entry 24: Job Task Quantity" prompt="Green: Does the Individual meet the Employer's Expectations for job task quantity?  What percentage of time does the Individual meet the production standards of their co-workers in the same/similar position?" sqref="L42">
      <formula1>$Q$1:$Q$13</formula1>
    </dataValidation>
    <dataValidation type="list" allowBlank="1" showInputMessage="1" showErrorMessage="1" error="You must select an option from the drop-down list." promptTitle="Entry 24: Job Task Quality" prompt="Green: Does the Individual meet the Employer's Expectations for job task quality?  What percentage of time does the Individual meet the quality standards of their co-workers in the same/similar position?" sqref="K42">
      <formula1>$Q$1:$Q$13</formula1>
    </dataValidation>
    <dataValidation type="list" allowBlank="1" showInputMessage="1" showErrorMessage="1" error="You must select an option from the drop-down list." promptTitle="Entry 24: Behavioral Indicators" prompt="Green: Does the Individual meet the Employer's Expectations for Inter-Personal Skills, Communication, Timeliness, Hygiene, etc.?  Enter the percentage of time that Individual meets the Employer’s standards." sqref="J42">
      <formula1>$Q$1:$Q$13</formula1>
    </dataValidation>
    <dataValidation type="list" allowBlank="1" showInputMessage="1" showErrorMessage="1" error="You must select an option from the drop-down list." promptTitle="Entry 23: Behavioral Indicators" prompt="Green: Does the Individual meet the Employer's Expectations for Inter-Personal Skills, Communication, Timeliness, Hygiene, etc.?  Enter the percentage of time that Individual meets the Employer’s standards." sqref="J41">
      <formula1>$Q$1:$Q$13</formula1>
    </dataValidation>
    <dataValidation type="list" allowBlank="1" showInputMessage="1" showErrorMessage="1" error="You must select an option from the drop-down list." promptTitle="Entry 23: Job Task Quality" prompt="Green: Does the Individual meet the Employer's Expectations for job task quality?  What percentage of time does the Individual meet the quality standards of their co-workers in the same/similar position?" sqref="K41">
      <formula1>$Q$1:$Q$13</formula1>
    </dataValidation>
    <dataValidation type="list" allowBlank="1" showInputMessage="1" showErrorMessage="1" error="You must select an option from the drop-down list." promptTitle="Entry 23:  Job Task Quantity" prompt="Green: Does the Individual meet the Employer's Expectations for job task quantity?  What percentage of time does the Individual meet the production standards of their co-workers in the same/similar position?" sqref="L41">
      <formula1>$Q$1:$Q$13</formula1>
    </dataValidation>
    <dataValidation allowBlank="1" showInputMessage="1" showErrorMessage="1" promptTitle="Entry 23: Narrative" prompt="Green: Enter a summary of the contact or description of any areas that Individual had difficulties or did very well (behavior, job task quantity, or job task quality)." sqref="M41"/>
    <dataValidation allowBlank="1" showInputMessage="1" showErrorMessage="1" promptTitle="Entry 23: Interventions" prompt="Green: Provide a detailed description of intervention(s) that the Job Coach used to address the barrier and summarize the effectiveness of the intervention(s)." sqref="N41"/>
    <dataValidation allowBlank="1" showInputMessage="1" showErrorMessage="1" promptTitle="Entry 22: Interventions" prompt="Green: Provide a detailed description of intervention(s) that the Job Coach used to address the barrier and summarize the effectiveness of the intervention(s)." sqref="N40"/>
    <dataValidation allowBlank="1" showInputMessage="1" showErrorMessage="1" promptTitle="Entry 22: Narrative" prompt="Green: Enter a summary of the contact or description of any areas that Individual had difficulties or did very well (behavior, job task quantity, or job task quality)." sqref="M40"/>
    <dataValidation type="list" allowBlank="1" showInputMessage="1" showErrorMessage="1" error="You must select an option from the drop-down list." promptTitle="Entry 22: Job Task Quantity" prompt="Green: Does the Individual meet the Employer's Expectations for job task quantity?  What percentage of time does the Individual meet the production standards of their co-workers in the same/similar position?" sqref="L40">
      <formula1>$Q$1:$Q$13</formula1>
    </dataValidation>
    <dataValidation type="list" allowBlank="1" showInputMessage="1" showErrorMessage="1" error="You must select an option from the drop-down list." promptTitle="Entry 22: Job Task Quality" prompt="Green: Does the Individual meet the Employer's Expectations for job task quality?  What percentage of time does the Individual meet the quality standards of their co-workers in the same/similar position?" sqref="K40">
      <formula1>$Q$1:$Q$13</formula1>
    </dataValidation>
    <dataValidation type="list" allowBlank="1" showInputMessage="1" showErrorMessage="1" error="You must select an option from the drop-down list." promptTitle="Entry 22: Behavioral Indicators" prompt="Green: Does the Individual meet the Employer's Expectations for Inter-Personal Skills, Communication, Timeliness, Hygiene, etc.?  Enter the percentage of time that Individual meets the Employer’s standards." sqref="J40">
      <formula1>$Q$1:$Q$13</formula1>
    </dataValidation>
    <dataValidation type="list" allowBlank="1" showInputMessage="1" showErrorMessage="1" error="You must select an option from the drop-down list." promptTitle="Entry 21: Behavioral Indicators" prompt="Green: Does the Individual meet the Employer's Expectations for Inter-Personal Skills, Communication, Timeliness, Hygiene, etc.?  Enter the percentage of time that Individual meets the Employer’s standards." sqref="J39">
      <formula1>$Q$1:$Q$13</formula1>
    </dataValidation>
    <dataValidation type="list" allowBlank="1" showInputMessage="1" showErrorMessage="1" error="You must select an option from the drop-down list." promptTitle="Entry 21: Job Task Quality" prompt="Green: Does the Individual meet the Employer's Expectations for job task quality?  What percentage of time does the Individual meet the quality standards of their co-workers in the same/similar position?" sqref="K39">
      <formula1>$Q$1:$Q$13</formula1>
    </dataValidation>
    <dataValidation type="list" allowBlank="1" showInputMessage="1" showErrorMessage="1" error="You must select an option from the drop-down list." promptTitle="Entry 21: Job Task Quantity" prompt="Green: Does the Individual meet the Employer's Expectations for job task quantity?  What percentage of time does the Individual meet the production standards of their co-workers in the same/similar position?" sqref="L39">
      <formula1>$Q$1:$Q$13</formula1>
    </dataValidation>
    <dataValidation allowBlank="1" showInputMessage="1" showErrorMessage="1" promptTitle="Entry 21: Narrative" prompt="Green: Enter a summary of the contact or description of any areas that Individual had difficulties or did very well (behavior, job task quantity, or job task quality)." sqref="M39"/>
    <dataValidation allowBlank="1" showInputMessage="1" showErrorMessage="1" promptTitle="Entry 21: Interventions" prompt="Green: Provide a detailed description of intervention(s) that the Job Coach used to address the barrier and summarize the effectiveness of the intervention(s)." sqref="N39"/>
    <dataValidation allowBlank="1" showInputMessage="1" showErrorMessage="1" promptTitle="Entry 20: Interventions" prompt="Green: Provide a detailed description of intervention(s) that the Job Coach used to address the barrier and summarize the effectiveness of the intervention(s)." sqref="N38"/>
    <dataValidation allowBlank="1" showInputMessage="1" showErrorMessage="1" promptTitle="Entry 20: Narrative" prompt="Green: Enter a summary of the contact or description of any areas that Individual had difficulties or did very well (behavior, job task quantity, or job task quality)." sqref="M38"/>
    <dataValidation type="list" allowBlank="1" showInputMessage="1" showErrorMessage="1" error="You must select an option from the drop-down list." promptTitle="Entry 20: Job Task Quantity" prompt="Green: Does the Individual meet the Employer's Expectations for job task quantity?  What percentage of time does the Individual meet the production standards of their co-workers in the same/similar position?" sqref="L38">
      <formula1>$Q$1:$Q$13</formula1>
    </dataValidation>
    <dataValidation type="list" allowBlank="1" showInputMessage="1" showErrorMessage="1" error="You must select an option from the drop-down list." promptTitle="Entry 20: Job Task Quality" prompt="Green: Does the Individual meet the Employer's Expectations for job task quality?  What percentage of time does the Individual meet the quality standards of their co-workers in the same/similar position?" sqref="K38">
      <formula1>$Q$1:$Q$13</formula1>
    </dataValidation>
    <dataValidation type="list" allowBlank="1" showInputMessage="1" showErrorMessage="1" error="You must select an option from the drop-down list." promptTitle="Entry 20: Behavioral Indicators" prompt="Green: Does the Individual meet the Employer's Expectations for Inter-Personal Skills, Communication, Timeliness, Hygiene, etc.?  Enter the percentage of time that Individual meets the Employer’s standards." sqref="J38">
      <formula1>$Q$1:$Q$13</formula1>
    </dataValidation>
    <dataValidation type="list" allowBlank="1" showInputMessage="1" showErrorMessage="1" error="You must select an option from the drop-down list." promptTitle="Entry 19: Behavioral Indicators" prompt="Green: Does the Individual meet the Employer's Expectations for Inter-Personal Skills, Communication, Timeliness, Hygiene, etc.?  Enter the percentage of time that Individual meets the Employer’s standards." sqref="J37">
      <formula1>$Q$1:$Q$13</formula1>
    </dataValidation>
    <dataValidation type="list" allowBlank="1" showInputMessage="1" showErrorMessage="1" error="You must select an option from the drop-down list." promptTitle="Entry 19: Job Task Quality" prompt="Green: Does the Individual meet the Employer's Expectations for job task quality?  What percentage of time does the Individual meet the quality standards of their co-workers in the same/similar position?" sqref="K37">
      <formula1>$Q$1:$Q$13</formula1>
    </dataValidation>
    <dataValidation type="list" allowBlank="1" showInputMessage="1" showErrorMessage="1" error="You must select an option from the drop-down list." promptTitle="Entry 19: Job Task Quantity" prompt="Green: Does the Individual meet the Employer's Expectations for job task quantity?  What percentage of time does the Individual meet the production standards of their co-workers in the same/similar position?" sqref="L37">
      <formula1>$Q$1:$Q$13</formula1>
    </dataValidation>
    <dataValidation allowBlank="1" showInputMessage="1" showErrorMessage="1" promptTitle="Entry 19: Narrative" prompt="Green: Enter a summary of the contact or description of any areas that Individual had difficulties or did very well (behavior, job task quantity, or job task quality)." sqref="M37"/>
    <dataValidation allowBlank="1" showInputMessage="1" showErrorMessage="1" promptTitle="Entry 19: Interventions" prompt="Green: Provide a detailed description of intervention(s) that the Job Coach used to address the barrier and summarize the effectiveness of the intervention(s)." sqref="N37"/>
    <dataValidation allowBlank="1" showInputMessage="1" showErrorMessage="1" promptTitle="Entry 18: Interventions" prompt="Green: Provide a detailed description of intervention(s) that the Job Coach used to address the barrier and summarize the effectiveness of the intervention(s)." sqref="N36"/>
    <dataValidation allowBlank="1" showInputMessage="1" showErrorMessage="1" promptTitle="Entry 18: Narrative" prompt="Green: Enter a summary of the contact or description of any areas that Individual had difficulties or did very well (behavior, job task quantity, or job task quality)." sqref="M36"/>
    <dataValidation type="list" allowBlank="1" showInputMessage="1" showErrorMessage="1" error="You must select an option from the drop-down list." promptTitle="Entry 18: Job Task Quantity" prompt="Green: Does the Individual meet the Employer's Expectations for job task quantity?  What percentage of time does the Individual meet the production standards of their co-workers in the same/similar position?" sqref="L36">
      <formula1>$Q$1:$Q$13</formula1>
    </dataValidation>
    <dataValidation type="list" allowBlank="1" showInputMessage="1" showErrorMessage="1" error="You must select an option from the drop-down list." promptTitle="Entry 18: Job Task Quality" prompt="Green: Does the Individual meet the Employer's Expectations for job task quality?  What percentage of time does the Individual meet the quality standards of their co-workers in the same/similar position?" sqref="K36">
      <formula1>$Q$1:$Q$13</formula1>
    </dataValidation>
    <dataValidation type="list" allowBlank="1" showInputMessage="1" showErrorMessage="1" error="You must select an option from the drop-down list." promptTitle="Entry 18: Behavioral Indicators" prompt="Green: Does the Individual meet the Employer's Expectations for Inter-Personal Skills, Communication, Timeliness, Hygiene, etc.?  Enter the percentage of time that Individual meets the Employer’s standards." sqref="J36">
      <formula1>$Q$1:$Q$13</formula1>
    </dataValidation>
    <dataValidation type="list" allowBlank="1" showInputMessage="1" showErrorMessage="1" error="You must select an option from the drop-down list." promptTitle="Entry 17: Behavioral Indicators" prompt="Green: Does the Individual meet the Employer's Expectations for Inter-Personal Skills, Communication, Timeliness, Hygiene, etc.?  Enter the percentage of time that Individual meets the Employer’s standards." sqref="J35">
      <formula1>$Q$1:$Q$13</formula1>
    </dataValidation>
    <dataValidation type="list" allowBlank="1" showInputMessage="1" showErrorMessage="1" error="You must select an option from the drop-down list." promptTitle="Entry 17: Job Task Quality" prompt="Green: Does the Individual meet the Employer's Expectations for job task quality?  What percentage of time does the Individual meet the quality standards of their co-workers in the same/similar position?" sqref="K35">
      <formula1>$Q$1:$Q$13</formula1>
    </dataValidation>
    <dataValidation type="list" allowBlank="1" showInputMessage="1" showErrorMessage="1" error="You must select an option from the drop-down list." promptTitle="Entry 17: Job Task Quantity" prompt="Green: Does the Individual meet the Employer's Expectations for job task quantity?  What percentage of time does the Individual meet the production standards of their co-workers in the same/similar position?" sqref="L35">
      <formula1>$Q$1:$Q$13</formula1>
    </dataValidation>
    <dataValidation allowBlank="1" showInputMessage="1" showErrorMessage="1" promptTitle="Entry 17: Narrative" prompt="Green: Enter a summary of the contact or description of any areas that Individual had difficulties or did very well (behavior, job task quantity, or job task quality)." sqref="M35"/>
    <dataValidation allowBlank="1" showInputMessage="1" showErrorMessage="1" promptTitle="Entry 17: Interventions" prompt="Green: Provide a detailed description of intervention(s) that the Job Coach used to address the barrier and summarize the effectiveness of the intervention(s)." sqref="N35"/>
    <dataValidation allowBlank="1" showInputMessage="1" showErrorMessage="1" promptTitle="Entry 16: Interventions" prompt="Green: Provide a detailed description of intervention(s) that the Job Coach used to address the barrier and summarize the effectiveness of the intervention(s)." sqref="N34"/>
    <dataValidation allowBlank="1" showInputMessage="1" showErrorMessage="1" promptTitle="Entry 16: Narrative" prompt="Green: Enter a summary of the contact or description of any areas that Individual had difficulties or did very well (behavior, job task quantity, or job task quality)." sqref="M34"/>
    <dataValidation type="list" allowBlank="1" showInputMessage="1" showErrorMessage="1" error="You must select an option from the drop-down list." promptTitle="Entry 16: Job Task Quantity" prompt="Green: Does the Individual meet the Employer's Expectations for job task quantity?  What percentage of time does the Individual meet the production standards of their co-workers in the same/similar position?" sqref="L34">
      <formula1>$Q$1:$Q$13</formula1>
    </dataValidation>
    <dataValidation type="list" allowBlank="1" showInputMessage="1" showErrorMessage="1" error="You must select an option from the drop-down list." promptTitle="Entry 16: Job Task Quality" prompt="Green: Does the Individual meet the Employer's Expectations for job task quality?  What percentage of time does the Individual meet the quality standards of their co-workers in the same/similar position?" sqref="K34">
      <formula1>$Q$1:$Q$13</formula1>
    </dataValidation>
    <dataValidation type="list" allowBlank="1" showInputMessage="1" showErrorMessage="1" error="You must select an option from the drop-down list." promptTitle="Entry 16: Behavioral Indicators" prompt="Green: Does the Individual meet the Employer's Expectations for Inter-Personal Skills, Communication, Timeliness, Hygiene, etc.?  Enter the percentage of time that Individual meets the Employer’s standards." sqref="J34">
      <formula1>$Q$1:$Q$13</formula1>
    </dataValidation>
    <dataValidation type="list" allowBlank="1" showInputMessage="1" showErrorMessage="1" error="You must select an option from the drop-down list." promptTitle="Entry 15: Behavioral Indicators" prompt="Green: Does the Individual meet the Employer's Expectations for Inter-Personal Skills, Communication, Timeliness, Hygiene, etc.?  Enter the percentage of time that Individual meets the Employer’s standards." sqref="J33">
      <formula1>$Q$1:$Q$13</formula1>
    </dataValidation>
    <dataValidation type="list" allowBlank="1" showInputMessage="1" showErrorMessage="1" error="You must select an option from the drop-down list." promptTitle="Entry 15: Job Task Quality" prompt="Green: Does the Individual meet the Employer's Expectations for job task quality?  What percentage of time does the Individual meet the quality standards of their co-workers in the same/similar position?" sqref="K33">
      <formula1>$Q$1:$Q$13</formula1>
    </dataValidation>
    <dataValidation type="list" allowBlank="1" showInputMessage="1" showErrorMessage="1" error="You must select an option from the drop-down list." promptTitle="Entry 15: Job Task Quantity" prompt="Green: Does the Individual meet the Employer's Expectations for job task quantity?  What percentage of time does the Individual meet the production standards of their co-workers in the same/similar position?" sqref="L33">
      <formula1>$Q$1:$Q$13</formula1>
    </dataValidation>
    <dataValidation allowBlank="1" showInputMessage="1" showErrorMessage="1" promptTitle="Entry 15: Narrative" prompt="Green: Enter a summary of the contact or description of any areas that Individual had difficulties or did very well (behavior, job task quantity, or job task quality)." sqref="M33"/>
    <dataValidation allowBlank="1" showInputMessage="1" showErrorMessage="1" promptTitle="Entry 15: Interventions" prompt="Green: Provide a detailed description of intervention(s) that the Job Coach used to address the barrier and summarize the effectiveness of the intervention(s)." sqref="N33"/>
    <dataValidation allowBlank="1" showInputMessage="1" showErrorMessage="1" promptTitle="Entry 14: Interventions" prompt="Green: Provide a detailed description of intervention(s) that the Job Coach used to address the barrier and summarize the effectiveness of the intervention(s)." sqref="N32"/>
    <dataValidation allowBlank="1" showInputMessage="1" showErrorMessage="1" promptTitle="Entry 14: Narrative" prompt="Green: Enter a summary of the contact or description of any areas that Individual had difficulties or did very well (behavior, job task quantity, or job task quality)." sqref="M32"/>
    <dataValidation type="list" allowBlank="1" showInputMessage="1" showErrorMessage="1" error="You must select an option from the drop-down list." promptTitle="Entry 14: Job Task Quantity" prompt="Green: Does the Individual meet the Employer's Expectations for job task quantity?  What percentage of time does the Individual meet the production standards of their co-workers in the same/similar position?" sqref="L32">
      <formula1>$Q$1:$Q$13</formula1>
    </dataValidation>
    <dataValidation type="list" allowBlank="1" showInputMessage="1" showErrorMessage="1" error="You must select an option from the drop-down list." promptTitle="Entry 14: Job Task Quality" prompt="Green: Does the Individual meet the Employer's Expectations for job task quality?  What percentage of time does the Individual meet the quality standards of their co-workers in the same/similar position?" sqref="K32">
      <formula1>$Q$1:$Q$13</formula1>
    </dataValidation>
    <dataValidation type="list" allowBlank="1" showInputMessage="1" showErrorMessage="1" error="You must select an option from the drop-down list." promptTitle="Entry 14: Behavioral Indicators" prompt="Green: Does the Individual meet the Employer's Expectations for Inter-Personal Skills, Communication, Timeliness, Hygiene, etc.?  Enter the percentage of time that Individual meets the Employer’s standards." sqref="J32">
      <formula1>$Q$1:$Q$13</formula1>
    </dataValidation>
    <dataValidation allowBlank="1" showInputMessage="1" showErrorMessage="1" promptTitle="Entry 13: Interventions" prompt="Green: Provide a detailed description of intervention(s) that the Job Coach used to address the barrier and summarize the effectiveness of the intervention(s)." sqref="N31"/>
    <dataValidation allowBlank="1" showInputMessage="1" showErrorMessage="1" promptTitle="Entry 13: Narrative" prompt="Green: Enter a summary of the contact or description of any areas that Individual had difficulties or did very well (behavior, job task quantity, or job task quality)." sqref="M31"/>
    <dataValidation type="list" allowBlank="1" showInputMessage="1" showErrorMessage="1" error="You must select an option from the drop-down list." promptTitle="Entry 13: Job Task Quantity" prompt="Green: Does the Individual meet the Employer's Expectations for job task quantity?  What percentage of time does the Individual meet the production standards of their co-workers in the same/similar position?" sqref="L31">
      <formula1>$Q$1:$Q$13</formula1>
    </dataValidation>
    <dataValidation type="list" allowBlank="1" showInputMessage="1" showErrorMessage="1" error="You must select an option from the drop-down list." promptTitle="Entry 13: Job Task Quality" prompt="Green: Does the Individual meet the Employer's Expectations for job task quality?  What percentage of time does the Individual meet the quality standards of their co-workers in the same/similar position?" sqref="K31">
      <formula1>$Q$1:$Q$13</formula1>
    </dataValidation>
    <dataValidation type="list" allowBlank="1" showInputMessage="1" showErrorMessage="1" error="You must select an option from the drop-down list." promptTitle="Entry 13: Behavioral Indicators" prompt="Green: Does the Individual meet the Employer's Expectations for Inter-Personal Skills, Communication, Timeliness, Hygiene, etc.?  Enter the percentage of time that Individual meets the Employer’s standards." sqref="J31">
      <formula1>$Q$1:$Q$13</formula1>
    </dataValidation>
    <dataValidation type="list" allowBlank="1" showInputMessage="1" showErrorMessage="1" error="You must select an option from the drop-down list." promptTitle="Entry 12: Behavioral Indicators" prompt="Green: Does the Individual meet the Employer's Expectations for Inter-Personal Skills, Communication, Timeliness, Hygiene, etc.?  Enter the percentage of time that Individual meets the Employer’s standards." sqref="J30">
      <formula1>$Q$1:$Q$13</formula1>
    </dataValidation>
    <dataValidation type="list" allowBlank="1" showInputMessage="1" showErrorMessage="1" error="You must select an option from the drop-down list." promptTitle="Entry 12: Job Task Quality" prompt="Green: Does the Individual meet the Employer's Expectations for job task quality?  What percentage of time does the Individual meet the quality standards of their co-workers in the same/similar position?" sqref="K30">
      <formula1>$Q$1:$Q$13</formula1>
    </dataValidation>
    <dataValidation type="list" allowBlank="1" showInputMessage="1" showErrorMessage="1" error="You must select an option from the drop-down list." promptTitle="Entry 12: Job Task Quantity" prompt="Green: Does the Individual meet the Employer's Expectations for job task quantity?  What percentage of time does the Individual meet the production standards of their co-workers in the same/similar position?" sqref="L30">
      <formula1>$Q$1:$Q$13</formula1>
    </dataValidation>
    <dataValidation allowBlank="1" showInputMessage="1" showErrorMessage="1" promptTitle="Entry 12: Narrative" prompt="Green: Enter a summary of the contact or description of any areas that Individual had difficulties or did very well (behavior, job task quantity, or job task quality)." sqref="M30"/>
    <dataValidation allowBlank="1" showInputMessage="1" showErrorMessage="1" promptTitle="Entry 12: Interventions" prompt="Green: Provide a detailed description of intervention(s) that the Job Coach used to address the barrier and summarize the effectiveness of the intervention(s)." sqref="N30"/>
    <dataValidation allowBlank="1" showInputMessage="1" showErrorMessage="1" promptTitle="Entry 11: Interventions" prompt="Green: Provide a detailed description of intervention(s) that the Job Coach used to address the barrier and summarize the effectiveness of the intervention(s)." sqref="N29"/>
    <dataValidation allowBlank="1" showInputMessage="1" showErrorMessage="1" promptTitle="Entry 11: Narrative" prompt="Green: Enter a summary of the contact or description of any areas that Individual had difficulties or did very well (behavior, job task quantity, or job task quality)." sqref="M29"/>
    <dataValidation type="list" allowBlank="1" showInputMessage="1" showErrorMessage="1" error="You must select an option from the drop-down list." promptTitle="Entry 11: Job Task Quantity" prompt="Green: Does the Individual meet the Employer's Expectations for job task quantity?  What percentage of time does the Individual meet the production standards of their co-workers in the same/similar position?" sqref="L29">
      <formula1>$Q$1:$Q$13</formula1>
    </dataValidation>
    <dataValidation type="list" allowBlank="1" showInputMessage="1" showErrorMessage="1" error="You must select an option from the drop-down list." promptTitle="Entry 11: Job Task Quality" prompt="Green: Does the Individual meet the Employer's Expectations for job task quality?  What percentage of time does the Individual meet the quality standards of their co-workers in the same/similar position?" sqref="K29">
      <formula1>$Q$1:$Q$13</formula1>
    </dataValidation>
    <dataValidation type="list" allowBlank="1" showInputMessage="1" showErrorMessage="1" error="You must select an option from the drop-down list." promptTitle="Entry 11: Behavioral Indicators" prompt="Green: Does the Individual meet the Employer's Expectations for Inter-Personal Skills, Communication, Timeliness, Hygiene, etc.?  Enter the percentage of time that Individual meets the Employer’s standards." sqref="J29">
      <formula1>$Q$1:$Q$13</formula1>
    </dataValidation>
    <dataValidation type="list" allowBlank="1" showInputMessage="1" showErrorMessage="1" error="You must select an option from the drop-down list." promptTitle="Entry 10: Behavioral Indicators" prompt="Green: Does the Individual meet the Employer's Expectations for Inter-Personal Skills, Communication, Timeliness, Hygiene, etc.?  Enter the percentage of time that Individual meets the Employer’s standards." sqref="J28">
      <formula1>$Q$1:$Q$13</formula1>
    </dataValidation>
    <dataValidation type="list" allowBlank="1" showInputMessage="1" showErrorMessage="1" error="You must select an option from the drop-down list." promptTitle="Entry 10: Job Task Quality" prompt="Green: Does the Individual meet the Employer's Expectations for job task quality?  What percentage of time does the Individual meet the quality standards of their co-workers in the same/similar position?" sqref="K28">
      <formula1>$Q$1:$Q$13</formula1>
    </dataValidation>
    <dataValidation type="list" allowBlank="1" showInputMessage="1" showErrorMessage="1" error="You must select an option from the drop-down list." promptTitle="Entry 10: Job Task Quantity" prompt="Green: Does the Individual meet the Employer's Expectations for job task quantity?  What percentage of time does the Individual meet the production standards of their co-workers in the same/similar position?" sqref="L28">
      <formula1>$Q$1:$Q$13</formula1>
    </dataValidation>
    <dataValidation allowBlank="1" showInputMessage="1" showErrorMessage="1" promptTitle="Entry 10: Narrative" prompt="Green: Enter a summary of the contact or description of any areas that Individual had difficulties or did very well (behavior, job task quantity, or job task quality)." sqref="M28"/>
    <dataValidation allowBlank="1" showInputMessage="1" showErrorMessage="1" promptTitle="Entry 10: Interventions" prompt="Green: Provide a detailed description of intervention(s) that the Job Coach used to address the barrier and summarize the effectiveness of the intervention(s)." sqref="N28"/>
    <dataValidation allowBlank="1" showInputMessage="1" showErrorMessage="1" promptTitle="Entry 9: Interventions" prompt="Green: Provide a detailed description of intervention(s) that the Job Coach used to address the barrier and summarize the effectiveness of the intervention(s)." sqref="N27"/>
    <dataValidation allowBlank="1" showInputMessage="1" showErrorMessage="1" promptTitle="Entry 9: Narrative" prompt="Green: Enter a summary of the contact or description of any areas that Individual had difficulties or did very well (behavior, job task quantity, or job task quality)." sqref="M27"/>
    <dataValidation type="list" allowBlank="1" showInputMessage="1" showErrorMessage="1" error="You must select an option from the drop-down list." promptTitle="Entry 9: Job Task Quantity" prompt="Green: Does the Individual meet the Employer's Expectations for job task quantity?  What percentage of time does the Individual meet the production standards of their co-workers in the same/similar position?" sqref="L27">
      <formula1>$Q$1:$Q$13</formula1>
    </dataValidation>
    <dataValidation type="list" allowBlank="1" showInputMessage="1" showErrorMessage="1" error="You must select an option from the drop-down list." promptTitle="Entry 9: Job Task Quality" prompt="Green: Does the Individual meet the Employer's Expectations for job task quality?  What percentage of time does the Individual meet the quality standards of their co-workers in the same/similar position?" sqref="K27">
      <formula1>$Q$1:$Q$13</formula1>
    </dataValidation>
    <dataValidation type="list" allowBlank="1" showInputMessage="1" showErrorMessage="1" error="You must select an option from the drop-down list." promptTitle="Entry 9: Behavioral Indicators" prompt="Green: Does the Individual meet the Employer's Expectations for Inter-Personal Skills, Communication, Timeliness, Hygiene, etc.?  Enter the percentage of time that Individual meets the Employer’s standards." sqref="J27">
      <formula1>$Q$1:$Q$13</formula1>
    </dataValidation>
    <dataValidation allowBlank="1" showInputMessage="1" showErrorMessage="1" promptTitle="Entry 8: Interventions" prompt="Green: Provide a detailed description of intervention(s) that the Job Coach used to address the barrier and summarize the effectiveness of the intervention(s)." sqref="N26"/>
    <dataValidation allowBlank="1" showInputMessage="1" showErrorMessage="1" promptTitle="Entry 8: Narrative" prompt="Green: Enter a summary of the contact or description of any areas that Individual had difficulties or did very well (behavior, job task quantity, or job task quality)." sqref="M26"/>
    <dataValidation type="list" allowBlank="1" showInputMessage="1" showErrorMessage="1" error="You must select an option from the drop-down list." promptTitle="Entry 8: Job Task Quantity" prompt="Green: Does the Individual meet the Employer's Expectations for job task quantity?  What percentage of time does the Individual meet the production standards of their co-workers in the same/similar position?" sqref="L26">
      <formula1>$Q$1:$Q$13</formula1>
    </dataValidation>
    <dataValidation type="list" allowBlank="1" showInputMessage="1" showErrorMessage="1" error="You must select an option from the drop-down list." promptTitle="Entry 8: Job Task Quality" prompt="Green: Does the Individual meet the Employer's Expectations for job task quality?  What percentage of time does the Individual meet the quality standards of their co-workers in the same/similar position?" sqref="K26">
      <formula1>$Q$1:$Q$13</formula1>
    </dataValidation>
    <dataValidation type="list" allowBlank="1" showInputMessage="1" showErrorMessage="1" error="You must select an option from the drop-down list." promptTitle="Entry 8: Behavioral Indicators" prompt="Green: Does the Individual meet the Employer's Expectations for Inter-Personal Skills, Communication, Timeliness, Hygiene, etc.?  Enter the percentage of time that Individual meets the Employer’s standards." sqref="J26">
      <formula1>$Q$1:$Q$13</formula1>
    </dataValidation>
    <dataValidation allowBlank="1" showInputMessage="1" showErrorMessage="1" promptTitle="Entry 7: Interventions" prompt="Green: Provide a detailed description of intervention(s) that the Job Coach used to address the barrier and summarize the effectiveness of the intervention(s)." sqref="N25"/>
    <dataValidation allowBlank="1" showInputMessage="1" showErrorMessage="1" promptTitle="Entry 7: Narrative" prompt="Green: Enter a summary of the contact or description of any areas that Individual had difficulties or did very well (behavior, job task quantity, or job task quality)." sqref="M25"/>
    <dataValidation type="list" allowBlank="1" showInputMessage="1" showErrorMessage="1" error="You must select an option from the drop-down list." promptTitle="Entry 7: Job Task Quantity" prompt="Green: Does the Individual meet the Employer's Expectations for job task quantity?  What percentage of time does the Individual meet the production standards of their co-workers in the same/similar position?" sqref="L25">
      <formula1>$Q$1:$Q$13</formula1>
    </dataValidation>
    <dataValidation type="list" allowBlank="1" showInputMessage="1" showErrorMessage="1" error="You must select an option from the drop-down list." promptTitle="Entry 7: Job Task Quality" prompt="Green: Does the Individual meet the Employer's Expectations for job task quality?  What percentage of time does the Individual meet the quality standards of their co-workers in the same/similar position?" sqref="K25">
      <formula1>$Q$1:$Q$13</formula1>
    </dataValidation>
    <dataValidation type="list" allowBlank="1" showInputMessage="1" showErrorMessage="1" error="You must select an option from the drop-down list." promptTitle="Entry 7: Behavioral Indicators" prompt="Green: Does the Individual meet the Employer's Expectations for Inter-Personal Skills, Communication, Timeliness, Hygiene, etc.?  Enter the percentage of time that Individual meets the Employer’s standards." sqref="J25">
      <formula1>$Q$1:$Q$13</formula1>
    </dataValidation>
    <dataValidation allowBlank="1" showInputMessage="1" showErrorMessage="1" promptTitle="Entry 6: Interventions" prompt="Green: Provide a detailed description of intervention(s) that the Job Coach used to address the barrier and summarize the effectiveness of the intervention(s)." sqref="N24"/>
    <dataValidation allowBlank="1" showInputMessage="1" showErrorMessage="1" promptTitle="Entry 6: Narrative" prompt="Green: Enter a summary of the contact or description of any areas that Individual had difficulties or did very well (behavior, job task quantity, or job task quality)." sqref="M24"/>
    <dataValidation type="list" allowBlank="1" showInputMessage="1" showErrorMessage="1" error="You must select an option from the drop-down list." promptTitle="Entry 6: Job Task Quantity" prompt="Green: Does the Individual meet the Employer's Expectations for job task quantity?  What percentage of time does the Individual meet the production standards of their co-workers in the same/similar position?" sqref="L24">
      <formula1>$Q$1:$Q$13</formula1>
    </dataValidation>
    <dataValidation type="list" allowBlank="1" showInputMessage="1" showErrorMessage="1" error="You must select an option from the drop-down list." promptTitle="Entry 6: Job Task Quality" prompt="Green: Does the Individual meet the Employer's Expectations for job task quality?  What percentage of time does the Individual meet the quality standards of their co-workers in the same/similar position?" sqref="K24">
      <formula1>$Q$1:$Q$13</formula1>
    </dataValidation>
    <dataValidation type="list" allowBlank="1" showInputMessage="1" showErrorMessage="1" error="You must select an option from the drop-down list." promptTitle="Entry 6: Behavioral Indicators" prompt="Green: Does the Individual meet the Employer's Expectations for Inter-Personal Skills, Communication, Timeliness, Hygiene, etc.?  Enter the percentage of time that Individual meets the Employer’s standards." sqref="J24">
      <formula1>$Q$1:$Q$13</formula1>
    </dataValidation>
    <dataValidation allowBlank="1" showInputMessage="1" showErrorMessage="1" promptTitle="Entry 5: nterventions" prompt="Green: Provide a detailed description of intervention(s) that the Job Coach used to address the barrier and summarize the effectiveness of the intervention(s)." sqref="N23"/>
    <dataValidation allowBlank="1" showInputMessage="1" showErrorMessage="1" promptTitle="Entry 5: Narrative" prompt="Green: Enter a summary of the contact or description of any areas that Individual had difficulties or did very well (behavior, job task quantity, or job task quality)." sqref="M23"/>
    <dataValidation type="list" allowBlank="1" showInputMessage="1" showErrorMessage="1" error="You must select an option from the drop-down list." promptTitle="Entry 5: Job Task Quantity" prompt="Green: Does the Individual meet the Employer's Expectations for job task quantity?  What percentage of time does the Individual meet the production standards of their co-workers in the same/similar position?" sqref="L23">
      <formula1>$Q$1:$Q$13</formula1>
    </dataValidation>
    <dataValidation type="list" allowBlank="1" showInputMessage="1" showErrorMessage="1" error="You must select an option from the drop-down list." promptTitle="Entry 5: Job Task Quality" prompt="Green: Does the Individual meet the Employer's Expectations for job task quality?  What percentage of time does the Individual meet the quality standards of their co-workers in the same/similar position?" sqref="K23">
      <formula1>$Q$1:$Q$13</formula1>
    </dataValidation>
    <dataValidation type="list" allowBlank="1" showInputMessage="1" showErrorMessage="1" error="You must select an option from the drop-down list." promptTitle="Entry 5: Behavioral Indicators" prompt="Green: Does the Individual meet the Employer's Expectations for Inter-Personal Skills, Communication, Timeliness, Hygiene, etc.?  Enter the percentage of time that Individual meets the Employer’s standards." sqref="J23">
      <formula1>$Q$1:$Q$13</formula1>
    </dataValidation>
    <dataValidation allowBlank="1" showInputMessage="1" showErrorMessage="1" promptTitle="Entry 4: Interventions" prompt="Green: Provide a detailed description of intervention(s) that the Job Coach used to address the barrier and summarize the effectiveness of the intervention(s)." sqref="N22"/>
    <dataValidation allowBlank="1" showInputMessage="1" showErrorMessage="1" promptTitle="Entry 4: Narrative" prompt="Green: Enter a summary of the contact or description of any areas that Individual had difficulties or did very well (behavior, job task quantity, or job task quality)." sqref="M22"/>
    <dataValidation type="list" allowBlank="1" showInputMessage="1" showErrorMessage="1" error="You must select an option from the drop-down list." promptTitle="Entry 4: Job Task Quantity" prompt="Green: Does the Individual meet the Employer's Expectations for job task quantity?  What percentage of time does the Individual meet the production standards of their co-workers in the same/similar position?" sqref="L22">
      <formula1>$Q$1:$Q$13</formula1>
    </dataValidation>
    <dataValidation type="list" allowBlank="1" showInputMessage="1" showErrorMessage="1" error="You must select an option from the drop-down list." promptTitle="Entry 4: Job Task Quality" prompt="Green: Does the Individual meet the Employer's Expectations for job task quality?  What percentage of time does the Individual meet the quality standards of their co-workers in the same/similar position?" sqref="K22">
      <formula1>$Q$1:$Q$13</formula1>
    </dataValidation>
    <dataValidation type="list" allowBlank="1" showInputMessage="1" showErrorMessage="1" error="You must select an option from the drop-down list." promptTitle="Entry 4: Behavioral Indicators" prompt="Green: Does the Individual meet the Employer's Expectations for Inter-Personal Skills, Communication, Timeliness, Hygiene, etc.?  Enter the percentage of time that Individual meets the Employer’s standards." sqref="J22">
      <formula1>$Q$1:$Q$13</formula1>
    </dataValidation>
    <dataValidation allowBlank="1" showInputMessage="1" showErrorMessage="1" promptTitle="Entry 3: Interventions" prompt="Green: Provide a detailed description of intervention(s) that the Job Coach used to address the barrier and summarize the effectiveness of the intervention(s)." sqref="N21"/>
    <dataValidation allowBlank="1" showInputMessage="1" showErrorMessage="1" promptTitle="Entry 3:Narrative" prompt="Green: Enter a summary of the contact or description of any areas that Individual had difficulties or did very well (behavior, job task quantity, or job task quality)." sqref="M21"/>
    <dataValidation type="list" allowBlank="1" showInputMessage="1" showErrorMessage="1" error="You must select an option from the drop-down list." promptTitle="Entry 3: Job Task Quantity" prompt="Green: Does the Individual meet the Employer's Expectations for job task quantity?  What percentage of time does the Individual meet the production standards of their co-workers in the same/similar position?" sqref="L21">
      <formula1>$Q$1:$Q$13</formula1>
    </dataValidation>
    <dataValidation type="list" allowBlank="1" showInputMessage="1" showErrorMessage="1" error="You must select an option from the drop-down list." promptTitle="Entry 3: Job Task Quality" prompt="Green: Does the Individual meet the Employer's Expectations for job task quality?  What percentage of time does the Individual meet the quality standards of their co-workers in the same/similar position?" sqref="K21">
      <formula1>$Q$1:$Q$13</formula1>
    </dataValidation>
    <dataValidation type="list" allowBlank="1" showInputMessage="1" showErrorMessage="1" error="You must select an option from the drop-down list." promptTitle="Entry 3: Behavioral Indicators" prompt="Green: Does the Individual meet the Employer's Expectations for Inter-Personal Skills, Communication, Timeliness, Hygiene, etc.?  Enter the percentage of time that Individual meets the Employer’s standards." sqref="J21">
      <formula1>$Q$1:$Q$13</formula1>
    </dataValidation>
    <dataValidation allowBlank="1" showInputMessage="1" showErrorMessage="1" promptTitle="Entry 2: Interventions" prompt="Green: Provide a detailed description of intervention(s) that the Job Coach used to address the barrier and summarize the effectiveness of the intervention(s)." sqref="N20"/>
    <dataValidation allowBlank="1" showInputMessage="1" showErrorMessage="1" promptTitle="Entry 2: Narrative" prompt="Green: Enter a summary of the contact or description of any areas that Individual had difficulties or did very well (behavior, job task quantity, or job task quality)." sqref="M20"/>
    <dataValidation type="list" allowBlank="1" showInputMessage="1" showErrorMessage="1" error="You must select an option from the drop-down list." promptTitle="Entry 2: Job Task Quantity" prompt="Green: Does the Individual meet the Employer's Expectations for job task quantity?  What percentage of time does the Individual meet the production standards of their co-workers in the same/similar position?" sqref="L20">
      <formula1>$Q$1:$Q$13</formula1>
    </dataValidation>
    <dataValidation type="list" allowBlank="1" showInputMessage="1" showErrorMessage="1" error="You must select an option from the drop-down list." promptTitle="Entry 2: Job Task Quality" prompt="Green: Does the Individual meet the Employer's Expectations for job task quality?  What percentage of time does the Individual meet the quality standards of their co-workers in the same/similar position?" sqref="K20">
      <formula1>$Q$1:$Q$13</formula1>
    </dataValidation>
    <dataValidation type="list" allowBlank="1" showInputMessage="1" showErrorMessage="1" error="You must select an option from the drop-down list." promptTitle="Entry 2: Behavioral Indicators" prompt="Green: Does the Individual meet the Employer's Expectations for Inter-Personal Skills, Communication, Timeliness, Hygiene, etc.?  Enter the percentage of time that Individual meets the Employer’s standards." sqref="J20">
      <formula1>$Q$1:$Q$13</formula1>
    </dataValidation>
    <dataValidation allowBlank="1" showInputMessage="1" showErrorMessage="1" promptTitle="Total VTS UOS" prompt="Non-Editable: Calculation" sqref="K69"/>
    <dataValidation type="whole" allowBlank="1" showInputMessage="1" showErrorMessage="1" error="Calculation: Non-Editable" promptTitle="Total OTJS UOS" prompt="Non-Editable: Calculation" sqref="F69">
      <formula1>0</formula1>
      <formula2>100000</formula2>
    </dataValidation>
    <dataValidation allowBlank="1" showInputMessage="1" showErrorMessage="1" promptTitle="Provider's Assessment Continued" prompt="Green: Enter a summary of the Provider's assessment of the Individual and recommendation for next steps , including any concerns or potential barriers to employment." sqref="M73"/>
    <dataValidation type="list" allowBlank="1" showInputMessage="1" showErrorMessage="1" error="You must select an option from the drop-down list." promptTitle="Entry 1: Contact Method" prompt="Green: Indicate the method of contact in this field, choices are: Email, In Person, Letter, Other, Remote, Service, Telephone, or Text." sqref="I19">
      <formula1>$U$1:$U$9</formula1>
    </dataValidation>
    <dataValidation allowBlank="1" showInputMessage="1" showErrorMessage="1" promptTitle="Entry 2: Staff Initials" prompt="Green: Enter the initials of the person(s) who provided the service in this field." sqref="H20"/>
    <dataValidation type="list" allowBlank="1" showInputMessage="1" showErrorMessage="1" error="You must select an option from the drop-down list." promptTitle="Entry 2: Contact Method" prompt="Green: Indicate the method of contact in this field, choices are: Email, In Person, Letter, Other, Remote, Service, Telephone, or Text." sqref="I20">
      <formula1>$U$1:$U$9</formula1>
    </dataValidation>
    <dataValidation allowBlank="1" showInputMessage="1" showErrorMessage="1" promptTitle="Entry 3: Staff Initials" prompt="Green: Enter the initials of the person(s) who provided the service in this field." sqref="H21"/>
    <dataValidation type="list" allowBlank="1" showInputMessage="1" showErrorMessage="1" error="You must select an option from the drop-down list." promptTitle="Entry 3: Contact Method" prompt="Green: Indicate the method of contact in this field, choices are: Email, In Person, Letter, Other, Remote, Service, Telephone, or Text." sqref="I21">
      <formula1>$U$1:$U$9</formula1>
    </dataValidation>
    <dataValidation type="list" allowBlank="1" showInputMessage="1" showErrorMessage="1" error="You must select an option from the drop-down list." promptTitle="Entry 4: Contact Method" prompt="Green: Indicate the method of contact in this field, choices are: Email, In Person, Letter, Other, Remote, Service, Telephone, or Text." sqref="I22">
      <formula1>$U$1:$U$9</formula1>
    </dataValidation>
    <dataValidation allowBlank="1" showInputMessage="1" showErrorMessage="1" promptTitle="Entry 4: Staff Initials" prompt="Green: Enter the initials of the person(s) who provided the service in this field." sqref="H22"/>
    <dataValidation allowBlank="1" showInputMessage="1" showErrorMessage="1" promptTitle="Entry 5: Staff Initials" prompt="Green: Enter the initials of the person(s) who provided the service in this field." sqref="H23"/>
    <dataValidation type="list" allowBlank="1" showInputMessage="1" showErrorMessage="1" error="You must select an option from the drop-down list." promptTitle="Entry 5: Contact Method" prompt="Green: Indicate the method of contact in this field, choices are: Email, In Person, Letter, Other, Remote, Service, Telephone, or Text." sqref="I23">
      <formula1>$U$1:$U$9</formula1>
    </dataValidation>
    <dataValidation allowBlank="1" showInputMessage="1" showErrorMessage="1" promptTitle="Entry 6: Staff Initials" prompt="Green: Enter the initials of the person(s) who provided the service in this field." sqref="H24"/>
    <dataValidation type="list" allowBlank="1" showInputMessage="1" showErrorMessage="1" error="You must select an option from the drop-down list." promptTitle="Entry 6: Contact Method" prompt="Green: Indicate the method of contact in this field, choices are: Email, In Person, Letter, Other, Remote, Service, Telephone, or Text." sqref="I24">
      <formula1>$U$1:$U$9</formula1>
    </dataValidation>
    <dataValidation allowBlank="1" showInputMessage="1" showErrorMessage="1" promptTitle="Entry 7: Staff Initials" prompt="Green: Enter the initials of the person(s) who provided the service in this field." sqref="H25"/>
    <dataValidation type="list" allowBlank="1" showInputMessage="1" showErrorMessage="1" error="You must select an option from the drop-down list." promptTitle="Entry 7: Contact Method" prompt="Green: Indicate the method of contact in this field, choices are: Email, In Person, Letter, Other, Remote, Service, Telephone, or Text." sqref="I25">
      <formula1>$U$1:$U$9</formula1>
    </dataValidation>
    <dataValidation allowBlank="1" showInputMessage="1" showErrorMessage="1" promptTitle="Entry 8: Staff Initials" prompt="Green: Enter the initials of the person(s) who provided the service in this field." sqref="H26"/>
    <dataValidation type="list" allowBlank="1" showInputMessage="1" showErrorMessage="1" error="You must select an option from the drop-down list." promptTitle="Entry 8: Contact Method" prompt="Green: Indicate the method of contact in this field, choices are: Email, In Person, Letter, Other, Remote, Service, Telephone, or Text." sqref="I26">
      <formula1>$U$1:$U$9</formula1>
    </dataValidation>
    <dataValidation type="list" allowBlank="1" showInputMessage="1" showErrorMessage="1" error="You must select an option from the drop-down list." promptTitle="Entry 9: Contact Method" prompt="Green: Indicate the method of contact in this field, choices are: Email, In Person, Letter, Other, Remote, Service, Telephone, or Text." sqref="I27">
      <formula1>$U$1:$U$9</formula1>
    </dataValidation>
    <dataValidation allowBlank="1" showInputMessage="1" showErrorMessage="1" promptTitle="Entry 9: Staff Initials" prompt="Green: Enter the initials of the person(s) who provided the service in this field." sqref="H27"/>
    <dataValidation allowBlank="1" showInputMessage="1" showErrorMessage="1" promptTitle="Entry 10: Staff Initials" prompt="Green: Enter the initials of the person(s) who provided the service in this field." sqref="H28"/>
    <dataValidation type="list" allowBlank="1" showInputMessage="1" showErrorMessage="1" error="You must select an option from the drop-down list." promptTitle="Entry 10: Contact Method" prompt="Green: Indicate the method of contact in this field, choices are: Email, In Person, Letter, Other, Remote, Service, Telephone, or Text." sqref="I28">
      <formula1>$U$1:$U$9</formula1>
    </dataValidation>
    <dataValidation type="list" allowBlank="1" showInputMessage="1" showErrorMessage="1" error="You must select an option from the drop-down list." promptTitle="Entry 11: Contact Method" prompt="Green: Indicate the method of contact in this field, choices are: Email, In Person, Letter, Other, Remote, Service, Telephone, or Text." sqref="I29">
      <formula1>$U$1:$U$9</formula1>
    </dataValidation>
    <dataValidation allowBlank="1" showInputMessage="1" showErrorMessage="1" promptTitle="Entry 11: Staff Initials" prompt="Green: Enter the initials of the person(s) who provided the service in this field." sqref="H29"/>
    <dataValidation allowBlank="1" showInputMessage="1" showErrorMessage="1" promptTitle="Entry 12: Staff Initials" prompt="Green: Enter the initials of the person(s) who provided the service in this field." sqref="H30"/>
    <dataValidation type="list" allowBlank="1" showInputMessage="1" showErrorMessage="1" error="You must select an option from the drop-down list." promptTitle="Entry 12: Contact Method" prompt="Green: Indicate the method of contact in this field, choices are: Email, In Person, Letter, Other, Remote, Service, Telephone, or Text." sqref="I30">
      <formula1>$U$1:$U$9</formula1>
    </dataValidation>
    <dataValidation type="list" allowBlank="1" showInputMessage="1" showErrorMessage="1" error="You must select an option from the drop-down list." promptTitle="Entry 13: Contact Method" prompt="Green: Indicate the method of contact in this field, choices are: Email, In Person, Letter, Other, Remote, Service, Telephone, or Text." sqref="I31">
      <formula1>$U$1:$U$9</formula1>
    </dataValidation>
    <dataValidation allowBlank="1" showInputMessage="1" showErrorMessage="1" promptTitle="Entry 13: Staff Initials" prompt="Green: Enter the initials of the person(s) who provided the service in this field." sqref="H31"/>
    <dataValidation allowBlank="1" showInputMessage="1" showErrorMessage="1" promptTitle="Entry 14: Staff Initials" prompt="Green: Enter the initials of the person(s) who provided the service in this field." sqref="H32"/>
    <dataValidation type="list" allowBlank="1" showInputMessage="1" showErrorMessage="1" error="You must select an option from the drop-down list." promptTitle="Entry 14: Contact Method" prompt="Green: Indicate the method of contact in this field, choices are: Email, In Person, Letter, Other, Remote, Service, Telephone, or Text." sqref="I32">
      <formula1>$U$1:$U$9</formula1>
    </dataValidation>
    <dataValidation allowBlank="1" showInputMessage="1" showErrorMessage="1" promptTitle="Entry 15: Staff Initials" prompt="Green: Enter the initials of the person(s) who provided the service in this field." sqref="H33"/>
    <dataValidation type="list" allowBlank="1" showInputMessage="1" showErrorMessage="1" error="You must select an option from the drop-down list." promptTitle="Entry 15: Contact Method" prompt="Green: Indicate the method of contact in this field, choices are: Email, In Person, Letter, Other, Remote, Service, Telephone, or Text." sqref="I33">
      <formula1>$U$1:$U$9</formula1>
    </dataValidation>
    <dataValidation allowBlank="1" showInputMessage="1" showErrorMessage="1" promptTitle="Entry 16: Staff Initials" prompt="Green: Enter the initials of the person(s) who provided the service in this field." sqref="H34"/>
    <dataValidation type="list" allowBlank="1" showInputMessage="1" showErrorMessage="1" error="You must select an option from the drop-down list." promptTitle="Entry16: Contact Method" prompt="Green: Indicate the method of contact in this field, choices are: Email, In Person, Letter, Other, Remote, Service, Telephone, or Text." sqref="I34">
      <formula1>$U$1:$U$9</formula1>
    </dataValidation>
    <dataValidation allowBlank="1" showInputMessage="1" showErrorMessage="1" promptTitle="Entry 17: Staff Initials" prompt="Green: Enter the initials of the person(s) who provided the service in this field." sqref="H35"/>
    <dataValidation type="list" allowBlank="1" showInputMessage="1" showErrorMessage="1" error="You must select an option from the drop-down list." promptTitle="Entry 17: Contact Method" prompt="Green: Indicate the method of contact in this field, choices are: Email, In Person, Letter, Other, Remote, Service, Telephone, or Text." sqref="I35">
      <formula1>$U$1:$U$9</formula1>
    </dataValidation>
    <dataValidation allowBlank="1" showInputMessage="1" showErrorMessage="1" promptTitle="Entry 18: Staff Initials" prompt="Green: Enter the initials of the person(s) who provided the service in this field." sqref="H36"/>
    <dataValidation type="list" allowBlank="1" showInputMessage="1" showErrorMessage="1" error="You must select an option from the drop-down list." promptTitle="Entry 18: Contact Method" prompt="Green: Indicate the method of contact in this field, choices are: Email, In Person, Letter, Other, Remote, Service, Telephone, or Text." sqref="I36">
      <formula1>$U$1:$U$9</formula1>
    </dataValidation>
    <dataValidation allowBlank="1" showInputMessage="1" showErrorMessage="1" promptTitle="Entry 19: Staff Initials" prompt="Green: Enter the initials of the person(s) who provided the service in this field." sqref="H37"/>
    <dataValidation type="list" allowBlank="1" showInputMessage="1" showErrorMessage="1" error="You must select an option from the drop-down list." promptTitle="Entry 19: Contact Method" prompt="Green: Indicate the method of contact in this field, choices are: Email, In Person, Letter, Other, Remote, Service, Telephone, or Text." sqref="I37">
      <formula1>$U$1:$U$9</formula1>
    </dataValidation>
    <dataValidation allowBlank="1" showInputMessage="1" showErrorMessage="1" promptTitle="Entry 20: Staff Initials" prompt="Green: Enter the initials of the person(s) who provided the service in this field." sqref="H38"/>
    <dataValidation type="list" allowBlank="1" showInputMessage="1" showErrorMessage="1" error="You must select an option from the drop-down list." promptTitle="Entry 20: Contact Method" prompt="Green: Indicate the method of contact in this field, choices are: Email, In Person, Letter, Other, Remote, Service, Telephone, or Text." sqref="I38">
      <formula1>$U$1:$U$9</formula1>
    </dataValidation>
    <dataValidation allowBlank="1" showInputMessage="1" showErrorMessage="1" promptTitle="Entry 21: Staff Initials" prompt="Green: Enter the initials of the person(s) who provided the service in this field." sqref="H39"/>
    <dataValidation type="list" allowBlank="1" showInputMessage="1" showErrorMessage="1" error="You must select an option from the drop-down list." promptTitle="Entry 21: Contact Method" prompt="Green: Indicate the method of contact in this field, choices are: Email, In Person, Letter, Other, Remote, Service, Telephone, or Text." sqref="I39">
      <formula1>$U$1:$U$9</formula1>
    </dataValidation>
    <dataValidation allowBlank="1" showInputMessage="1" showErrorMessage="1" promptTitle="Entry 22: Staff Initials" prompt="Green: Enter the initials of the person(s) who provided the service in this field." sqref="H40"/>
    <dataValidation type="list" allowBlank="1" showInputMessage="1" showErrorMessage="1" error="You must select an option from the drop-down list." promptTitle="Entry 22: Contact Method" prompt="Green: Indicate the method of contact in this field, choices are: Email, In Person, Letter, Other, Remote, Service, Telephone, or Text." sqref="I40">
      <formula1>$U$1:$U$9</formula1>
    </dataValidation>
    <dataValidation allowBlank="1" showInputMessage="1" showErrorMessage="1" promptTitle="Entry 23: Staff Initials" prompt="Green: Enter the initials of the person(s) who provided the service in this field." sqref="H41"/>
    <dataValidation type="list" allowBlank="1" showInputMessage="1" showErrorMessage="1" error="You must select an option from the drop-down list." promptTitle="Entry 23: Contact Method" prompt="Green: Indicate the method of contact in this field, choices are: Email, In Person, Letter, Other, Remote, Service, Telephone, or Text." sqref="I41">
      <formula1>$U$1:$U$9</formula1>
    </dataValidation>
    <dataValidation allowBlank="1" showInputMessage="1" showErrorMessage="1" promptTitle="Entry 24: Staff Initials" prompt="Green: Enter the initials of the person(s) who provided the service in this field." sqref="H42"/>
    <dataValidation type="list" allowBlank="1" showInputMessage="1" showErrorMessage="1" error="You must select an option from the drop-down list." promptTitle="Entry 24: Contact Method" prompt="Green: Indicate the method of contact in this field, choices are: Email, In Person, Letter, Other, Remote, Service, Telephone, or Text." sqref="I42">
      <formula1>$U$1:$U$9</formula1>
    </dataValidation>
    <dataValidation allowBlank="1" showInputMessage="1" showErrorMessage="1" promptTitle="Entry 25: Staff Initials" prompt="Green: Enter the initials of the person(s) who provided the service in this field." sqref="H43"/>
    <dataValidation type="list" allowBlank="1" showInputMessage="1" showErrorMessage="1" error="You must select an option from the drop-down list." promptTitle="Entry 25: Contact Method" prompt="Green: Indicate the method of contact in this field, choices are: Email, In Person, Letter, Other, Remote, Service, Telephone, or Text." sqref="I43">
      <formula1>$U$1:$U$9</formula1>
    </dataValidation>
    <dataValidation allowBlank="1" showInputMessage="1" showErrorMessage="1" promptTitle="Entry 26: Staff Initials" prompt="Green: Enter the initials of the person(s) who provided the service in this field." sqref="H44"/>
    <dataValidation type="list" allowBlank="1" showInputMessage="1" showErrorMessage="1" error="You must select an option from the drop-down list." promptTitle="Entry 26: Contact Method" prompt="Green: Indicate the method of contact in this field, choices are: Email, In Person, Letter, Other, Remote, Service, Telephone, or Text." sqref="I44">
      <formula1>$U$1:$U$9</formula1>
    </dataValidation>
    <dataValidation allowBlank="1" showInputMessage="1" showErrorMessage="1" promptTitle="Entry 27: Staff Initials" prompt="Green: Enter the initials of the person(s) who provided the service in this field." sqref="H45"/>
    <dataValidation type="list" allowBlank="1" showInputMessage="1" showErrorMessage="1" error="You must select an option from the drop-down list." promptTitle="Entry 27: Contact Method" prompt="Green: Indicate the method of contact in this field, choices are: Email, In Person, Letter, Other, Remote, Service, Telephone, or Text." sqref="I45">
      <formula1>$U$1:$U$9</formula1>
    </dataValidation>
    <dataValidation allowBlank="1" showInputMessage="1" showErrorMessage="1" promptTitle="Entry 28: Staff Initials" prompt="Green: Enter the initials of the person(s) who provided the service in this field." sqref="H46"/>
    <dataValidation type="list" allowBlank="1" showInputMessage="1" showErrorMessage="1" error="You must select an option from the drop-down list." promptTitle="Entry 28: Contact Method" prompt="Green: Indicate the method of contact in this field, choices are: Email, In Person, Letter, Other, Remote, Service, Telephone, or Text." sqref="I46">
      <formula1>$U$1:$U$9</formula1>
    </dataValidation>
    <dataValidation allowBlank="1" showInputMessage="1" showErrorMessage="1" promptTitle="Entry 29: Staff Initials" prompt="Green: Enter the initials of the person(s) who provided the service in this field." sqref="H47"/>
    <dataValidation type="list" allowBlank="1" showInputMessage="1" showErrorMessage="1" error="You must select an option from the drop-down list." promptTitle="Entry 29: Contact Method" prompt="Green: Indicate the method of contact in this field, choices are: Email, In Person, Letter, Other, Remote, Service, Telephone, or Text." sqref="I47">
      <formula1>$U$1:$U$9</formula1>
    </dataValidation>
    <dataValidation allowBlank="1" showInputMessage="1" showErrorMessage="1" promptTitle="Entry 30: Staff Initials" prompt="Green: Enter the initials of the person(s) who provided the service in this field." sqref="H48"/>
    <dataValidation type="list" allowBlank="1" showInputMessage="1" showErrorMessage="1" error="You must select an option from the drop-down list." promptTitle="Entry 30: Contact Method" prompt="Green: Indicate the method of contact in this field, choices are: Email, In Person, Letter, Other, Remote, Service, Telephone, or Text." sqref="I48">
      <formula1>$U$1:$U$9</formula1>
    </dataValidation>
    <dataValidation allowBlank="1" showInputMessage="1" showErrorMessage="1" promptTitle="Entry 31: Staff Initials" prompt="Green: Enter the initials of the person(s) who provided the service in this field." sqref="H49"/>
    <dataValidation type="list" allowBlank="1" showInputMessage="1" showErrorMessage="1" error="You must select an option from the drop-down list." promptTitle="Entry 31: Contact Method" prompt="Green: Indicate the method of contact in this field, choices are: Email, In Person, Letter, Other, Remote, Service, Telephone, or Text." sqref="I49">
      <formula1>$U$1:$U$9</formula1>
    </dataValidation>
    <dataValidation allowBlank="1" showInputMessage="1" showErrorMessage="1" promptTitle="Entry 32: Staff Initials" prompt="Green: Enter the initials of the person(s) who provided the service in this field." sqref="H50"/>
    <dataValidation type="list" allowBlank="1" showInputMessage="1" showErrorMessage="1" error="You must select an option from the drop-down list." promptTitle="Entry 32: Contact Method" prompt="Green: Indicate the method of contact in this field, choices are: Email, In Person, Letter, Other, Remote, Service, Telephone, or Text." sqref="I50">
      <formula1>$U$1:$U$9</formula1>
    </dataValidation>
    <dataValidation allowBlank="1" showInputMessage="1" showErrorMessage="1" promptTitle="Entry 33: Staff Initials" prompt="Green: Enter the initials of the person(s) who provided the service in this field." sqref="H51"/>
    <dataValidation type="list" allowBlank="1" showInputMessage="1" showErrorMessage="1" error="You must select an option from the drop-down list." promptTitle="Entry 33: Contact Method" prompt="Green: Indicate the method of contact in this field, choices are: Email, In Person, Letter, Other, Remote, Service, Telephone, or Text." sqref="I51">
      <formula1>$U$1:$U$9</formula1>
    </dataValidation>
    <dataValidation allowBlank="1" showInputMessage="1" showErrorMessage="1" promptTitle="Entry 34: Staff Initials" prompt="Green: Enter the initials of the person(s) who provided the service in this field." sqref="H52"/>
    <dataValidation type="list" allowBlank="1" showInputMessage="1" showErrorMessage="1" error="You must select an option from the drop-down list." promptTitle="Entry 34: Contact Method" prompt="Green: Indicate the method of contact in this field, choices are: Email, In Person, Letter, Other, Remote, Service, Telephone, or Text." sqref="I52">
      <formula1>$U$1:$U$9</formula1>
    </dataValidation>
    <dataValidation allowBlank="1" showInputMessage="1" showErrorMessage="1" promptTitle="Entry 35: Staff Initials" prompt="Green: Enter the initials of the person(s) who provided the service in this field." sqref="H53"/>
    <dataValidation type="list" allowBlank="1" showInputMessage="1" showErrorMessage="1" error="You must select an option from the drop-down list." promptTitle="Entry 35: Contact Method" prompt="Green: Indicate the method of contact in this field, choices are: Email, In Person, Letter, Other, Remote, Service, Telephone, or Text." sqref="I53">
      <formula1>$U$1:$U$9</formula1>
    </dataValidation>
    <dataValidation allowBlank="1" showInputMessage="1" showErrorMessage="1" promptTitle="Entry 36: Staff Initials" prompt="Green: Enter the initials of the person(s) who provided the service in this field." sqref="H54"/>
    <dataValidation type="list" allowBlank="1" showInputMessage="1" showErrorMessage="1" error="You must select an option from the drop-down list." promptTitle="Entry 36: Contact Method" prompt="Green: Indicate the method of contact in this field, choices are: Email, In Person, Letter, Other, Remote, Service, Telephone, or Text." sqref="I54">
      <formula1>$U$1:$U$9</formula1>
    </dataValidation>
    <dataValidation type="list" allowBlank="1" showInputMessage="1" showErrorMessage="1" error="You must select an option from the drop-down list." promptTitle="Entry 37: Contact Method" prompt="Green: Indicate the method of contact in this field, choices are: Email, In Person, Letter, Other, Remote, Service, Telephone, or Text." sqref="I55">
      <formula1>$U$1:$U$9</formula1>
    </dataValidation>
    <dataValidation allowBlank="1" showInputMessage="1" showErrorMessage="1" promptTitle="Entry 37: Staff Initials" prompt="Green: Enter the initials of the person(s) who provided the service in this field." sqref="H55"/>
    <dataValidation allowBlank="1" showInputMessage="1" showErrorMessage="1" promptTitle="Entry 38: Staff Initials" prompt="Green: Enter the initials of the person(s) who provided the service in this field." sqref="H56"/>
    <dataValidation type="list" allowBlank="1" showInputMessage="1" showErrorMessage="1" error="You must select an option from the drop-down list." promptTitle="Entry 38: Contact Method" prompt="Green: Indicate the method of contact in this field, choices are: Email, In Person, Letter, Other, Remote, Service, Telephone, or Text." sqref="I56">
      <formula1>$U$1:$U$9</formula1>
    </dataValidation>
    <dataValidation type="list" allowBlank="1" showInputMessage="1" showErrorMessage="1" error="You must select an option from the drop-down list." promptTitle="Entry 39: Contact Method" prompt="Green: Indicate the method of contact in this field, choices are: Email, In Person, Letter, Other, Remote, Service, Telephone, or Text." sqref="I57">
      <formula1>$U$1:$U$9</formula1>
    </dataValidation>
    <dataValidation allowBlank="1" showInputMessage="1" showErrorMessage="1" promptTitle="Entry 39: Staff Initials" prompt="Green: Enter the initials of the person(s) who provided the service in this field." sqref="H57"/>
    <dataValidation allowBlank="1" showInputMessage="1" showErrorMessage="1" promptTitle="Entry 40: Staff Initials" prompt="Green: Enter the initials of the person(s) who provided the service in this field." sqref="H58"/>
    <dataValidation type="list" allowBlank="1" showInputMessage="1" showErrorMessage="1" error="You must select an option from the drop-down list." promptTitle="Entry 40: Contact Method" prompt="Green: Indicate the method of contact in this field, choices are: Email, In Person, Letter, Other, Remote, Service, Telephone, or Text." sqref="I58">
      <formula1>$U$1:$U$9</formula1>
    </dataValidation>
    <dataValidation allowBlank="1" showInputMessage="1" showErrorMessage="1" promptTitle="Entry 41: Staff Initials" prompt="Green: Enter the initials of the person(s) who provided the service in this field." sqref="H59"/>
    <dataValidation type="list" allowBlank="1" showInputMessage="1" showErrorMessage="1" error="You must select an option from the drop-down list." promptTitle="Entry 41: Contact Method" prompt="Green: Indicate the method of contact in this field, choices are: Email, In Person, Letter, Other, Remote, Service, Telephone, or Text." sqref="I59">
      <formula1>$U$1:$U$9</formula1>
    </dataValidation>
    <dataValidation type="list" allowBlank="1" showInputMessage="1" showErrorMessage="1" error="You must select an option from the drop-down list." promptTitle="Entry 42: Contact Method" prompt="Green: Indicate the method of contact in this field, choices are: Email, In Person, Letter, Other, Remote, Service, Telephone, or Text." sqref="I60">
      <formula1>$U$1:$U$9</formula1>
    </dataValidation>
    <dataValidation allowBlank="1" showInputMessage="1" showErrorMessage="1" promptTitle="Entry 42: Staff Initials" prompt="Green: Enter the initials of the person(s) who provided the service in this field." sqref="H60"/>
    <dataValidation allowBlank="1" showInputMessage="1" showErrorMessage="1" promptTitle="Entry 43: Staff Initials" prompt="Green: Enter the initials of the person(s) who provided the service in this field." sqref="H61"/>
    <dataValidation type="list" allowBlank="1" showInputMessage="1" showErrorMessage="1" error="You must select an option from the drop-down list." promptTitle="Entry 43: Contact Method" prompt="Green: Indicate the method of contact in this field, choices are: Email, In Person, Letter, Other, Remote, Service, Telephone, or Text." sqref="I61">
      <formula1>$U$1:$U$9</formula1>
    </dataValidation>
    <dataValidation type="list" allowBlank="1" showInputMessage="1" showErrorMessage="1" error="You must select an option from the drop-down list." promptTitle="Entry 44: Contact Method" prompt="Green: Indicate the method of contact in this field, choices are: Email, In Person, Letter, Other, Remote, Service, Telephone, or Text." sqref="I62">
      <formula1>$U$1:$U$9</formula1>
    </dataValidation>
    <dataValidation allowBlank="1" showInputMessage="1" showErrorMessage="1" promptTitle="Entry 44: Staff Initials" prompt="Green: Enter the initials of the person(s) who provided the service in this field." sqref="H62"/>
    <dataValidation allowBlank="1" showInputMessage="1" showErrorMessage="1" promptTitle="Entry 45: Staff Initials" prompt="Green: Enter the initials of the person(s) who provided the service in this field." sqref="H63"/>
    <dataValidation type="list" allowBlank="1" showInputMessage="1" showErrorMessage="1" error="You must select an option from the drop-down list." promptTitle="Entry 45: Contact Method" prompt="Green: Indicate the method of contact in this field, choices are: Email, In Person, Letter, Other, Remote, Service, Telephone, or Text." sqref="I63">
      <formula1>$U$1:$U$9</formula1>
    </dataValidation>
    <dataValidation allowBlank="1" showInputMessage="1" showErrorMessage="1" promptTitle="Entry 46: Staff Initials" prompt="Green: Enter the initials of the person(s) who provided the service in this field." sqref="H64"/>
    <dataValidation type="list" allowBlank="1" showInputMessage="1" showErrorMessage="1" error="You must select an option from the drop-down list." promptTitle="Entry 46: Contact Method" prompt="Green: Indicate the method of contact in this field, choices are: Email, In Person, Letter, Other, Remote, Service, Telephone, or Text." sqref="I64">
      <formula1>$U$1:$U$9</formula1>
    </dataValidation>
    <dataValidation type="list" allowBlank="1" showInputMessage="1" showErrorMessage="1" error="You must select an option from the drop-down list." promptTitle="Entry 47: Contact Method" prompt="Green: Indicate the method of contact in this field, choices are: Email, In Person, Letter, Other, Remote, Service, Telephone, or Text." sqref="I65">
      <formula1>$U$1:$U$9</formula1>
    </dataValidation>
    <dataValidation allowBlank="1" showInputMessage="1" showErrorMessage="1" promptTitle="Entry 47: Staff Initials" prompt="Green: Enter the initials of the person(s) who provided the service in this field." sqref="H65"/>
    <dataValidation allowBlank="1" showInputMessage="1" showErrorMessage="1" promptTitle="Entry 48: Staff Initials" prompt="Green: Enter the initials of the person(s) who provided the service in this field." sqref="H66"/>
    <dataValidation type="list" allowBlank="1" showInputMessage="1" showErrorMessage="1" error="You must select an option from the drop-down list." promptTitle="Entry 48: Contact Method" prompt="Green: Indicate the method of contact in this field, choices are: Email, In Person, Letter, Other, Remote, Service, Telephone, or Text." sqref="I66">
      <formula1>$U$1:$U$9</formula1>
    </dataValidation>
    <dataValidation type="list" allowBlank="1" showInputMessage="1" showErrorMessage="1" error="You must select an option from the drop-down list." promptTitle="Entry 49: Contact Method" prompt="Green: Indicate the method of contact in this field, choices are: Email, In Person, Letter, Other, Remote, Service, Telephone, or Text." sqref="I67">
      <formula1>$U$1:$U$9</formula1>
    </dataValidation>
    <dataValidation allowBlank="1" showInputMessage="1" showErrorMessage="1" promptTitle="Entry 49: Staff Initials" prompt="Green: Enter the initials of the person(s) who provided the service in this field." sqref="H67"/>
    <dataValidation allowBlank="1" showInputMessage="1" showErrorMessage="1" promptTitle="Entry 50: Staff Initials" prompt="Green: Enter the initials of the person(s) who provided the service in this field." sqref="H68"/>
    <dataValidation type="list" allowBlank="1" showInputMessage="1" showErrorMessage="1" error="You must select an option from the drop-down list." promptTitle="Entry 50: Contact Method" prompt="Green: Indicate the method of contact in this field, choices are: Email, In Person, Letter, Other, Remote, Service, Telephone, or Text." sqref="I68">
      <formula1>$U$1:$U$9</formula1>
    </dataValidation>
    <dataValidation type="time" allowBlank="1" showInputMessage="1" showErrorMessage="1" error="Must be formatted as time, either 1:30 PM or 13:30." promptTitle="Entry 1: End Time" prompt="Green: Enter the end time of the service." sqref="C19 C68">
      <formula1>0</formula1>
      <formula2>0.999988425925926</formula2>
    </dataValidation>
    <dataValidation type="time" allowBlank="1" showInputMessage="1" showErrorMessage="1" error="Must be formatted as time, either 1:30 PM or 13:30." promptTitle="Entry 1: Start Time" prompt="Green: Enter the start time of the service." sqref="B19 B68">
      <formula1>0</formula1>
      <formula2>0.999988425925926</formula2>
    </dataValidation>
    <dataValidation type="list" allowBlank="1" showInputMessage="1" showErrorMessage="1" error="You must select an option from the drop-down list." promptTitle="Entry 1: Service Area Modifier" prompt="Green: Select 1, 2, or 3 if the case qualifies for the Service Area Modifier (SAM), other leave the field NA." sqref="G19">
      <formula1>$S$1:$S$4</formula1>
    </dataValidation>
    <dataValidation type="whole" allowBlank="1" showInputMessage="1" showErrorMessage="1" error="Non-Editable: Calculation" promptTitle="Entry 1: UOS" prompt="Non-Editable: Calculation" sqref="F19">
      <formula1>0</formula1>
      <formula2>100000</formula2>
    </dataValidation>
    <dataValidation type="date" allowBlank="1" showInputMessage="1" showErrorMessage="1" error="Must be in MM/DD/YY format." promptTitle="Entry 2: Date" prompt="Green: Date of Service (MM/DD/YY)." sqref="A20">
      <formula1>44470</formula1>
      <formula2>48121</formula2>
    </dataValidation>
    <dataValidation type="time" allowBlank="1" showInputMessage="1" showErrorMessage="1" error="Must be formatted as time, either 1:30 PM or 13:30." promptTitle="Entry 2: Start Time" prompt="Green: Enter the start time of the service." sqref="B20">
      <formula1>0</formula1>
      <formula2>0.999988425925926</formula2>
    </dataValidation>
    <dataValidation type="time" allowBlank="1" showInputMessage="1" showErrorMessage="1" error="Must be formatted as time, either 1:30 PM or 13:30." promptTitle="Entry 2: End Time" prompt="Green: Enter the end time of the service." sqref="C20">
      <formula1>0</formula1>
      <formula2>0.999988425925926</formula2>
    </dataValidation>
    <dataValidation type="whole" allowBlank="1" showInputMessage="1" showErrorMessage="1" error="Non-Editable: Calculation" promptTitle="Entry 2: UOS" prompt="Non-Editable: Calculation" sqref="F20">
      <formula1>0</formula1>
      <formula2>100000</formula2>
    </dataValidation>
    <dataValidation type="list" allowBlank="1" showInputMessage="1" showErrorMessage="1" error="You must select an option from the drop-down list." promptTitle="Entry 2: Service Area Modifier" prompt="Green: Select 1, 2, or 3 if the case qualifies for the Service Area Modifier (SAM), other leave the field NA." sqref="G20">
      <formula1>$S$1:$S$4</formula1>
    </dataValidation>
    <dataValidation type="date" allowBlank="1" showInputMessage="1" showErrorMessage="1" error="Must be in MM/DD/YY format." promptTitle="Entry 3: Date" prompt="Green: Date of Service (MM/DD/YY)." sqref="A21">
      <formula1>44470</formula1>
      <formula2>48121</formula2>
    </dataValidation>
    <dataValidation type="time" allowBlank="1" showInputMessage="1" showErrorMessage="1" error="Must be formatted as time, either 1:30 PM or 13:30." promptTitle="Entry 3: Start Time" prompt="Green: Enter the start time of the service." sqref="B21">
      <formula1>0</formula1>
      <formula2>0.999988425925926</formula2>
    </dataValidation>
    <dataValidation type="time" allowBlank="1" showInputMessage="1" showErrorMessage="1" error="Must be formatted as time, either 1:30 PM or 13:30." promptTitle="Entry 3: End Time" prompt="Green: Enter the end time of the service." sqref="C21">
      <formula1>0</formula1>
      <formula2>0.999988425925926</formula2>
    </dataValidation>
    <dataValidation type="whole" allowBlank="1" showInputMessage="1" showErrorMessage="1" error="Non-Editable: Calculation" promptTitle="Entry 3: UOS" prompt="Non-Editable: Calculation" sqref="F21">
      <formula1>0</formula1>
      <formula2>100000</formula2>
    </dataValidation>
    <dataValidation type="list" allowBlank="1" showInputMessage="1" showErrorMessage="1" error="You must select an option from the drop-down list." promptTitle="Entry 3: Service Area Modifier" prompt="Green: Select 1, 2, or 3 if the case qualifies for the Service Area Modifier (SAM), other leave the field NA." sqref="G21">
      <formula1>$S$1:$S$4</formula1>
    </dataValidation>
    <dataValidation type="list" allowBlank="1" showInputMessage="1" showErrorMessage="1" error="You must select an option from the drop-down list." promptTitle="Entry 4: Service Area Modifier" prompt="Green: Select 1, 2, or 3 if the case qualifies for the Service Area Modifier (SAM), other leave the field NA." sqref="G22">
      <formula1>$S$1:$S$4</formula1>
    </dataValidation>
    <dataValidation type="whole" allowBlank="1" showInputMessage="1" showErrorMessage="1" error="Non-Editable: Calculation" promptTitle="Entry 4: UOS" prompt="Non-Editable: Calculation" sqref="F22">
      <formula1>0</formula1>
      <formula2>100000</formula2>
    </dataValidation>
    <dataValidation type="time" allowBlank="1" showInputMessage="1" showErrorMessage="1" error="Must be formatted as time, either 1:30 PM or 13:30." promptTitle="Entry 4: End Time" prompt="Green: Enter the end time of the service." sqref="C22">
      <formula1>0</formula1>
      <formula2>0.999988425925926</formula2>
    </dataValidation>
    <dataValidation type="time" allowBlank="1" showInputMessage="1" showErrorMessage="1" error="Must be formatted as time, either 1:30 PM or 13:30." promptTitle="Entry 4: Start Time" prompt="Green: Enter the start time of the service." sqref="B22">
      <formula1>0</formula1>
      <formula2>0.999988425925926</formula2>
    </dataValidation>
    <dataValidation type="date" allowBlank="1" showInputMessage="1" showErrorMessage="1" error="Must be in MM/DD/YY format." promptTitle="Entry 4: Date" prompt="Green: Date of Service (MM/DD/YY)." sqref="A22">
      <formula1>44470</formula1>
      <formula2>48121</formula2>
    </dataValidation>
    <dataValidation type="date" allowBlank="1" showInputMessage="1" showErrorMessage="1" error="Must be in MM/DD/YY format." promptTitle="Entry 5: Date" prompt="Green: Date of Service (MM/DD/YY)." sqref="A23">
      <formula1>44470</formula1>
      <formula2>48121</formula2>
    </dataValidation>
    <dataValidation type="time" allowBlank="1" showInputMessage="1" showErrorMessage="1" error="Must be formatted as time, either 1:30 PM or 13:30." promptTitle="Entry 5: Start Time" prompt="Green: Enter the start time of the service." sqref="B23">
      <formula1>0</formula1>
      <formula2>0.999988425925926</formula2>
    </dataValidation>
    <dataValidation type="time" allowBlank="1" showInputMessage="1" showErrorMessage="1" error="Must be formatted as time, either 1:30 PM or 13:30." promptTitle="Entry 5: End Time" prompt="Green: Enter the end time of the service." sqref="C23">
      <formula1>0</formula1>
      <formula2>0.999988425925926</formula2>
    </dataValidation>
    <dataValidation type="list" allowBlank="1" showInputMessage="1" showErrorMessage="1" error="You must select an option from the drop-down list." promptTitle="Entry 5: Service Area Modifier" prompt="Green: Select 1, 2, or 3 if the case qualifies for the Service Area Modifier (SAM), other leave the field NA." sqref="G23">
      <formula1>$S$1:$S$4</formula1>
    </dataValidation>
    <dataValidation type="date" allowBlank="1" showInputMessage="1" showErrorMessage="1" error="Must be in MM/DD/YY format." promptTitle="Entry 6: Date" prompt="Green: Date of Service (MM/DD/YY)." sqref="A24">
      <formula1>44470</formula1>
      <formula2>48121</formula2>
    </dataValidation>
    <dataValidation type="time" allowBlank="1" showInputMessage="1" showErrorMessage="1" error="Must be formatted as time, either 1:30 PM or 13:30." promptTitle="Entry 6: Start Time" prompt="Green: Enter the start time of the service." sqref="B24">
      <formula1>0</formula1>
      <formula2>0.999988425925926</formula2>
    </dataValidation>
    <dataValidation type="time" allowBlank="1" showInputMessage="1" showErrorMessage="1" error="Must be formatted as time, either 1:30 PM or 13:30." promptTitle="Entry 6: End Time" prompt="Green: Enter the end time of the service." sqref="C24">
      <formula1>0</formula1>
      <formula2>0.999988425925926</formula2>
    </dataValidation>
    <dataValidation type="list" allowBlank="1" showInputMessage="1" showErrorMessage="1" error="You must select an option from the drop-down list." promptTitle="Entry 6: Service Area Modifier" prompt="Green: Select 1, 2, or 3 if the case qualifies for the Service Area Modifier (SAM), other leave the field NA." sqref="G24">
      <formula1>$S$1:$S$4</formula1>
    </dataValidation>
    <dataValidation type="date" allowBlank="1" showInputMessage="1" showErrorMessage="1" error="Must be in MM/DD/YY format." promptTitle="Entry 7: Date" prompt="Green: Date of Service (MM/DD/YY)." sqref="A25">
      <formula1>44470</formula1>
      <formula2>48121</formula2>
    </dataValidation>
    <dataValidation type="time" allowBlank="1" showInputMessage="1" showErrorMessage="1" error="Must be formatted as time, either 1:30 PM or 13:30." promptTitle="Entry 7: Start Time" prompt="Green: Enter the start time of the service." sqref="B25">
      <formula1>0</formula1>
      <formula2>0.999988425925926</formula2>
    </dataValidation>
    <dataValidation type="time" allowBlank="1" showInputMessage="1" showErrorMessage="1" error="Must be formatted as time, either 1:30 PM or 13:30." promptTitle="Entry 7: End Time" prompt="Green: Enter the end time of the service." sqref="C25">
      <formula1>0</formula1>
      <formula2>0.999988425925926</formula2>
    </dataValidation>
    <dataValidation type="list" allowBlank="1" showInputMessage="1" showErrorMessage="1" error="You must select an option from the drop-down list." promptTitle="Entry 7: Service Area Modifier" prompt="Green: Select 1, 2, or 3 if the case qualifies for the Service Area Modifier (SAM), other leave the field NA." sqref="G25">
      <formula1>$S$1:$S$4</formula1>
    </dataValidation>
    <dataValidation type="time" allowBlank="1" showInputMessage="1" showErrorMessage="1" error="Must be formatted as time, either 1:30 PM or 13:30." promptTitle="Entry 8: Start Time" prompt="Green: Enter the start time of the service." sqref="B26">
      <formula1>0</formula1>
      <formula2>0.999988425925926</formula2>
    </dataValidation>
    <dataValidation type="time" allowBlank="1" showInputMessage="1" showErrorMessage="1" error="Must be formatted as time, either 1:30 PM or 13:30." promptTitle="Entry 8: End Time" prompt="Green: Enter the end time of the service." sqref="C26">
      <formula1>0</formula1>
      <formula2>0.999988425925926</formula2>
    </dataValidation>
    <dataValidation type="list" allowBlank="1" showInputMessage="1" showErrorMessage="1" error="You must select an option from the drop-down list." promptTitle="Entry 8: Service Area Modifier" prompt="Green: Select 1, 2, or 3 if the case qualifies for the Service Area Modifier (SAM), other leave the field NA." sqref="G26">
      <formula1>$S$1:$S$4</formula1>
    </dataValidation>
    <dataValidation type="list" allowBlank="1" showInputMessage="1" showErrorMessage="1" error="You must select an option from the drop-down list." promptTitle="Entry 9: Service Area Modifier" prompt="Green: Select 1, 2, or 3 if the case qualifies for the Service Area Modifier (SAM), other leave the field NA." sqref="G27">
      <formula1>$S$1:$S$4</formula1>
    </dataValidation>
    <dataValidation type="time" allowBlank="1" showInputMessage="1" showErrorMessage="1" error="Must be formatted as time, either 1:30 PM or 13:30." promptTitle="Entry 9: End Time" prompt="Green: Enter the end time of the service." sqref="C27">
      <formula1>0</formula1>
      <formula2>0.999988425925926</formula2>
    </dataValidation>
    <dataValidation type="time" allowBlank="1" showInputMessage="1" showErrorMessage="1" error="Must be formatted as time, either 1:30 PM or 13:30." promptTitle="Entry 9: Start Time" prompt="Green: Enter the start time of the service." sqref="B27">
      <formula1>0</formula1>
      <formula2>0.999988425925926</formula2>
    </dataValidation>
    <dataValidation type="date" allowBlank="1" showInputMessage="1" showErrorMessage="1" error="Must be in MM/DD/YY format." promptTitle="Entry 9: Date" prompt="Green: Date of Service (MM/DD/YY)." sqref="A27">
      <formula1>44470</formula1>
      <formula2>48121</formula2>
    </dataValidation>
    <dataValidation type="date" allowBlank="1" showInputMessage="1" showErrorMessage="1" error="Must be in MM/DD/YY format." promptTitle="Entry 10: Date" prompt="Green: Date of Service (MM/DD/YY)." sqref="A28">
      <formula1>44470</formula1>
      <formula2>48121</formula2>
    </dataValidation>
    <dataValidation type="time" allowBlank="1" showInputMessage="1" showErrorMessage="1" error="Must be formatted as time, either 1:30 PM or 13:30." promptTitle="Entry 10: Start Time" prompt="Green: Enter the start time of the service." sqref="B28">
      <formula1>0</formula1>
      <formula2>0.999988425925926</formula2>
    </dataValidation>
    <dataValidation type="time" allowBlank="1" showInputMessage="1" showErrorMessage="1" error="Must be formatted as time, either 1:30 PM or 13:30." promptTitle="Entry 10: End Time" prompt="Green: Enter the end time of the service." sqref="C28">
      <formula1>0</formula1>
      <formula2>0.999988425925926</formula2>
    </dataValidation>
    <dataValidation type="list" allowBlank="1" showInputMessage="1" showErrorMessage="1" error="You must select an option from the drop-down list." promptTitle="Entry 10: Service Area Modifier" prompt="Green: Select 1, 2, or 3 if the case qualifies for the Service Area Modifier (SAM), other leave the field NA." sqref="G28">
      <formula1>$S$1:$S$4</formula1>
    </dataValidation>
    <dataValidation type="list" allowBlank="1" showInputMessage="1" showErrorMessage="1" error="You must select an option from the drop-down list." promptTitle="Entry 11: Service Area Modifier" prompt="Green: Select 1, 2, or 3 if the case qualifies for the Service Area Modifier (SAM), other leave the field NA." sqref="G29">
      <formula1>$S$1:$S$4</formula1>
    </dataValidation>
    <dataValidation type="time" allowBlank="1" showInputMessage="1" showErrorMessage="1" error="Must be formatted as time, either 1:30 PM or 13:30." promptTitle="Entry 11: End Time" prompt="Green: Enter the end time of the service." sqref="C29">
      <formula1>0</formula1>
      <formula2>0.999988425925926</formula2>
    </dataValidation>
    <dataValidation type="time" allowBlank="1" showInputMessage="1" showErrorMessage="1" error="Must be formatted as time, either 1:30 PM or 13:30." promptTitle="Entry 11: Start Time" prompt="Green: Enter the start time of the service." sqref="B29">
      <formula1>0</formula1>
      <formula2>0.999988425925926</formula2>
    </dataValidation>
    <dataValidation type="date" allowBlank="1" showInputMessage="1" showErrorMessage="1" error="Must be in MM/DD/YY format." promptTitle="Entry 11: Date" prompt="Green: Date of Service (MM/DD/YY)." sqref="A29">
      <formula1>44470</formula1>
      <formula2>48121</formula2>
    </dataValidation>
    <dataValidation type="date" allowBlank="1" showInputMessage="1" showErrorMessage="1" error="Must be in MM/DD/YY format." promptTitle="Entry 12: Date" prompt="Green: Date of Service (MM/DD/YY)." sqref="A30">
      <formula1>44470</formula1>
      <formula2>48121</formula2>
    </dataValidation>
    <dataValidation type="time" allowBlank="1" showInputMessage="1" showErrorMessage="1" error="Must be formatted as time, either 1:30 PM or 13:30." promptTitle="Entry 12: Start Time" prompt="Green: Enter the start time of the service." sqref="B30">
      <formula1>0</formula1>
      <formula2>0.999988425925926</formula2>
    </dataValidation>
    <dataValidation type="time" allowBlank="1" showInputMessage="1" showErrorMessage="1" error="Must be formatted as time, either 1:30 PM or 13:30." promptTitle="Entry 12: End Time" prompt="Green: Enter the end time of the service." sqref="C30">
      <formula1>0</formula1>
      <formula2>0.999988425925926</formula2>
    </dataValidation>
    <dataValidation type="list" allowBlank="1" showInputMessage="1" showErrorMessage="1" error="You must select an option from the drop-down list." promptTitle="Entry 12: Service Area Modifier" prompt="Green: Select 1, 2, or 3 if the case qualifies for the Service Area Modifier (SAM), other leave the field NA." sqref="G30">
      <formula1>$S$1:$S$4</formula1>
    </dataValidation>
    <dataValidation type="list" allowBlank="1" showInputMessage="1" showErrorMessage="1" error="You must select an option from the drop-down list." promptTitle="Entry 13: Service Area Modifier" prompt="Green: Select 1, 2, or 3 if the case qualifies for the Service Area Modifier (SAM), other leave the field NA." sqref="G31">
      <formula1>$S$1:$S$4</formula1>
    </dataValidation>
    <dataValidation type="time" allowBlank="1" showInputMessage="1" showErrorMessage="1" error="Must be formatted as time, either 1:30 PM or 13:30." promptTitle="Entry 13: End Time" prompt="Green: Enter the end time of the service." sqref="C31">
      <formula1>0</formula1>
      <formula2>0.999988425925926</formula2>
    </dataValidation>
    <dataValidation type="time" allowBlank="1" showInputMessage="1" showErrorMessage="1" error="Must be formatted as time, either 1:30 PM or 13:30." promptTitle="Entry 13: Start Time" prompt="Green: Enter the start time of the service." sqref="B31">
      <formula1>0</formula1>
      <formula2>0.999988425925926</formula2>
    </dataValidation>
    <dataValidation type="date" allowBlank="1" showInputMessage="1" showErrorMessage="1" error="Must be in MM/DD/YY format." promptTitle="Entry 13: Date" prompt="Green: Date of Service (MM/DD/YY)." sqref="A31">
      <formula1>44470</formula1>
      <formula2>48121</formula2>
    </dataValidation>
    <dataValidation type="date" allowBlank="1" showInputMessage="1" showErrorMessage="1" error="Must be in MM/DD/YY format." promptTitle="Entry 14: Date" prompt="Green: Date of Service (MM/DD/YY)." sqref="A32">
      <formula1>44470</formula1>
      <formula2>48121</formula2>
    </dataValidation>
    <dataValidation type="date" allowBlank="1" showInputMessage="1" showErrorMessage="1" error="Must be in MM/DD/YY format." promptTitle="Entry 15: Date" prompt="Green: Date of Service (MM/DD/YY)." sqref="A33">
      <formula1>44470</formula1>
      <formula2>48121</formula2>
    </dataValidation>
    <dataValidation type="date" allowBlank="1" showInputMessage="1" showErrorMessage="1" error="Must be in MM/DD/YY format." promptTitle="Entry 16: Date" prompt="Green: Date of Service (MM/DD/YY)." sqref="A34">
      <formula1>44470</formula1>
      <formula2>48121</formula2>
    </dataValidation>
    <dataValidation type="date" allowBlank="1" showInputMessage="1" showErrorMessage="1" error="Must be in MM/DD/YY format." promptTitle="Entry 17: Date" prompt="Green: Date of Service (MM/DD/YY)." sqref="A35">
      <formula1>44470</formula1>
      <formula2>48121</formula2>
    </dataValidation>
    <dataValidation type="date" allowBlank="1" showInputMessage="1" showErrorMessage="1" error="Must be in MM/DD/YY format." promptTitle="Entry 18: Date" prompt="Green: Date of Service (MM/DD/YY)." sqref="A36">
      <formula1>44470</formula1>
      <formula2>48121</formula2>
    </dataValidation>
    <dataValidation type="date" allowBlank="1" showInputMessage="1" showErrorMessage="1" error="Must be in MM/DD/YY format." promptTitle="Entry 19: Date" prompt="Green: Date of Service (MM/DD/YY)." sqref="A37">
      <formula1>44470</formula1>
      <formula2>48121</formula2>
    </dataValidation>
    <dataValidation type="date" allowBlank="1" showInputMessage="1" showErrorMessage="1" error="Must be in MM/DD/YY format." promptTitle="Entry 20: Date" prompt="Green: Date of Service (MM/DD/YY)." sqref="A38">
      <formula1>44470</formula1>
      <formula2>48121</formula2>
    </dataValidation>
    <dataValidation type="date" allowBlank="1" showInputMessage="1" showErrorMessage="1" error="Must be in MM/DD/YY format." promptTitle="Entry 21: Date" prompt="Green: Date of Service (MM/DD/YY)." sqref="A39">
      <formula1>44470</formula1>
      <formula2>48121</formula2>
    </dataValidation>
    <dataValidation type="date" allowBlank="1" showInputMessage="1" showErrorMessage="1" error="Must be in MM/DD/YY format." promptTitle="Entry 22: Date" prompt="Green: Date of Service (MM/DD/YY)." sqref="A40">
      <formula1>44470</formula1>
      <formula2>48121</formula2>
    </dataValidation>
    <dataValidation type="date" allowBlank="1" showInputMessage="1" showErrorMessage="1" error="Must be in MM/DD/YY format." promptTitle="Entry 23: Date" prompt="Green: Date of Service (MM/DD/YY)." sqref="A41">
      <formula1>44470</formula1>
      <formula2>48121</formula2>
    </dataValidation>
    <dataValidation type="date" allowBlank="1" showInputMessage="1" showErrorMessage="1" error="Must be in MM/DD/YY format." promptTitle="Entry 24: Date" prompt="Green: Date of Service (MM/DD/YY)." sqref="A42">
      <formula1>44470</formula1>
      <formula2>48121</formula2>
    </dataValidation>
    <dataValidation type="date" allowBlank="1" showInputMessage="1" showErrorMessage="1" error="Must be in MM/DD/YY format." promptTitle="Entry 25: Date" prompt="Green: Date of Service (MM/DD/YY)." sqref="A43">
      <formula1>44470</formula1>
      <formula2>48121</formula2>
    </dataValidation>
    <dataValidation type="date" allowBlank="1" showInputMessage="1" showErrorMessage="1" error="Must be in MM/DD/YY format." promptTitle="Entry 26: Date" prompt="Green: Date of Service (MM/DD/YY)." sqref="A44">
      <formula1>44470</formula1>
      <formula2>48121</formula2>
    </dataValidation>
    <dataValidation type="date" allowBlank="1" showInputMessage="1" showErrorMessage="1" error="Must be in MM/DD/YY format." promptTitle="Entry 27: Date" prompt="Green: Date of Service (MM/DD/YY)." sqref="A45">
      <formula1>44470</formula1>
      <formula2>48121</formula2>
    </dataValidation>
    <dataValidation type="date" allowBlank="1" showInputMessage="1" showErrorMessage="1" error="Must be in MM/DD/YY format." promptTitle="Entry 28: Date" prompt="Green: Date of Service (MM/DD/YY)." sqref="A46">
      <formula1>44470</formula1>
      <formula2>48121</formula2>
    </dataValidation>
    <dataValidation type="date" allowBlank="1" showInputMessage="1" showErrorMessage="1" error="Must be in MM/DD/YY format." promptTitle="Entry 29: Date" prompt="Green: Date of Service (MM/DD/YY)." sqref="A47">
      <formula1>44470</formula1>
      <formula2>48121</formula2>
    </dataValidation>
    <dataValidation type="date" allowBlank="1" showInputMessage="1" showErrorMessage="1" error="Must be in MM/DD/YY format." promptTitle="Entry 30: Date" prompt="Green: Date of Service (MM/DD/YY)." sqref="A48">
      <formula1>44470</formula1>
      <formula2>48121</formula2>
    </dataValidation>
    <dataValidation type="date" allowBlank="1" showInputMessage="1" showErrorMessage="1" error="Must be in MM/DD/YY format." promptTitle="Entry 31: Date" prompt="Green: Date of Service (MM/DD/YY)." sqref="A49">
      <formula1>44470</formula1>
      <formula2>48121</formula2>
    </dataValidation>
    <dataValidation type="date" allowBlank="1" showInputMessage="1" showErrorMessage="1" error="Must be in MM/DD/YY format." promptTitle="Entry 32: Date" prompt="Green: Date of Service (MM/DD/YY)." sqref="A50">
      <formula1>44470</formula1>
      <formula2>48121</formula2>
    </dataValidation>
    <dataValidation type="date" allowBlank="1" showInputMessage="1" showErrorMessage="1" error="Must be in MM/DD/YY format." promptTitle="Entry 33: Date" prompt="Green: Date of Service (MM/DD/YY)." sqref="A51">
      <formula1>44470</formula1>
      <formula2>48121</formula2>
    </dataValidation>
    <dataValidation type="date" allowBlank="1" showInputMessage="1" showErrorMessage="1" error="Must be in MM/DD/YY format." promptTitle="Entry 34: Date" prompt="Green: Date of Service (MM/DD/YY)." sqref="A52">
      <formula1>44470</formula1>
      <formula2>48121</formula2>
    </dataValidation>
    <dataValidation type="date" allowBlank="1" showInputMessage="1" showErrorMessage="1" error="Must be in MM/DD/YY format." promptTitle="Entry 35: Date" prompt="Green: Date of Service (MM/DD/YY)." sqref="A53">
      <formula1>44470</formula1>
      <formula2>48121</formula2>
    </dataValidation>
    <dataValidation type="date" allowBlank="1" showInputMessage="1" showErrorMessage="1" error="Must be in MM/DD/YY format." promptTitle="Entry 36: Date" prompt="Green: Date of Service (MM/DD/YY)." sqref="A54">
      <formula1>44470</formula1>
      <formula2>48121</formula2>
    </dataValidation>
    <dataValidation type="date" allowBlank="1" showInputMessage="1" showErrorMessage="1" error="Must be in MM/DD/YY format." promptTitle="Entry 37: Date" prompt="Green: Date of Service (MM/DD/YY)." sqref="A55">
      <formula1>44470</formula1>
      <formula2>48121</formula2>
    </dataValidation>
    <dataValidation type="date" allowBlank="1" showInputMessage="1" showErrorMessage="1" error="Must be in MM/DD/YY format." promptTitle="Entry 38: Date" prompt="Green: Date of Service (MM/DD/YY)." sqref="A56">
      <formula1>44470</formula1>
      <formula2>48121</formula2>
    </dataValidation>
    <dataValidation type="date" allowBlank="1" showInputMessage="1" showErrorMessage="1" error="Must be in MM/DD/YY format." promptTitle="Entry 39: Date" prompt="Green: Date of Service (MM/DD/YY)." sqref="A57">
      <formula1>44470</formula1>
      <formula2>48121</formula2>
    </dataValidation>
    <dataValidation type="date" allowBlank="1" showInputMessage="1" showErrorMessage="1" error="Must be in MM/DD/YY format." promptTitle="Entry 40: Date" prompt="Green: Date of Service (MM/DD/YY)." sqref="A58">
      <formula1>44470</formula1>
      <formula2>48121</formula2>
    </dataValidation>
    <dataValidation type="date" allowBlank="1" showInputMessage="1" showErrorMessage="1" error="Must be in MM/DD/YY format." promptTitle="Entry 41: Date" prompt="Green: Date of Service (MM/DD/YY)." sqref="A59">
      <formula1>44470</formula1>
      <formula2>48121</formula2>
    </dataValidation>
    <dataValidation type="date" allowBlank="1" showInputMessage="1" showErrorMessage="1" error="Must be in MM/DD/YY format." promptTitle="Entry 42: Date" prompt="Green: Date of Service (MM/DD/YY)." sqref="A60">
      <formula1>44470</formula1>
      <formula2>48121</formula2>
    </dataValidation>
    <dataValidation type="date" allowBlank="1" showInputMessage="1" showErrorMessage="1" error="Must be in MM/DD/YY format." promptTitle="Entry 43: Date" prompt="Green: Date of Service (MM/DD/YY)." sqref="A61">
      <formula1>44470</formula1>
      <formula2>48121</formula2>
    </dataValidation>
    <dataValidation type="date" allowBlank="1" showInputMessage="1" showErrorMessage="1" error="Must be in MM/DD/YY format." promptTitle="Entry 44: Date" prompt="Green: Date of Service (MM/DD/YY)." sqref="A62">
      <formula1>44470</formula1>
      <formula2>48121</formula2>
    </dataValidation>
    <dataValidation type="date" allowBlank="1" showInputMessage="1" showErrorMessage="1" error="Must be in MM/DD/YY format." promptTitle="Entry 45: Date" prompt="Green: Date of Service (MM/DD/YY)." sqref="A63">
      <formula1>44470</formula1>
      <formula2>48121</formula2>
    </dataValidation>
    <dataValidation type="date" allowBlank="1" showInputMessage="1" showErrorMessage="1" error="Must be in MM/DD/YY format." promptTitle="Entry 46: Date" prompt="Green: Date of Service (MM/DD/YY)." sqref="A64">
      <formula1>44470</formula1>
      <formula2>48121</formula2>
    </dataValidation>
    <dataValidation type="date" allowBlank="1" showInputMessage="1" showErrorMessage="1" error="Must be in MM/DD/YY format." promptTitle="Entry 47: Date" prompt="Green: Date of Service (MM/DD/YY)." sqref="A65">
      <formula1>44470</formula1>
      <formula2>48121</formula2>
    </dataValidation>
    <dataValidation type="date" allowBlank="1" showInputMessage="1" showErrorMessage="1" error="Must be in MM/DD/YY format." promptTitle="Entry 48: Date" prompt="Green: Date of Service (MM/DD/YY)." sqref="A66">
      <formula1>44470</formula1>
      <formula2>48121</formula2>
    </dataValidation>
    <dataValidation type="date" allowBlank="1" showInputMessage="1" showErrorMessage="1" error="Must be in MM/DD/YY format." promptTitle="Entry 49: Date" prompt="Green: Date of Service (MM/DD/YY)." sqref="A67">
      <formula1>44470</formula1>
      <formula2>48121</formula2>
    </dataValidation>
    <dataValidation type="list" allowBlank="1" showInputMessage="1" showErrorMessage="1" error="Must be formatted as whole number, between 1 and 4." promptTitle="Entry 1: # Participants" prompt="Green: Enter the number of participants that received the service between the start and end times." sqref="E19 E68">
      <formula1>$S$2:$S$5</formula1>
    </dataValidation>
    <dataValidation type="time" allowBlank="1" showInputMessage="1" showErrorMessage="1" error="Must be formatted as time, either 1:30 PM or 13:30." promptTitle="Entry 14: Start Time" prompt="Green: Enter the start time of the service." sqref="B32">
      <formula1>0</formula1>
      <formula2>0.999988425925926</formula2>
    </dataValidation>
    <dataValidation type="time" allowBlank="1" showInputMessage="1" showErrorMessage="1" error="Must be formatted as time, either 1:30 PM or 13:30." promptTitle="Entry 14: End Time" prompt="Green: Enter the end time of the service." sqref="C32">
      <formula1>0</formula1>
      <formula2>0.999988425925926</formula2>
    </dataValidation>
    <dataValidation type="list" allowBlank="1" showInputMessage="1" showErrorMessage="1" error="You must select an option from the drop-down list." promptTitle="Entry 14: Service Area Modifier" prompt="Green: Select 1, 2, or 3 if the case qualifies for the Service Area Modifier (SAM), other leave the field NA." sqref="G32">
      <formula1>$S$1:$S$4</formula1>
    </dataValidation>
    <dataValidation type="time" allowBlank="1" showInputMessage="1" showErrorMessage="1" error="Must be formatted as time, either 1:30 PM or 13:30." promptTitle="Entry 15: Start Time" prompt="Green: Enter the start time of the service." sqref="B33">
      <formula1>0</formula1>
      <formula2>0.999988425925926</formula2>
    </dataValidation>
    <dataValidation type="time" allowBlank="1" showInputMessage="1" showErrorMessage="1" error="Must be formatted as time, either 1:30 PM or 13:30." promptTitle="Entry 15: End Time" prompt="Green: Enter the end time of the service." sqref="C33">
      <formula1>0</formula1>
      <formula2>0.999988425925926</formula2>
    </dataValidation>
    <dataValidation type="list" allowBlank="1" showInputMessage="1" showErrorMessage="1" error="You must select an option from the drop-down list." promptTitle="Entry 15: Service Area Modifier" prompt="Green: Select 1, 2, or 3 if the case qualifies for the Service Area Modifier (SAM), other leave the field NA." sqref="G33">
      <formula1>$S$1:$S$4</formula1>
    </dataValidation>
    <dataValidation type="time" allowBlank="1" showInputMessage="1" showErrorMessage="1" error="Must be formatted as time, either 1:30 PM or 13:30." promptTitle="Entry 16: Start Time" prompt="Green: Enter the start time of the service." sqref="B34">
      <formula1>0</formula1>
      <formula2>0.999988425925926</formula2>
    </dataValidation>
    <dataValidation type="time" allowBlank="1" showInputMessage="1" showErrorMessage="1" error="Must be formatted as time, either 1:30 PM or 13:30." promptTitle="Entry 16: End Time" prompt="Green: Enter the end time of the service." sqref="C34">
      <formula1>0</formula1>
      <formula2>0.999988425925926</formula2>
    </dataValidation>
    <dataValidation type="list" allowBlank="1" showInputMessage="1" showErrorMessage="1" error="You must select an option from the drop-down list." promptTitle="Entry 16: Service Area Modifier" prompt="Green: Select 1, 2, or 3 if the case qualifies for the Service Area Modifier (SAM), other leave the field NA." sqref="G34">
      <formula1>$S$1:$S$4</formula1>
    </dataValidation>
    <dataValidation type="time" allowBlank="1" showInputMessage="1" showErrorMessage="1" error="Must be formatted as time, either 1:30 PM or 13:30." promptTitle="Entry 17: Start Time" prompt="Green: Enter the start time of the service." sqref="B35">
      <formula1>0</formula1>
      <formula2>0.999988425925926</formula2>
    </dataValidation>
    <dataValidation type="time" allowBlank="1" showInputMessage="1" showErrorMessage="1" error="Must be formatted as time, either 1:30 PM or 13:30." promptTitle="Entry 17: End Time" prompt="Green: Enter the end time of the service." sqref="C35">
      <formula1>0</formula1>
      <formula2>0.999988425925926</formula2>
    </dataValidation>
    <dataValidation type="list" allowBlank="1" showInputMessage="1" showErrorMessage="1" error="You must select an option from the drop-down list." promptTitle="Entry 17: Service Area Modifier" prompt="Green: Select 1, 2, or 3 if the case qualifies for the Service Area Modifier (SAM), other leave the field NA." sqref="G35">
      <formula1>$S$1:$S$4</formula1>
    </dataValidation>
    <dataValidation type="time" allowBlank="1" showInputMessage="1" showErrorMessage="1" error="Must be formatted as time, either 1:30 PM or 13:30." promptTitle="Entry 18: Start Time" prompt="Green: Enter the start time of the service." sqref="B36">
      <formula1>0</formula1>
      <formula2>0.999988425925926</formula2>
    </dataValidation>
    <dataValidation type="time" allowBlank="1" showInputMessage="1" showErrorMessage="1" error="Must be formatted as time, either 1:30 PM or 13:30." promptTitle="Entry 18: End Time" prompt="Green: Enter the end time of the service." sqref="C36">
      <formula1>0</formula1>
      <formula2>0.999988425925926</formula2>
    </dataValidation>
    <dataValidation type="list" allowBlank="1" showInputMessage="1" showErrorMessage="1" error="You must select an option from the drop-down list." promptTitle="Entry 18: Service Area Modifier" prompt="Green: Select 1, 2, or 3 if the case qualifies for the Service Area Modifier (SAM), other leave the field NA." sqref="G36">
      <formula1>$S$1:$S$4</formula1>
    </dataValidation>
    <dataValidation type="time" allowBlank="1" showInputMessage="1" showErrorMessage="1" error="Must be formatted as time, either 1:30 PM or 13:30." promptTitle="Entry 19: Start Time" prompt="Green: Enter the start time of the service." sqref="B37">
      <formula1>0</formula1>
      <formula2>0.999988425925926</formula2>
    </dataValidation>
    <dataValidation type="time" allowBlank="1" showInputMessage="1" showErrorMessage="1" error="Must be formatted as time, either 1:30 PM or 13:30." promptTitle="Entry 19: End Time" prompt="Green: Enter the end time of the service." sqref="C37">
      <formula1>0</formula1>
      <formula2>0.999988425925926</formula2>
    </dataValidation>
    <dataValidation type="list" allowBlank="1" showInputMessage="1" showErrorMessage="1" error="You must select an option from the drop-down list." promptTitle="Entry 19: Service Area Modifier" prompt="Green: Select 1, 2, or 3 if the case qualifies for the Service Area Modifier (SAM), other leave the field NA." sqref="G37">
      <formula1>$S$1:$S$4</formula1>
    </dataValidation>
    <dataValidation type="time" allowBlank="1" showInputMessage="1" showErrorMessage="1" error="Must be formatted as time, either 1:30 PM or 13:30." promptTitle="Entry 20: Start Time" prompt="Green: Enter the start time of the service." sqref="B38">
      <formula1>0</formula1>
      <formula2>0.999988425925926</formula2>
    </dataValidation>
    <dataValidation type="time" allowBlank="1" showInputMessage="1" showErrorMessage="1" error="Must be formatted as time, either 1:30 PM or 13:30." promptTitle="Entry 20: End Time" prompt="Green: Enter the end time of the service." sqref="C38">
      <formula1>0</formula1>
      <formula2>0.999988425925926</formula2>
    </dataValidation>
    <dataValidation type="list" allowBlank="1" showInputMessage="1" showErrorMessage="1" error="You must select an option from the drop-down list." promptTitle="Entry 20: Service Area Modifier" prompt="Green: Select 1, 2, or 3 if the case qualifies for the Service Area Modifier (SAM), other leave the field NA." sqref="G38">
      <formula1>$S$1:$S$4</formula1>
    </dataValidation>
    <dataValidation type="time" allowBlank="1" showInputMessage="1" showErrorMessage="1" error="Must be formatted as time, either 1:30 PM or 13:30." promptTitle="Entry 21: Start Time" prompt="Green: Enter the start time of the service." sqref="B39">
      <formula1>0</formula1>
      <formula2>0.999988425925926</formula2>
    </dataValidation>
    <dataValidation type="time" allowBlank="1" showInputMessage="1" showErrorMessage="1" error="Must be formatted as time, either 1:30 PM or 13:30." promptTitle="Entry 21: End Time" prompt="Green: Enter the end time of the service." sqref="C39">
      <formula1>0</formula1>
      <formula2>0.999988425925926</formula2>
    </dataValidation>
    <dataValidation type="list" allowBlank="1" showInputMessage="1" showErrorMessage="1" error="You must select an option from the drop-down list." promptTitle="Entry 21: Service Area Modifier" prompt="Green: Select 1, 2, or 3 if the case qualifies for the Service Area Modifier (SAM), other leave the field NA." sqref="G39">
      <formula1>$S$1:$S$4</formula1>
    </dataValidation>
    <dataValidation type="time" allowBlank="1" showInputMessage="1" showErrorMessage="1" error="Must be formatted as time, either 1:30 PM or 13:30." promptTitle="Entry 22: Start Time" prompt="Green: Enter the start time of the service." sqref="B40">
      <formula1>0</formula1>
      <formula2>0.999988425925926</formula2>
    </dataValidation>
    <dataValidation type="time" allowBlank="1" showInputMessage="1" showErrorMessage="1" error="Must be formatted as time, either 1:30 PM or 13:30." promptTitle="Entry 22: End Time" prompt="Green: Enter the end time of the service." sqref="C40">
      <formula1>0</formula1>
      <formula2>0.999988425925926</formula2>
    </dataValidation>
    <dataValidation type="list" allowBlank="1" showInputMessage="1" showErrorMessage="1" error="You must select an option from the drop-down list." promptTitle="Entry 22: Service Area Modifier" prompt="Green: Select 1, 2, or 3 if the case qualifies for the Service Area Modifier (SAM), other leave the field NA." sqref="G40">
      <formula1>$S$1:$S$4</formula1>
    </dataValidation>
    <dataValidation type="time" allowBlank="1" showInputMessage="1" showErrorMessage="1" error="Must be formatted as time, either 1:30 PM or 13:30." promptTitle="Entry 23: Start Time" prompt="Green: Enter the start time of the service." sqref="B41">
      <formula1>0</formula1>
      <formula2>0.999988425925926</formula2>
    </dataValidation>
    <dataValidation type="time" allowBlank="1" showInputMessage="1" showErrorMessage="1" error="Must be formatted as time, either 1:30 PM or 13:30." promptTitle="Entry 23: End Time" prompt="Green: Enter the end time of the service." sqref="C41">
      <formula1>0</formula1>
      <formula2>0.999988425925926</formula2>
    </dataValidation>
    <dataValidation type="list" allowBlank="1" showInputMessage="1" showErrorMessage="1" error="You must select an option from the drop-down list." promptTitle="Entry 23: Service Area Modifier" prompt="Green: Select 1, 2, or 3 if the case qualifies for the Service Area Modifier (SAM), other leave the field NA." sqref="G41">
      <formula1>$S$1:$S$4</formula1>
    </dataValidation>
    <dataValidation type="time" allowBlank="1" showInputMessage="1" showErrorMessage="1" error="Must be formatted as time, either 1:30 PM or 13:30." promptTitle="Entry 24: Start Time" prompt="Green: Enter the start time of the service." sqref="B42">
      <formula1>0</formula1>
      <formula2>0.999988425925926</formula2>
    </dataValidation>
    <dataValidation type="time" allowBlank="1" showInputMessage="1" showErrorMessage="1" error="Must be formatted as time, either 1:30 PM or 13:30." promptTitle="Entry 24: End Time" prompt="Green: Enter the end time of the service." sqref="C42">
      <formula1>0</formula1>
      <formula2>0.999988425925926</formula2>
    </dataValidation>
    <dataValidation type="list" allowBlank="1" showInputMessage="1" showErrorMessage="1" error="You must select an option from the drop-down list." promptTitle="Entry 24: Service Area Modifier" prompt="Green: Select 1, 2, or 3 if the case qualifies for the Service Area Modifier (SAM), other leave the field NA." sqref="G42">
      <formula1>$S$1:$S$4</formula1>
    </dataValidation>
    <dataValidation type="time" allowBlank="1" showInputMessage="1" showErrorMessage="1" error="Must be formatted as time, either 1:30 PM or 13:30." promptTitle="Entry 25: Start Time" prompt="Green: Enter the start time of the service." sqref="B43">
      <formula1>0</formula1>
      <formula2>0.999988425925926</formula2>
    </dataValidation>
    <dataValidation type="time" allowBlank="1" showInputMessage="1" showErrorMessage="1" error="Must be formatted as time, either 1:30 PM or 13:30." promptTitle="Entry 25: End Time" prompt="Green: Enter the end time of the service." sqref="C43">
      <formula1>0</formula1>
      <formula2>0.999988425925926</formula2>
    </dataValidation>
    <dataValidation type="list" allowBlank="1" showInputMessage="1" showErrorMessage="1" error="You must select an option from the drop-down list." promptTitle="Entry 25: Service Area Modifier" prompt="Green: Select 1, 2, or 3 if the case qualifies for the Service Area Modifier (SAM), other leave the field NA." sqref="G43">
      <formula1>$S$1:$S$4</formula1>
    </dataValidation>
    <dataValidation type="time" allowBlank="1" showInputMessage="1" showErrorMessage="1" error="Must be formatted as time, either 1:30 PM or 13:30." promptTitle="Entry 26: Start Time" prompt="Green: Enter the start time of the service." sqref="B44">
      <formula1>0</formula1>
      <formula2>0.999988425925926</formula2>
    </dataValidation>
    <dataValidation type="time" allowBlank="1" showInputMessage="1" showErrorMessage="1" error="Must be formatted as time, either 1:30 PM or 13:30." promptTitle="Entry 26: End Time" prompt="Green: Enter the end time of the service." sqref="C44">
      <formula1>0</formula1>
      <formula2>0.999988425925926</formula2>
    </dataValidation>
    <dataValidation type="list" allowBlank="1" showInputMessage="1" showErrorMessage="1" error="You must select an option from the drop-down list." promptTitle="Entry 26: Service Area Modifier" prompt="Green: Select 1, 2, or 3 if the case qualifies for the Service Area Modifier (SAM), other leave the field NA." sqref="G44">
      <formula1>$S$1:$S$4</formula1>
    </dataValidation>
    <dataValidation type="time" allowBlank="1" showInputMessage="1" showErrorMessage="1" error="Must be formatted as time, either 1:30 PM or 13:30." promptTitle="Entry 27: Start Time" prompt="Green: Enter the start time of the service." sqref="B45">
      <formula1>0</formula1>
      <formula2>0.999988425925926</formula2>
    </dataValidation>
    <dataValidation type="time" allowBlank="1" showInputMessage="1" showErrorMessage="1" error="Must be formatted as time, either 1:30 PM or 13:30." promptTitle="Entry 27: End Time" prompt="Green: Enter the end time of the service." sqref="C45">
      <formula1>0</formula1>
      <formula2>0.999988425925926</formula2>
    </dataValidation>
    <dataValidation type="list" allowBlank="1" showInputMessage="1" showErrorMessage="1" error="You must select an option from the drop-down list." promptTitle="Entry 27: Service Area Modifier" prompt="Green: Select 1, 2, or 3 if the case qualifies for the Service Area Modifier (SAM), other leave the field NA." sqref="G45">
      <formula1>$S$1:$S$4</formula1>
    </dataValidation>
    <dataValidation type="time" allowBlank="1" showInputMessage="1" showErrorMessage="1" error="Must be formatted as time, either 1:30 PM or 13:30." promptTitle="Entry 28: Start Time" prompt="Green: Enter the start time of the service." sqref="B46">
      <formula1>0</formula1>
      <formula2>0.999988425925926</formula2>
    </dataValidation>
    <dataValidation type="time" allowBlank="1" showInputMessage="1" showErrorMessage="1" error="Must be formatted as time, either 1:30 PM or 13:30." promptTitle="Entry 28: End Time" prompt="Green: Enter the end time of the service." sqref="C46">
      <formula1>0</formula1>
      <formula2>0.999988425925926</formula2>
    </dataValidation>
    <dataValidation type="list" allowBlank="1" showInputMessage="1" showErrorMessage="1" error="You must select an option from the drop-down list." promptTitle="Entry 28: Service Area Modifier" prompt="Green: Select 1, 2, or 3 if the case qualifies for the Service Area Modifier (SAM), other leave the field NA." sqref="G46">
      <formula1>$S$1:$S$4</formula1>
    </dataValidation>
    <dataValidation type="time" allowBlank="1" showInputMessage="1" showErrorMessage="1" error="Must be formatted as time, either 1:30 PM or 13:30." promptTitle="Entry 29: Start Time" prompt="Green: Enter the start time of the service." sqref="B47">
      <formula1>0</formula1>
      <formula2>0.999988425925926</formula2>
    </dataValidation>
    <dataValidation type="time" allowBlank="1" showInputMessage="1" showErrorMessage="1" error="Must be formatted as time, either 1:30 PM or 13:30." promptTitle="Entry 29: End Time" prompt="Green: Enter the end time of the service." sqref="C47">
      <formula1>0</formula1>
      <formula2>0.999988425925926</formula2>
    </dataValidation>
    <dataValidation type="list" allowBlank="1" showInputMessage="1" showErrorMessage="1" error="You must select an option from the drop-down list." promptTitle="Entry 29: Service Area Modifier" prompt="Green: Select 1, 2, or 3 if the case qualifies for the Service Area Modifier (SAM), other leave the field NA." sqref="G47">
      <formula1>$S$1:$S$4</formula1>
    </dataValidation>
    <dataValidation type="time" allowBlank="1" showInputMessage="1" showErrorMessage="1" error="Must be formatted as time, either 1:30 PM or 13:30." promptTitle="Entry 30: Start Time" prompt="Green: Enter the start time of the service." sqref="B48">
      <formula1>0</formula1>
      <formula2>0.999988425925926</formula2>
    </dataValidation>
    <dataValidation type="time" allowBlank="1" showInputMessage="1" showErrorMessage="1" error="Must be formatted as time, either 1:30 PM or 13:30." promptTitle="Entry 30: End Time" prompt="Green: Enter the end time of the service." sqref="C48">
      <formula1>0</formula1>
      <formula2>0.999988425925926</formula2>
    </dataValidation>
    <dataValidation type="list" allowBlank="1" showInputMessage="1" showErrorMessage="1" error="You must select an option from the drop-down list." promptTitle="Entry 30: Service Area Modifier" prompt="Green: Select 1, 2, or 3 if the case qualifies for the Service Area Modifier (SAM), other leave the field NA." sqref="G48">
      <formula1>$S$1:$S$4</formula1>
    </dataValidation>
    <dataValidation type="time" allowBlank="1" showInputMessage="1" showErrorMessage="1" error="Must be formatted as time, either 1:30 PM or 13:30." promptTitle="Entry 31: Start Time" prompt="Green: Enter the start time of the service." sqref="B49">
      <formula1>0</formula1>
      <formula2>0.999988425925926</formula2>
    </dataValidation>
    <dataValidation type="time" allowBlank="1" showInputMessage="1" showErrorMessage="1" error="Must be formatted as time, either 1:30 PM or 13:30." promptTitle="Entry 31: End Time" prompt="Green: Enter the end time of the service." sqref="C49">
      <formula1>0</formula1>
      <formula2>0.999988425925926</formula2>
    </dataValidation>
    <dataValidation type="list" allowBlank="1" showInputMessage="1" showErrorMessage="1" error="You must select an option from the drop-down list." promptTitle="Entry 31: Service Area Modifier" prompt="Green: Select 1, 2, or 3 if the case qualifies for the Service Area Modifier (SAM), other leave the field NA." sqref="G49">
      <formula1>$S$1:$S$4</formula1>
    </dataValidation>
    <dataValidation type="time" allowBlank="1" showInputMessage="1" showErrorMessage="1" error="Must be formatted as time, either 1:30 PM or 13:30." promptTitle="Entry 32: Start Time" prompt="Green: Enter the start time of the service." sqref="B50">
      <formula1>0</formula1>
      <formula2>0.999988425925926</formula2>
    </dataValidation>
    <dataValidation type="time" allowBlank="1" showInputMessage="1" showErrorMessage="1" error="Must be formatted as time, either 1:30 PM or 13:30." promptTitle="Entry 32: End Time" prompt="Green: Enter the end time of the service." sqref="C50">
      <formula1>0</formula1>
      <formula2>0.999988425925926</formula2>
    </dataValidation>
    <dataValidation type="list" allowBlank="1" showInputMessage="1" showErrorMessage="1" error="You must select an option from the drop-down list." promptTitle="Entry 32: Service Area Modifier" prompt="Green: Select 1, 2, or 3 if the case qualifies for the Service Area Modifier (SAM), other leave the field NA." sqref="G50">
      <formula1>$S$1:$S$4</formula1>
    </dataValidation>
    <dataValidation type="time" allowBlank="1" showInputMessage="1" showErrorMessage="1" error="Must be formatted as time, either 1:30 PM or 13:30." promptTitle="Entry 33: Start Time" prompt="Green: Enter the start time of the service." sqref="B51">
      <formula1>0</formula1>
      <formula2>0.999988425925926</formula2>
    </dataValidation>
    <dataValidation type="time" allowBlank="1" showInputMessage="1" showErrorMessage="1" error="Must be formatted as time, either 1:30 PM or 13:30." promptTitle="Entry 33: End Time" prompt="Green: Enter the end time of the service." sqref="C51">
      <formula1>0</formula1>
      <formula2>0.999988425925926</formula2>
    </dataValidation>
    <dataValidation type="list" allowBlank="1" showInputMessage="1" showErrorMessage="1" error="You must select an option from the drop-down list." promptTitle="Entry 33: Service Area Modifier" prompt="Green: Select 1, 2, or 3 if the case qualifies for the Service Area Modifier (SAM), other leave the field NA." sqref="G51">
      <formula1>$S$1:$S$4</formula1>
    </dataValidation>
    <dataValidation type="time" allowBlank="1" showInputMessage="1" showErrorMessage="1" error="Must be formatted as time, either 1:30 PM or 13:30." promptTitle="Entry 34: Start Time" prompt="Green: Enter the start time of the service." sqref="B52">
      <formula1>0</formula1>
      <formula2>0.999988425925926</formula2>
    </dataValidation>
    <dataValidation type="time" allowBlank="1" showInputMessage="1" showErrorMessage="1" error="Must be formatted as time, either 1:30 PM or 13:30." promptTitle="Entry 34: End Time" prompt="Green: Enter the end time of the service." sqref="C52">
      <formula1>0</formula1>
      <formula2>0.999988425925926</formula2>
    </dataValidation>
    <dataValidation type="list" allowBlank="1" showInputMessage="1" showErrorMessage="1" error="You must select an option from the drop-down list." promptTitle="Entry 34: Service Area Modifier" prompt="Green: Select 1, 2, or 3 if the case qualifies for the Service Area Modifier (SAM), other leave the field NA." sqref="G52">
      <formula1>$S$1:$S$4</formula1>
    </dataValidation>
    <dataValidation type="time" allowBlank="1" showInputMessage="1" showErrorMessage="1" error="Must be formatted as time, either 1:30 PM or 13:30." promptTitle="Entry 35: Start Time" prompt="Green: Enter the start time of the service." sqref="B53">
      <formula1>0</formula1>
      <formula2>0.999988425925926</formula2>
    </dataValidation>
    <dataValidation type="time" allowBlank="1" showInputMessage="1" showErrorMessage="1" error="Must be formatted as time, either 1:30 PM or 13:30." promptTitle="Entry 35: End Time" prompt="Green: Enter the end time of the service." sqref="C53">
      <formula1>0</formula1>
      <formula2>0.999988425925926</formula2>
    </dataValidation>
    <dataValidation type="list" allowBlank="1" showInputMessage="1" showErrorMessage="1" error="You must select an option from the drop-down list." promptTitle="Entry 35 Service Area Modifier" prompt="Green: Select 1, 2, or 3 if the case qualifies for the Service Area Modifier (SAM), other leave the field NA." sqref="G53">
      <formula1>$S$1:$S$4</formula1>
    </dataValidation>
    <dataValidation type="time" allowBlank="1" showInputMessage="1" showErrorMessage="1" error="Must be formatted as time, either 1:30 PM or 13:30." promptTitle="Entry 36: Start Time" prompt="Green: Enter the start time of the service." sqref="B54">
      <formula1>0</formula1>
      <formula2>0.999988425925926</formula2>
    </dataValidation>
    <dataValidation type="time" allowBlank="1" showInputMessage="1" showErrorMessage="1" error="Must be formatted as time, either 1:30 PM or 13:30." promptTitle="Entry 36: End Time" prompt="Green: Enter the end time of the service." sqref="C54">
      <formula1>0</formula1>
      <formula2>0.999988425925926</formula2>
    </dataValidation>
    <dataValidation type="list" allowBlank="1" showInputMessage="1" showErrorMessage="1" error="You must select an option from the drop-down list." promptTitle="Entry 36: Service Area Modifier" prompt="Green: Select 1, 2, or 3 if the case qualifies for the Service Area Modifier (SAM), other leave the field NA." sqref="G54">
      <formula1>$S$1:$S$4</formula1>
    </dataValidation>
    <dataValidation type="list" allowBlank="1" showInputMessage="1" showErrorMessage="1" error="You must select an option from the drop-down list." promptTitle="Entry 37: Service Area Modifier" prompt="Green: Select 1, 2, or 3 if the case qualifies for the Service Area Modifier (SAM), other leave the field NA." sqref="G55">
      <formula1>$S$1:$S$4</formula1>
    </dataValidation>
    <dataValidation type="time" allowBlank="1" showInputMessage="1" showErrorMessage="1" error="Must be formatted as time, either 1:30 PM or 13:30." promptTitle="Entry 37: End Time" prompt="Green: Enter the end time of the service." sqref="C55">
      <formula1>0</formula1>
      <formula2>0.999988425925926</formula2>
    </dataValidation>
    <dataValidation type="time" allowBlank="1" showInputMessage="1" showErrorMessage="1" error="Must be formatted as time, either 1:30 PM or 13:30." promptTitle="Entry 37: Start Time" prompt="Green: Enter the start time of the service." sqref="B55">
      <formula1>0</formula1>
      <formula2>0.999988425925926</formula2>
    </dataValidation>
    <dataValidation type="time" allowBlank="1" showInputMessage="1" showErrorMessage="1" error="Must be formatted as time, either 1:30 PM or 13:30." promptTitle="Entry 38: Start Time" prompt="Green: Enter the start time of the service." sqref="B56">
      <formula1>0</formula1>
      <formula2>0.999988425925926</formula2>
    </dataValidation>
    <dataValidation type="time" allowBlank="1" showInputMessage="1" showErrorMessage="1" error="Must be formatted as time, either 1:30 PM or 13:30." promptTitle="Entry 38: End Time" prompt="Green: Enter the end time of the service." sqref="C56">
      <formula1>0</formula1>
      <formula2>0.999988425925926</formula2>
    </dataValidation>
    <dataValidation type="list" allowBlank="1" showInputMessage="1" showErrorMessage="1" error="You must select an option from the drop-down list." promptTitle="Entry 38: Service Area Modifier" prompt="Green: Select 1, 2, or 3 if the case qualifies for the Service Area Modifier (SAM), other leave the field NA." sqref="G56">
      <formula1>$S$1:$S$4</formula1>
    </dataValidation>
    <dataValidation type="list" allowBlank="1" showInputMessage="1" showErrorMessage="1" error="You must select an option from the drop-down list." promptTitle="Entry 39: Service Area Modifier" prompt="Green: Select 1, 2, or 3 if the case qualifies for the Service Area Modifier (SAM), other leave the field NA." sqref="G57">
      <formula1>$S$1:$S$4</formula1>
    </dataValidation>
    <dataValidation type="time" allowBlank="1" showInputMessage="1" showErrorMessage="1" error="Must be formatted as time, either 1:30 PM or 13:30." promptTitle="Entry 39: End Time" prompt="Green: Enter the end time of the service." sqref="C57">
      <formula1>0</formula1>
      <formula2>0.999988425925926</formula2>
    </dataValidation>
    <dataValidation type="time" allowBlank="1" showInputMessage="1" showErrorMessage="1" error="Must be formatted as time, either 1:30 PM or 13:30." promptTitle="Entry 39: Start Time" prompt="Green: Enter the start time of the service." sqref="B57">
      <formula1>0</formula1>
      <formula2>0.999988425925926</formula2>
    </dataValidation>
    <dataValidation type="time" allowBlank="1" showInputMessage="1" showErrorMessage="1" error="Must be formatted as time, either 1:30 PM or 13:30." promptTitle="Entry 40: Start Time" prompt="Green: Enter the start time of the service." sqref="B58">
      <formula1>0</formula1>
      <formula2>0.999988425925926</formula2>
    </dataValidation>
    <dataValidation type="time" allowBlank="1" showInputMessage="1" showErrorMessage="1" error="Must be formatted as time, either 1:30 PM or 13:30." promptTitle="Entry 40: End Time" prompt="Green: Enter the end time of the service." sqref="C58">
      <formula1>0</formula1>
      <formula2>0.999988425925926</formula2>
    </dataValidation>
    <dataValidation type="list" allowBlank="1" showInputMessage="1" showErrorMessage="1" error="You must select an option from the drop-down list." promptTitle="Entry 40: Service Area Modifier" prompt="Green: Select 1, 2, or 3 if the case qualifies for the Service Area Modifier (SAM), other leave the field NA." sqref="G58">
      <formula1>$S$1:$S$4</formula1>
    </dataValidation>
    <dataValidation type="time" allowBlank="1" showInputMessage="1" showErrorMessage="1" error="Must be formatted as time, either 1:30 PM or 13:30." promptTitle="Entry 41: Start Time" prompt="Green: Enter the start time of the service." sqref="B59">
      <formula1>0</formula1>
      <formula2>0.999988425925926</formula2>
    </dataValidation>
    <dataValidation type="time" allowBlank="1" showInputMessage="1" showErrorMessage="1" error="Must be formatted as time, either 1:30 PM or 13:30." promptTitle="Entry 41: End Time" prompt="Green: Enter the end time of the service." sqref="C59">
      <formula1>0</formula1>
      <formula2>0.999988425925926</formula2>
    </dataValidation>
    <dataValidation type="list" allowBlank="1" showInputMessage="1" showErrorMessage="1" error="You must select an option from the drop-down list." promptTitle="Entry 41: Service Area Modifier" prompt="Green: Select 1, 2, or 3 if the case qualifies for the Service Area Modifier (SAM), other leave the field NA." sqref="G59">
      <formula1>$S$1:$S$4</formula1>
    </dataValidation>
    <dataValidation type="list" allowBlank="1" showInputMessage="1" showErrorMessage="1" error="You must select an option from the drop-down list." promptTitle="Entry 42: Service Area Modifier" prompt="Green: Select 1, 2, or 3 if the case qualifies for the Service Area Modifier (SAM), other leave the field NA." sqref="G60">
      <formula1>$S$1:$S$4</formula1>
    </dataValidation>
    <dataValidation type="time" allowBlank="1" showInputMessage="1" showErrorMessage="1" error="Must be formatted as time, either 1:30 PM or 13:30." promptTitle="Entry 42: End Time" prompt="Green: Enter the end time of the service." sqref="C60">
      <formula1>0</formula1>
      <formula2>0.999988425925926</formula2>
    </dataValidation>
    <dataValidation type="time" allowBlank="1" showInputMessage="1" showErrorMessage="1" error="Must be formatted as time, either 1:30 PM or 13:30." promptTitle="Entry 42: Start Time" prompt="Green: Enter the start time of the service." sqref="B60">
      <formula1>0</formula1>
      <formula2>0.999988425925926</formula2>
    </dataValidation>
    <dataValidation type="time" allowBlank="1" showInputMessage="1" showErrorMessage="1" error="Must be formatted as time, either 1:30 PM or 13:30." promptTitle="Entry 43: Start Time" prompt="Green: Enter the start time of the service." sqref="B61">
      <formula1>0</formula1>
      <formula2>0.999988425925926</formula2>
    </dataValidation>
    <dataValidation type="time" allowBlank="1" showInputMessage="1" showErrorMessage="1" error="Must be formatted as time, either 1:30 PM or 13:30." promptTitle="Entry 43: End Time" prompt="Green: Enter the end time of the service." sqref="C61">
      <formula1>0</formula1>
      <formula2>0.999988425925926</formula2>
    </dataValidation>
    <dataValidation type="list" allowBlank="1" showInputMessage="1" showErrorMessage="1" error="You must select an option from the drop-down list." promptTitle="Entry 43: Service Area Modifier" prompt="Green: Select 1, 2, or 3 if the case qualifies for the Service Area Modifier (SAM), other leave the field NA." sqref="G61">
      <formula1>$S$1:$S$4</formula1>
    </dataValidation>
    <dataValidation type="list" allowBlank="1" showInputMessage="1" showErrorMessage="1" error="You must select an option from the drop-down list." promptTitle="Entry 44: Service Area Modifier" prompt="Green: Select 1, 2, or 3 if the case qualifies for the Service Area Modifier (SAM), other leave the field NA." sqref="G62">
      <formula1>$S$1:$S$4</formula1>
    </dataValidation>
    <dataValidation type="time" allowBlank="1" showInputMessage="1" showErrorMessage="1" error="Must be formatted as time, either 1:30 PM or 13:30." promptTitle="Entry 44: End Time" prompt="Green: Enter the end time of the service." sqref="C62">
      <formula1>0</formula1>
      <formula2>0.999988425925926</formula2>
    </dataValidation>
    <dataValidation type="time" allowBlank="1" showInputMessage="1" showErrorMessage="1" error="Must be formatted as time, either 1:30 PM or 13:30." promptTitle="Entry 45: Start Time" prompt="Green: Enter the start time of the service." sqref="B63">
      <formula1>0</formula1>
      <formula2>0.999988425925926</formula2>
    </dataValidation>
    <dataValidation type="time" allowBlank="1" showInputMessage="1" showErrorMessage="1" error="Must be formatted as time, either 1:30 PM or 13:30." promptTitle="Entry 45: End Time" prompt="Green: Enter the end time of the service." sqref="C63">
      <formula1>0</formula1>
      <formula2>0.999988425925926</formula2>
    </dataValidation>
    <dataValidation type="list" allowBlank="1" showInputMessage="1" showErrorMessage="1" error="You must select an option from the drop-down list." promptTitle="Entry 45: Service Area Modifier" prompt="Green: Select 1, 2, or 3 if the case qualifies for the Service Area Modifier (SAM), other leave the field NA." sqref="G63">
      <formula1>$S$1:$S$4</formula1>
    </dataValidation>
    <dataValidation type="time" allowBlank="1" showInputMessage="1" showErrorMessage="1" error="Must be formatted as time, either 1:30 PM or 13:30." promptTitle="Entry 46: Start Time" prompt="Green: Enter the start time of the service." sqref="B64">
      <formula1>0</formula1>
      <formula2>0.999988425925926</formula2>
    </dataValidation>
    <dataValidation type="time" allowBlank="1" showInputMessage="1" showErrorMessage="1" error="Must be formatted as time, either 1:30 PM or 13:30." promptTitle="Entry 46: End Time" prompt="Green: Enter the end time of the service." sqref="C64">
      <formula1>0</formula1>
      <formula2>0.999988425925926</formula2>
    </dataValidation>
    <dataValidation type="list" allowBlank="1" showInputMessage="1" showErrorMessage="1" error="You must select an option from the drop-down list." promptTitle="Entry 46: Service Area Modifier" prompt="Green: Select 1, 2, or 3 if the case qualifies for the Service Area Modifier (SAM), other leave the field NA." sqref="G64">
      <formula1>$S$1:$S$4</formula1>
    </dataValidation>
    <dataValidation type="list" allowBlank="1" showInputMessage="1" showErrorMessage="1" error="You must select an option from the drop-down list." promptTitle="Entry 47: Service Area Modifier" prompt="Green: Select 1, 2, or 3 if the case qualifies for the Service Area Modifier (SAM), other leave the field NA." sqref="G65">
      <formula1>$S$1:$S$4</formula1>
    </dataValidation>
    <dataValidation type="time" allowBlank="1" showInputMessage="1" showErrorMessage="1" error="Must be formatted as time, either 1:30 PM or 13:30." promptTitle="Entry 47: End Time" prompt="Green: Enter the end time of the service." sqref="C65">
      <formula1>0</formula1>
      <formula2>0.999988425925926</formula2>
    </dataValidation>
    <dataValidation type="time" allowBlank="1" showInputMessage="1" showErrorMessage="1" error="Must be formatted as time, either 1:30 PM or 13:30." promptTitle="Entry 47: Start Time" prompt="Green: Enter the start time of the service." sqref="B65">
      <formula1>0</formula1>
      <formula2>0.999988425925926</formula2>
    </dataValidation>
    <dataValidation type="time" allowBlank="1" showInputMessage="1" showErrorMessage="1" error="Must be formatted as time, either 1:30 PM or 13:30." promptTitle="Entry 48: Start Time" prompt="Green: Enter the start time of the service." sqref="B66">
      <formula1>0</formula1>
      <formula2>0.999988425925926</formula2>
    </dataValidation>
    <dataValidation type="time" allowBlank="1" showInputMessage="1" showErrorMessage="1" error="Must be formatted as time, either 1:30 PM or 13:30." promptTitle="Entry 48: End Time" prompt="Green: Enter the end time of the service." sqref="C66">
      <formula1>0</formula1>
      <formula2>0.999988425925926</formula2>
    </dataValidation>
    <dataValidation type="list" allowBlank="1" showInputMessage="1" showErrorMessage="1" error="You must select an option from the drop-down list." promptTitle="Entry 48: Service Area Modifier" prompt="Green: Select 1, 2, or 3 if the case qualifies for the Service Area Modifier (SAM), other leave the field NA." sqref="G66">
      <formula1>$S$1:$S$4</formula1>
    </dataValidation>
    <dataValidation type="list" allowBlank="1" showInputMessage="1" showErrorMessage="1" error="You must select an option from the drop-down list." promptTitle="Entry 49: Service Area Modifier" prompt="Green: Select 1, 2, or 3 if the case qualifies for the Service Area Modifier (SAM), other leave the field NA." sqref="G67">
      <formula1>$S$1:$S$4</formula1>
    </dataValidation>
    <dataValidation type="time" allowBlank="1" showInputMessage="1" showErrorMessage="1" error="Must be formatted as time, either 1:30 PM or 13:30." promptTitle="Entry 49: End Time" prompt="Green: Enter the end time of the service." sqref="C67">
      <formula1>0</formula1>
      <formula2>0.999988425925926</formula2>
    </dataValidation>
    <dataValidation type="time" allowBlank="1" showInputMessage="1" showErrorMessage="1" error="Must be formatted as time, either 1:30 PM or 13:30." promptTitle="Entry 49: Start Time" prompt="Green: Enter the start time of the service." sqref="B67">
      <formula1>0</formula1>
      <formula2>0.999988425925926</formula2>
    </dataValidation>
    <dataValidation type="list" allowBlank="1" showInputMessage="1" showErrorMessage="1" error="You must select an option from the drop-down list." promptTitle="Entry 50: Service Area Modifier" prompt="Green: Select 1, 2, or 3 if the case qualifies for the Service Area Modifier (SAM), other leave the field NA." sqref="G68">
      <formula1>$S$1:$S$4</formula1>
    </dataValidation>
    <dataValidation type="date" allowBlank="1" showInputMessage="1" showErrorMessage="1" error="Must be in MM/DD/YY format." promptTitle="Entry 8: Date" prompt="Green: Date of Service (MM/DD/YY)." sqref="A26">
      <formula1>44470</formula1>
      <formula2>48121</formula2>
    </dataValidation>
    <dataValidation type="time" allowBlank="1" showInputMessage="1" showErrorMessage="1" error="Must be formatted as time, either 1:30 PM or 13:30." promptTitle="Entry 44: Start Time" prompt="Green: Enter the start time of the service." sqref="B62">
      <formula1>0</formula1>
      <formula2>0.999988425925926</formula2>
    </dataValidation>
    <dataValidation type="list" allowBlank="1" showInputMessage="1" showErrorMessage="1" error="Must be formatted as whole number, between 1 and 4." promptTitle="Entry 2: # Participants" prompt="Green: Enter the number of participants that received the service between the start and end times." sqref="E20">
      <formula1>$S$2:$S$5</formula1>
    </dataValidation>
    <dataValidation type="list" allowBlank="1" showInputMessage="1" showErrorMessage="1" error="Must be formatted as whole number, between 1 and 4." promptTitle="Entry 3: # Participants" prompt="Green: Enter the number of participants that received the service between the start and end times." sqref="E21">
      <formula1>$S$2:$S$5</formula1>
    </dataValidation>
    <dataValidation type="list" allowBlank="1" showInputMessage="1" showErrorMessage="1" error="Must be formatted as whole number, between 1 and 4." promptTitle="Entry 4: # Participants" prompt="Enter the number of participants that received the service between the start and end times." sqref="E22">
      <formula1>$S$2:$S$5</formula1>
    </dataValidation>
    <dataValidation type="list" allowBlank="1" showInputMessage="1" showErrorMessage="1" error="Must be formatted as whole number, between 1 and 4." promptTitle="Entry 5: # Participants" prompt="Green: Enter the number of participants that received the service between the start and end times." sqref="E23">
      <formula1>$S$2:$S$5</formula1>
    </dataValidation>
    <dataValidation type="list" allowBlank="1" showInputMessage="1" showErrorMessage="1" error="Must be formatted as whole number, between 1 and 4." promptTitle="Entry 6: # Participants" prompt="Green: Enter the number of participants that received the service between the start and end times." sqref="E24">
      <formula1>$S$2:$S$5</formula1>
    </dataValidation>
    <dataValidation type="list" allowBlank="1" showInputMessage="1" showErrorMessage="1" error="Must be formatted as whole number, between 1 and 4." promptTitle="Entry 7: # Participants" prompt="Green: Enter the number of participants that received the service between the start and end times." sqref="E25">
      <formula1>$S$2:$S$5</formula1>
    </dataValidation>
    <dataValidation type="list" allowBlank="1" showInputMessage="1" showErrorMessage="1" error="Must be formatted as whole number, between 1 and 4." promptTitle="Entry 8: # Participants" prompt="Green: Enter the number of participants that received the service between the start and end times." sqref="E26">
      <formula1>$S$2:$S$5</formula1>
    </dataValidation>
    <dataValidation type="list" allowBlank="1" showInputMessage="1" showErrorMessage="1" error="Must be formatted as whole number, between 1 and 4." promptTitle="Entry 9: # Participants" prompt="Green: Enter the number of participants that received the service between the start and end times." sqref="E27">
      <formula1>$S$2:$S$5</formula1>
    </dataValidation>
    <dataValidation type="list" allowBlank="1" showInputMessage="1" showErrorMessage="1" error="Must be formatted as whole number, between 1 and 4." promptTitle="Entry 10: # Participants" prompt="Green: Enter the number of participants that received the service between the start and end times." sqref="E28">
      <formula1>$S$2:$S$5</formula1>
    </dataValidation>
    <dataValidation type="list" allowBlank="1" showInputMessage="1" showErrorMessage="1" error="Must be formatted as whole number, between 1 and 4." promptTitle="Entry 11: # Participants" prompt="Green: Enter the number of participants that received the service between the start and end times." sqref="E29">
      <formula1>$S$2:$S$5</formula1>
    </dataValidation>
    <dataValidation type="list" allowBlank="1" showInputMessage="1" showErrorMessage="1" error="Must be formatted as whole number, between 1 and 4." promptTitle="Entry 12: # Participants" prompt="Green: Enter the number of participants that received the service between the start and end times." sqref="E30">
      <formula1>$S$2:$S$5</formula1>
    </dataValidation>
    <dataValidation type="list" allowBlank="1" showInputMessage="1" showErrorMessage="1" error="Must be formatted as whole number, between 1 and 4." promptTitle="Entry 13: # Participants" prompt="Green: Enter the number of participants that received the service between the start and end times." sqref="E31">
      <formula1>$S$2:$S$5</formula1>
    </dataValidation>
    <dataValidation type="list" allowBlank="1" showInputMessage="1" showErrorMessage="1" error="Must be formatted as whole number, between 1 and 4." promptTitle="Entry 14: # Participants" prompt="Green: Enter the number of participants that received the service between the start and end times." sqref="E32">
      <formula1>$S$2:$S$5</formula1>
    </dataValidation>
    <dataValidation type="list" allowBlank="1" showInputMessage="1" showErrorMessage="1" error="Must be formatted as whole number, between 1 and 4." promptTitle="Entry 15: # Participants" prompt="Green: Enter the number of participants that received the service between the start and end times." sqref="E33">
      <formula1>$S$2:$S$5</formula1>
    </dataValidation>
    <dataValidation type="list" allowBlank="1" showInputMessage="1" showErrorMessage="1" error="Must be formatted as whole number, between 1 and 4." promptTitle="Entry 16: # Participants" prompt="Green: Enter the number of participants that received the service between the start and end times." sqref="E34">
      <formula1>$S$2:$S$5</formula1>
    </dataValidation>
    <dataValidation type="list" allowBlank="1" showInputMessage="1" showErrorMessage="1" error="Must be formatted as whole number, between 1 and 4." promptTitle="Entry 17: # Participants" prompt="Green: Enter the number of participants that received the service between the start and end times." sqref="E35">
      <formula1>$S$2:$S$5</formula1>
    </dataValidation>
    <dataValidation type="list" allowBlank="1" showInputMessage="1" showErrorMessage="1" error="Must be formatted as whole number, between 1 and 4." promptTitle="Entry 18: # Participants" prompt="Green: Enter the number of participants that received the service between the start and end times." sqref="E36">
      <formula1>$S$2:$S$5</formula1>
    </dataValidation>
    <dataValidation type="list" allowBlank="1" showInputMessage="1" showErrorMessage="1" error="Must be formatted as whole number, between 1 and 4." promptTitle="Entry 19: # Participants" prompt="Green: Enter the number of participants that received the service between the start and end times." sqref="E37">
      <formula1>$S$2:$S$5</formula1>
    </dataValidation>
    <dataValidation type="list" allowBlank="1" showInputMessage="1" showErrorMessage="1" error="Must be formatted as whole number, between 1 and 4." promptTitle="Entry 20: # Participants" prompt="Green: Enter the number of participants that received the service between the start and end times." sqref="E38">
      <formula1>$S$2:$S$5</formula1>
    </dataValidation>
    <dataValidation type="list" allowBlank="1" showInputMessage="1" showErrorMessage="1" error="Must be formatted as whole number, between 1 and 4." promptTitle="Entry 21: # Participants" prompt="Green: Enter the number of participants that received the service between the start and end times." sqref="E39">
      <formula1>$S$2:$S$5</formula1>
    </dataValidation>
    <dataValidation type="list" allowBlank="1" showInputMessage="1" showErrorMessage="1" error="Must be formatted as whole number, between 1 and 4." promptTitle="Entry 22: # Participants" prompt="Green: Enter the number of participants that received the service between the start and end times." sqref="E40">
      <formula1>$S$2:$S$5</formula1>
    </dataValidation>
    <dataValidation type="list" allowBlank="1" showInputMessage="1" showErrorMessage="1" error="Must be formatted as whole number, between 1 and 4." promptTitle="Entry 23: # Participants" prompt="Green: Enter the number of participants that received the service between the start and end times." sqref="E41">
      <formula1>$S$2:$S$5</formula1>
    </dataValidation>
    <dataValidation type="list" allowBlank="1" showInputMessage="1" showErrorMessage="1" error="Must be formatted as whole number, between 1 and 4." promptTitle="Entry 24: # Participants" prompt="Green: Enter the number of participants that received the service between the start and end times." sqref="E42">
      <formula1>$S$2:$S$5</formula1>
    </dataValidation>
    <dataValidation type="list" allowBlank="1" showInputMessage="1" showErrorMessage="1" error="Must be formatted as whole number, between 1 and 4." promptTitle="Entry 25: # Participants" prompt="Green: Enter the number of participants that received the service between the start and end times." sqref="E43">
      <formula1>$S$2:$S$5</formula1>
    </dataValidation>
    <dataValidation type="list" allowBlank="1" showInputMessage="1" showErrorMessage="1" error="Must be formatted as whole number, between 1 and 4." promptTitle="Entry 26: # Participants" prompt="Green: Enter the number of participants that received the service between the start and end times." sqref="E44">
      <formula1>$S$2:$S$5</formula1>
    </dataValidation>
    <dataValidation type="list" allowBlank="1" showInputMessage="1" showErrorMessage="1" error="Must be formatted as whole number, between 1 and 4." promptTitle="Entry 27: # Participants" prompt="Green: Enter the number of participants that received the service between the start and end times." sqref="E45">
      <formula1>$S$2:$S$5</formula1>
    </dataValidation>
    <dataValidation type="list" allowBlank="1" showInputMessage="1" showErrorMessage="1" error="Must be formatted as whole number, between 1 and 4." promptTitle="Entry 28: # Participants" prompt="Green: Enter the number of participants that received the service between the start and end times." sqref="E46">
      <formula1>$S$2:$S$5</formula1>
    </dataValidation>
    <dataValidation type="list" allowBlank="1" showInputMessage="1" showErrorMessage="1" error="Must be formatted as whole number, between 1 and 4." promptTitle="Entry 29: # Participants" prompt="Green: Enter the number of participants that received the service between the start and end times." sqref="E47">
      <formula1>$S$2:$S$5</formula1>
    </dataValidation>
    <dataValidation type="list" allowBlank="1" showInputMessage="1" showErrorMessage="1" error="Must be formatted as whole number, between 1 and 4." promptTitle="Entry 30: # Participants" prompt="Green: Enter the number of participants that received the service between the start and end times." sqref="E48">
      <formula1>$S$2:$S$5</formula1>
    </dataValidation>
    <dataValidation type="list" allowBlank="1" showInputMessage="1" showErrorMessage="1" error="Must be formatted as whole number, between 1 and 4." promptTitle="Entry 31: # Participants" prompt="Green: Enter the number of participants that received the service between the start and end times." sqref="E49">
      <formula1>$S$2:$S$5</formula1>
    </dataValidation>
    <dataValidation type="list" allowBlank="1" showInputMessage="1" showErrorMessage="1" error="Must be formatted as whole number, between 1 and 4." promptTitle="Entry 32: # Participants" prompt="Green: Enter the number of participants that received the service between the start and end times." sqref="E50">
      <formula1>$S$2:$S$5</formula1>
    </dataValidation>
    <dataValidation type="list" allowBlank="1" showInputMessage="1" showErrorMessage="1" error="Must be formatted as whole number, between 1 and 4." promptTitle="Entry 33: # Participants" prompt="Green: Enter the number of participants that received the service between the start and end times." sqref="E51">
      <formula1>$S$2:$S$5</formula1>
    </dataValidation>
    <dataValidation type="list" allowBlank="1" showInputMessage="1" showErrorMessage="1" error="Must be formatted as whole number, between 1 and 4." promptTitle="Entry 34: # Participants" prompt="Green: Enter the number of participants that received the service between the start and end times." sqref="E52">
      <formula1>$S$2:$S$5</formula1>
    </dataValidation>
    <dataValidation type="list" allowBlank="1" showInputMessage="1" showErrorMessage="1" error="Must be formatted as whole number, between 1 and 4." promptTitle="Entry 35: # Participants" prompt="Green: Enter the number of participants that received the service between the start and end times." sqref="E53">
      <formula1>$S$2:$S$5</formula1>
    </dataValidation>
    <dataValidation type="list" allowBlank="1" showInputMessage="1" showErrorMessage="1" error="Must be formatted as whole number, between 1 and 4." promptTitle="Entry 36: # Participants" prompt="Green: Enter the number of participants that received the service between the start and end times." sqref="E54">
      <formula1>$S$2:$S$5</formula1>
    </dataValidation>
    <dataValidation type="list" allowBlank="1" showInputMessage="1" showErrorMessage="1" error="Must be formatted as whole number, between 1 and 4." promptTitle="Entry 37: # Participants" prompt="Green: Enter the number of participants that received the service between the start and end times." sqref="E55">
      <formula1>$S$2:$S$5</formula1>
    </dataValidation>
    <dataValidation type="list" allowBlank="1" showInputMessage="1" showErrorMessage="1" error="Must be formatted as whole number, between 1 and 4." promptTitle="Entry 38: # Participants" prompt="Green: Enter the number of participants that received the service between the start and end times." sqref="E56">
      <formula1>$S$2:$S$5</formula1>
    </dataValidation>
    <dataValidation type="list" allowBlank="1" showInputMessage="1" showErrorMessage="1" error="Must be formatted as whole number, between 1 and 4." promptTitle="Entry 39: # Participants" prompt="Green: Enter the number of participants that received the service between the start and end times." sqref="E57">
      <formula1>$S$2:$S$5</formula1>
    </dataValidation>
    <dataValidation type="list" allowBlank="1" showInputMessage="1" showErrorMessage="1" error="Must be formatted as whole number, between 1 and 4." promptTitle="Entry 40: # Participants" prompt="Green: Enter the number of participants that received the service between the start and end times." sqref="E58">
      <formula1>$S$2:$S$5</formula1>
    </dataValidation>
    <dataValidation type="list" allowBlank="1" showInputMessage="1" showErrorMessage="1" error="Must be formatted as whole number, between 1 and 4." promptTitle="Entry 41: # Participants" prompt="Green: Enter the number of participants that received the service between the start and end times." sqref="E59">
      <formula1>$S$2:$S$5</formula1>
    </dataValidation>
    <dataValidation type="list" allowBlank="1" showInputMessage="1" showErrorMessage="1" error="Must be formatted as whole number, between 1 and 4." promptTitle="Entry 42: # Participants" prompt="Green: Enter the number of participants that received the service between the start and end times." sqref="E60">
      <formula1>$S$2:$S$5</formula1>
    </dataValidation>
    <dataValidation type="list" allowBlank="1" showInputMessage="1" showErrorMessage="1" error="Must be formatted as whole number, between 1 and 4." promptTitle="Entry 43: # Participants" prompt="Green: Enter the number of participants that received the service between the start and end times." sqref="E61">
      <formula1>$S$2:$S$5</formula1>
    </dataValidation>
    <dataValidation type="list" allowBlank="1" showInputMessage="1" showErrorMessage="1" error="Must be formatted as whole number, between 1 and 4." promptTitle="Entry 44: # Participants" prompt="Green: Enter the number of participants that received the service between the start and end times." sqref="E62">
      <formula1>$S$2:$S$5</formula1>
    </dataValidation>
    <dataValidation type="list" allowBlank="1" showInputMessage="1" showErrorMessage="1" error="Must be formatted as whole number, between 1 and 4." promptTitle="Entry 45: # Participants" prompt="Green: Enter the number of participants that received the service between the start and end times." sqref="E63">
      <formula1>$S$2:$S$5</formula1>
    </dataValidation>
    <dataValidation type="list" allowBlank="1" showInputMessage="1" showErrorMessage="1" error="Must be formatted as whole number, between 1 and 4." promptTitle="Entry 46: # Participants" prompt="Green: Enter the number of participants that received the service between the start and end times." sqref="E64">
      <formula1>$S$2:$S$5</formula1>
    </dataValidation>
    <dataValidation type="list" allowBlank="1" showInputMessage="1" showErrorMessage="1" error="Must be formatted as whole number, between 1 and 4." promptTitle="Entry 47: # Participants" prompt="Green: Enter the number of participants that received the service between the start and end times." sqref="E65">
      <formula1>$S$2:$S$5</formula1>
    </dataValidation>
    <dataValidation type="list" allowBlank="1" showInputMessage="1" showErrorMessage="1" error="Must be formatted as whole number, between 1 and 4." promptTitle="Entry 48: # Participants" prompt="Green: Enter the number of participants that received the service between the start and end times." sqref="E66">
      <formula1>$S$2:$S$5</formula1>
    </dataValidation>
    <dataValidation type="list" allowBlank="1" showInputMessage="1" showErrorMessage="1" error="Must be formatted as whole number, between 1 and 4." promptTitle="Entry 49: # Participants" prompt="Green: Enter the number of participants that received the service between the start and end times." sqref="E67">
      <formula1>$S$2:$S$5</formula1>
    </dataValidation>
    <dataValidation type="whole" operator="greaterThanOrEqual" allowBlank="1" showInputMessage="1" showErrorMessage="1" error="Must be formatted as whole number, greaqter or equal to 0." promptTitle="Entry 49: Less Billable Time" prompt="Green: Enter the number of minutes for meal periods and/or other unbillable time." sqref="D67">
      <formula1>0</formula1>
    </dataValidation>
    <dataValidation type="whole" operator="greaterThanOrEqual" allowBlank="1" showInputMessage="1" showErrorMessage="1" error="Must be formatted as whole number, greaqter or equal to 0." promptTitle="Entry 48: Less Billable Time" prompt="Green: Enter the number of minutes for meal periods and/or other unbillable time." sqref="D66">
      <formula1>0</formula1>
    </dataValidation>
    <dataValidation type="whole" operator="greaterThanOrEqual" allowBlank="1" showInputMessage="1" showErrorMessage="1" error="Must be formatted as whole number, greaqter or equal to 0." promptTitle="Entry 47: Less Billable Time" prompt="Green: Enter the number of minutes for meal periods and/or other unbillable time." sqref="D65">
      <formula1>0</formula1>
    </dataValidation>
    <dataValidation type="whole" operator="greaterThanOrEqual" allowBlank="1" showInputMessage="1" showErrorMessage="1" error="Must be formatted as whole number, greaqter or equal to 0." promptTitle="Entry 46: Less Billable Time" prompt="Green: Enter the number of minutes for meal periods and/or other unbillable time." sqref="D64">
      <formula1>0</formula1>
    </dataValidation>
    <dataValidation type="whole" operator="greaterThanOrEqual" allowBlank="1" showInputMessage="1" showErrorMessage="1" error="Must be formatted as whole number, greaqter or equal to 0." promptTitle="Entry 45: Less Billable Time" prompt="Green: Enter the number of minutes for meal periods and/or other unbillable time." sqref="D63">
      <formula1>0</formula1>
    </dataValidation>
    <dataValidation type="whole" operator="greaterThanOrEqual" allowBlank="1" showInputMessage="1" showErrorMessage="1" error="Must be formatted as whole number, greaqter or equal to 0." promptTitle="Entry 44: Less Billable Time" prompt="Green: Enter the number of minutes for meal periods and/or other unbillable time." sqref="D62">
      <formula1>0</formula1>
    </dataValidation>
    <dataValidation type="whole" operator="greaterThanOrEqual" allowBlank="1" showInputMessage="1" showErrorMessage="1" error="Must be formatted as whole number, greaqter or equal to 0." promptTitle="Entry 43: Less Billable Time" prompt="Green: Enter the number of minutes for meal periods and/or other unbillable time." sqref="D61">
      <formula1>0</formula1>
    </dataValidation>
    <dataValidation type="whole" operator="greaterThanOrEqual" allowBlank="1" showInputMessage="1" showErrorMessage="1" error="Must be formatted as whole number, greaqter or equal to 0." promptTitle="Entry 42: Less Billable Time" prompt="Green: Enter the number of minutes for meal periods and/or other unbillable time." sqref="D60">
      <formula1>0</formula1>
    </dataValidation>
    <dataValidation type="whole" operator="greaterThanOrEqual" allowBlank="1" showInputMessage="1" showErrorMessage="1" error="Must be formatted as whole number, greaqter or equal to 0." promptTitle="Entry 41: Less Billable Time" prompt="Green: Enter the number of minutes for meal periods and/or other unbillable time." sqref="D59">
      <formula1>0</formula1>
    </dataValidation>
    <dataValidation type="whole" operator="greaterThanOrEqual" allowBlank="1" showInputMessage="1" showErrorMessage="1" error="Must be formatted as whole number, greaqter or equal to 0." promptTitle="Entry 40: Less Billable Time" prompt="Green: Enter the number of minutes for meal periods and/or other unbillable time." sqref="D58">
      <formula1>0</formula1>
    </dataValidation>
    <dataValidation type="whole" operator="greaterThanOrEqual" allowBlank="1" showInputMessage="1" showErrorMessage="1" error="Must be formatted as whole number, greaqter or equal to 0." promptTitle="Entry 39: Less Billable Time" prompt="Green: Enter the number of minutes for meal periods and/or other unbillable time." sqref="D57">
      <formula1>0</formula1>
    </dataValidation>
    <dataValidation type="whole" operator="greaterThanOrEqual" allowBlank="1" showInputMessage="1" showErrorMessage="1" error="Must be formatted as whole number, greaqter or equal to 0." promptTitle="Entry 38: Less Billable Time" prompt="Green: Enter the number of minutes for meal periods and/or other unbillable time." sqref="D56">
      <formula1>0</formula1>
    </dataValidation>
    <dataValidation type="whole" operator="greaterThanOrEqual" allowBlank="1" showInputMessage="1" showErrorMessage="1" error="Must be formatted as whole number, greaqter or equal to 0." promptTitle="Entry 37: Less Billable Time" prompt="Green: Enter the number of minutes for meal periods and/or other unbillable time." sqref="D55">
      <formula1>0</formula1>
    </dataValidation>
    <dataValidation type="whole" operator="greaterThanOrEqual" allowBlank="1" showInputMessage="1" showErrorMessage="1" error="Must be formatted as whole number, greaqter or equal to 0." promptTitle="Entry 36: Less Billable Time" prompt="Green: Enter the number of minutes for meal periods and/or other unbillable time." sqref="D54">
      <formula1>0</formula1>
    </dataValidation>
    <dataValidation type="whole" operator="greaterThanOrEqual" allowBlank="1" showInputMessage="1" showErrorMessage="1" error="Must be formatted as whole number, greaqter or equal to 0." promptTitle="Entry 35: Less Billable Time" prompt="Green: Enter the number of minutes for meal periods and/or other unbillable time." sqref="D53">
      <formula1>0</formula1>
    </dataValidation>
    <dataValidation type="whole" operator="greaterThanOrEqual" allowBlank="1" showInputMessage="1" showErrorMessage="1" error="Must be formatted as whole number, greaqter or equal to 0." promptTitle="Entry 34: Less Billable Time" prompt="Green: Enter the number of minutes for meal periods and/or other unbillable time." sqref="D52">
      <formula1>0</formula1>
    </dataValidation>
    <dataValidation type="whole" operator="greaterThanOrEqual" allowBlank="1" showInputMessage="1" showErrorMessage="1" error="Must be formatted as whole number, greaqter or equal to 0." promptTitle="Entry 33: Less Billable Time" prompt="Green: Enter the number of minutes for meal periods and/or other unbillable time." sqref="D51">
      <formula1>0</formula1>
    </dataValidation>
    <dataValidation type="whole" operator="greaterThanOrEqual" allowBlank="1" showInputMessage="1" showErrorMessage="1" error="Must be formatted as whole number, greaqter or equal to 0." promptTitle="Entry 32: Less Billable Time" prompt="Green: Enter the number of minutes for meal periods and/or other unbillable time." sqref="D50">
      <formula1>0</formula1>
    </dataValidation>
    <dataValidation type="whole" operator="greaterThanOrEqual" allowBlank="1" showInputMessage="1" showErrorMessage="1" error="Must be formatted as whole number, greaqter or equal to 0." promptTitle="Entry 31: Less Billable Time" prompt="Green: Enter the number of minutes for meal periods and/or other unbillable time." sqref="D49">
      <formula1>0</formula1>
    </dataValidation>
    <dataValidation type="whole" operator="greaterThanOrEqual" allowBlank="1" showInputMessage="1" showErrorMessage="1" error="Must be formatted as whole number, greaqter or equal to 0." promptTitle="Entry 30: Less Billable Time" prompt="Green: Enter the number of minutes for meal periods and/or other unbillable time." sqref="D48">
      <formula1>0</formula1>
    </dataValidation>
    <dataValidation type="whole" operator="greaterThanOrEqual" allowBlank="1" showInputMessage="1" showErrorMessage="1" error="Must be formatted as whole number, greaqter or equal to 0." promptTitle="Entry 29: Less Billable Time" prompt="Green: Enter the number of minutes for meal periods and/or other unbillable time." sqref="D47">
      <formula1>0</formula1>
    </dataValidation>
    <dataValidation type="whole" operator="greaterThanOrEqual" allowBlank="1" showInputMessage="1" showErrorMessage="1" error="Must be formatted as whole number, greaqter or equal to 0." promptTitle="Entry 28: Less Billable Time" prompt="Green: Enter the number of minutes for meal periods and/or other unbillable time." sqref="D46">
      <formula1>0</formula1>
    </dataValidation>
    <dataValidation type="whole" operator="greaterThanOrEqual" allowBlank="1" showInputMessage="1" showErrorMessage="1" error="Must be formatted as whole number, greaqter or equal to 0." promptTitle="Entry 27: Less Billable Time" prompt="Green: Enter the number of minutes for meal periods and/or other unbillable time." sqref="D45">
      <formula1>0</formula1>
    </dataValidation>
    <dataValidation type="whole" operator="greaterThanOrEqual" allowBlank="1" showInputMessage="1" showErrorMessage="1" error="Must be formatted as whole number, greaqter or equal to 0." promptTitle="Entry 26: Less Billable Time" prompt="Green: Enter the number of minutes for meal periods and/or other unbillable time." sqref="D44">
      <formula1>0</formula1>
    </dataValidation>
    <dataValidation type="whole" operator="greaterThanOrEqual" allowBlank="1" showInputMessage="1" showErrorMessage="1" error="Must be formatted as whole number, greaqter or equal to 0." promptTitle="Entry 25: Less Billable Time" prompt="Green: Enter the number of minutes for meal periods and/or other unbillable time." sqref="D43">
      <formula1>0</formula1>
    </dataValidation>
    <dataValidation type="whole" operator="greaterThanOrEqual" allowBlank="1" showInputMessage="1" showErrorMessage="1" error="Must be formatted as whole number, greaqter or equal to 0." promptTitle="Entry 24: Less Billable Time" prompt="Green: Enter the number of minutes for meal periods and/or other unbillable time." sqref="D42">
      <formula1>0</formula1>
    </dataValidation>
    <dataValidation type="whole" operator="greaterThanOrEqual" allowBlank="1" showInputMessage="1" showErrorMessage="1" error="Must be formatted as whole number, greaqter or equal to 0." promptTitle="Entry 23: Less Billable Time" prompt="Green: Enter the number of minutes for meal periods and/or other unbillable time." sqref="D41">
      <formula1>0</formula1>
    </dataValidation>
    <dataValidation type="whole" operator="greaterThanOrEqual" allowBlank="1" showInputMessage="1" showErrorMessage="1" error="Must be formatted as whole number, greaqter or equal to 0." promptTitle="Entry 22: Less Billable Time" prompt="Green: Enter the number of minutes for meal periods and/or other unbillable time." sqref="D40">
      <formula1>0</formula1>
    </dataValidation>
    <dataValidation type="whole" operator="greaterThanOrEqual" allowBlank="1" showInputMessage="1" showErrorMessage="1" error="Must be formatted as whole number, greaqter or equal to 0." promptTitle="Entry 21: Less Billable Time" prompt="Green: Enter the number of minutes for meal periods and/or other unbillable time." sqref="D39">
      <formula1>0</formula1>
    </dataValidation>
    <dataValidation type="whole" operator="greaterThanOrEqual" allowBlank="1" showInputMessage="1" showErrorMessage="1" error="Must be formatted as whole number, greaqter or equal to 0." promptTitle="Entry 20: Less Billable Time" prompt="Green: Enter the number of minutes for meal periods and/or other unbillable time." sqref="D38">
      <formula1>0</formula1>
    </dataValidation>
    <dataValidation type="whole" operator="greaterThanOrEqual" allowBlank="1" showInputMessage="1" showErrorMessage="1" error="Must be formatted as whole number, greaqter or equal to 0." promptTitle="Entry 19: Less Billable Time" prompt="Green: Enter the number of minutes for meal periods and/or other unbillable time." sqref="D37">
      <formula1>0</formula1>
    </dataValidation>
    <dataValidation type="whole" operator="greaterThanOrEqual" allowBlank="1" showInputMessage="1" showErrorMessage="1" error="Must be formatted as whole number, greaqter or equal to 0." promptTitle="Entry 18: Less Billable Time" prompt="Green: Enter the number of minutes for meal periods and/or other unbillable time." sqref="D36">
      <formula1>0</formula1>
    </dataValidation>
    <dataValidation type="whole" operator="greaterThanOrEqual" allowBlank="1" showInputMessage="1" showErrorMessage="1" error="Must be formatted as whole number, greaqter or equal to 0." promptTitle="Entry 17: Less Billable Time" prompt="Green: Enter the number of minutes for meal periods and/or other unbillable time." sqref="D35">
      <formula1>0</formula1>
    </dataValidation>
    <dataValidation type="whole" operator="greaterThanOrEqual" allowBlank="1" showInputMessage="1" showErrorMessage="1" error="Must be formatted as whole number, greaqter or equal to 0." promptTitle="Entry 16: Less Billable Time" prompt="Green: Enter the number of minutes for meal periods and/or other unbillable time." sqref="D34">
      <formula1>0</formula1>
    </dataValidation>
    <dataValidation type="whole" operator="greaterThanOrEqual" allowBlank="1" showInputMessage="1" showErrorMessage="1" error="Must be formatted as whole number, greaqter or equal to 0." promptTitle="Entry 15: Less Billable Time" prompt="Green: Enter the number of minutes for meal periods and/or other unbillable time." sqref="D33">
      <formula1>0</formula1>
    </dataValidation>
    <dataValidation type="whole" operator="greaterThanOrEqual" allowBlank="1" showInputMessage="1" showErrorMessage="1" error="Must be formatted as whole number, greaqter or equal to 0." promptTitle="Entry 14: Less Billable Time" prompt="Green: Enter the number of minutes for meal periods and/or other unbillable time." sqref="D32">
      <formula1>0</formula1>
    </dataValidation>
    <dataValidation type="whole" operator="greaterThanOrEqual" allowBlank="1" showInputMessage="1" showErrorMessage="1" error="Must be formatted as whole number, greaqter or equal to 0." promptTitle="Entry 13: Less Billable Time" prompt="Green: Enter the number of minutes for meal periods and/or other unbillable time." sqref="D31">
      <formula1>0</formula1>
    </dataValidation>
    <dataValidation type="whole" operator="greaterThanOrEqual" allowBlank="1" showInputMessage="1" showErrorMessage="1" error="Must be formatted as whole number, greaqter or equal to 0." promptTitle="Entry 12: Less Billable Time" prompt="Green: Enter the number of minutes for meal periods and/or other unbillable time." sqref="D30">
      <formula1>0</formula1>
    </dataValidation>
    <dataValidation type="whole" operator="greaterThanOrEqual" allowBlank="1" showInputMessage="1" showErrorMessage="1" error="Must be formatted as whole number, greaqter or equal to 0." promptTitle="Entry 11: Less Billable Time" prompt="Green: Enter the number of minutes for meal periods and/or other unbillable time." sqref="D29">
      <formula1>0</formula1>
    </dataValidation>
    <dataValidation type="whole" operator="greaterThanOrEqual" allowBlank="1" showInputMessage="1" showErrorMessage="1" error="Must be formatted as whole number, greaqter or equal to 0." promptTitle="Entry 10: Less Billable Time" prompt="Green: Enter the number of minutes for meal periods and/or other unbillable time." sqref="D28">
      <formula1>0</formula1>
    </dataValidation>
    <dataValidation type="whole" operator="greaterThanOrEqual" allowBlank="1" showInputMessage="1" showErrorMessage="1" error="Must be formatted as whole number, greaqter or equal to 0." promptTitle="Entry 9: Less Billable Time" prompt="Green: Enter the number of minutes for meal periods and/or other unbillable time." sqref="D27">
      <formula1>0</formula1>
    </dataValidation>
    <dataValidation type="whole" operator="greaterThanOrEqual" allowBlank="1" showInputMessage="1" showErrorMessage="1" error="Must be formatted as whole number, greaqter or equal to 0." promptTitle="Entry 8: Less Billable Time" prompt="Green: Enter the number of minutes for meal periods and/or other unbillable time." sqref="D26">
      <formula1>0</formula1>
    </dataValidation>
    <dataValidation type="whole" operator="greaterThanOrEqual" allowBlank="1" showInputMessage="1" showErrorMessage="1" error="Must be formatted as whole number, greaqter or equal to 0." promptTitle="Entry 7: Less Billable Time" prompt="Green: Enter the number of minutes for meal periods and/or other unbillable time." sqref="D25">
      <formula1>0</formula1>
    </dataValidation>
    <dataValidation type="whole" operator="greaterThanOrEqual" allowBlank="1" showInputMessage="1" showErrorMessage="1" error="Must be formatted as whole number, greaqter or equal to 0." promptTitle="Entry 6: Less Billable Time" prompt="Green: Enter the number of minutes for meal periods and/or other unbillable time." sqref="D24">
      <formula1>0</formula1>
    </dataValidation>
    <dataValidation type="whole" operator="greaterThanOrEqual" allowBlank="1" showInputMessage="1" showErrorMessage="1" error="Must be formatted as whole number, greaqter or equal to 0." promptTitle="Entry 5: Less Billable Time" prompt="Green: Enter the number of minutes for meal periods and/or other unbillable time." sqref="D23">
      <formula1>0</formula1>
    </dataValidation>
    <dataValidation type="whole" operator="greaterThanOrEqual" allowBlank="1" showInputMessage="1" showErrorMessage="1" error="Must be formatted as whole number, greaqter or equal to 0." promptTitle="Entry 4: Less Billable Time" prompt="Green: Enter the number of minutes for meal periods and/or other unbillable time." sqref="D22">
      <formula1>0</formula1>
    </dataValidation>
    <dataValidation type="whole" operator="greaterThanOrEqual" allowBlank="1" showInputMessage="1" showErrorMessage="1" error="Must be formatted as whole number, greaqter or equal to 0." promptTitle="Entry 3: Less Billable Time" prompt="Green: Enter the number of minutes for meal periods and/or other unbillable time." sqref="D21">
      <formula1>0</formula1>
    </dataValidation>
    <dataValidation type="whole" operator="greaterThanOrEqual" allowBlank="1" showInputMessage="1" showErrorMessage="1" error="Must be formatted as whole number, greaqter or equal to 0." promptTitle="Entry 2: Less Billable Time" prompt="Green: Enter the number of minutes for meal periods and/or other unbillable time." sqref="D20">
      <formula1>0</formula1>
    </dataValidation>
    <dataValidation allowBlank="1" showInputMessage="1" showErrorMessage="1" prompt="Non-Editable: Calculation" sqref="M8 M10:M13"/>
    <dataValidation allowBlank="1" showInputMessage="1" showErrorMessage="1" prompt="Green: Enter the name(s) and initials of Provider’s Direct Staff, e.g. Noah Blake (NB)) in this field." sqref="M4"/>
    <dataValidation type="list" allowBlank="1" showInputMessage="1" showErrorMessage="1" error="You must select an option from the drop-down list." promptTitle="Service Description 1" prompt="Green: Select the service from the drop-down list." sqref="A8:L8">
      <formula1>$R$1:$R$6</formula1>
    </dataValidation>
    <dataValidation type="list" allowBlank="1" showInputMessage="1" showErrorMessage="1" error="You must select an option from the drop-down list." promptTitle="Entry 1: Job Task Quantity" prompt="Green: Does the Individual meet the Employer's Expectations for job task quantity?  What percentage of time does the Individual meet the production standards of their co-workers in the same/similar position?" sqref="L43 L19">
      <formula1>$Q$1:$Q$13</formula1>
    </dataValidation>
    <dataValidation type="list" allowBlank="1" showInputMessage="1" showErrorMessage="1" error="You must select an option from the drop-down list." promptTitle="Entry 1: Job Task Quality" prompt="Green: Does the Individual meet the Employer's Expectations for job task quality?  What percentage of time does the Individual meet the quality standards of their co-workers in the same/similar position?" sqref="K43 K19">
      <formula1>$Q$1:$Q$13</formula1>
    </dataValidation>
    <dataValidation type="list" allowBlank="1" showInputMessage="1" showErrorMessage="1" error="You must select an option from the drop-down list." promptTitle="Entry 1: Behavioral Indicators" prompt="Green: Does the Individual meet the Employer's Expectations for Inter-Personal Skills, Communication, Timeliness, Hygiene, etc.?  Enter the percentage of time that Individual meets the Employer’s standards." sqref="J43 J19">
      <formula1>$Q$1:$Q$13</formula1>
    </dataValidation>
    <dataValidation type="list" allowBlank="1" showInputMessage="1" showErrorMessage="1" prompt="Green: Select or type Yes or No, to attest to the fact that the Individual worked and was paid equivalent to the Ohio minimum wage for work activities." sqref="M75">
      <formula1>$V$5:$V$6</formula1>
    </dataValidation>
    <dataValidation allowBlank="1" showInputMessage="1" showErrorMessage="1" prompt="Green: Enter the name(s) of the OOD Staff or OOD Contractor assigned to manage the case in this field." sqref="M6"/>
    <dataValidation type="list" allowBlank="1" showInputMessage="1" showErrorMessage="1" error="Must either be Mid-Point or Final." prompt="Green: Enter the status of the invoice.  Default setting is Final." sqref="M7">
      <formula1>$O$11:$O$13</formula1>
    </dataValidation>
    <dataValidation allowBlank="1" showInputMessage="1" showErrorMessage="1" prompt="Green: Enter the name(s) of the Provider’s Staff who completed the report, if not the same as the Staff providing the direct service." sqref="M5"/>
    <dataValidation allowBlank="1" showInputMessage="1" showErrorMessage="1" prompt="Green: Enter the name of the Individual receiving the service in this field." sqref="M3"/>
    <dataValidation allowBlank="1" showInputMessage="1" showErrorMessage="1" prompt="Green: Enter the authorization number from the OOD-0020 VR Original Authorization &amp; Billing Form in this field." sqref="M2"/>
    <dataValidation allowBlank="1" showInputMessage="1" showErrorMessage="1" prompt="Green: Enter the Provider's name in this field." sqref="M1"/>
    <dataValidation allowBlank="1" showInputMessage="1" showErrorMessage="1" promptTitle="Entry 1: Interventions" prompt="Green: Provide a detailed description of intervention(s) that the Job Coach used to address the barrier and summarize the effectiveness of the intervention(s)." sqref="N19"/>
    <dataValidation allowBlank="1" showInputMessage="1" showErrorMessage="1" promptTitle="Entry 1: Narrative" prompt="Green: Enter a summary of the contact or description of any areas that Individual had difficulties or did very well (behavior, job task quantity, or job task quality)." sqref="M43 M19"/>
    <dataValidation allowBlank="1" showInputMessage="1" showErrorMessage="1" promptTitle="Entry 1: Staff Initials" prompt="Green: Enter the initials of the person(s) who provided the service in this field." sqref="H19"/>
    <dataValidation type="whole" operator="greaterThanOrEqual" allowBlank="1" showInputMessage="1" showErrorMessage="1" error="Must be formatted as whole number, greaqter or equal to 0." promptTitle="Entry 1: Less Billable Time" prompt="Green: Enter the number of minutes for meal periods and/or other unbillable time." sqref="D19 D68">
      <formula1>0</formula1>
    </dataValidation>
    <dataValidation type="date" allowBlank="1" showInputMessage="1" showErrorMessage="1" error="Must be in MM/DD/YY format." promptTitle="Entry 1: Date" prompt="Green: Date of Service (MM/DD/YY)." sqref="A19 A68">
      <formula1>44470</formula1>
      <formula2>48121</formula2>
    </dataValidation>
    <dataValidation allowBlank="1" showInputMessage="1" showErrorMessage="1" promptTitle="Business/Employer Name" prompt="Green: Enter the name of the business name &amp; location where service was provided in this field." sqref="M15"/>
    <dataValidation allowBlank="1" showInputMessage="1" showErrorMessage="1" promptTitle="Support &amp; Transition Plan)" prompt="Green: Outline any potential barriers to employment and an estimated timeline to implement potential interventions to address the barrier(s). Update the estimated  timeline on when service will be completed and the Individual will be independent." sqref="M17"/>
    <dataValidation allowBlank="1" showInputMessage="1" showErrorMessage="1" promptTitle="Provider's Assessment" prompt="Green: Enter a summary of the Provider's assessment of the Individual and recommendation for next steps , including any concerns or potential barriers to employment." sqref="M72"/>
    <dataValidation allowBlank="1" showInputMessage="1" showErrorMessage="1" promptTitle="Individual's Self-Assessment" prompt="Green: Enter a summary of how the Individual feel they performed during the service, including any concerns or potential barriers to employment." sqref="M71"/>
    <dataValidation allowBlank="1" showInputMessage="1" showErrorMessage="1" promptTitle="Job Task List" prompt="Green: Enter a list of the primary job tasks to be performed by the Individual in this field." sqref="M16"/>
    <dataValidation type="decimal" allowBlank="1" showInputMessage="1" showErrorMessage="1" error="Must be in $0.00 format." prompt="Green: Enter the current State of Ohio minimum wage in this field." sqref="L11">
      <formula1>0</formula1>
      <formula2>5</formula2>
    </dataValidation>
    <dataValidation allowBlank="1" showInputMessage="1" showErrorMessage="1" prompt="Enter the name of the person(s) whole completed the report in this field." sqref="N5:N7 N15:N17"/>
    <dataValidation allowBlank="1" showInputMessage="1" showErrorMessage="1" prompt="Enter the name(s) and initials of Provider’s Direct Staff, e.g. Noah Blake (NB)) in this field." sqref="N4"/>
    <dataValidation allowBlank="1" showInputMessage="1" showErrorMessage="1" prompt="Enter the Provider's name in this field." sqref="N1"/>
    <dataValidation type="list" allowBlank="1" showInputMessage="1" showErrorMessage="1" error="Enter Yes or No, or you may leave the field blank." prompt="Green: Select or type Yes or No, if the case qualifies for the Bilingual Supplement." sqref="L12">
      <formula1>$V$5:$V$6</formula1>
    </dataValidation>
  </dataValidations>
  <pageMargins left="0.7" right="0.7" top="0.75" bottom="0.75" header="0.3" footer="0.3"/>
  <pageSetup orientation="portrait" paperSize="9" horizontalDpi="360" verticalDpi="360" r:id="rId1"/>
  <headerFooter alignWithMargins="0"/>
</worksheet>
</file>

<file path=xl/worksheets/sheet7.xml><?xml version="1.0" encoding="utf-8"?>
<worksheet xmlns:r="http://schemas.openxmlformats.org/officeDocument/2006/relationships" xmlns="http://schemas.openxmlformats.org/spreadsheetml/2006/main">
  <sheetViews>
    <sheetView workbookViewId="0">
      <selection activeCell="A14" sqref="A14:M14"/>
    </sheetView>
  </sheetViews>
  <sheetFormatPr defaultColWidth="5.7109375" defaultRowHeight="13.5"/>
  <cols>
    <col min="1" max="1" width="13.29" style="1" customWidth="1"/>
    <col min="2" max="2" width="13.29" style="1" customWidth="1"/>
    <col min="3" max="3" width="13.29" style="1" customWidth="1"/>
    <col min="4" max="4" width="8.29" style="1" customWidth="1"/>
    <col min="5" max="5" width="3.43" style="1" customWidth="1"/>
    <col min="6" max="6" width="5.71" style="1" customWidth="1"/>
    <col min="7" max="7" width="6.29" style="1" customWidth="1"/>
    <col min="8" max="8" width="8.71" style="1" customWidth="1"/>
    <col min="9" max="9" width="14.57" style="1" customWidth="1"/>
    <col min="10" max="10" width="15.29" style="1" customWidth="1"/>
    <col min="11" max="11" width="13.71" style="1" customWidth="1"/>
    <col min="12" max="12" width="15.29" style="1" customWidth="1"/>
    <col min="13" max="13" width="55.71" style="1" customWidth="1"/>
    <col min="14" max="14" width="49.71" style="2" customWidth="1"/>
    <col min="15" max="15" width="19.29" style="3" customWidth="1"/>
    <col min="16" max="16" width="3" style="3" customWidth="1"/>
    <col min="17" max="17" width="12.57" style="4" customWidth="1"/>
    <col min="18" max="18" width="28.57" style="154" customWidth="1"/>
    <col min="19" max="19" width="7.57" style="155" customWidth="1"/>
    <col min="20" max="20" width="8.29" style="154" customWidth="1"/>
    <col min="21" max="21" width="34.71" style="155" customWidth="1"/>
    <col min="22" max="22" width="13.57" style="156" customWidth="1"/>
    <col min="23" max="23" width="16.43" style="157" customWidth="1"/>
    <col min="24" max="24" width="10.57" style="157" customWidth="1"/>
    <col min="25" max="25" width="10.43" style="157" customWidth="1"/>
    <col min="26" max="26" width="12.71" style="157" customWidth="1"/>
    <col min="27" max="27" width="11.57" style="157" customWidth="1"/>
    <col min="28" max="28" width="7.57" style="157" customWidth="1"/>
    <col min="29" max="29" width="8.29" style="157" customWidth="1"/>
    <col min="30" max="30" width="1" style="157" customWidth="1"/>
    <col min="31" max="31" width="11.57" style="157" customWidth="1"/>
    <col min="32" max="32" width="11.57" style="157" customWidth="1"/>
    <col min="33" max="33" width="5.71" style="7" customWidth="1"/>
    <col min="34" max="34" width="5.71" style="7" customWidth="1"/>
    <col min="35" max="35" width="5.71" style="7" customWidth="1"/>
    <col min="36" max="36" width="5.71" style="7" customWidth="1"/>
    <col min="37" max="37" width="5.71" style="8" customWidth="1"/>
    <col min="38" max="16384" width="5.7109375" style="1"/>
  </cols>
  <sheetData>
    <row r="1">
      <c r="A1" s="9" t="s">
        <v>0</v>
      </c>
      <c r="B1" s="9"/>
      <c r="C1" s="9"/>
      <c r="D1" s="9"/>
      <c r="E1" s="9"/>
      <c r="F1" s="9"/>
      <c r="G1" s="9"/>
      <c r="H1" s="9"/>
      <c r="I1" s="10"/>
      <c r="J1" s="10"/>
      <c r="K1" s="10"/>
      <c r="L1" s="10"/>
      <c r="M1" s="11" t="s">
        <v>148</v>
      </c>
      <c r="N1" s="12" t="s">
        <v>2</v>
      </c>
      <c r="O1" s="13" t="s">
        <v>3</v>
      </c>
      <c r="P1" s="14"/>
      <c r="R1" s="158" t="s">
        <v>4</v>
      </c>
      <c r="S1" s="159" t="s">
        <v>5</v>
      </c>
      <c r="V1" s="160">
        <v>0.875</v>
      </c>
      <c r="W1" s="165">
        <v>59</v>
      </c>
      <c r="X1" s="165">
        <v>245</v>
      </c>
      <c r="Y1" s="165">
        <v>429</v>
      </c>
      <c r="Z1" s="165">
        <v>256</v>
      </c>
      <c r="AA1" s="165">
        <v>39</v>
      </c>
    </row>
    <row r="2" ht="15.75" customHeight="1">
      <c r="A2" s="21" t="s">
        <v>6</v>
      </c>
      <c r="B2" s="22"/>
      <c r="C2" s="22"/>
      <c r="D2" s="22"/>
      <c r="E2" s="22"/>
      <c r="F2" s="22"/>
      <c r="G2" s="22"/>
      <c r="H2" s="22"/>
      <c r="I2" s="23"/>
      <c r="J2" s="23"/>
      <c r="K2" s="23"/>
      <c r="L2" s="24"/>
      <c r="M2" s="11">
        <v>1234567</v>
      </c>
      <c r="N2" s="12" t="s">
        <v>2</v>
      </c>
      <c r="O2" s="13" t="s">
        <v>8</v>
      </c>
      <c r="P2" s="14"/>
      <c r="Q2" s="15" t="s">
        <v>5</v>
      </c>
      <c r="R2" s="158" t="s">
        <v>9</v>
      </c>
      <c r="S2" s="159">
        <v>1</v>
      </c>
      <c r="U2" s="161" t="s">
        <v>10</v>
      </c>
      <c r="V2" s="160">
        <v>0.229166666666667</v>
      </c>
      <c r="W2" s="165">
        <v>94</v>
      </c>
      <c r="X2" s="165">
        <v>132.3</v>
      </c>
      <c r="Y2" s="165">
        <v>231.66</v>
      </c>
      <c r="Z2" s="165">
        <v>448</v>
      </c>
      <c r="AA2" s="165">
        <v>56</v>
      </c>
    </row>
    <row r="3">
      <c r="A3" s="9" t="s">
        <v>17</v>
      </c>
      <c r="B3" s="10"/>
      <c r="C3" s="10"/>
      <c r="D3" s="10"/>
      <c r="E3" s="10"/>
      <c r="F3" s="10"/>
      <c r="G3" s="10"/>
      <c r="H3" s="10"/>
      <c r="I3" s="10"/>
      <c r="J3" s="10"/>
      <c r="K3" s="10"/>
      <c r="L3" s="10"/>
      <c r="M3" s="199" t="s">
        <v>122</v>
      </c>
      <c r="N3" s="12"/>
      <c r="O3" s="13" t="s">
        <v>13</v>
      </c>
      <c r="P3" s="14"/>
      <c r="Q3" s="15" t="s">
        <v>14</v>
      </c>
      <c r="R3" s="158" t="s">
        <v>15</v>
      </c>
      <c r="S3" s="159">
        <v>2</v>
      </c>
      <c r="U3" s="161" t="s">
        <v>16</v>
      </c>
      <c r="W3" s="165">
        <v>163</v>
      </c>
      <c r="X3" s="165">
        <v>100.45</v>
      </c>
      <c r="Y3" s="165">
        <v>175.89</v>
      </c>
      <c r="Z3" s="165"/>
      <c r="AA3" s="165">
        <v>78</v>
      </c>
    </row>
    <row r="4">
      <c r="A4" s="9" t="s">
        <v>21</v>
      </c>
      <c r="B4" s="9"/>
      <c r="C4" s="9"/>
      <c r="D4" s="9"/>
      <c r="E4" s="9"/>
      <c r="F4" s="9"/>
      <c r="G4" s="9"/>
      <c r="H4" s="9"/>
      <c r="I4" s="10"/>
      <c r="J4" s="10"/>
      <c r="K4" s="10"/>
      <c r="L4" s="10"/>
      <c r="M4" s="11" t="s">
        <v>123</v>
      </c>
      <c r="N4" s="12" t="s">
        <v>2</v>
      </c>
      <c r="P4" s="14"/>
      <c r="Q4" s="28">
        <v>0.9</v>
      </c>
      <c r="R4" s="158" t="s">
        <v>19</v>
      </c>
      <c r="S4" s="159">
        <v>3</v>
      </c>
      <c r="U4" s="161" t="s">
        <v>20</v>
      </c>
      <c r="X4" s="165">
        <v>80.85</v>
      </c>
      <c r="Y4" s="165">
        <v>141.57</v>
      </c>
      <c r="Z4" s="165"/>
    </row>
    <row r="5">
      <c r="A5" s="9" t="s">
        <v>26</v>
      </c>
      <c r="B5" s="9"/>
      <c r="C5" s="9"/>
      <c r="D5" s="9"/>
      <c r="E5" s="9"/>
      <c r="F5" s="9"/>
      <c r="G5" s="9"/>
      <c r="H5" s="9"/>
      <c r="I5" s="10"/>
      <c r="J5" s="10"/>
      <c r="K5" s="10"/>
      <c r="L5" s="10"/>
      <c r="M5" s="11" t="s">
        <v>149</v>
      </c>
      <c r="N5" s="12" t="s">
        <v>2</v>
      </c>
      <c r="P5" s="14"/>
      <c r="Q5" s="28">
        <v>0.8</v>
      </c>
      <c r="R5" s="158" t="s">
        <v>23</v>
      </c>
      <c r="S5" s="159">
        <v>4</v>
      </c>
      <c r="U5" s="161" t="s">
        <v>24</v>
      </c>
      <c r="V5" s="162" t="s">
        <v>25</v>
      </c>
      <c r="X5" s="165"/>
      <c r="Y5" s="165"/>
      <c r="Z5" s="165"/>
    </row>
    <row r="6">
      <c r="A6" s="9" t="s">
        <v>31</v>
      </c>
      <c r="B6" s="10"/>
      <c r="C6" s="10"/>
      <c r="D6" s="10"/>
      <c r="E6" s="10"/>
      <c r="F6" s="10"/>
      <c r="G6" s="10"/>
      <c r="H6" s="10"/>
      <c r="I6" s="10"/>
      <c r="J6" s="10"/>
      <c r="K6" s="10"/>
      <c r="L6" s="10"/>
      <c r="M6" s="11" t="s">
        <v>124</v>
      </c>
      <c r="N6" s="29" t="s">
        <v>2</v>
      </c>
      <c r="P6" s="14"/>
      <c r="Q6" s="28">
        <v>0.7</v>
      </c>
      <c r="R6" s="158" t="s">
        <v>28</v>
      </c>
      <c r="U6" s="161" t="s">
        <v>29</v>
      </c>
      <c r="V6" s="162" t="s">
        <v>30</v>
      </c>
      <c r="X6" s="165"/>
      <c r="Y6" s="165"/>
      <c r="Z6" s="165"/>
    </row>
    <row r="7">
      <c r="A7" s="9" t="s">
        <v>39</v>
      </c>
      <c r="B7" s="10"/>
      <c r="C7" s="10"/>
      <c r="D7" s="10"/>
      <c r="E7" s="10"/>
      <c r="F7" s="10"/>
      <c r="G7" s="10"/>
      <c r="H7" s="10"/>
      <c r="I7" s="10"/>
      <c r="J7" s="10"/>
      <c r="K7" s="10"/>
      <c r="L7" s="10"/>
      <c r="M7" s="32" t="s">
        <v>40</v>
      </c>
      <c r="N7" s="29"/>
      <c r="P7" s="14"/>
      <c r="Q7" s="28">
        <v>0.6</v>
      </c>
      <c r="R7" s="163"/>
      <c r="S7" s="162"/>
      <c r="T7" s="163"/>
      <c r="U7" s="161" t="s">
        <v>33</v>
      </c>
      <c r="X7" s="165"/>
      <c r="Y7" s="165"/>
      <c r="Z7" s="165"/>
    </row>
    <row r="8" ht="16.5" customHeight="1">
      <c r="A8" s="11" t="s">
        <v>23</v>
      </c>
      <c r="B8" s="11"/>
      <c r="C8" s="11"/>
      <c r="D8" s="11"/>
      <c r="E8" s="11"/>
      <c r="F8" s="11"/>
      <c r="G8" s="11"/>
      <c r="H8" s="11"/>
      <c r="I8" s="33"/>
      <c r="J8" s="33"/>
      <c r="K8" s="33"/>
      <c r="L8" s="33"/>
      <c r="M8" s="34">
        <f>T10</f>
        <v>910.4</v>
      </c>
      <c r="N8" s="35" t="s">
        <v>2</v>
      </c>
      <c r="O8" s="14"/>
      <c r="P8" s="14"/>
      <c r="Q8" s="28">
        <v>0.5</v>
      </c>
      <c r="R8" s="163">
        <f>COUNTIF(G19:G68,1)*AA1+COUNTIF(G19:G68,2)*AA2+COUNTIF(G19:G68,3)*AA3</f>
        <v>290</v>
      </c>
      <c r="S8" s="162">
        <f>COUNTA(M71:M72,M75,M15:M17)</f>
        <v>6</v>
      </c>
      <c r="T8" s="163">
        <f>IF(S8=6,R8,0)</f>
        <v>290</v>
      </c>
      <c r="U8" s="161" t="s">
        <v>35</v>
      </c>
      <c r="W8" s="165">
        <v>6.4</v>
      </c>
      <c r="X8" s="165"/>
      <c r="Y8" s="165"/>
      <c r="Z8" s="165"/>
    </row>
    <row r="9" ht="16.5" customHeight="1">
      <c r="A9" s="36" t="s">
        <v>3</v>
      </c>
      <c r="B9" s="37"/>
      <c r="C9" s="37"/>
      <c r="D9" s="37"/>
      <c r="E9" s="37"/>
      <c r="F9" s="37"/>
      <c r="G9" s="37"/>
      <c r="H9" s="37"/>
      <c r="I9" s="38"/>
      <c r="J9" s="38"/>
      <c r="K9" s="38"/>
      <c r="L9" s="38"/>
      <c r="M9" s="166">
        <f>IF(A9=O2,T7,0)</f>
        <v>0</v>
      </c>
      <c r="N9" s="35" t="s">
        <v>2</v>
      </c>
      <c r="O9" s="14"/>
      <c r="P9" s="14"/>
      <c r="Q9" s="28">
        <v>0.4</v>
      </c>
      <c r="R9" s="163">
        <f>SUMIF(I19:I53,"Service",F19:F53)*L11</f>
        <v>50</v>
      </c>
      <c r="S9" s="162">
        <f>COUNTA(M71:M72,M75,M15:M17)</f>
        <v>6</v>
      </c>
      <c r="T9" s="163">
        <f>IF(S9=6,R9,0)</f>
        <v>50</v>
      </c>
      <c r="U9" s="161" t="s">
        <v>37</v>
      </c>
      <c r="W9" s="165">
        <v>3.46</v>
      </c>
      <c r="X9" s="165"/>
      <c r="Y9" s="165"/>
      <c r="Z9" s="165"/>
    </row>
    <row r="10" ht="16.5" customHeight="1">
      <c r="A10" s="9" t="s">
        <v>43</v>
      </c>
      <c r="B10" s="10"/>
      <c r="C10" s="10"/>
      <c r="D10" s="10"/>
      <c r="E10" s="10"/>
      <c r="F10" s="10"/>
      <c r="G10" s="10"/>
      <c r="H10" s="10"/>
      <c r="I10" s="33"/>
      <c r="J10" s="33"/>
      <c r="K10" s="33"/>
      <c r="L10" s="33"/>
      <c r="M10" s="34">
        <f>IF(A8=R1,0,T8)</f>
        <v>290</v>
      </c>
      <c r="N10" s="35" t="s">
        <v>2</v>
      </c>
      <c r="O10" s="14"/>
      <c r="P10" s="14"/>
      <c r="Q10" s="28">
        <v>0.3</v>
      </c>
      <c r="R10" s="163">
        <f>IF(A8="Community Based Assessment",AB69,IF(A8="Job Readiness (Non-School)",AA70,IF(A8="Job Readiness (School)",Y70,IF(A8="On-The-Job Supports",$T$12+$W$69,IF(A8="Work Adjustment",AC69,0)))))</f>
        <v>910.4</v>
      </c>
      <c r="S10" s="162">
        <f>COUNTA(M71:M72,M75,M15:M17)</f>
        <v>6</v>
      </c>
      <c r="T10" s="163">
        <f>IF(S10=6,R10,0)</f>
        <v>910.4</v>
      </c>
      <c r="W10" s="165">
        <v>2.62</v>
      </c>
      <c r="X10" s="165"/>
      <c r="Y10" s="165"/>
      <c r="Z10" s="165"/>
    </row>
    <row r="11" ht="16.5" customHeight="1">
      <c r="A11" s="40" t="s">
        <v>44</v>
      </c>
      <c r="B11" s="41"/>
      <c r="C11" s="41"/>
      <c r="D11" s="41"/>
      <c r="E11" s="41"/>
      <c r="F11" s="41"/>
      <c r="G11" s="41"/>
      <c r="H11" s="42"/>
      <c r="I11" s="42"/>
      <c r="J11" s="43"/>
      <c r="K11" s="44"/>
      <c r="L11" s="45">
        <v>1</v>
      </c>
      <c r="M11" s="34">
        <f>IF(M75="Yes",T11*L11,0)</f>
        <v>0</v>
      </c>
      <c r="N11" s="35" t="s">
        <v>2</v>
      </c>
      <c r="O11" s="14"/>
      <c r="P11" s="14"/>
      <c r="Q11" s="28">
        <v>0.2</v>
      </c>
      <c r="R11" s="164"/>
      <c r="S11" s="162">
        <f>IF(M75="Yes",COUNTA(M71:M72,M15:M17),0)</f>
        <v>5</v>
      </c>
      <c r="T11" s="158">
        <f>IF(S11=5,K69,0)</f>
        <v>0</v>
      </c>
      <c r="W11" s="165">
        <v>2.11</v>
      </c>
      <c r="X11" s="165"/>
      <c r="Y11" s="165"/>
      <c r="Z11" s="165"/>
    </row>
    <row r="12" s="1" customFormat="1" ht="16.5" customHeight="1">
      <c r="A12" s="9" t="s">
        <v>46</v>
      </c>
      <c r="B12" s="9"/>
      <c r="C12" s="9"/>
      <c r="D12" s="9"/>
      <c r="E12" s="9"/>
      <c r="F12" s="9"/>
      <c r="G12" s="10"/>
      <c r="H12" s="33"/>
      <c r="I12" s="33"/>
      <c r="J12" s="33"/>
      <c r="K12" s="33"/>
      <c r="L12" s="47" t="s">
        <v>25</v>
      </c>
      <c r="M12" s="34">
        <f>IF(L12="Yes",(M8+M9)*0.1,0)</f>
        <v>0</v>
      </c>
      <c r="N12" s="48" t="s">
        <v>2</v>
      </c>
      <c r="O12" s="14" t="s">
        <v>40</v>
      </c>
      <c r="P12" s="14"/>
      <c r="Q12" s="28">
        <v>0.1</v>
      </c>
      <c r="R12" s="164"/>
      <c r="S12" s="162">
        <f>COUNTA(M71:M72,M75,M15:M17)</f>
        <v>6</v>
      </c>
      <c r="T12" s="163">
        <f>SUMIF(E19:E68,1,F19:F68)*W8+SUMIF(E19:E68,2,F19:F68)*W9+SUMIF(E19:E68,3,F19:F68)*W10+SUMIF(E19:E68,4,F19:F68)*W11</f>
        <v>870.4</v>
      </c>
      <c r="U12" s="161"/>
      <c r="V12" s="162"/>
      <c r="W12" s="167"/>
      <c r="X12" s="165"/>
      <c r="Y12" s="165"/>
      <c r="Z12" s="165"/>
      <c r="AA12" s="167"/>
      <c r="AB12" s="167"/>
      <c r="AC12" s="167"/>
      <c r="AD12" s="167"/>
      <c r="AE12" s="167"/>
      <c r="AF12" s="167"/>
      <c r="AG12" s="14"/>
      <c r="AH12" s="14"/>
      <c r="AI12" s="14"/>
      <c r="AJ12" s="14"/>
      <c r="AK12" s="8"/>
    </row>
    <row r="13" s="1" customFormat="1" ht="16.5" customHeight="1">
      <c r="A13" s="9" t="s">
        <v>47</v>
      </c>
      <c r="B13" s="9"/>
      <c r="C13" s="9"/>
      <c r="D13" s="9"/>
      <c r="E13" s="9"/>
      <c r="F13" s="9"/>
      <c r="G13" s="9"/>
      <c r="H13" s="9"/>
      <c r="I13" s="33"/>
      <c r="J13" s="33"/>
      <c r="K13" s="33"/>
      <c r="L13" s="33"/>
      <c r="M13" s="34">
        <f>SUM(M8:M12)</f>
        <v>1200.4</v>
      </c>
      <c r="N13" s="48" t="s">
        <v>2</v>
      </c>
      <c r="O13" s="14" t="s">
        <v>42</v>
      </c>
      <c r="P13" s="14"/>
      <c r="Q13" s="28">
        <v>0</v>
      </c>
      <c r="R13" s="164"/>
      <c r="S13" s="161"/>
      <c r="T13" s="158"/>
      <c r="U13" s="161"/>
      <c r="V13" s="162"/>
      <c r="W13" s="167"/>
      <c r="X13" s="165"/>
      <c r="Y13" s="165"/>
      <c r="Z13" s="165"/>
      <c r="AA13" s="167"/>
      <c r="AB13" s="167"/>
      <c r="AC13" s="167"/>
      <c r="AD13" s="167"/>
      <c r="AE13" s="167"/>
      <c r="AF13" s="167"/>
      <c r="AG13" s="14"/>
      <c r="AH13" s="14"/>
      <c r="AI13" s="14"/>
      <c r="AJ13" s="14"/>
      <c r="AK13" s="8"/>
    </row>
    <row r="14" s="1" customFormat="1">
      <c r="A14" s="50" t="s">
        <v>89</v>
      </c>
      <c r="B14" s="51"/>
      <c r="C14" s="51"/>
      <c r="D14" s="51"/>
      <c r="E14" s="51"/>
      <c r="F14" s="51"/>
      <c r="G14" s="51"/>
      <c r="H14" s="51"/>
      <c r="I14" s="51"/>
      <c r="J14" s="51"/>
      <c r="K14" s="51"/>
      <c r="L14" s="51"/>
      <c r="M14" s="51"/>
      <c r="N14" s="52"/>
      <c r="O14" s="14"/>
      <c r="P14" s="14"/>
      <c r="Q14" s="28"/>
      <c r="R14" s="164"/>
      <c r="S14" s="161"/>
      <c r="T14" s="158"/>
      <c r="U14" s="161"/>
      <c r="V14" s="162"/>
      <c r="W14" s="167"/>
      <c r="X14" s="165"/>
      <c r="Y14" s="165"/>
      <c r="Z14" s="165"/>
      <c r="AA14" s="167"/>
      <c r="AB14" s="167"/>
      <c r="AC14" s="167"/>
      <c r="AD14" s="167"/>
      <c r="AE14" s="167"/>
      <c r="AF14" s="167"/>
      <c r="AG14" s="14"/>
      <c r="AH14" s="14"/>
      <c r="AI14" s="14"/>
      <c r="AJ14" s="14"/>
      <c r="AK14" s="8"/>
    </row>
    <row r="15" s="1" customFormat="1">
      <c r="A15" s="9" t="s">
        <v>125</v>
      </c>
      <c r="B15" s="33"/>
      <c r="C15" s="33"/>
      <c r="D15" s="33"/>
      <c r="E15" s="33"/>
      <c r="F15" s="33"/>
      <c r="G15" s="33"/>
      <c r="H15" s="33"/>
      <c r="I15" s="33"/>
      <c r="J15" s="33"/>
      <c r="K15" s="33"/>
      <c r="L15" s="33"/>
      <c r="M15" s="11" t="s">
        <v>154</v>
      </c>
      <c r="N15" s="29" t="s">
        <v>2</v>
      </c>
      <c r="O15" s="14"/>
      <c r="P15" s="14"/>
      <c r="Q15" s="28"/>
      <c r="R15" s="164"/>
      <c r="S15" s="161"/>
      <c r="T15" s="158"/>
      <c r="U15" s="161"/>
      <c r="V15" s="162"/>
      <c r="W15" s="167"/>
      <c r="X15" s="165"/>
      <c r="Y15" s="165"/>
      <c r="Z15" s="165"/>
      <c r="AA15" s="167"/>
      <c r="AB15" s="167"/>
      <c r="AC15" s="167"/>
      <c r="AD15" s="167"/>
      <c r="AE15" s="167"/>
      <c r="AF15" s="167"/>
      <c r="AG15" s="14"/>
      <c r="AH15" s="14"/>
      <c r="AI15" s="14"/>
      <c r="AJ15" s="14"/>
      <c r="AK15" s="8"/>
    </row>
    <row r="16">
      <c r="A16" s="9" t="s">
        <v>50</v>
      </c>
      <c r="B16" s="33"/>
      <c r="C16" s="33"/>
      <c r="D16" s="33"/>
      <c r="E16" s="33"/>
      <c r="F16" s="33"/>
      <c r="G16" s="33"/>
      <c r="H16" s="33"/>
      <c r="I16" s="33"/>
      <c r="J16" s="33"/>
      <c r="K16" s="33"/>
      <c r="L16" s="33"/>
      <c r="M16" s="11" t="s">
        <v>158</v>
      </c>
      <c r="N16" s="29" t="s">
        <v>2</v>
      </c>
      <c r="O16" s="14"/>
      <c r="P16" s="14"/>
      <c r="Q16" s="28"/>
      <c r="R16" s="164"/>
      <c r="X16" s="165"/>
      <c r="Y16" s="165"/>
      <c r="Z16" s="165"/>
      <c r="AK16" s="206"/>
      <c r="BI16" s="54"/>
      <c r="BJ16" s="54"/>
      <c r="BK16" s="54"/>
      <c r="BL16" s="54"/>
    </row>
    <row r="17">
      <c r="A17" s="56" t="s">
        <v>128</v>
      </c>
      <c r="B17" s="56"/>
      <c r="C17" s="56"/>
      <c r="D17" s="56"/>
      <c r="E17" s="56"/>
      <c r="F17" s="56"/>
      <c r="G17" s="56"/>
      <c r="H17" s="56"/>
      <c r="I17" s="56"/>
      <c r="J17" s="56"/>
      <c r="K17" s="56"/>
      <c r="L17" s="56"/>
      <c r="M17" s="11" t="s">
        <v>183</v>
      </c>
      <c r="N17" s="57" t="s">
        <v>2</v>
      </c>
      <c r="O17" s="14"/>
      <c r="P17" s="14"/>
      <c r="R17" s="164"/>
      <c r="AK17" s="206"/>
      <c r="BM17" s="54"/>
      <c r="BN17" s="54"/>
      <c r="BO17" s="54"/>
    </row>
    <row r="18" ht="87.75" customHeight="1">
      <c r="A18" s="58" t="s">
        <v>53</v>
      </c>
      <c r="B18" s="58" t="s">
        <v>54</v>
      </c>
      <c r="C18" s="58" t="s">
        <v>55</v>
      </c>
      <c r="D18" s="59" t="s">
        <v>157</v>
      </c>
      <c r="E18" s="59" t="s">
        <v>57</v>
      </c>
      <c r="F18" s="60" t="s">
        <v>58</v>
      </c>
      <c r="G18" s="61" t="s">
        <v>43</v>
      </c>
      <c r="H18" s="59" t="s">
        <v>59</v>
      </c>
      <c r="I18" s="62" t="s">
        <v>60</v>
      </c>
      <c r="J18" s="62" t="s">
        <v>61</v>
      </c>
      <c r="K18" s="62" t="s">
        <v>62</v>
      </c>
      <c r="L18" s="62" t="s">
        <v>63</v>
      </c>
      <c r="M18" s="62" t="s">
        <v>64</v>
      </c>
      <c r="N18" s="211" t="s">
        <v>130</v>
      </c>
      <c r="O18" s="13" t="s">
        <v>2</v>
      </c>
      <c r="S18" s="170" t="s">
        <v>66</v>
      </c>
      <c r="T18" s="171" t="s">
        <v>67</v>
      </c>
      <c r="U18" s="170" t="s">
        <v>68</v>
      </c>
      <c r="V18" s="172" t="s">
        <v>69</v>
      </c>
      <c r="W18" s="171" t="s">
        <v>70</v>
      </c>
      <c r="X18" s="171" t="s">
        <v>71</v>
      </c>
      <c r="Y18" s="171" t="s">
        <v>72</v>
      </c>
      <c r="Z18" s="173" t="s">
        <v>73</v>
      </c>
      <c r="AA18" s="171" t="s">
        <v>74</v>
      </c>
      <c r="AB18" s="171" t="s">
        <v>75</v>
      </c>
      <c r="AC18" s="171" t="s">
        <v>76</v>
      </c>
      <c r="AD18" s="167" t="s">
        <v>77</v>
      </c>
    </row>
    <row r="19" ht="16.5" customHeight="1">
      <c r="A19" s="80">
        <v>44763</v>
      </c>
      <c r="B19" s="69">
        <v>0.375</v>
      </c>
      <c r="C19" s="69">
        <v>0.410416666666667</v>
      </c>
      <c r="D19" s="70">
        <v>0</v>
      </c>
      <c r="E19" s="70">
        <v>1</v>
      </c>
      <c r="F19" s="71">
        <f>IF(P19=12,V19,0)</f>
        <v>9</v>
      </c>
      <c r="G19" s="72">
        <v>2</v>
      </c>
      <c r="H19" s="72" t="s">
        <v>131</v>
      </c>
      <c r="I19" s="73" t="s">
        <v>10</v>
      </c>
      <c r="J19" s="74" t="s">
        <v>14</v>
      </c>
      <c r="K19" s="74" t="s">
        <v>14</v>
      </c>
      <c r="L19" s="74" t="s">
        <v>14</v>
      </c>
      <c r="M19" s="11">
        <v>150</v>
      </c>
      <c r="N19" s="11">
        <v>250</v>
      </c>
      <c r="O19" s="13" t="s">
        <v>2</v>
      </c>
      <c r="P19" s="13">
        <f>IF(A19="",0,COUNTA(B19:E19,G19:N19))</f>
        <v>12</v>
      </c>
      <c r="R19" s="174"/>
      <c r="S19" s="161">
        <f>IF(OR(B19="",C19=""),0,IF(C19&gt;B19,C19-B19,IF(B19&gt;C19,24-(B19-C19))))</f>
        <v>0.0354166666666665</v>
      </c>
      <c r="T19" s="162">
        <f>IF(OR(B19="",C19=""),0,(HOUR(S19)*60)+MINUTE(S19)-D19)</f>
        <v>51</v>
      </c>
      <c r="U19" s="161">
        <f>TIME(0,T19,0)</f>
        <v>0.0354166666666667</v>
      </c>
      <c r="V19" s="162">
        <f>(HOUR(U19)*10)+IF(AND(MINUTE(U19)&gt;0,MINUTE(U19)&lt;=6),1,IF(AND(MINUTE(U19)&gt;6,MINUTE(U19)&lt;=12),2,IF(AND(MINUTE(U19)&gt;12,MINUTE(U19)&lt;=18),3,IF(AND(MINUTE(U19)&gt;18,MINUTE(U19)&lt;=24),4,IF(AND(MINUTE(U19)&gt;24,MINUTE(U19)&lt;=30),5,IF(AND(MINUTE(U19)&gt;30,MINUTE(U19)&lt;=36),6,IF(AND(MINUTE(U19)&gt;36,MINUTE(U19)&lt;=42),7,IF(AND(MINUTE(U19)&gt;42,MINUTE(U19)&lt;=48),8,IF(AND(MINUTE(U19)&gt;48,MINUTE(U19)&lt;=54),9,IF(AND(MINUTE(U19)&gt;54,MINUTE(U19)&lt;=60),10,0))))))))))</f>
        <v>9</v>
      </c>
      <c r="W19" s="163">
        <f>IF(OR(B19&gt;=$V$1,B19&lt;$V$2),F19*2,0)</f>
        <v>0</v>
      </c>
      <c r="X19" s="163" t="b">
        <f>IF(I19="Service",IF(I19="Service",IF(AND(F19&gt;0,F19&lt;=25),$W$1,0),0))</f>
        <v>0</v>
      </c>
      <c r="Y19" s="163" t="b">
        <f>IF(I19="Service",IF(I19="Service",IF(F19&gt;25,$W$2,0),0))</f>
        <v>0</v>
      </c>
      <c r="Z19" s="163" t="b">
        <f>IF(I19="Service",IF(I19="Service",IF(AND(F19&gt;0,F19&lt;=40),$W$2,0),0))</f>
        <v>0</v>
      </c>
      <c r="AA19" s="163" t="b">
        <f>IF(I19="Service",IF(I19="Service",IF(F19&gt;40,$W$3,0),0))</f>
        <v>0</v>
      </c>
      <c r="AB19" s="175" t="b">
        <f>IF(I19="Service",IF(AND(E19=1,F19=0),0,IF(AND(E19=1,F19&lt;=40),$Z$1,IF(AND(E19=1,F19&gt;40),$Z$2,IF(AND(E19=2,F19&lt;=40),$Z$1,IF(AND(E19=2,F19&gt;40),$Z$2,IF(AND(E19=3,F19&lt;=40),$Z$1,IF(AND(E19=3,F19&gt;40),$Z$2,IF(AND(E19=4,F19&lt;=40),$Z$1,IF(AND(E19=4,F19&gt;40),$Z$2,0))))))))))</f>
        <v>0</v>
      </c>
      <c r="AC19" s="176" t="b">
        <f>IF(I19="Service",IF(AND(E19=1,F19=0),0,IF(AND(E19=1,F19&lt;=40),$X$1,IF(AND(E19=1,F19&gt;40),$Y$1,IF(AND(E19=2,F19&lt;=40),$X$2,IF(AND(E19=2,F19&gt;40),$Y$2,IF(AND(E19=3,F19&lt;=40),$X$3,IF(AND(E19=3,F19&gt;40),$Y$3,IF(AND(E19=4,F19&lt;=40),$X$4,IF(AND(E19=4,F19&gt;40),$Y$4,0))))))))))</f>
        <v>0</v>
      </c>
    </row>
    <row r="20" ht="16.5" customHeight="1">
      <c r="A20" s="80">
        <v>44764</v>
      </c>
      <c r="B20" s="69">
        <v>0.375</v>
      </c>
      <c r="C20" s="69">
        <v>0.411111111111111</v>
      </c>
      <c r="D20" s="70">
        <v>0</v>
      </c>
      <c r="E20" s="70">
        <v>1</v>
      </c>
      <c r="F20" s="71">
        <f>IF(P20=12,V20,0)</f>
        <v>9</v>
      </c>
      <c r="G20" s="72" t="s">
        <v>5</v>
      </c>
      <c r="H20" s="72" t="s">
        <v>131</v>
      </c>
      <c r="I20" s="73" t="s">
        <v>10</v>
      </c>
      <c r="J20" s="74" t="s">
        <v>14</v>
      </c>
      <c r="K20" s="74" t="s">
        <v>14</v>
      </c>
      <c r="L20" s="74" t="s">
        <v>14</v>
      </c>
      <c r="M20" s="11">
        <v>151</v>
      </c>
      <c r="N20" s="11">
        <v>251</v>
      </c>
      <c r="O20" s="13" t="s">
        <v>2</v>
      </c>
      <c r="P20" s="13">
        <f>IF(A20="",0,COUNTA(B20:E20,G20:N20))</f>
        <v>12</v>
      </c>
      <c r="S20" s="161">
        <f>IF(OR(B20="",C20=""),0,IF(C20&gt;B20,C20-B20,IF(B20&gt;C20,24-(B20-C20))))</f>
        <v>0.036111111111111</v>
      </c>
      <c r="T20" s="162">
        <f>IF(OR(B20="",C20=""),0,(HOUR(S20)*60)+MINUTE(S20)-D20)</f>
        <v>52</v>
      </c>
      <c r="U20" s="161">
        <f>TIME(0,T20,0)</f>
        <v>0.0361111111111111</v>
      </c>
      <c r="V20" s="162">
        <f>(HOUR(U20)*10)+IF(AND(MINUTE(U20)&gt;0,MINUTE(U20)&lt;=6),1,IF(AND(MINUTE(U20)&gt;6,MINUTE(U20)&lt;=12),2,IF(AND(MINUTE(U20)&gt;12,MINUTE(U20)&lt;=18),3,IF(AND(MINUTE(U20)&gt;18,MINUTE(U20)&lt;=24),4,IF(AND(MINUTE(U20)&gt;24,MINUTE(U20)&lt;=30),5,IF(AND(MINUTE(U20)&gt;30,MINUTE(U20)&lt;=36),6,IF(AND(MINUTE(U20)&gt;36,MINUTE(U20)&lt;=42),7,IF(AND(MINUTE(U20)&gt;42,MINUTE(U20)&lt;=48),8,IF(AND(MINUTE(U20)&gt;48,MINUTE(U20)&lt;=54),9,IF(AND(MINUTE(U20)&gt;54,MINUTE(U20)&lt;=60),10,0))))))))))</f>
        <v>9</v>
      </c>
      <c r="W20" s="163">
        <f>IF(OR(B20&gt;=$V$1,B20&lt;$V$2),F20*2,0)</f>
        <v>0</v>
      </c>
      <c r="X20" s="163" t="b">
        <f>IF(I20="Service",IF(I20="Service",IF(AND(F20&gt;0,F20&lt;=25),$W$1,0),0))</f>
        <v>0</v>
      </c>
      <c r="Y20" s="163" t="b">
        <f>IF(I20="Service",IF(I20="Service",IF(F20&gt;25,$W$2,0),0))</f>
        <v>0</v>
      </c>
      <c r="Z20" s="163" t="b">
        <f>IF(I20="Service",IF(I20="Service",IF(AND(F20&gt;0,F20&lt;=40),$W$2,0),0))</f>
        <v>0</v>
      </c>
      <c r="AA20" s="163" t="b">
        <f>IF(I20="Service",IF(I20="Service",IF(F20&gt;40,$W$3,0),0))</f>
        <v>0</v>
      </c>
      <c r="AB20" s="175" t="b">
        <f>IF(I20="Service",IF(AND(E20=1,F20=0),0,IF(AND(E20=1,F20&lt;=40),$Z$1,IF(AND(E20=1,F20&gt;40),$Z$2,IF(AND(E20=2,F20&lt;=40),$Z$1,IF(AND(E20=2,F20&gt;40),$Z$2,IF(AND(E20=3,F20&lt;=40),$Z$1,IF(AND(E20=3,F20&gt;40),$Z$2,IF(AND(E20=4,F20&lt;=40),$Z$1,IF(AND(E20=4,F20&gt;40),$Z$2,0))))))))))</f>
        <v>0</v>
      </c>
      <c r="AC20" s="176" t="b">
        <f>IF(I20="Service",IF(AND(E20=1,F20=0),0,IF(AND(E20=1,F20&lt;=40),$X$1,IF(AND(E20=1,F20&gt;40),$Y$1,IF(AND(E20=2,F20&lt;=40),$X$2,IF(AND(E20=2,F20&gt;40),$Y$2,IF(AND(E20=3,F20&lt;=40),$X$3,IF(AND(E20=3,F20&gt;40),$Y$3,IF(AND(E20=4,F20&lt;=40),$X$4,IF(AND(E20=4,F20&gt;40),$Y$4,0))))))))))</f>
        <v>0</v>
      </c>
    </row>
    <row r="21" ht="16.5" customHeight="1">
      <c r="A21" s="80">
        <v>44765</v>
      </c>
      <c r="B21" s="69">
        <v>0.375</v>
      </c>
      <c r="C21" s="69">
        <v>0.411805555555555</v>
      </c>
      <c r="D21" s="70">
        <v>0</v>
      </c>
      <c r="E21" s="70">
        <v>1</v>
      </c>
      <c r="F21" s="71">
        <f>IF(P21=12,V21,0)</f>
        <v>9</v>
      </c>
      <c r="G21" s="72" t="s">
        <v>5</v>
      </c>
      <c r="H21" s="72" t="s">
        <v>131</v>
      </c>
      <c r="I21" s="73" t="s">
        <v>10</v>
      </c>
      <c r="J21" s="74" t="s">
        <v>14</v>
      </c>
      <c r="K21" s="74" t="s">
        <v>14</v>
      </c>
      <c r="L21" s="74" t="s">
        <v>14</v>
      </c>
      <c r="M21" s="11">
        <v>152</v>
      </c>
      <c r="N21" s="11">
        <v>252</v>
      </c>
      <c r="O21" s="13" t="s">
        <v>2</v>
      </c>
      <c r="P21" s="13">
        <f>IF(A21="",0,COUNTA(B21:E21,G21:N21))</f>
        <v>12</v>
      </c>
      <c r="S21" s="161">
        <f>IF(OR(B21="",C21=""),0,IF(C21&gt;B21,C21-B21,IF(B21&gt;C21,24-(B21-C21))))</f>
        <v>0.0368055555555554</v>
      </c>
      <c r="T21" s="162">
        <f>IF(OR(B21="",C21=""),0,(HOUR(S21)*60)+MINUTE(S21)-D21)</f>
        <v>53</v>
      </c>
      <c r="U21" s="161">
        <f>TIME(0,T21,0)</f>
        <v>0.0368055555555556</v>
      </c>
      <c r="V21" s="162">
        <f>(HOUR(U21)*10)+IF(AND(MINUTE(U21)&gt;0,MINUTE(U21)&lt;=6),1,IF(AND(MINUTE(U21)&gt;6,MINUTE(U21)&lt;=12),2,IF(AND(MINUTE(U21)&gt;12,MINUTE(U21)&lt;=18),3,IF(AND(MINUTE(U21)&gt;18,MINUTE(U21)&lt;=24),4,IF(AND(MINUTE(U21)&gt;24,MINUTE(U21)&lt;=30),5,IF(AND(MINUTE(U21)&gt;30,MINUTE(U21)&lt;=36),6,IF(AND(MINUTE(U21)&gt;36,MINUTE(U21)&lt;=42),7,IF(AND(MINUTE(U21)&gt;42,MINUTE(U21)&lt;=48),8,IF(AND(MINUTE(U21)&gt;48,MINUTE(U21)&lt;=54),9,IF(AND(MINUTE(U21)&gt;54,MINUTE(U21)&lt;=60),10,0))))))))))</f>
        <v>9</v>
      </c>
      <c r="W21" s="163">
        <f>IF(OR(B21&gt;=$V$1,B21&lt;$V$2),F21*2,0)</f>
        <v>0</v>
      </c>
      <c r="X21" s="163" t="b">
        <f>IF(I21="Service",IF(I21="Service",IF(AND(F21&gt;0,F21&lt;=25),$W$1,0),0))</f>
        <v>0</v>
      </c>
      <c r="Y21" s="163" t="b">
        <f>IF(I21="Service",IF(I21="Service",IF(F21&gt;25,$W$2,0),0))</f>
        <v>0</v>
      </c>
      <c r="Z21" s="163" t="b">
        <f>IF(I21="Service",IF(I21="Service",IF(AND(F21&gt;0,F21&lt;=40),$W$2,0),0))</f>
        <v>0</v>
      </c>
      <c r="AA21" s="163" t="b">
        <f>IF(I21="Service",IF(I21="Service",IF(F21&gt;40,$W$3,0),0))</f>
        <v>0</v>
      </c>
      <c r="AB21" s="175" t="b">
        <f>IF(I21="Service",IF(AND(E21=1,F21=0),0,IF(AND(E21=1,F21&lt;=40),$Z$1,IF(AND(E21=1,F21&gt;40),$Z$2,IF(AND(E21=2,F21&lt;=40),$Z$1,IF(AND(E21=2,F21&gt;40),$Z$2,IF(AND(E21=3,F21&lt;=40),$Z$1,IF(AND(E21=3,F21&gt;40),$Z$2,IF(AND(E21=4,F21&lt;=40),$Z$1,IF(AND(E21=4,F21&gt;40),$Z$2,0))))))))))</f>
        <v>0</v>
      </c>
      <c r="AC21" s="176" t="b">
        <f>IF(I21="Service",IF(AND(E21=1,F21=0),0,IF(AND(E21=1,F21&lt;=40),$X$1,IF(AND(E21=1,F21&gt;40),$Y$1,IF(AND(E21=2,F21&lt;=40),$X$2,IF(AND(E21=2,F21&gt;40),$Y$2,IF(AND(E21=3,F21&lt;=40),$X$3,IF(AND(E21=3,F21&gt;40),$Y$3,IF(AND(E21=4,F21&lt;=40),$X$4,IF(AND(E21=4,F21&gt;40),$Y$4,0))))))))))</f>
        <v>0</v>
      </c>
    </row>
    <row r="22" ht="16.5" customHeight="1">
      <c r="A22" s="80">
        <v>44766</v>
      </c>
      <c r="B22" s="69">
        <v>0.375</v>
      </c>
      <c r="C22" s="69">
        <v>0.4125</v>
      </c>
      <c r="D22" s="70">
        <v>0</v>
      </c>
      <c r="E22" s="70">
        <v>1</v>
      </c>
      <c r="F22" s="71">
        <f>IF(P22=12,V22,0)</f>
        <v>9</v>
      </c>
      <c r="G22" s="72" t="s">
        <v>5</v>
      </c>
      <c r="H22" s="72" t="s">
        <v>131</v>
      </c>
      <c r="I22" s="73" t="s">
        <v>10</v>
      </c>
      <c r="J22" s="74" t="s">
        <v>14</v>
      </c>
      <c r="K22" s="74" t="s">
        <v>14</v>
      </c>
      <c r="L22" s="74" t="s">
        <v>14</v>
      </c>
      <c r="M22" s="11">
        <v>153</v>
      </c>
      <c r="N22" s="11">
        <v>253</v>
      </c>
      <c r="O22" s="13" t="s">
        <v>2</v>
      </c>
      <c r="P22" s="13">
        <f>IF(A22="",0,COUNTA(B22:E22,G22:N22))</f>
        <v>12</v>
      </c>
      <c r="S22" s="161">
        <f>IF(OR(B22="",C22=""),0,IF(C22&gt;B22,C22-B22,IF(B22&gt;C22,24-(B22-C22))))</f>
        <v>0.0374999999999999</v>
      </c>
      <c r="T22" s="162">
        <f>IF(OR(B22="",C22=""),0,(HOUR(S22)*60)+MINUTE(S22)-D22)</f>
        <v>54</v>
      </c>
      <c r="U22" s="161">
        <f>TIME(0,T22,0)</f>
        <v>0.0375</v>
      </c>
      <c r="V22" s="162">
        <f>(HOUR(U22)*10)+IF(AND(MINUTE(U22)&gt;0,MINUTE(U22)&lt;=6),1,IF(AND(MINUTE(U22)&gt;6,MINUTE(U22)&lt;=12),2,IF(AND(MINUTE(U22)&gt;12,MINUTE(U22)&lt;=18),3,IF(AND(MINUTE(U22)&gt;18,MINUTE(U22)&lt;=24),4,IF(AND(MINUTE(U22)&gt;24,MINUTE(U22)&lt;=30),5,IF(AND(MINUTE(U22)&gt;30,MINUTE(U22)&lt;=36),6,IF(AND(MINUTE(U22)&gt;36,MINUTE(U22)&lt;=42),7,IF(AND(MINUTE(U22)&gt;42,MINUTE(U22)&lt;=48),8,IF(AND(MINUTE(U22)&gt;48,MINUTE(U22)&lt;=54),9,IF(AND(MINUTE(U22)&gt;54,MINUTE(U22)&lt;=60),10,0))))))))))</f>
        <v>9</v>
      </c>
      <c r="W22" s="163">
        <f>IF(OR(B22&gt;=$V$1,B22&lt;$V$2),F22*2,0)</f>
        <v>0</v>
      </c>
      <c r="X22" s="163" t="b">
        <f>IF(I22="Service",IF(I22="Service",IF(AND(F22&gt;0,F22&lt;=25),$W$1,0),0))</f>
        <v>0</v>
      </c>
      <c r="Y22" s="163" t="b">
        <f>IF(I22="Service",IF(I22="Service",IF(F22&gt;25,$W$2,0),0))</f>
        <v>0</v>
      </c>
      <c r="Z22" s="163" t="b">
        <f>IF(I22="Service",IF(I22="Service",IF(AND(F22&gt;0,F22&lt;=40),$W$2,0),0))</f>
        <v>0</v>
      </c>
      <c r="AA22" s="163" t="b">
        <f>IF(I22="Service",IF(I22="Service",IF(F22&gt;40,$W$3,0),0))</f>
        <v>0</v>
      </c>
      <c r="AB22" s="175" t="b">
        <f>IF(I22="Service",IF(AND(E22=1,F22=0),0,IF(AND(E22=1,F22&lt;=40),$Z$1,IF(AND(E22=1,F22&gt;40),$Z$2,IF(AND(E22=2,F22&lt;=40),$Z$1,IF(AND(E22=2,F22&gt;40),$Z$2,IF(AND(E22=3,F22&lt;=40),$Z$1,IF(AND(E22=3,F22&gt;40),$Z$2,IF(AND(E22=4,F22&lt;=40),$Z$1,IF(AND(E22=4,F22&gt;40),$Z$2,0))))))))))</f>
        <v>0</v>
      </c>
      <c r="AC22" s="176" t="b">
        <f>IF(I22="Service",IF(AND(E22=1,F22=0),0,IF(AND(E22=1,F22&lt;=40),$X$1,IF(AND(E22=1,F22&gt;40),$Y$1,IF(AND(E22=2,F22&lt;=40),$X$2,IF(AND(E22=2,F22&gt;40),$Y$2,IF(AND(E22=3,F22&lt;=40),$X$3,IF(AND(E22=3,F22&gt;40),$Y$3,IF(AND(E22=4,F22&lt;=40),$X$4,IF(AND(E22=4,F22&gt;40),$Y$4,0))))))))))</f>
        <v>0</v>
      </c>
      <c r="AD22" s="165"/>
      <c r="AE22" s="165"/>
      <c r="AF22" s="165"/>
    </row>
    <row r="23" ht="16.5" customHeight="1">
      <c r="A23" s="80">
        <v>44767</v>
      </c>
      <c r="B23" s="69">
        <v>0.375</v>
      </c>
      <c r="C23" s="69">
        <v>0.413194444444444</v>
      </c>
      <c r="D23" s="70">
        <v>0</v>
      </c>
      <c r="E23" s="70">
        <v>1</v>
      </c>
      <c r="F23" s="71">
        <f>IF(P23=12,V23,0)</f>
        <v>10</v>
      </c>
      <c r="G23" s="72" t="s">
        <v>5</v>
      </c>
      <c r="H23" s="72" t="s">
        <v>131</v>
      </c>
      <c r="I23" s="73" t="s">
        <v>10</v>
      </c>
      <c r="J23" s="74" t="s">
        <v>14</v>
      </c>
      <c r="K23" s="74" t="s">
        <v>14</v>
      </c>
      <c r="L23" s="74" t="s">
        <v>14</v>
      </c>
      <c r="M23" s="11">
        <v>154</v>
      </c>
      <c r="N23" s="11">
        <v>254</v>
      </c>
      <c r="O23" s="13" t="s">
        <v>2</v>
      </c>
      <c r="P23" s="13">
        <f>IF(A23="",0,COUNTA(B23:E23,G23:N23))</f>
        <v>12</v>
      </c>
      <c r="S23" s="161">
        <f>IF(OR(B23="",C23=""),0,IF(C23&gt;B23,C23-B23,IF(B23&gt;C23,24-(B23-C23))))</f>
        <v>0.0381944444444443</v>
      </c>
      <c r="T23" s="162">
        <f>IF(OR(B23="",C23=""),0,(HOUR(S23)*60)+MINUTE(S23)-D23)</f>
        <v>55</v>
      </c>
      <c r="U23" s="161">
        <f>TIME(0,T23,0)</f>
        <v>0.0381944444444444</v>
      </c>
      <c r="V23" s="162">
        <f>(HOUR(U23)*10)+IF(AND(MINUTE(U23)&gt;0,MINUTE(U23)&lt;=6),1,IF(AND(MINUTE(U23)&gt;6,MINUTE(U23)&lt;=12),2,IF(AND(MINUTE(U23)&gt;12,MINUTE(U23)&lt;=18),3,IF(AND(MINUTE(U23)&gt;18,MINUTE(U23)&lt;=24),4,IF(AND(MINUTE(U23)&gt;24,MINUTE(U23)&lt;=30),5,IF(AND(MINUTE(U23)&gt;30,MINUTE(U23)&lt;=36),6,IF(AND(MINUTE(U23)&gt;36,MINUTE(U23)&lt;=42),7,IF(AND(MINUTE(U23)&gt;42,MINUTE(U23)&lt;=48),8,IF(AND(MINUTE(U23)&gt;48,MINUTE(U23)&lt;=54),9,IF(AND(MINUTE(U23)&gt;54,MINUTE(U23)&lt;=60),10,0))))))))))</f>
        <v>10</v>
      </c>
      <c r="W23" s="163">
        <f>IF(OR(B23&gt;=$V$1,B23&lt;$V$2),F23*2,0)</f>
        <v>0</v>
      </c>
      <c r="X23" s="163" t="b">
        <f>IF(I23="Service",IF(I23="Service",IF(AND(F23&gt;0,F23&lt;=25),$W$1,0),0))</f>
        <v>0</v>
      </c>
      <c r="Y23" s="163" t="b">
        <f>IF(I23="Service",IF(I23="Service",IF(F23&gt;25,$W$2,0),0))</f>
        <v>0</v>
      </c>
      <c r="Z23" s="163" t="b">
        <f>IF(I23="Service",IF(I23="Service",IF(AND(F23&gt;0,F23&lt;=40),$W$2,0),0))</f>
        <v>0</v>
      </c>
      <c r="AA23" s="163" t="b">
        <f>IF(I23="Service",IF(I23="Service",IF(F23&gt;40,$W$3,0),0))</f>
        <v>0</v>
      </c>
      <c r="AB23" s="175" t="b">
        <f>IF(I23="Service",IF(AND(E23=1,F23=0),0,IF(AND(E23=1,F23&lt;=40),$Z$1,IF(AND(E23=1,F23&gt;40),$Z$2,IF(AND(E23=2,F23&lt;=40),$Z$1,IF(AND(E23=2,F23&gt;40),$Z$2,IF(AND(E23=3,F23&lt;=40),$Z$1,IF(AND(E23=3,F23&gt;40),$Z$2,IF(AND(E23=4,F23&lt;=40),$Z$1,IF(AND(E23=4,F23&gt;40),$Z$2,0))))))))))</f>
        <v>0</v>
      </c>
      <c r="AC23" s="176" t="b">
        <f>IF(I23="Service",IF(AND(E23=1,F23=0),0,IF(AND(E23=1,F23&lt;=40),$X$1,IF(AND(E23=1,F23&gt;40),$Y$1,IF(AND(E23=2,F23&lt;=40),$X$2,IF(AND(E23=2,F23&gt;40),$Y$2,IF(AND(E23=3,F23&lt;=40),$X$3,IF(AND(E23=3,F23&gt;40),$Y$3,IF(AND(E23=4,F23&lt;=40),$X$4,IF(AND(E23=4,F23&gt;40),$Y$4,0))))))))))</f>
        <v>0</v>
      </c>
      <c r="AD23" s="165"/>
      <c r="AE23" s="165"/>
      <c r="AF23" s="165"/>
    </row>
    <row r="24" ht="16.5" customHeight="1">
      <c r="A24" s="80">
        <v>44768</v>
      </c>
      <c r="B24" s="69">
        <v>0.375</v>
      </c>
      <c r="C24" s="69">
        <v>0.413888888888889</v>
      </c>
      <c r="D24" s="70">
        <v>0</v>
      </c>
      <c r="E24" s="70">
        <v>1</v>
      </c>
      <c r="F24" s="71">
        <f>IF(P24=12,V24,0)</f>
        <v>10</v>
      </c>
      <c r="G24" s="72" t="s">
        <v>5</v>
      </c>
      <c r="H24" s="72" t="s">
        <v>131</v>
      </c>
      <c r="I24" s="73" t="s">
        <v>10</v>
      </c>
      <c r="J24" s="74" t="s">
        <v>14</v>
      </c>
      <c r="K24" s="74" t="s">
        <v>14</v>
      </c>
      <c r="L24" s="74" t="s">
        <v>14</v>
      </c>
      <c r="M24" s="11">
        <v>155</v>
      </c>
      <c r="N24" s="11">
        <v>255</v>
      </c>
      <c r="O24" s="13" t="s">
        <v>2</v>
      </c>
      <c r="P24" s="13">
        <f>IF(A24="",0,COUNTA(B24:E24,G24:N24))</f>
        <v>12</v>
      </c>
      <c r="R24" s="174"/>
      <c r="S24" s="161">
        <f>IF(OR(B24="",C24=""),0,IF(C24&gt;B24,C24-B24,IF(B24&gt;C24,24-(B24-C24))))</f>
        <v>0.0388888888888888</v>
      </c>
      <c r="T24" s="162">
        <f>IF(OR(B24="",C24=""),0,(HOUR(S24)*60)+MINUTE(S24)-D24)</f>
        <v>56</v>
      </c>
      <c r="U24" s="161">
        <f>TIME(0,T24,0)</f>
        <v>0.0388888888888889</v>
      </c>
      <c r="V24" s="162">
        <f>(HOUR(U24)*10)+IF(AND(MINUTE(U24)&gt;0,MINUTE(U24)&lt;=6),1,IF(AND(MINUTE(U24)&gt;6,MINUTE(U24)&lt;=12),2,IF(AND(MINUTE(U24)&gt;12,MINUTE(U24)&lt;=18),3,IF(AND(MINUTE(U24)&gt;18,MINUTE(U24)&lt;=24),4,IF(AND(MINUTE(U24)&gt;24,MINUTE(U24)&lt;=30),5,IF(AND(MINUTE(U24)&gt;30,MINUTE(U24)&lt;=36),6,IF(AND(MINUTE(U24)&gt;36,MINUTE(U24)&lt;=42),7,IF(AND(MINUTE(U24)&gt;42,MINUTE(U24)&lt;=48),8,IF(AND(MINUTE(U24)&gt;48,MINUTE(U24)&lt;=54),9,IF(AND(MINUTE(U24)&gt;54,MINUTE(U24)&lt;=60),10,0))))))))))</f>
        <v>10</v>
      </c>
      <c r="W24" s="163">
        <f>IF(OR(B24&gt;=$V$1,B24&lt;$V$2),F24*2,0)</f>
        <v>0</v>
      </c>
      <c r="X24" s="163" t="b">
        <f>IF(I24="Service",IF(I24="Service",IF(AND(F24&gt;0,F24&lt;=25),$W$1,0),0))</f>
        <v>0</v>
      </c>
      <c r="Y24" s="163" t="b">
        <f>IF(I24="Service",IF(I24="Service",IF(F24&gt;25,$W$2,0),0))</f>
        <v>0</v>
      </c>
      <c r="Z24" s="163" t="b">
        <f>IF(I24="Service",IF(I24="Service",IF(AND(F24&gt;0,F24&lt;=40),$W$2,0),0))</f>
        <v>0</v>
      </c>
      <c r="AA24" s="163" t="b">
        <f>IF(I24="Service",IF(I24="Service",IF(F24&gt;40,$W$3,0),0))</f>
        <v>0</v>
      </c>
      <c r="AB24" s="175" t="b">
        <f>IF(I24="Service",IF(AND(E24=1,F24=0),0,IF(AND(E24=1,F24&lt;=40),$Z$1,IF(AND(E24=1,F24&gt;40),$Z$2,IF(AND(E24=2,F24&lt;=40),$Z$1,IF(AND(E24=2,F24&gt;40),$Z$2,IF(AND(E24=3,F24&lt;=40),$Z$1,IF(AND(E24=3,F24&gt;40),$Z$2,IF(AND(E24=4,F24&lt;=40),$Z$1,IF(AND(E24=4,F24&gt;40),$Z$2,0))))))))))</f>
        <v>0</v>
      </c>
      <c r="AC24" s="176" t="b">
        <f>IF(I24="Service",IF(AND(E24=1,F24=0),0,IF(AND(E24=1,F24&lt;=40),$X$1,IF(AND(E24=1,F24&gt;40),$Y$1,IF(AND(E24=2,F24&lt;=40),$X$2,IF(AND(E24=2,F24&gt;40),$Y$2,IF(AND(E24=3,F24&lt;=40),$X$3,IF(AND(E24=3,F24&gt;40),$Y$3,IF(AND(E24=4,F24&lt;=40),$X$4,IF(AND(E24=4,F24&gt;40),$Y$4,0))))))))))</f>
        <v>0</v>
      </c>
    </row>
    <row r="25" ht="16.5" customHeight="1">
      <c r="A25" s="80">
        <v>44769</v>
      </c>
      <c r="B25" s="69">
        <v>0.375</v>
      </c>
      <c r="C25" s="69">
        <v>0.414583333333333</v>
      </c>
      <c r="D25" s="70">
        <v>0</v>
      </c>
      <c r="E25" s="70">
        <v>1</v>
      </c>
      <c r="F25" s="71">
        <f>IF(P25=12,V25,0)</f>
        <v>10</v>
      </c>
      <c r="G25" s="72" t="s">
        <v>5</v>
      </c>
      <c r="H25" s="72" t="s">
        <v>131</v>
      </c>
      <c r="I25" s="73" t="s">
        <v>10</v>
      </c>
      <c r="J25" s="74" t="s">
        <v>14</v>
      </c>
      <c r="K25" s="74" t="s">
        <v>14</v>
      </c>
      <c r="L25" s="74" t="s">
        <v>14</v>
      </c>
      <c r="M25" s="11">
        <v>156</v>
      </c>
      <c r="N25" s="11">
        <v>256</v>
      </c>
      <c r="O25" s="13" t="s">
        <v>2</v>
      </c>
      <c r="P25" s="13">
        <f>IF(A25="",0,COUNTA(B25:E25,G25:N25))</f>
        <v>12</v>
      </c>
      <c r="S25" s="161">
        <f>IF(OR(B25="",C25=""),0,IF(C25&gt;B25,C25-B25,IF(B25&gt;C25,24-(B25-C25))))</f>
        <v>0.0395833333333332</v>
      </c>
      <c r="T25" s="162">
        <f>IF(OR(B25="",C25=""),0,(HOUR(S25)*60)+MINUTE(S25)-D25)</f>
        <v>57</v>
      </c>
      <c r="U25" s="161">
        <f>TIME(0,T25,0)</f>
        <v>0.0395833333333333</v>
      </c>
      <c r="V25" s="162">
        <f>(HOUR(U25)*10)+IF(AND(MINUTE(U25)&gt;0,MINUTE(U25)&lt;=6),1,IF(AND(MINUTE(U25)&gt;6,MINUTE(U25)&lt;=12),2,IF(AND(MINUTE(U25)&gt;12,MINUTE(U25)&lt;=18),3,IF(AND(MINUTE(U25)&gt;18,MINUTE(U25)&lt;=24),4,IF(AND(MINUTE(U25)&gt;24,MINUTE(U25)&lt;=30),5,IF(AND(MINUTE(U25)&gt;30,MINUTE(U25)&lt;=36),6,IF(AND(MINUTE(U25)&gt;36,MINUTE(U25)&lt;=42),7,IF(AND(MINUTE(U25)&gt;42,MINUTE(U25)&lt;=48),8,IF(AND(MINUTE(U25)&gt;48,MINUTE(U25)&lt;=54),9,IF(AND(MINUTE(U25)&gt;54,MINUTE(U25)&lt;=60),10,0))))))))))</f>
        <v>10</v>
      </c>
      <c r="W25" s="163">
        <f>IF(OR(B25&gt;=$V$1,B25&lt;$V$2),F25*2,0)</f>
        <v>0</v>
      </c>
      <c r="X25" s="163" t="b">
        <f>IF(I25="Service",IF(I25="Service",IF(AND(F25&gt;0,F25&lt;=25),$W$1,0),0))</f>
        <v>0</v>
      </c>
      <c r="Y25" s="163" t="b">
        <f>IF(I25="Service",IF(I25="Service",IF(F25&gt;25,$W$2,0),0))</f>
        <v>0</v>
      </c>
      <c r="Z25" s="163" t="b">
        <f>IF(I25="Service",IF(I25="Service",IF(AND(F25&gt;0,F25&lt;=40),$W$2,0),0))</f>
        <v>0</v>
      </c>
      <c r="AA25" s="163" t="b">
        <f>IF(I25="Service",IF(I25="Service",IF(F25&gt;40,$W$3,0),0))</f>
        <v>0</v>
      </c>
      <c r="AB25" s="175" t="b">
        <f>IF(I25="Service",IF(AND(E25=1,F25=0),0,IF(AND(E25=1,F25&lt;=40),$Z$1,IF(AND(E25=1,F25&gt;40),$Z$2,IF(AND(E25=2,F25&lt;=40),$Z$1,IF(AND(E25=2,F25&gt;40),$Z$2,IF(AND(E25=3,F25&lt;=40),$Z$1,IF(AND(E25=3,F25&gt;40),$Z$2,IF(AND(E25=4,F25&lt;=40),$Z$1,IF(AND(E25=4,F25&gt;40),$Z$2,0))))))))))</f>
        <v>0</v>
      </c>
      <c r="AC25" s="176" t="b">
        <f>IF(I25="Service",IF(AND(E25=1,F25=0),0,IF(AND(E25=1,F25&lt;=40),$X$1,IF(AND(E25=1,F25&gt;40),$Y$1,IF(AND(E25=2,F25&lt;=40),$X$2,IF(AND(E25=2,F25&gt;40),$Y$2,IF(AND(E25=3,F25&lt;=40),$X$3,IF(AND(E25=3,F25&gt;40),$Y$3,IF(AND(E25=4,F25&lt;=40),$X$4,IF(AND(E25=4,F25&gt;40),$Y$4,0))))))))))</f>
        <v>0</v>
      </c>
    </row>
    <row r="26" ht="16.5" customHeight="1">
      <c r="A26" s="80">
        <v>44770</v>
      </c>
      <c r="B26" s="69">
        <v>0.375</v>
      </c>
      <c r="C26" s="69">
        <v>0.415277777777778</v>
      </c>
      <c r="D26" s="70">
        <v>0</v>
      </c>
      <c r="E26" s="70">
        <v>1</v>
      </c>
      <c r="F26" s="71">
        <f>IF(P26=12,V26,0)</f>
        <v>10</v>
      </c>
      <c r="G26" s="72" t="s">
        <v>5</v>
      </c>
      <c r="H26" s="72" t="s">
        <v>131</v>
      </c>
      <c r="I26" s="73" t="s">
        <v>10</v>
      </c>
      <c r="J26" s="74" t="s">
        <v>14</v>
      </c>
      <c r="K26" s="74" t="s">
        <v>14</v>
      </c>
      <c r="L26" s="74" t="s">
        <v>14</v>
      </c>
      <c r="M26" s="11">
        <v>157</v>
      </c>
      <c r="N26" s="11">
        <v>257</v>
      </c>
      <c r="O26" s="13" t="s">
        <v>2</v>
      </c>
      <c r="P26" s="13">
        <f>IF(A26="",0,COUNTA(B26:E26,G26:N26))</f>
        <v>12</v>
      </c>
      <c r="S26" s="161">
        <f>IF(OR(B26="",C26=""),0,IF(C26&gt;B26,C26-B26,IF(B26&gt;C26,24-(B26-C26))))</f>
        <v>0.0402777777777776</v>
      </c>
      <c r="T26" s="162">
        <f>IF(OR(B26="",C26=""),0,(HOUR(S26)*60)+MINUTE(S26)-D26)</f>
        <v>58</v>
      </c>
      <c r="U26" s="161">
        <f>TIME(0,T26,0)</f>
        <v>0.0402777777777778</v>
      </c>
      <c r="V26" s="162">
        <f>(HOUR(U26)*10)+IF(AND(MINUTE(U26)&gt;0,MINUTE(U26)&lt;=6),1,IF(AND(MINUTE(U26)&gt;6,MINUTE(U26)&lt;=12),2,IF(AND(MINUTE(U26)&gt;12,MINUTE(U26)&lt;=18),3,IF(AND(MINUTE(U26)&gt;18,MINUTE(U26)&lt;=24),4,IF(AND(MINUTE(U26)&gt;24,MINUTE(U26)&lt;=30),5,IF(AND(MINUTE(U26)&gt;30,MINUTE(U26)&lt;=36),6,IF(AND(MINUTE(U26)&gt;36,MINUTE(U26)&lt;=42),7,IF(AND(MINUTE(U26)&gt;42,MINUTE(U26)&lt;=48),8,IF(AND(MINUTE(U26)&gt;48,MINUTE(U26)&lt;=54),9,IF(AND(MINUTE(U26)&gt;54,MINUTE(U26)&lt;=60),10,0))))))))))</f>
        <v>10</v>
      </c>
      <c r="W26" s="163">
        <f>IF(OR(B26&gt;=$V$1,B26&lt;$V$2),F26*2,0)</f>
        <v>0</v>
      </c>
      <c r="X26" s="163" t="b">
        <f>IF(I26="Service",IF(I26="Service",IF(AND(F26&gt;0,F26&lt;=25),$W$1,0),0))</f>
        <v>0</v>
      </c>
      <c r="Y26" s="163" t="b">
        <f>IF(I26="Service",IF(I26="Service",IF(F26&gt;25,$W$2,0),0))</f>
        <v>0</v>
      </c>
      <c r="Z26" s="163" t="b">
        <f>IF(I26="Service",IF(I26="Service",IF(AND(F26&gt;0,F26&lt;=40),$W$2,0),0))</f>
        <v>0</v>
      </c>
      <c r="AA26" s="163" t="b">
        <f>IF(I26="Service",IF(I26="Service",IF(F26&gt;40,$W$3,0),0))</f>
        <v>0</v>
      </c>
      <c r="AB26" s="175" t="b">
        <f>IF(I26="Service",IF(AND(E26=1,F26=0),0,IF(AND(E26=1,F26&lt;=40),$Z$1,IF(AND(E26=1,F26&gt;40),$Z$2,IF(AND(E26=2,F26&lt;=40),$Z$1,IF(AND(E26=2,F26&gt;40),$Z$2,IF(AND(E26=3,F26&lt;=40),$Z$1,IF(AND(E26=3,F26&gt;40),$Z$2,IF(AND(E26=4,F26&lt;=40),$Z$1,IF(AND(E26=4,F26&gt;40),$Z$2,0))))))))))</f>
        <v>0</v>
      </c>
      <c r="AC26" s="176" t="b">
        <f>IF(I26="Service",IF(AND(E26=1,F26=0),0,IF(AND(E26=1,F26&lt;=40),$X$1,IF(AND(E26=1,F26&gt;40),$Y$1,IF(AND(E26=2,F26&lt;=40),$X$2,IF(AND(E26=2,F26&gt;40),$Y$2,IF(AND(E26=3,F26&lt;=40),$X$3,IF(AND(E26=3,F26&gt;40),$Y$3,IF(AND(E26=4,F26&lt;=40),$X$4,IF(AND(E26=4,F26&gt;40),$Y$4,0))))))))))</f>
        <v>0</v>
      </c>
    </row>
    <row r="27" ht="16.5" customHeight="1">
      <c r="A27" s="80">
        <v>44771</v>
      </c>
      <c r="B27" s="69">
        <v>0.375</v>
      </c>
      <c r="C27" s="69">
        <v>0.415972222222222</v>
      </c>
      <c r="D27" s="70">
        <v>0</v>
      </c>
      <c r="E27" s="70">
        <v>1</v>
      </c>
      <c r="F27" s="71">
        <f>IF(P27=12,V27,0)</f>
        <v>10</v>
      </c>
      <c r="G27" s="72" t="s">
        <v>5</v>
      </c>
      <c r="H27" s="72" t="s">
        <v>131</v>
      </c>
      <c r="I27" s="73" t="s">
        <v>10</v>
      </c>
      <c r="J27" s="74" t="s">
        <v>14</v>
      </c>
      <c r="K27" s="74" t="s">
        <v>14</v>
      </c>
      <c r="L27" s="74" t="s">
        <v>14</v>
      </c>
      <c r="M27" s="11">
        <v>158</v>
      </c>
      <c r="N27" s="11">
        <v>258</v>
      </c>
      <c r="O27" s="13" t="s">
        <v>2</v>
      </c>
      <c r="P27" s="13">
        <f>IF(A27="",0,COUNTA(B27:E27,G27:N27))</f>
        <v>12</v>
      </c>
      <c r="S27" s="161">
        <f>IF(OR(B27="",C27=""),0,IF(C27&gt;B27,C27-B27,IF(B27&gt;C27,24-(B27-C27))))</f>
        <v>0.0409722222222221</v>
      </c>
      <c r="T27" s="162">
        <f>IF(OR(B27="",C27=""),0,(HOUR(S27)*60)+MINUTE(S27)-D27)</f>
        <v>59</v>
      </c>
      <c r="U27" s="161">
        <f>TIME(0,T27,0)</f>
        <v>0.0409722222222222</v>
      </c>
      <c r="V27" s="162">
        <f>(HOUR(U27)*10)+IF(AND(MINUTE(U27)&gt;0,MINUTE(U27)&lt;=6),1,IF(AND(MINUTE(U27)&gt;6,MINUTE(U27)&lt;=12),2,IF(AND(MINUTE(U27)&gt;12,MINUTE(U27)&lt;=18),3,IF(AND(MINUTE(U27)&gt;18,MINUTE(U27)&lt;=24),4,IF(AND(MINUTE(U27)&gt;24,MINUTE(U27)&lt;=30),5,IF(AND(MINUTE(U27)&gt;30,MINUTE(U27)&lt;=36),6,IF(AND(MINUTE(U27)&gt;36,MINUTE(U27)&lt;=42),7,IF(AND(MINUTE(U27)&gt;42,MINUTE(U27)&lt;=48),8,IF(AND(MINUTE(U27)&gt;48,MINUTE(U27)&lt;=54),9,IF(AND(MINUTE(U27)&gt;54,MINUTE(U27)&lt;=60),10,0))))))))))</f>
        <v>10</v>
      </c>
      <c r="W27" s="163">
        <f>IF(OR(B27&gt;=$V$1,B27&lt;$V$2),F27*2,0)</f>
        <v>0</v>
      </c>
      <c r="X27" s="163" t="b">
        <f>IF(I27="Service",IF(I27="Service",IF(AND(F27&gt;0,F27&lt;=25),$W$1,0),0))</f>
        <v>0</v>
      </c>
      <c r="Y27" s="163" t="b">
        <f>IF(I27="Service",IF(I27="Service",IF(F27&gt;25,$W$2,0),0))</f>
        <v>0</v>
      </c>
      <c r="Z27" s="163" t="b">
        <f>IF(I27="Service",IF(I27="Service",IF(AND(F27&gt;0,F27&lt;=40),$W$2,0),0))</f>
        <v>0</v>
      </c>
      <c r="AA27" s="163" t="b">
        <f>IF(I27="Service",IF(I27="Service",IF(F27&gt;40,$W$3,0),0))</f>
        <v>0</v>
      </c>
      <c r="AB27" s="175" t="b">
        <f>IF(I27="Service",IF(AND(E27=1,F27=0),0,IF(AND(E27=1,F27&lt;=40),$Z$1,IF(AND(E27=1,F27&gt;40),$Z$2,IF(AND(E27=2,F27&lt;=40),$Z$1,IF(AND(E27=2,F27&gt;40),$Z$2,IF(AND(E27=3,F27&lt;=40),$Z$1,IF(AND(E27=3,F27&gt;40),$Z$2,IF(AND(E27=4,F27&lt;=40),$Z$1,IF(AND(E27=4,F27&gt;40),$Z$2,0))))))))))</f>
        <v>0</v>
      </c>
      <c r="AC27" s="176" t="b">
        <f>IF(I27="Service",IF(AND(E27=1,F27=0),0,IF(AND(E27=1,F27&lt;=40),$X$1,IF(AND(E27=1,F27&gt;40),$Y$1,IF(AND(E27=2,F27&lt;=40),$X$2,IF(AND(E27=2,F27&gt;40),$Y$2,IF(AND(E27=3,F27&lt;=40),$X$3,IF(AND(E27=3,F27&gt;40),$Y$3,IF(AND(E27=4,F27&lt;=40),$X$4,IF(AND(E27=4,F27&gt;40),$Y$4,0))))))))))</f>
        <v>0</v>
      </c>
      <c r="AD27" s="165"/>
      <c r="AE27" s="165"/>
      <c r="AF27" s="165"/>
    </row>
    <row r="28" ht="16.5" customHeight="1">
      <c r="A28" s="80">
        <v>44772</v>
      </c>
      <c r="B28" s="69">
        <v>0.375</v>
      </c>
      <c r="C28" s="69">
        <v>0.416666666666667</v>
      </c>
      <c r="D28" s="70">
        <v>0</v>
      </c>
      <c r="E28" s="70">
        <v>1</v>
      </c>
      <c r="F28" s="71">
        <f>IF(P28=12,V28,0)</f>
        <v>10</v>
      </c>
      <c r="G28" s="72">
        <v>3</v>
      </c>
      <c r="H28" s="72" t="s">
        <v>131</v>
      </c>
      <c r="I28" s="73" t="s">
        <v>33</v>
      </c>
      <c r="J28" s="74" t="s">
        <v>14</v>
      </c>
      <c r="K28" s="74" t="s">
        <v>14</v>
      </c>
      <c r="L28" s="74" t="s">
        <v>14</v>
      </c>
      <c r="M28" s="11">
        <v>159</v>
      </c>
      <c r="N28" s="11">
        <v>259</v>
      </c>
      <c r="O28" s="13" t="s">
        <v>2</v>
      </c>
      <c r="P28" s="13">
        <f>IF(A28="",0,COUNTA(B28:E28,G28:N28))</f>
        <v>12</v>
      </c>
      <c r="S28" s="161">
        <f>IF(OR(B28="",C28=""),0,IF(C28&gt;B28,C28-B28,IF(B28&gt;C28,24-(B28-C28))))</f>
        <v>0.0416666666666665</v>
      </c>
      <c r="T28" s="162">
        <f>IF(OR(B28="",C28=""),0,(HOUR(S28)*60)+MINUTE(S28)-D28)</f>
        <v>60</v>
      </c>
      <c r="U28" s="161">
        <f>TIME(0,T28,0)</f>
        <v>0.0416666666666667</v>
      </c>
      <c r="V28" s="162">
        <f>(HOUR(U28)*10)+IF(AND(MINUTE(U28)&gt;0,MINUTE(U28)&lt;=6),1,IF(AND(MINUTE(U28)&gt;6,MINUTE(U28)&lt;=12),2,IF(AND(MINUTE(U28)&gt;12,MINUTE(U28)&lt;=18),3,IF(AND(MINUTE(U28)&gt;18,MINUTE(U28)&lt;=24),4,IF(AND(MINUTE(U28)&gt;24,MINUTE(U28)&lt;=30),5,IF(AND(MINUTE(U28)&gt;30,MINUTE(U28)&lt;=36),6,IF(AND(MINUTE(U28)&gt;36,MINUTE(U28)&lt;=42),7,IF(AND(MINUTE(U28)&gt;42,MINUTE(U28)&lt;=48),8,IF(AND(MINUTE(U28)&gt;48,MINUTE(U28)&lt;=54),9,IF(AND(MINUTE(U28)&gt;54,MINUTE(U28)&lt;=60),10,0))))))))))</f>
        <v>10</v>
      </c>
      <c r="W28" s="163">
        <f>IF(OR(B28&gt;=$V$1,B28&lt;$V$2),F28*2,0)</f>
        <v>0</v>
      </c>
      <c r="X28" s="163">
        <f>IF(I28="Service",IF(I28="Service",IF(AND(F28&gt;0,F28&lt;=25),$W$1,0),0))</f>
        <v>59</v>
      </c>
      <c r="Y28" s="163">
        <f>IF(I28="Service",IF(I28="Service",IF(F28&gt;25,$W$2,0),0))</f>
        <v>0</v>
      </c>
      <c r="Z28" s="163">
        <f>IF(I28="Service",IF(I28="Service",IF(AND(F28&gt;0,F28&lt;=40),$W$2,0),0))</f>
        <v>94</v>
      </c>
      <c r="AA28" s="163">
        <f>IF(I28="Service",IF(I28="Service",IF(F28&gt;40,$W$3,0),0))</f>
        <v>0</v>
      </c>
      <c r="AB28" s="175">
        <f>IF(I28="Service",IF(AND(E28=1,F28=0),0,IF(AND(E28=1,F28&lt;=40),$Z$1,IF(AND(E28=1,F28&gt;40),$Z$2,IF(AND(E28=2,F28&lt;=40),$Z$1,IF(AND(E28=2,F28&gt;40),$Z$2,IF(AND(E28=3,F28&lt;=40),$Z$1,IF(AND(E28=3,F28&gt;40),$Z$2,IF(AND(E28=4,F28&lt;=40),$Z$1,IF(AND(E28=4,F28&gt;40),$Z$2,0))))))))))</f>
        <v>256</v>
      </c>
      <c r="AC28" s="176">
        <f>IF(I28="Service",IF(AND(E28=1,F28=0),0,IF(AND(E28=1,F28&lt;=40),$X$1,IF(AND(E28=1,F28&gt;40),$Y$1,IF(AND(E28=2,F28&lt;=40),$X$2,IF(AND(E28=2,F28&gt;40),$Y$2,IF(AND(E28=3,F28&lt;=40),$X$3,IF(AND(E28=3,F28&gt;40),$Y$3,IF(AND(E28=4,F28&lt;=40),$X$4,IF(AND(E28=4,F28&gt;40),$Y$4,0))))))))))</f>
        <v>245</v>
      </c>
      <c r="AD28" s="165"/>
      <c r="AE28" s="165"/>
      <c r="AF28" s="165"/>
    </row>
    <row r="29" ht="16.5" customHeight="1">
      <c r="A29" s="80"/>
      <c r="B29" s="69"/>
      <c r="C29" s="69"/>
      <c r="D29" s="70">
        <v>0</v>
      </c>
      <c r="E29" s="70">
        <v>1</v>
      </c>
      <c r="F29" s="71">
        <f>IF(P29=12,V29,0)</f>
        <v>0</v>
      </c>
      <c r="G29" s="72" t="s">
        <v>5</v>
      </c>
      <c r="H29" s="72"/>
      <c r="I29" s="73"/>
      <c r="J29" s="74"/>
      <c r="K29" s="74"/>
      <c r="L29" s="74"/>
      <c r="M29" s="11"/>
      <c r="N29" s="11"/>
      <c r="O29" s="13" t="s">
        <v>2</v>
      </c>
      <c r="P29" s="13">
        <f>IF(A29="",0,COUNTA(B29:E29,G29:N29))</f>
        <v>0</v>
      </c>
      <c r="R29" s="174"/>
      <c r="S29" s="161">
        <f>IF(OR(B29="",C29=""),0,IF(C29&gt;B29,C29-B29,IF(B29&gt;C29,24-(B29-C29))))</f>
        <v>0</v>
      </c>
      <c r="T29" s="162">
        <f>IF(OR(B29="",C29=""),0,(HOUR(S29)*60)+MINUTE(S29)-D29)</f>
        <v>0</v>
      </c>
      <c r="U29" s="161">
        <f>TIME(0,T29,0)</f>
        <v>0</v>
      </c>
      <c r="V29" s="162">
        <f>(HOUR(U29)*10)+IF(AND(MINUTE(U29)&gt;0,MINUTE(U29)&lt;=6),1,IF(AND(MINUTE(U29)&gt;6,MINUTE(U29)&lt;=12),2,IF(AND(MINUTE(U29)&gt;12,MINUTE(U29)&lt;=18),3,IF(AND(MINUTE(U29)&gt;18,MINUTE(U29)&lt;=24),4,IF(AND(MINUTE(U29)&gt;24,MINUTE(U29)&lt;=30),5,IF(AND(MINUTE(U29)&gt;30,MINUTE(U29)&lt;=36),6,IF(AND(MINUTE(U29)&gt;36,MINUTE(U29)&lt;=42),7,IF(AND(MINUTE(U29)&gt;42,MINUTE(U29)&lt;=48),8,IF(AND(MINUTE(U29)&gt;48,MINUTE(U29)&lt;=54),9,IF(AND(MINUTE(U29)&gt;54,MINUTE(U29)&lt;=60),10,0))))))))))</f>
        <v>0</v>
      </c>
      <c r="W29" s="163">
        <f>IF(OR(B29&gt;=$V$1,B29&lt;$V$2),F29*2,0)</f>
        <v>0</v>
      </c>
      <c r="X29" s="163" t="b">
        <f>IF(I29="Service",IF(I29="Service",IF(AND(F29&gt;0,F29&lt;=25),$W$1,0),0))</f>
        <v>0</v>
      </c>
      <c r="Y29" s="163" t="b">
        <f>IF(I29="Service",IF(I29="Service",IF(F29&gt;25,$W$2,0),0))</f>
        <v>0</v>
      </c>
      <c r="Z29" s="163" t="b">
        <f>IF(I29="Service",IF(I29="Service",IF(AND(F29&gt;0,F29&lt;=40),$W$2,0),0))</f>
        <v>0</v>
      </c>
      <c r="AA29" s="163" t="b">
        <f>IF(I29="Service",IF(I29="Service",IF(F29&gt;40,$W$3,0),0))</f>
        <v>0</v>
      </c>
      <c r="AB29" s="175" t="b">
        <f>IF(I29="Service",IF(AND(E29=1,F29=0),0,IF(AND(E29=1,F29&lt;=40),$Z$1,IF(AND(E29=1,F29&gt;40),$Z$2,IF(AND(E29=2,F29&lt;=40),$Z$1,IF(AND(E29=2,F29&gt;40),$Z$2,IF(AND(E29=3,F29&lt;=40),$Z$1,IF(AND(E29=3,F29&gt;40),$Z$2,IF(AND(E29=4,F29&lt;=40),$Z$1,IF(AND(E29=4,F29&gt;40),$Z$2,0))))))))))</f>
        <v>0</v>
      </c>
      <c r="AC29" s="176" t="b">
        <f>IF(I29="Service",IF(AND(E29=1,F29=0),0,IF(AND(E29=1,F29&lt;=40),$X$1,IF(AND(E29=1,F29&gt;40),$Y$1,IF(AND(E29=2,F29&lt;=40),$X$2,IF(AND(E29=2,F29&gt;40),$Y$2,IF(AND(E29=3,F29&lt;=40),$X$3,IF(AND(E29=3,F29&gt;40),$Y$3,IF(AND(E29=4,F29&lt;=40),$X$4,IF(AND(E29=4,F29&gt;40),$Y$4,0))))))))))</f>
        <v>0</v>
      </c>
    </row>
    <row r="30" ht="16.5" customHeight="1">
      <c r="A30" s="80"/>
      <c r="B30" s="69"/>
      <c r="C30" s="69"/>
      <c r="D30" s="70">
        <v>0</v>
      </c>
      <c r="E30" s="70">
        <v>1</v>
      </c>
      <c r="F30" s="71">
        <f>IF(P30=12,V30,0)</f>
        <v>0</v>
      </c>
      <c r="G30" s="72" t="s">
        <v>5</v>
      </c>
      <c r="H30" s="72"/>
      <c r="I30" s="73"/>
      <c r="J30" s="74"/>
      <c r="K30" s="74"/>
      <c r="L30" s="74"/>
      <c r="M30" s="11"/>
      <c r="N30" s="11"/>
      <c r="O30" s="13" t="s">
        <v>2</v>
      </c>
      <c r="P30" s="13">
        <f>IF(A30="",0,COUNTA(B30:E30,G30:N30))</f>
        <v>0</v>
      </c>
      <c r="S30" s="161">
        <f>IF(OR(B30="",C30=""),0,IF(C30&gt;B30,C30-B30,IF(B30&gt;C30,24-(B30-C30))))</f>
        <v>0</v>
      </c>
      <c r="T30" s="162">
        <f>IF(OR(B30="",C30=""),0,(HOUR(S30)*60)+MINUTE(S30)-D30)</f>
        <v>0</v>
      </c>
      <c r="U30" s="161">
        <f>TIME(0,T30,0)</f>
        <v>0</v>
      </c>
      <c r="V30" s="162">
        <f>(HOUR(U30)*10)+IF(AND(MINUTE(U30)&gt;0,MINUTE(U30)&lt;=6),1,IF(AND(MINUTE(U30)&gt;6,MINUTE(U30)&lt;=12),2,IF(AND(MINUTE(U30)&gt;12,MINUTE(U30)&lt;=18),3,IF(AND(MINUTE(U30)&gt;18,MINUTE(U30)&lt;=24),4,IF(AND(MINUTE(U30)&gt;24,MINUTE(U30)&lt;=30),5,IF(AND(MINUTE(U30)&gt;30,MINUTE(U30)&lt;=36),6,IF(AND(MINUTE(U30)&gt;36,MINUTE(U30)&lt;=42),7,IF(AND(MINUTE(U30)&gt;42,MINUTE(U30)&lt;=48),8,IF(AND(MINUTE(U30)&gt;48,MINUTE(U30)&lt;=54),9,IF(AND(MINUTE(U30)&gt;54,MINUTE(U30)&lt;=60),10,0))))))))))</f>
        <v>0</v>
      </c>
      <c r="W30" s="163">
        <f>IF(OR(B30&gt;=$V$1,B30&lt;$V$2),F30*2,0)</f>
        <v>0</v>
      </c>
      <c r="X30" s="163" t="b">
        <f>IF(I30="Service",IF(I30="Service",IF(AND(F30&gt;0,F30&lt;=25),$W$1,0),0))</f>
        <v>0</v>
      </c>
      <c r="Y30" s="163" t="b">
        <f>IF(I30="Service",IF(I30="Service",IF(F30&gt;25,$W$2,0),0))</f>
        <v>0</v>
      </c>
      <c r="Z30" s="163" t="b">
        <f>IF(I30="Service",IF(I30="Service",IF(AND(F30&gt;0,F30&lt;=40),$W$2,0),0))</f>
        <v>0</v>
      </c>
      <c r="AA30" s="163" t="b">
        <f>IF(I30="Service",IF(I30="Service",IF(F30&gt;40,$W$3,0),0))</f>
        <v>0</v>
      </c>
      <c r="AB30" s="175" t="b">
        <f>IF(I30="Service",IF(AND(E30=1,F30=0),0,IF(AND(E30=1,F30&lt;=40),$Z$1,IF(AND(E30=1,F30&gt;40),$Z$2,IF(AND(E30=2,F30&lt;=40),$Z$1,IF(AND(E30=2,F30&gt;40),$Z$2,IF(AND(E30=3,F30&lt;=40),$Z$1,IF(AND(E30=3,F30&gt;40),$Z$2,IF(AND(E30=4,F30&lt;=40),$Z$1,IF(AND(E30=4,F30&gt;40),$Z$2,0))))))))))</f>
        <v>0</v>
      </c>
      <c r="AC30" s="176" t="b">
        <f>IF(I30="Service",IF(AND(E30=1,F30=0),0,IF(AND(E30=1,F30&lt;=40),$X$1,IF(AND(E30=1,F30&gt;40),$Y$1,IF(AND(E30=2,F30&lt;=40),$X$2,IF(AND(E30=2,F30&gt;40),$Y$2,IF(AND(E30=3,F30&lt;=40),$X$3,IF(AND(E30=3,F30&gt;40),$Y$3,IF(AND(E30=4,F30&lt;=40),$X$4,IF(AND(E30=4,F30&gt;40),$Y$4,0))))))))))</f>
        <v>0</v>
      </c>
    </row>
    <row r="31" ht="16.5" customHeight="1">
      <c r="A31" s="80"/>
      <c r="B31" s="69"/>
      <c r="C31" s="69"/>
      <c r="D31" s="70">
        <v>0</v>
      </c>
      <c r="E31" s="70">
        <v>1</v>
      </c>
      <c r="F31" s="71">
        <f>IF(P31=12,V31,0)</f>
        <v>0</v>
      </c>
      <c r="G31" s="72" t="s">
        <v>5</v>
      </c>
      <c r="H31" s="72"/>
      <c r="I31" s="73"/>
      <c r="J31" s="74"/>
      <c r="K31" s="74"/>
      <c r="L31" s="74"/>
      <c r="M31" s="11"/>
      <c r="N31" s="11"/>
      <c r="O31" s="13" t="s">
        <v>2</v>
      </c>
      <c r="P31" s="13">
        <f>IF(A31="",0,COUNTA(B31:E31,G31:N31))</f>
        <v>0</v>
      </c>
      <c r="S31" s="161">
        <f>IF(OR(B31="",C31=""),0,IF(C31&gt;B31,C31-B31,IF(B31&gt;C31,24-(B31-C31))))</f>
        <v>0</v>
      </c>
      <c r="T31" s="162">
        <f>IF(OR(B31="",C31=""),0,(HOUR(S31)*60)+MINUTE(S31)-D31)</f>
        <v>0</v>
      </c>
      <c r="U31" s="161">
        <f>TIME(0,T31,0)</f>
        <v>0</v>
      </c>
      <c r="V31" s="162">
        <f>(HOUR(U31)*10)+IF(AND(MINUTE(U31)&gt;0,MINUTE(U31)&lt;=6),1,IF(AND(MINUTE(U31)&gt;6,MINUTE(U31)&lt;=12),2,IF(AND(MINUTE(U31)&gt;12,MINUTE(U31)&lt;=18),3,IF(AND(MINUTE(U31)&gt;18,MINUTE(U31)&lt;=24),4,IF(AND(MINUTE(U31)&gt;24,MINUTE(U31)&lt;=30),5,IF(AND(MINUTE(U31)&gt;30,MINUTE(U31)&lt;=36),6,IF(AND(MINUTE(U31)&gt;36,MINUTE(U31)&lt;=42),7,IF(AND(MINUTE(U31)&gt;42,MINUTE(U31)&lt;=48),8,IF(AND(MINUTE(U31)&gt;48,MINUTE(U31)&lt;=54),9,IF(AND(MINUTE(U31)&gt;54,MINUTE(U31)&lt;=60),10,0))))))))))</f>
        <v>0</v>
      </c>
      <c r="W31" s="163">
        <f>IF(OR(B31&gt;=$V$1,B31&lt;$V$2),F31*2,0)</f>
        <v>0</v>
      </c>
      <c r="X31" s="163" t="b">
        <f>IF(I31="Service",IF(I31="Service",IF(AND(F31&gt;0,F31&lt;=25),$W$1,0),0))</f>
        <v>0</v>
      </c>
      <c r="Y31" s="163" t="b">
        <f>IF(I31="Service",IF(I31="Service",IF(F31&gt;25,$W$2,0),0))</f>
        <v>0</v>
      </c>
      <c r="Z31" s="163" t="b">
        <f>IF(I31="Service",IF(I31="Service",IF(AND(F31&gt;0,F31&lt;=40),$W$2,0),0))</f>
        <v>0</v>
      </c>
      <c r="AA31" s="163" t="b">
        <f>IF(I31="Service",IF(I31="Service",IF(F31&gt;40,$W$3,0),0))</f>
        <v>0</v>
      </c>
      <c r="AB31" s="175" t="b">
        <f>IF(I31="Service",IF(AND(E31=1,F31=0),0,IF(AND(E31=1,F31&lt;=40),$Z$1,IF(AND(E31=1,F31&gt;40),$Z$2,IF(AND(E31=2,F31&lt;=40),$Z$1,IF(AND(E31=2,F31&gt;40),$Z$2,IF(AND(E31=3,F31&lt;=40),$Z$1,IF(AND(E31=3,F31&gt;40),$Z$2,IF(AND(E31=4,F31&lt;=40),$Z$1,IF(AND(E31=4,F31&gt;40),$Z$2,0))))))))))</f>
        <v>0</v>
      </c>
      <c r="AC31" s="176" t="b">
        <f>IF(I31="Service",IF(AND(E31=1,F31=0),0,IF(AND(E31=1,F31&lt;=40),$X$1,IF(AND(E31=1,F31&gt;40),$Y$1,IF(AND(E31=2,F31&lt;=40),$X$2,IF(AND(E31=2,F31&gt;40),$Y$2,IF(AND(E31=3,F31&lt;=40),$X$3,IF(AND(E31=3,F31&gt;40),$Y$3,IF(AND(E31=4,F31&lt;=40),$X$4,IF(AND(E31=4,F31&gt;40),$Y$4,0))))))))))</f>
        <v>0</v>
      </c>
    </row>
    <row r="32" ht="16.5" customHeight="1">
      <c r="A32" s="80">
        <v>44774</v>
      </c>
      <c r="B32" s="69">
        <v>0.874305555555556</v>
      </c>
      <c r="C32" s="69">
        <v>0.915972222222222</v>
      </c>
      <c r="D32" s="70">
        <v>0</v>
      </c>
      <c r="E32" s="70">
        <v>1</v>
      </c>
      <c r="F32" s="71">
        <f>IF(P32=12,V32,0)</f>
        <v>10</v>
      </c>
      <c r="G32" s="72">
        <v>3</v>
      </c>
      <c r="H32" s="72" t="s">
        <v>131</v>
      </c>
      <c r="I32" s="73" t="s">
        <v>33</v>
      </c>
      <c r="J32" s="74" t="s">
        <v>14</v>
      </c>
      <c r="K32" s="74" t="s">
        <v>14</v>
      </c>
      <c r="L32" s="74" t="s">
        <v>14</v>
      </c>
      <c r="M32" s="11">
        <v>300</v>
      </c>
      <c r="N32" s="11">
        <v>350</v>
      </c>
      <c r="O32" s="13" t="s">
        <v>2</v>
      </c>
      <c r="P32" s="13">
        <f>IF(A32="",0,COUNTA(B32:E32,G32:N32))</f>
        <v>12</v>
      </c>
      <c r="S32" s="161">
        <f>IF(OR(B32="",C32=""),0,IF(C32&gt;B32,C32-B32,IF(B32&gt;C32,24-(B32-C32))))</f>
        <v>0.0416666666666667</v>
      </c>
      <c r="T32" s="162">
        <f>IF(OR(B32="",C32=""),0,(HOUR(S32)*60)+MINUTE(S32)-D32)</f>
        <v>60</v>
      </c>
      <c r="U32" s="161">
        <f>TIME(0,T32,0)</f>
        <v>0.0416666666666667</v>
      </c>
      <c r="V32" s="162">
        <f>(HOUR(U32)*10)+IF(AND(MINUTE(U32)&gt;0,MINUTE(U32)&lt;=6),1,IF(AND(MINUTE(U32)&gt;6,MINUTE(U32)&lt;=12),2,IF(AND(MINUTE(U32)&gt;12,MINUTE(U32)&lt;=18),3,IF(AND(MINUTE(U32)&gt;18,MINUTE(U32)&lt;=24),4,IF(AND(MINUTE(U32)&gt;24,MINUTE(U32)&lt;=30),5,IF(AND(MINUTE(U32)&gt;30,MINUTE(U32)&lt;=36),6,IF(AND(MINUTE(U32)&gt;36,MINUTE(U32)&lt;=42),7,IF(AND(MINUTE(U32)&gt;42,MINUTE(U32)&lt;=48),8,IF(AND(MINUTE(U32)&gt;48,MINUTE(U32)&lt;=54),9,IF(AND(MINUTE(U32)&gt;54,MINUTE(U32)&lt;=60),10,0))))))))))</f>
        <v>10</v>
      </c>
      <c r="W32" s="163">
        <f>IF(OR(B32&gt;=$V$1,B32&lt;$V$2),F32*2,0)</f>
        <v>0</v>
      </c>
      <c r="X32" s="163">
        <f>IF(I32="Service",IF(I32="Service",IF(AND(F32&gt;0,F32&lt;=25),$W$1,0),0))</f>
        <v>59</v>
      </c>
      <c r="Y32" s="163">
        <f>IF(I32="Service",IF(I32="Service",IF(F32&gt;25,$W$2,0),0))</f>
        <v>0</v>
      </c>
      <c r="Z32" s="163">
        <f>IF(I32="Service",IF(I32="Service",IF(AND(F32&gt;0,F32&lt;=40),$W$2,0),0))</f>
        <v>94</v>
      </c>
      <c r="AA32" s="163">
        <f>IF(I32="Service",IF(I32="Service",IF(F32&gt;40,$W$3,0),0))</f>
        <v>0</v>
      </c>
      <c r="AB32" s="175">
        <f>IF(I32="Service",IF(AND(E32=1,F32=0),0,IF(AND(E32=1,F32&lt;=40),$Z$1,IF(AND(E32=1,F32&gt;40),$Z$2,IF(AND(E32=2,F32&lt;=40),$Z$1,IF(AND(E32=2,F32&gt;40),$Z$2,IF(AND(E32=3,F32&lt;=40),$Z$1,IF(AND(E32=3,F32&gt;40),$Z$2,IF(AND(E32=4,F32&lt;=40),$Z$1,IF(AND(E32=4,F32&gt;40),$Z$2,0))))))))))</f>
        <v>256</v>
      </c>
      <c r="AC32" s="176">
        <f>IF(I32="Service",IF(AND(E32=1,F32=0),0,IF(AND(E32=1,F32&lt;=40),$X$1,IF(AND(E32=1,F32&gt;40),$Y$1,IF(AND(E32=2,F32&lt;=40),$X$2,IF(AND(E32=2,F32&gt;40),$Y$2,IF(AND(E32=3,F32&lt;=40),$X$3,IF(AND(E32=3,F32&gt;40),$Y$3,IF(AND(E32=4,F32&lt;=40),$X$4,IF(AND(E32=4,F32&gt;40),$Y$4,0))))))))))</f>
        <v>245</v>
      </c>
      <c r="AD32" s="165"/>
      <c r="AE32" s="165"/>
      <c r="AF32" s="165"/>
    </row>
    <row r="33" ht="16.5" customHeight="1">
      <c r="A33" s="80">
        <v>44775</v>
      </c>
      <c r="B33" s="69">
        <v>0.875</v>
      </c>
      <c r="C33" s="69">
        <v>0.916666666666667</v>
      </c>
      <c r="D33" s="70">
        <v>0</v>
      </c>
      <c r="E33" s="70">
        <v>1</v>
      </c>
      <c r="F33" s="71">
        <f>IF(P33=12,V33,0)</f>
        <v>10</v>
      </c>
      <c r="G33" s="178">
        <v>3</v>
      </c>
      <c r="H33" s="178" t="s">
        <v>131</v>
      </c>
      <c r="I33" s="241" t="s">
        <v>33</v>
      </c>
      <c r="J33" s="242" t="s">
        <v>14</v>
      </c>
      <c r="K33" s="242" t="s">
        <v>14</v>
      </c>
      <c r="L33" s="242" t="s">
        <v>14</v>
      </c>
      <c r="M33" s="243">
        <v>301</v>
      </c>
      <c r="N33" s="243">
        <v>351</v>
      </c>
      <c r="O33" s="13" t="s">
        <v>2</v>
      </c>
      <c r="P33" s="13">
        <f>IF(A33="",0,COUNTA(B33:E33,G33:N33))</f>
        <v>12</v>
      </c>
      <c r="S33" s="161">
        <f>IF(OR(B33="",C33=""),0,IF(C33&gt;B33,C33-B33,IF(B33&gt;C33,24-(B33-C33))))</f>
        <v>0.0416666666666666</v>
      </c>
      <c r="T33" s="162">
        <f>IF(OR(B33="",C33=""),0,(HOUR(S33)*60)+MINUTE(S33)-D33)</f>
        <v>60</v>
      </c>
      <c r="U33" s="161">
        <f>TIME(0,T33,0)</f>
        <v>0.0416666666666667</v>
      </c>
      <c r="V33" s="162">
        <f>(HOUR(U33)*10)+IF(AND(MINUTE(U33)&gt;0,MINUTE(U33)&lt;=6),1,IF(AND(MINUTE(U33)&gt;6,MINUTE(U33)&lt;=12),2,IF(AND(MINUTE(U33)&gt;12,MINUTE(U33)&lt;=18),3,IF(AND(MINUTE(U33)&gt;18,MINUTE(U33)&lt;=24),4,IF(AND(MINUTE(U33)&gt;24,MINUTE(U33)&lt;=30),5,IF(AND(MINUTE(U33)&gt;30,MINUTE(U33)&lt;=36),6,IF(AND(MINUTE(U33)&gt;36,MINUTE(U33)&lt;=42),7,IF(AND(MINUTE(U33)&gt;42,MINUTE(U33)&lt;=48),8,IF(AND(MINUTE(U33)&gt;48,MINUTE(U33)&lt;=54),9,IF(AND(MINUTE(U33)&gt;54,MINUTE(U33)&lt;=60),10,0))))))))))</f>
        <v>10</v>
      </c>
      <c r="W33" s="163">
        <f>IF(OR(B33&gt;=$V$1,B33&lt;$V$2),F33*2,0)</f>
        <v>20</v>
      </c>
      <c r="X33" s="163">
        <f>IF(I33="Service",IF(I33="Service",IF(AND(F33&gt;0,F33&lt;=25),$W$1,0),0))</f>
        <v>59</v>
      </c>
      <c r="Y33" s="163">
        <f>IF(I33="Service",IF(I33="Service",IF(F33&gt;25,$W$2,0),0))</f>
        <v>0</v>
      </c>
      <c r="Z33" s="163">
        <f>IF(I33="Service",IF(I33="Service",IF(AND(F33&gt;0,F33&lt;=40),$W$2,0),0))</f>
        <v>94</v>
      </c>
      <c r="AA33" s="163">
        <f>IF(I33="Service",IF(I33="Service",IF(F33&gt;40,$W$3,0),0))</f>
        <v>0</v>
      </c>
      <c r="AB33" s="175">
        <f>IF(I33="Service",IF(AND(E33=1,F33=0),0,IF(AND(E33=1,F33&lt;=40),$Z$1,IF(AND(E33=1,F33&gt;40),$Z$2,IF(AND(E33=2,F33&lt;=40),$Z$1,IF(AND(E33=2,F33&gt;40),$Z$2,IF(AND(E33=3,F33&lt;=40),$Z$1,IF(AND(E33=3,F33&gt;40),$Z$2,IF(AND(E33=4,F33&lt;=40),$Z$1,IF(AND(E33=4,F33&gt;40),$Z$2,0))))))))))</f>
        <v>256</v>
      </c>
      <c r="AC33" s="176">
        <f>IF(I33="Service",IF(AND(E33=1,F33=0),0,IF(AND(E33=1,F33&lt;=40),$X$1,IF(AND(E33=1,F33&gt;40),$Y$1,IF(AND(E33=2,F33&lt;=40),$X$2,IF(AND(E33=2,F33&gt;40),$Y$2,IF(AND(E33=3,F33&lt;=40),$X$3,IF(AND(E33=3,F33&gt;40),$Y$3,IF(AND(E33=4,F33&lt;=40),$X$4,IF(AND(E33=4,F33&gt;40),$Y$4,0))))))))))</f>
        <v>245</v>
      </c>
      <c r="AD33" s="165"/>
      <c r="AE33" s="165"/>
      <c r="AF33" s="165"/>
    </row>
    <row r="34" ht="16.5" customHeight="1">
      <c r="A34" s="80">
        <v>44776</v>
      </c>
      <c r="B34" s="69">
        <v>0.228472222222222</v>
      </c>
      <c r="C34" s="69">
        <v>0.270138888888889</v>
      </c>
      <c r="D34" s="70">
        <v>0</v>
      </c>
      <c r="E34" s="70">
        <v>1</v>
      </c>
      <c r="F34" s="71">
        <f>IF(P34=12,V34,0)</f>
        <v>10</v>
      </c>
      <c r="G34" s="178" t="s">
        <v>5</v>
      </c>
      <c r="H34" s="178" t="s">
        <v>131</v>
      </c>
      <c r="I34" s="241" t="s">
        <v>33</v>
      </c>
      <c r="J34" s="242" t="s">
        <v>14</v>
      </c>
      <c r="K34" s="242" t="s">
        <v>14</v>
      </c>
      <c r="L34" s="242" t="s">
        <v>14</v>
      </c>
      <c r="M34" s="243">
        <v>302</v>
      </c>
      <c r="N34" s="243">
        <v>352</v>
      </c>
      <c r="O34" s="13" t="s">
        <v>2</v>
      </c>
      <c r="P34" s="13">
        <f>IF(A34="",0,COUNTA(B34:E34,G34:N34))</f>
        <v>12</v>
      </c>
      <c r="R34" s="174"/>
      <c r="S34" s="161">
        <f>IF(OR(B34="",C34=""),0,IF(C34&gt;B34,C34-B34,IF(B34&gt;C34,24-(B34-C34))))</f>
        <v>0.0416666666666667</v>
      </c>
      <c r="T34" s="162">
        <f>IF(OR(B34="",C34=""),0,(HOUR(S34)*60)+MINUTE(S34)-D34)</f>
        <v>60</v>
      </c>
      <c r="U34" s="161">
        <f>TIME(0,T34,0)</f>
        <v>0.0416666666666667</v>
      </c>
      <c r="V34" s="162">
        <f>(HOUR(U34)*10)+IF(AND(MINUTE(U34)&gt;0,MINUTE(U34)&lt;=6),1,IF(AND(MINUTE(U34)&gt;6,MINUTE(U34)&lt;=12),2,IF(AND(MINUTE(U34)&gt;12,MINUTE(U34)&lt;=18),3,IF(AND(MINUTE(U34)&gt;18,MINUTE(U34)&lt;=24),4,IF(AND(MINUTE(U34)&gt;24,MINUTE(U34)&lt;=30),5,IF(AND(MINUTE(U34)&gt;30,MINUTE(U34)&lt;=36),6,IF(AND(MINUTE(U34)&gt;36,MINUTE(U34)&lt;=42),7,IF(AND(MINUTE(U34)&gt;42,MINUTE(U34)&lt;=48),8,IF(AND(MINUTE(U34)&gt;48,MINUTE(U34)&lt;=54),9,IF(AND(MINUTE(U34)&gt;54,MINUTE(U34)&lt;=60),10,0))))))))))</f>
        <v>10</v>
      </c>
      <c r="W34" s="163">
        <f>IF(OR(B34&gt;=$V$1,B34&lt;$V$2),F34*2,0)</f>
        <v>20</v>
      </c>
      <c r="X34" s="163">
        <f>IF(I34="Service",IF(I34="Service",IF(AND(F34&gt;0,F34&lt;=25),$W$1,0),0))</f>
        <v>59</v>
      </c>
      <c r="Y34" s="163">
        <f>IF(I34="Service",IF(I34="Service",IF(F34&gt;25,$W$2,0),0))</f>
        <v>0</v>
      </c>
      <c r="Z34" s="163">
        <f>IF(I34="Service",IF(I34="Service",IF(AND(F34&gt;0,F34&lt;=40),$W$2,0),0))</f>
        <v>94</v>
      </c>
      <c r="AA34" s="163">
        <f>IF(I34="Service",IF(I34="Service",IF(F34&gt;40,$W$3,0),0))</f>
        <v>0</v>
      </c>
      <c r="AB34" s="175">
        <f>IF(I34="Service",IF(AND(E34=1,F34=0),0,IF(AND(E34=1,F34&lt;=40),$Z$1,IF(AND(E34=1,F34&gt;40),$Z$2,IF(AND(E34=2,F34&lt;=40),$Z$1,IF(AND(E34=2,F34&gt;40),$Z$2,IF(AND(E34=3,F34&lt;=40),$Z$1,IF(AND(E34=3,F34&gt;40),$Z$2,IF(AND(E34=4,F34&lt;=40),$Z$1,IF(AND(E34=4,F34&gt;40),$Z$2,0))))))))))</f>
        <v>256</v>
      </c>
      <c r="AC34" s="176">
        <f>IF(I34="Service",IF(AND(E34=1,F34=0),0,IF(AND(E34=1,F34&lt;=40),$X$1,IF(AND(E34=1,F34&gt;40),$Y$1,IF(AND(E34=2,F34&lt;=40),$X$2,IF(AND(E34=2,F34&gt;40),$Y$2,IF(AND(E34=3,F34&lt;=40),$X$3,IF(AND(E34=3,F34&gt;40),$Y$3,IF(AND(E34=4,F34&lt;=40),$X$4,IF(AND(E34=4,F34&gt;40),$Y$4,0))))))))))</f>
        <v>245</v>
      </c>
    </row>
    <row r="35" ht="16.5" customHeight="1">
      <c r="A35" s="80">
        <v>44777</v>
      </c>
      <c r="B35" s="69">
        <v>0.229166666666667</v>
      </c>
      <c r="C35" s="69">
        <v>0.270833333333333</v>
      </c>
      <c r="D35" s="70">
        <v>0</v>
      </c>
      <c r="E35" s="70">
        <v>1</v>
      </c>
      <c r="F35" s="71">
        <f>IF(P35=12,V35,0)</f>
        <v>10</v>
      </c>
      <c r="G35" s="72" t="s">
        <v>5</v>
      </c>
      <c r="H35" s="72" t="s">
        <v>131</v>
      </c>
      <c r="I35" s="73" t="s">
        <v>33</v>
      </c>
      <c r="J35" s="74" t="s">
        <v>14</v>
      </c>
      <c r="K35" s="74" t="s">
        <v>14</v>
      </c>
      <c r="L35" s="74" t="s">
        <v>14</v>
      </c>
      <c r="M35" s="11">
        <v>303</v>
      </c>
      <c r="N35" s="11">
        <v>353</v>
      </c>
      <c r="O35" s="13" t="s">
        <v>2</v>
      </c>
      <c r="P35" s="13">
        <f>IF(A35="",0,COUNTA(B35:E35,G35:N35))</f>
        <v>12</v>
      </c>
      <c r="S35" s="161">
        <f>IF(OR(B35="",C35=""),0,IF(C35&gt;B35,C35-B35,IF(B35&gt;C35,24-(B35-C35))))</f>
        <v>0.0416666666666667</v>
      </c>
      <c r="T35" s="162">
        <f>IF(OR(B35="",C35=""),0,(HOUR(S35)*60)+MINUTE(S35)-D35)</f>
        <v>60</v>
      </c>
      <c r="U35" s="161">
        <f>TIME(0,T35,0)</f>
        <v>0.0416666666666667</v>
      </c>
      <c r="V35" s="162">
        <f>(HOUR(U35)*10)+IF(AND(MINUTE(U35)&gt;0,MINUTE(U35)&lt;=6),1,IF(AND(MINUTE(U35)&gt;6,MINUTE(U35)&lt;=12),2,IF(AND(MINUTE(U35)&gt;12,MINUTE(U35)&lt;=18),3,IF(AND(MINUTE(U35)&gt;18,MINUTE(U35)&lt;=24),4,IF(AND(MINUTE(U35)&gt;24,MINUTE(U35)&lt;=30),5,IF(AND(MINUTE(U35)&gt;30,MINUTE(U35)&lt;=36),6,IF(AND(MINUTE(U35)&gt;36,MINUTE(U35)&lt;=42),7,IF(AND(MINUTE(U35)&gt;42,MINUTE(U35)&lt;=48),8,IF(AND(MINUTE(U35)&gt;48,MINUTE(U35)&lt;=54),9,IF(AND(MINUTE(U35)&gt;54,MINUTE(U35)&lt;=60),10,0))))))))))</f>
        <v>10</v>
      </c>
      <c r="W35" s="163">
        <f>IF(OR(B35&gt;=$V$1,B35&lt;$V$2),F35*2,0)</f>
        <v>0</v>
      </c>
      <c r="X35" s="163">
        <f>IF(I35="Service",IF(I35="Service",IF(AND(F35&gt;0,F35&lt;=25),$W$1,0),0))</f>
        <v>59</v>
      </c>
      <c r="Y35" s="163">
        <f>IF(I35="Service",IF(I35="Service",IF(F35&gt;25,$W$2,0),0))</f>
        <v>0</v>
      </c>
      <c r="Z35" s="163">
        <f>IF(I35="Service",IF(I35="Service",IF(AND(F35&gt;0,F35&lt;=40),$W$2,0),0))</f>
        <v>94</v>
      </c>
      <c r="AA35" s="163">
        <f>IF(I35="Service",IF(I35="Service",IF(F35&gt;40,$W$3,0),0))</f>
        <v>0</v>
      </c>
      <c r="AB35" s="175">
        <f>IF(I35="Service",IF(AND(E35=1,F35=0),0,IF(AND(E35=1,F35&lt;=40),$Z$1,IF(AND(E35=1,F35&gt;40),$Z$2,IF(AND(E35=2,F35&lt;=40),$Z$1,IF(AND(E35=2,F35&gt;40),$Z$2,IF(AND(E35=3,F35&lt;=40),$Z$1,IF(AND(E35=3,F35&gt;40),$Z$2,IF(AND(E35=4,F35&lt;=40),$Z$1,IF(AND(E35=4,F35&gt;40),$Z$2,0))))))))))</f>
        <v>256</v>
      </c>
      <c r="AC35" s="176">
        <f>IF(I35="Service",IF(AND(E35=1,F35=0),0,IF(AND(E35=1,F35&lt;=40),$X$1,IF(AND(E35=1,F35&gt;40),$Y$1,IF(AND(E35=2,F35&lt;=40),$X$2,IF(AND(E35=2,F35&gt;40),$Y$2,IF(AND(E35=3,F35&lt;=40),$X$3,IF(AND(E35=3,F35&gt;40),$Y$3,IF(AND(E35=4,F35&lt;=40),$X$4,IF(AND(E35=4,F35&gt;40),$Y$4,0))))))))))</f>
        <v>245</v>
      </c>
    </row>
    <row r="36" ht="16.5" customHeight="1">
      <c r="A36" s="80"/>
      <c r="B36" s="69"/>
      <c r="C36" s="69"/>
      <c r="D36" s="70">
        <v>0</v>
      </c>
      <c r="E36" s="70">
        <v>1</v>
      </c>
      <c r="F36" s="71">
        <f>IF(P36=12,V36,0)</f>
        <v>0</v>
      </c>
      <c r="G36" s="72" t="s">
        <v>5</v>
      </c>
      <c r="H36" s="72"/>
      <c r="I36" s="73"/>
      <c r="J36" s="74"/>
      <c r="K36" s="74"/>
      <c r="L36" s="74"/>
      <c r="M36" s="11"/>
      <c r="N36" s="11"/>
      <c r="O36" s="13" t="s">
        <v>2</v>
      </c>
      <c r="P36" s="13">
        <f>IF(A36="",0,COUNTA(B36:E36,G36:N36))</f>
        <v>0</v>
      </c>
      <c r="S36" s="161">
        <f>IF(OR(B36="",C36=""),0,IF(C36&gt;B36,C36-B36,IF(B36&gt;C36,24-(B36-C36))))</f>
        <v>0</v>
      </c>
      <c r="T36" s="162">
        <f>IF(OR(B36="",C36=""),0,(HOUR(S36)*60)+MINUTE(S36)-D36)</f>
        <v>0</v>
      </c>
      <c r="U36" s="161">
        <f>TIME(0,T36,0)</f>
        <v>0</v>
      </c>
      <c r="V36" s="162">
        <f>(HOUR(U36)*10)+IF(AND(MINUTE(U36)&gt;0,MINUTE(U36)&lt;=6),1,IF(AND(MINUTE(U36)&gt;6,MINUTE(U36)&lt;=12),2,IF(AND(MINUTE(U36)&gt;12,MINUTE(U36)&lt;=18),3,IF(AND(MINUTE(U36)&gt;18,MINUTE(U36)&lt;=24),4,IF(AND(MINUTE(U36)&gt;24,MINUTE(U36)&lt;=30),5,IF(AND(MINUTE(U36)&gt;30,MINUTE(U36)&lt;=36),6,IF(AND(MINUTE(U36)&gt;36,MINUTE(U36)&lt;=42),7,IF(AND(MINUTE(U36)&gt;42,MINUTE(U36)&lt;=48),8,IF(AND(MINUTE(U36)&gt;48,MINUTE(U36)&lt;=54),9,IF(AND(MINUTE(U36)&gt;54,MINUTE(U36)&lt;=60),10,0))))))))))</f>
        <v>0</v>
      </c>
      <c r="W36" s="163">
        <f>IF(OR(B36&gt;=$V$1,B36&lt;$V$2),F36*2,0)</f>
        <v>0</v>
      </c>
      <c r="X36" s="163" t="b">
        <f>IF(I36="Service",IF(I36="Service",IF(AND(F36&gt;0,F36&lt;=25),$W$1,0),0))</f>
        <v>0</v>
      </c>
      <c r="Y36" s="163" t="b">
        <f>IF(I36="Service",IF(I36="Service",IF(F36&gt;25,$W$2,0),0))</f>
        <v>0</v>
      </c>
      <c r="Z36" s="163" t="b">
        <f>IF(I36="Service",IF(I36="Service",IF(AND(F36&gt;0,F36&lt;=40),$W$2,0),0))</f>
        <v>0</v>
      </c>
      <c r="AA36" s="163" t="b">
        <f>IF(I36="Service",IF(I36="Service",IF(F36&gt;40,$W$3,0),0))</f>
        <v>0</v>
      </c>
      <c r="AB36" s="175" t="b">
        <f>IF(I36="Service",IF(AND(E36=1,F36=0),0,IF(AND(E36=1,F36&lt;=40),$Z$1,IF(AND(E36=1,F36&gt;40),$Z$2,IF(AND(E36=2,F36&lt;=40),$Z$1,IF(AND(E36=2,F36&gt;40),$Z$2,IF(AND(E36=3,F36&lt;=40),$Z$1,IF(AND(E36=3,F36&gt;40),$Z$2,IF(AND(E36=4,F36&lt;=40),$Z$1,IF(AND(E36=4,F36&gt;40),$Z$2,0))))))))))</f>
        <v>0</v>
      </c>
      <c r="AC36" s="176" t="b">
        <f>IF(I36="Service",IF(AND(E36=1,F36=0),0,IF(AND(E36=1,F36&lt;=40),$X$1,IF(AND(E36=1,F36&gt;40),$Y$1,IF(AND(E36=2,F36&lt;=40),$X$2,IF(AND(E36=2,F36&gt;40),$Y$2,IF(AND(E36=3,F36&lt;=40),$X$3,IF(AND(E36=3,F36&gt;40),$Y$3,IF(AND(E36=4,F36&lt;=40),$X$4,IF(AND(E36=4,F36&gt;40),$Y$4,0))))))))))</f>
        <v>0</v>
      </c>
    </row>
    <row r="37" ht="16.5" customHeight="1">
      <c r="A37" s="80"/>
      <c r="B37" s="69"/>
      <c r="C37" s="69"/>
      <c r="D37" s="70">
        <v>0</v>
      </c>
      <c r="E37" s="70">
        <v>1</v>
      </c>
      <c r="F37" s="71">
        <f>IF(P37=12,V37,0)</f>
        <v>0</v>
      </c>
      <c r="G37" s="72" t="s">
        <v>5</v>
      </c>
      <c r="H37" s="72"/>
      <c r="I37" s="73"/>
      <c r="J37" s="74"/>
      <c r="K37" s="74"/>
      <c r="L37" s="74"/>
      <c r="M37" s="11"/>
      <c r="N37" s="11"/>
      <c r="O37" s="13" t="s">
        <v>2</v>
      </c>
      <c r="P37" s="13">
        <f>IF(A37="",0,COUNTA(B37:E37,G37:N37))</f>
        <v>0</v>
      </c>
      <c r="S37" s="161">
        <f>IF(OR(B37="",C37=""),0,IF(C37&gt;B37,C37-B37,IF(B37&gt;C37,24-(B37-C37))))</f>
        <v>0</v>
      </c>
      <c r="T37" s="162">
        <f>IF(OR(B37="",C37=""),0,(HOUR(S37)*60)+MINUTE(S37)-D37)</f>
        <v>0</v>
      </c>
      <c r="U37" s="161">
        <f>TIME(0,T37,0)</f>
        <v>0</v>
      </c>
      <c r="V37" s="162">
        <f>(HOUR(U37)*10)+IF(AND(MINUTE(U37)&gt;0,MINUTE(U37)&lt;=6),1,IF(AND(MINUTE(U37)&gt;6,MINUTE(U37)&lt;=12),2,IF(AND(MINUTE(U37)&gt;12,MINUTE(U37)&lt;=18),3,IF(AND(MINUTE(U37)&gt;18,MINUTE(U37)&lt;=24),4,IF(AND(MINUTE(U37)&gt;24,MINUTE(U37)&lt;=30),5,IF(AND(MINUTE(U37)&gt;30,MINUTE(U37)&lt;=36),6,IF(AND(MINUTE(U37)&gt;36,MINUTE(U37)&lt;=42),7,IF(AND(MINUTE(U37)&gt;42,MINUTE(U37)&lt;=48),8,IF(AND(MINUTE(U37)&gt;48,MINUTE(U37)&lt;=54),9,IF(AND(MINUTE(U37)&gt;54,MINUTE(U37)&lt;=60),10,0))))))))))</f>
        <v>0</v>
      </c>
      <c r="W37" s="163">
        <f>IF(OR(B37&gt;=$V$1,B37&lt;$V$2),F37*2,0)</f>
        <v>0</v>
      </c>
      <c r="X37" s="163" t="b">
        <f>IF(I37="Service",IF(I37="Service",IF(AND(F37&gt;0,F37&lt;=25),$W$1,0),0))</f>
        <v>0</v>
      </c>
      <c r="Y37" s="163" t="b">
        <f>IF(I37="Service",IF(I37="Service",IF(F37&gt;25,$W$2,0),0))</f>
        <v>0</v>
      </c>
      <c r="Z37" s="163" t="b">
        <f>IF(I37="Service",IF(I37="Service",IF(AND(F37&gt;0,F37&lt;=40),$W$2,0),0))</f>
        <v>0</v>
      </c>
      <c r="AA37" s="163" t="b">
        <f>IF(I37="Service",IF(I37="Service",IF(F37&gt;40,$W$3,0),0))</f>
        <v>0</v>
      </c>
      <c r="AB37" s="175" t="b">
        <f>IF(I37="Service",IF(AND(E37=1,F37=0),0,IF(AND(E37=1,F37&lt;=40),$Z$1,IF(AND(E37=1,F37&gt;40),$Z$2,IF(AND(E37=2,F37&lt;=40),$Z$1,IF(AND(E37=2,F37&gt;40),$Z$2,IF(AND(E37=3,F37&lt;=40),$Z$1,IF(AND(E37=3,F37&gt;40),$Z$2,IF(AND(E37=4,F37&lt;=40),$Z$1,IF(AND(E37=4,F37&gt;40),$Z$2,0))))))))))</f>
        <v>0</v>
      </c>
      <c r="AC37" s="176" t="b">
        <f>IF(I37="Service",IF(AND(E37=1,F37=0),0,IF(AND(E37=1,F37&lt;=40),$X$1,IF(AND(E37=1,F37&gt;40),$Y$1,IF(AND(E37=2,F37&lt;=40),$X$2,IF(AND(E37=2,F37&gt;40),$Y$2,IF(AND(E37=3,F37&lt;=40),$X$3,IF(AND(E37=3,F37&gt;40),$Y$3,IF(AND(E37=4,F37&lt;=40),$X$4,IF(AND(E37=4,F37&gt;40),$Y$4,0))))))))))</f>
        <v>0</v>
      </c>
      <c r="AD37" s="165"/>
      <c r="AE37" s="165"/>
      <c r="AF37" s="165"/>
    </row>
    <row r="38" ht="16.5" customHeight="1">
      <c r="A38" s="80"/>
      <c r="B38" s="69"/>
      <c r="C38" s="69"/>
      <c r="D38" s="70">
        <v>0</v>
      </c>
      <c r="E38" s="70">
        <v>1</v>
      </c>
      <c r="F38" s="71">
        <f>IF(P38=12,V38,0)</f>
        <v>0</v>
      </c>
      <c r="G38" s="72" t="s">
        <v>5</v>
      </c>
      <c r="H38" s="72"/>
      <c r="I38" s="73"/>
      <c r="J38" s="74"/>
      <c r="K38" s="74"/>
      <c r="L38" s="74"/>
      <c r="M38" s="11"/>
      <c r="N38" s="11"/>
      <c r="O38" s="13" t="s">
        <v>2</v>
      </c>
      <c r="P38" s="13">
        <f>IF(A38="",0,COUNTA(B38:E38,G38:N38))</f>
        <v>0</v>
      </c>
      <c r="S38" s="161">
        <f>IF(OR(B38="",C38=""),0,IF(C38&gt;B38,C38-B38,IF(B38&gt;C38,24-(B38-C38))))</f>
        <v>0</v>
      </c>
      <c r="T38" s="162">
        <f>IF(OR(B38="",C38=""),0,(HOUR(S38)*60)+MINUTE(S38)-D38)</f>
        <v>0</v>
      </c>
      <c r="U38" s="161">
        <f>TIME(0,T38,0)</f>
        <v>0</v>
      </c>
      <c r="V38" s="162">
        <f>(HOUR(U38)*10)+IF(AND(MINUTE(U38)&gt;0,MINUTE(U38)&lt;=6),1,IF(AND(MINUTE(U38)&gt;6,MINUTE(U38)&lt;=12),2,IF(AND(MINUTE(U38)&gt;12,MINUTE(U38)&lt;=18),3,IF(AND(MINUTE(U38)&gt;18,MINUTE(U38)&lt;=24),4,IF(AND(MINUTE(U38)&gt;24,MINUTE(U38)&lt;=30),5,IF(AND(MINUTE(U38)&gt;30,MINUTE(U38)&lt;=36),6,IF(AND(MINUTE(U38)&gt;36,MINUTE(U38)&lt;=42),7,IF(AND(MINUTE(U38)&gt;42,MINUTE(U38)&lt;=48),8,IF(AND(MINUTE(U38)&gt;48,MINUTE(U38)&lt;=54),9,IF(AND(MINUTE(U38)&gt;54,MINUTE(U38)&lt;=60),10,0))))))))))</f>
        <v>0</v>
      </c>
      <c r="W38" s="163">
        <f>IF(OR(B38&gt;=$V$1,B38&lt;$V$2),F38*2,0)</f>
        <v>0</v>
      </c>
      <c r="X38" s="163" t="b">
        <f>IF(I38="Service",IF(I38="Service",IF(AND(F38&gt;0,F38&lt;=25),$W$1,0),0))</f>
        <v>0</v>
      </c>
      <c r="Y38" s="163" t="b">
        <f>IF(I38="Service",IF(I38="Service",IF(F38&gt;25,$W$2,0),0))</f>
        <v>0</v>
      </c>
      <c r="Z38" s="163" t="b">
        <f>IF(I38="Service",IF(I38="Service",IF(AND(F38&gt;0,F38&lt;=40),$W$2,0),0))</f>
        <v>0</v>
      </c>
      <c r="AA38" s="163" t="b">
        <f>IF(I38="Service",IF(I38="Service",IF(F38&gt;40,$W$3,0),0))</f>
        <v>0</v>
      </c>
      <c r="AB38" s="175" t="b">
        <f>IF(I38="Service",IF(AND(E38=1,F38=0),0,IF(AND(E38=1,F38&lt;=40),$Z$1,IF(AND(E38=1,F38&gt;40),$Z$2,IF(AND(E38=2,F38&lt;=40),$Z$1,IF(AND(E38=2,F38&gt;40),$Z$2,IF(AND(E38=3,F38&lt;=40),$Z$1,IF(AND(E38=3,F38&gt;40),$Z$2,IF(AND(E38=4,F38&lt;=40),$Z$1,IF(AND(E38=4,F38&gt;40),$Z$2,0))))))))))</f>
        <v>0</v>
      </c>
      <c r="AC38" s="176" t="b">
        <f>IF(I38="Service",IF(AND(E38=1,F38=0),0,IF(AND(E38=1,F38&lt;=40),$X$1,IF(AND(E38=1,F38&gt;40),$Y$1,IF(AND(E38=2,F38&lt;=40),$X$2,IF(AND(E38=2,F38&gt;40),$Y$2,IF(AND(E38=3,F38&lt;=40),$X$3,IF(AND(E38=3,F38&gt;40),$Y$3,IF(AND(E38=4,F38&lt;=40),$X$4,IF(AND(E38=4,F38&gt;40),$Y$4,0))))))))))</f>
        <v>0</v>
      </c>
      <c r="AD38" s="165"/>
      <c r="AE38" s="165"/>
      <c r="AF38" s="165"/>
    </row>
    <row r="39" ht="16.5" customHeight="1">
      <c r="A39" s="80"/>
      <c r="B39" s="69"/>
      <c r="C39" s="69"/>
      <c r="D39" s="70">
        <v>0</v>
      </c>
      <c r="E39" s="70">
        <v>1</v>
      </c>
      <c r="F39" s="71">
        <f>IF(P39=12,V39,0)</f>
        <v>0</v>
      </c>
      <c r="G39" s="72" t="s">
        <v>5</v>
      </c>
      <c r="H39" s="72"/>
      <c r="I39" s="73"/>
      <c r="J39" s="74"/>
      <c r="K39" s="74"/>
      <c r="L39" s="74"/>
      <c r="M39" s="11"/>
      <c r="N39" s="11"/>
      <c r="O39" s="13" t="s">
        <v>2</v>
      </c>
      <c r="P39" s="13">
        <f>IF(A39="",0,COUNTA(B39:E39,G39:N39))</f>
        <v>0</v>
      </c>
      <c r="R39" s="174"/>
      <c r="S39" s="161">
        <f>IF(OR(B39="",C39=""),0,IF(C39&gt;B39,C39-B39,IF(B39&gt;C39,24-(B39-C39))))</f>
        <v>0</v>
      </c>
      <c r="T39" s="162">
        <f>IF(OR(B39="",C39=""),0,(HOUR(S39)*60)+MINUTE(S39)-D39)</f>
        <v>0</v>
      </c>
      <c r="U39" s="161">
        <f>TIME(0,T39,0)</f>
        <v>0</v>
      </c>
      <c r="V39" s="162">
        <f>(HOUR(U39)*10)+IF(AND(MINUTE(U39)&gt;0,MINUTE(U39)&lt;=6),1,IF(AND(MINUTE(U39)&gt;6,MINUTE(U39)&lt;=12),2,IF(AND(MINUTE(U39)&gt;12,MINUTE(U39)&lt;=18),3,IF(AND(MINUTE(U39)&gt;18,MINUTE(U39)&lt;=24),4,IF(AND(MINUTE(U39)&gt;24,MINUTE(U39)&lt;=30),5,IF(AND(MINUTE(U39)&gt;30,MINUTE(U39)&lt;=36),6,IF(AND(MINUTE(U39)&gt;36,MINUTE(U39)&lt;=42),7,IF(AND(MINUTE(U39)&gt;42,MINUTE(U39)&lt;=48),8,IF(AND(MINUTE(U39)&gt;48,MINUTE(U39)&lt;=54),9,IF(AND(MINUTE(U39)&gt;54,MINUTE(U39)&lt;=60),10,0))))))))))</f>
        <v>0</v>
      </c>
      <c r="W39" s="163">
        <f>IF(OR(B39&gt;=$V$1,B39&lt;$V$2),F39*2,0)</f>
        <v>0</v>
      </c>
      <c r="X39" s="163" t="b">
        <f>IF(I39="Service",IF(I39="Service",IF(AND(F39&gt;0,F39&lt;=25),$W$1,0),0))</f>
        <v>0</v>
      </c>
      <c r="Y39" s="163" t="b">
        <f>IF(I39="Service",IF(I39="Service",IF(F39&gt;25,$W$2,0),0))</f>
        <v>0</v>
      </c>
      <c r="Z39" s="163" t="b">
        <f>IF(I39="Service",IF(I39="Service",IF(AND(F39&gt;0,F39&lt;=40),$W$2,0),0))</f>
        <v>0</v>
      </c>
      <c r="AA39" s="163" t="b">
        <f>IF(I39="Service",IF(I39="Service",IF(F39&gt;40,$W$3,0),0))</f>
        <v>0</v>
      </c>
      <c r="AB39" s="175" t="b">
        <f>IF(I39="Service",IF(AND(E39=1,F39=0),0,IF(AND(E39=1,F39&lt;=40),$Z$1,IF(AND(E39=1,F39&gt;40),$Z$2,IF(AND(E39=2,F39&lt;=40),$Z$1,IF(AND(E39=2,F39&gt;40),$Z$2,IF(AND(E39=3,F39&lt;=40),$Z$1,IF(AND(E39=3,F39&gt;40),$Z$2,IF(AND(E39=4,F39&lt;=40),$Z$1,IF(AND(E39=4,F39&gt;40),$Z$2,0))))))))))</f>
        <v>0</v>
      </c>
      <c r="AC39" s="176" t="b">
        <f>IF(I39="Service",IF(AND(E39=1,F39=0),0,IF(AND(E39=1,F39&lt;=40),$X$1,IF(AND(E39=1,F39&gt;40),$Y$1,IF(AND(E39=2,F39&lt;=40),$X$2,IF(AND(E39=2,F39&gt;40),$Y$2,IF(AND(E39=3,F39&lt;=40),$X$3,IF(AND(E39=3,F39&gt;40),$Y$3,IF(AND(E39=4,F39&lt;=40),$X$4,IF(AND(E39=4,F39&gt;40),$Y$4,0))))))))))</f>
        <v>0</v>
      </c>
    </row>
    <row r="40" ht="16.5" customHeight="1">
      <c r="A40" s="80"/>
      <c r="B40" s="69"/>
      <c r="C40" s="69"/>
      <c r="D40" s="70">
        <v>0</v>
      </c>
      <c r="E40" s="70">
        <v>1</v>
      </c>
      <c r="F40" s="71">
        <f>IF(P40=12,V40,0)</f>
        <v>0</v>
      </c>
      <c r="G40" s="72" t="s">
        <v>5</v>
      </c>
      <c r="H40" s="72"/>
      <c r="I40" s="73"/>
      <c r="J40" s="74"/>
      <c r="K40" s="74"/>
      <c r="L40" s="74"/>
      <c r="M40" s="11"/>
      <c r="N40" s="11"/>
      <c r="O40" s="13" t="s">
        <v>2</v>
      </c>
      <c r="P40" s="13">
        <f>IF(A40="",0,COUNTA(B40:E40,G40:N40))</f>
        <v>0</v>
      </c>
      <c r="S40" s="161">
        <f>IF(OR(B40="",C40=""),0,IF(C40&gt;B40,C40-B40,IF(B40&gt;C40,24-(B40-C40))))</f>
        <v>0</v>
      </c>
      <c r="T40" s="162">
        <f>IF(OR(B40="",C40=""),0,(HOUR(S40)*60)+MINUTE(S40)-D40)</f>
        <v>0</v>
      </c>
      <c r="U40" s="161">
        <f>TIME(0,T40,0)</f>
        <v>0</v>
      </c>
      <c r="V40" s="162">
        <f>(HOUR(U40)*10)+IF(AND(MINUTE(U40)&gt;0,MINUTE(U40)&lt;=6),1,IF(AND(MINUTE(U40)&gt;6,MINUTE(U40)&lt;=12),2,IF(AND(MINUTE(U40)&gt;12,MINUTE(U40)&lt;=18),3,IF(AND(MINUTE(U40)&gt;18,MINUTE(U40)&lt;=24),4,IF(AND(MINUTE(U40)&gt;24,MINUTE(U40)&lt;=30),5,IF(AND(MINUTE(U40)&gt;30,MINUTE(U40)&lt;=36),6,IF(AND(MINUTE(U40)&gt;36,MINUTE(U40)&lt;=42),7,IF(AND(MINUTE(U40)&gt;42,MINUTE(U40)&lt;=48),8,IF(AND(MINUTE(U40)&gt;48,MINUTE(U40)&lt;=54),9,IF(AND(MINUTE(U40)&gt;54,MINUTE(U40)&lt;=60),10,0))))))))))</f>
        <v>0</v>
      </c>
      <c r="W40" s="163">
        <f>IF(OR(B40&gt;=$V$1,B40&lt;$V$2),F40*2,0)</f>
        <v>0</v>
      </c>
      <c r="X40" s="163" t="b">
        <f>IF(I40="Service",IF(I40="Service",IF(AND(F40&gt;0,F40&lt;=25),$W$1,0),0))</f>
        <v>0</v>
      </c>
      <c r="Y40" s="163" t="b">
        <f>IF(I40="Service",IF(I40="Service",IF(F40&gt;25,$W$2,0),0))</f>
        <v>0</v>
      </c>
      <c r="Z40" s="163" t="b">
        <f>IF(I40="Service",IF(I40="Service",IF(AND(F40&gt;0,F40&lt;=40),$W$2,0),0))</f>
        <v>0</v>
      </c>
      <c r="AA40" s="163" t="b">
        <f>IF(I40="Service",IF(I40="Service",IF(F40&gt;40,$W$3,0),0))</f>
        <v>0</v>
      </c>
      <c r="AB40" s="175" t="b">
        <f>IF(I40="Service",IF(AND(E40=1,F40=0),0,IF(AND(E40=1,F40&lt;=40),$Z$1,IF(AND(E40=1,F40&gt;40),$Z$2,IF(AND(E40=2,F40&lt;=40),$Z$1,IF(AND(E40=2,F40&gt;40),$Z$2,IF(AND(E40=3,F40&lt;=40),$Z$1,IF(AND(E40=3,F40&gt;40),$Z$2,IF(AND(E40=4,F40&lt;=40),$Z$1,IF(AND(E40=4,F40&gt;40),$Z$2,0))))))))))</f>
        <v>0</v>
      </c>
      <c r="AC40" s="176" t="b">
        <f>IF(I40="Service",IF(AND(E40=1,F40=0),0,IF(AND(E40=1,F40&lt;=40),$X$1,IF(AND(E40=1,F40&gt;40),$Y$1,IF(AND(E40=2,F40&lt;=40),$X$2,IF(AND(E40=2,F40&gt;40),$Y$2,IF(AND(E40=3,F40&lt;=40),$X$3,IF(AND(E40=3,F40&gt;40),$Y$3,IF(AND(E40=4,F40&lt;=40),$X$4,IF(AND(E40=4,F40&gt;40),$Y$4,0))))))))))</f>
        <v>0</v>
      </c>
    </row>
    <row r="41" ht="16.5" customHeight="1">
      <c r="A41" s="80"/>
      <c r="B41" s="69"/>
      <c r="C41" s="69"/>
      <c r="D41" s="70">
        <v>0</v>
      </c>
      <c r="E41" s="70">
        <v>1</v>
      </c>
      <c r="F41" s="71">
        <f>IF(P41=12,V41,0)</f>
        <v>0</v>
      </c>
      <c r="G41" s="72" t="s">
        <v>5</v>
      </c>
      <c r="H41" s="72"/>
      <c r="I41" s="73"/>
      <c r="J41" s="74"/>
      <c r="K41" s="74"/>
      <c r="L41" s="74"/>
      <c r="M41" s="11"/>
      <c r="N41" s="11"/>
      <c r="O41" s="13" t="s">
        <v>2</v>
      </c>
      <c r="P41" s="13">
        <f>IF(A41="",0,COUNTA(B41:E41,G41:N41))</f>
        <v>0</v>
      </c>
      <c r="S41" s="161">
        <f>IF(OR(B41="",C41=""),0,IF(C41&gt;B41,C41-B41,IF(B41&gt;C41,24-(B41-C41))))</f>
        <v>0</v>
      </c>
      <c r="T41" s="162">
        <f>IF(OR(B41="",C41=""),0,(HOUR(S41)*60)+MINUTE(S41)-D41)</f>
        <v>0</v>
      </c>
      <c r="U41" s="161">
        <f>TIME(0,T41,0)</f>
        <v>0</v>
      </c>
      <c r="V41" s="162">
        <f>(HOUR(U41)*10)+IF(AND(MINUTE(U41)&gt;0,MINUTE(U41)&lt;=6),1,IF(AND(MINUTE(U41)&gt;6,MINUTE(U41)&lt;=12),2,IF(AND(MINUTE(U41)&gt;12,MINUTE(U41)&lt;=18),3,IF(AND(MINUTE(U41)&gt;18,MINUTE(U41)&lt;=24),4,IF(AND(MINUTE(U41)&gt;24,MINUTE(U41)&lt;=30),5,IF(AND(MINUTE(U41)&gt;30,MINUTE(U41)&lt;=36),6,IF(AND(MINUTE(U41)&gt;36,MINUTE(U41)&lt;=42),7,IF(AND(MINUTE(U41)&gt;42,MINUTE(U41)&lt;=48),8,IF(AND(MINUTE(U41)&gt;48,MINUTE(U41)&lt;=54),9,IF(AND(MINUTE(U41)&gt;54,MINUTE(U41)&lt;=60),10,0))))))))))</f>
        <v>0</v>
      </c>
      <c r="W41" s="163">
        <f>IF(OR(B41&gt;=$V$1,B41&lt;$V$2),F41*2,0)</f>
        <v>0</v>
      </c>
      <c r="X41" s="163" t="b">
        <f>IF(I41="Service",IF(I41="Service",IF(AND(F41&gt;0,F41&lt;=25),$W$1,0),0))</f>
        <v>0</v>
      </c>
      <c r="Y41" s="163" t="b">
        <f>IF(I41="Service",IF(I41="Service",IF(F41&gt;25,$W$2,0),0))</f>
        <v>0</v>
      </c>
      <c r="Z41" s="163" t="b">
        <f>IF(I41="Service",IF(I41="Service",IF(AND(F41&gt;0,F41&lt;=40),$W$2,0),0))</f>
        <v>0</v>
      </c>
      <c r="AA41" s="163" t="b">
        <f>IF(I41="Service",IF(I41="Service",IF(F41&gt;40,$W$3,0),0))</f>
        <v>0</v>
      </c>
      <c r="AB41" s="175" t="b">
        <f>IF(I41="Service",IF(AND(E41=1,F41=0),0,IF(AND(E41=1,F41&lt;=40),$Z$1,IF(AND(E41=1,F41&gt;40),$Z$2,IF(AND(E41=2,F41&lt;=40),$Z$1,IF(AND(E41=2,F41&gt;40),$Z$2,IF(AND(E41=3,F41&lt;=40),$Z$1,IF(AND(E41=3,F41&gt;40),$Z$2,IF(AND(E41=4,F41&lt;=40),$Z$1,IF(AND(E41=4,F41&gt;40),$Z$2,0))))))))))</f>
        <v>0</v>
      </c>
      <c r="AC41" s="176" t="b">
        <f>IF(I41="Service",IF(AND(E41=1,F41=0),0,IF(AND(E41=1,F41&lt;=40),$X$1,IF(AND(E41=1,F41&gt;40),$Y$1,IF(AND(E41=2,F41&lt;=40),$X$2,IF(AND(E41=2,F41&gt;40),$Y$2,IF(AND(E41=3,F41&lt;=40),$X$3,IF(AND(E41=3,F41&gt;40),$Y$3,IF(AND(E41=4,F41&lt;=40),$X$4,IF(AND(E41=4,F41&gt;40),$Y$4,0))))))))))</f>
        <v>0</v>
      </c>
    </row>
    <row r="42" ht="16.5" customHeight="1">
      <c r="A42" s="80"/>
      <c r="B42" s="69"/>
      <c r="C42" s="69"/>
      <c r="D42" s="70">
        <v>0</v>
      </c>
      <c r="E42" s="70">
        <v>1</v>
      </c>
      <c r="F42" s="71">
        <f>IF(P42=12,V42,0)</f>
        <v>0</v>
      </c>
      <c r="G42" s="72" t="s">
        <v>5</v>
      </c>
      <c r="H42" s="72"/>
      <c r="I42" s="73"/>
      <c r="J42" s="74"/>
      <c r="K42" s="74"/>
      <c r="L42" s="74"/>
      <c r="M42" s="11"/>
      <c r="N42" s="11"/>
      <c r="O42" s="13" t="s">
        <v>2</v>
      </c>
      <c r="P42" s="13">
        <f>IF(A42="",0,COUNTA(B42:E42,G42:N42))</f>
        <v>0</v>
      </c>
      <c r="S42" s="161">
        <f>IF(OR(B42="",C42=""),0,IF(C42&gt;B42,C42-B42,IF(B42&gt;C42,24-(B42-C42))))</f>
        <v>0</v>
      </c>
      <c r="T42" s="162">
        <f>IF(OR(B42="",C42=""),0,(HOUR(S42)*60)+MINUTE(S42)-D42)</f>
        <v>0</v>
      </c>
      <c r="U42" s="161">
        <f>TIME(0,T42,0)</f>
        <v>0</v>
      </c>
      <c r="V42" s="162">
        <f>(HOUR(U42)*10)+IF(AND(MINUTE(U42)&gt;0,MINUTE(U42)&lt;=6),1,IF(AND(MINUTE(U42)&gt;6,MINUTE(U42)&lt;=12),2,IF(AND(MINUTE(U42)&gt;12,MINUTE(U42)&lt;=18),3,IF(AND(MINUTE(U42)&gt;18,MINUTE(U42)&lt;=24),4,IF(AND(MINUTE(U42)&gt;24,MINUTE(U42)&lt;=30),5,IF(AND(MINUTE(U42)&gt;30,MINUTE(U42)&lt;=36),6,IF(AND(MINUTE(U42)&gt;36,MINUTE(U42)&lt;=42),7,IF(AND(MINUTE(U42)&gt;42,MINUTE(U42)&lt;=48),8,IF(AND(MINUTE(U42)&gt;48,MINUTE(U42)&lt;=54),9,IF(AND(MINUTE(U42)&gt;54,MINUTE(U42)&lt;=60),10,0))))))))))</f>
        <v>0</v>
      </c>
      <c r="W42" s="163">
        <f>IF(OR(B42&gt;=$V$1,B42&lt;$V$2),F42*2,0)</f>
        <v>0</v>
      </c>
      <c r="X42" s="163" t="b">
        <f>IF(I42="Service",IF(I42="Service",IF(AND(F42&gt;0,F42&lt;=25),$W$1,0),0))</f>
        <v>0</v>
      </c>
      <c r="Y42" s="163" t="b">
        <f>IF(I42="Service",IF(I42="Service",IF(F42&gt;25,$W$2,0),0))</f>
        <v>0</v>
      </c>
      <c r="Z42" s="163" t="b">
        <f>IF(I42="Service",IF(I42="Service",IF(AND(F42&gt;0,F42&lt;=40),$W$2,0),0))</f>
        <v>0</v>
      </c>
      <c r="AA42" s="163" t="b">
        <f>IF(I42="Service",IF(I42="Service",IF(F42&gt;40,$W$3,0),0))</f>
        <v>0</v>
      </c>
      <c r="AB42" s="175" t="b">
        <f>IF(I42="Service",IF(AND(E42=1,F42=0),0,IF(AND(E42=1,F42&lt;=40),$Z$1,IF(AND(E42=1,F42&gt;40),$Z$2,IF(AND(E42=2,F42&lt;=40),$Z$1,IF(AND(E42=2,F42&gt;40),$Z$2,IF(AND(E42=3,F42&lt;=40),$Z$1,IF(AND(E42=3,F42&gt;40),$Z$2,IF(AND(E42=4,F42&lt;=40),$Z$1,IF(AND(E42=4,F42&gt;40),$Z$2,0))))))))))</f>
        <v>0</v>
      </c>
      <c r="AC42" s="176" t="b">
        <f>IF(I42="Service",IF(AND(E42=1,F42=0),0,IF(AND(E42=1,F42&lt;=40),$X$1,IF(AND(E42=1,F42&gt;40),$Y$1,IF(AND(E42=2,F42&lt;=40),$X$2,IF(AND(E42=2,F42&gt;40),$Y$2,IF(AND(E42=3,F42&lt;=40),$X$3,IF(AND(E42=3,F42&gt;40),$Y$3,IF(AND(E42=4,F42&lt;=40),$X$4,IF(AND(E42=4,F42&gt;40),$Y$4,0))))))))))</f>
        <v>0</v>
      </c>
      <c r="AD42" s="165"/>
      <c r="AE42" s="165"/>
      <c r="AF42" s="165"/>
    </row>
    <row r="43" ht="16.5" customHeight="1">
      <c r="A43" s="80"/>
      <c r="B43" s="69"/>
      <c r="C43" s="69"/>
      <c r="D43" s="70">
        <v>0</v>
      </c>
      <c r="E43" s="70">
        <v>1</v>
      </c>
      <c r="F43" s="71">
        <f>IF(P43=12,V43,0)</f>
        <v>0</v>
      </c>
      <c r="G43" s="72" t="s">
        <v>5</v>
      </c>
      <c r="H43" s="72"/>
      <c r="I43" s="73"/>
      <c r="J43" s="74"/>
      <c r="K43" s="74"/>
      <c r="L43" s="74"/>
      <c r="M43" s="11"/>
      <c r="N43" s="11"/>
      <c r="O43" s="13" t="s">
        <v>2</v>
      </c>
      <c r="P43" s="13">
        <f>IF(A43="",0,COUNTA(B43:E43,G43:N43))</f>
        <v>0</v>
      </c>
      <c r="S43" s="161">
        <f>IF(OR(B43="",C43=""),0,IF(C43&gt;B43,C43-B43,IF(B43&gt;C43,24-(B43-C43))))</f>
        <v>0</v>
      </c>
      <c r="T43" s="162">
        <f>IF(OR(B43="",C43=""),0,(HOUR(S43)*60)+MINUTE(S43)-D43)</f>
        <v>0</v>
      </c>
      <c r="U43" s="161">
        <f>TIME(0,T43,0)</f>
        <v>0</v>
      </c>
      <c r="V43" s="162">
        <f>(HOUR(U43)*10)+IF(AND(MINUTE(U43)&gt;0,MINUTE(U43)&lt;=6),1,IF(AND(MINUTE(U43)&gt;6,MINUTE(U43)&lt;=12),2,IF(AND(MINUTE(U43)&gt;12,MINUTE(U43)&lt;=18),3,IF(AND(MINUTE(U43)&gt;18,MINUTE(U43)&lt;=24),4,IF(AND(MINUTE(U43)&gt;24,MINUTE(U43)&lt;=30),5,IF(AND(MINUTE(U43)&gt;30,MINUTE(U43)&lt;=36),6,IF(AND(MINUTE(U43)&gt;36,MINUTE(U43)&lt;=42),7,IF(AND(MINUTE(U43)&gt;42,MINUTE(U43)&lt;=48),8,IF(AND(MINUTE(U43)&gt;48,MINUTE(U43)&lt;=54),9,IF(AND(MINUTE(U43)&gt;54,MINUTE(U43)&lt;=60),10,0))))))))))</f>
        <v>0</v>
      </c>
      <c r="W43" s="163">
        <f>IF(OR(B43&gt;=$V$1,B43&lt;$V$2),F43*2,0)</f>
        <v>0</v>
      </c>
      <c r="X43" s="163" t="b">
        <f>IF(I43="Service",IF(I43="Service",IF(AND(F43&gt;0,F43&lt;=25),$W$1,0),0))</f>
        <v>0</v>
      </c>
      <c r="Y43" s="163" t="b">
        <f>IF(I43="Service",IF(I43="Service",IF(F43&gt;25,$W$2,0),0))</f>
        <v>0</v>
      </c>
      <c r="Z43" s="163" t="b">
        <f>IF(I43="Service",IF(I43="Service",IF(AND(F43&gt;0,F43&lt;=40),$W$2,0),0))</f>
        <v>0</v>
      </c>
      <c r="AA43" s="163" t="b">
        <f>IF(I43="Service",IF(I43="Service",IF(F43&gt;40,$W$3,0),0))</f>
        <v>0</v>
      </c>
      <c r="AB43" s="175" t="b">
        <f>IF(I43="Service",IF(AND(E43=1,F43=0),0,IF(AND(E43=1,F43&lt;=40),$Z$1,IF(AND(E43=1,F43&gt;40),$Z$2,IF(AND(E43=2,F43&lt;=40),$Z$1,IF(AND(E43=2,F43&gt;40),$Z$2,IF(AND(E43=3,F43&lt;=40),$Z$1,IF(AND(E43=3,F43&gt;40),$Z$2,IF(AND(E43=4,F43&lt;=40),$Z$1,IF(AND(E43=4,F43&gt;40),$Z$2,0))))))))))</f>
        <v>0</v>
      </c>
      <c r="AC43" s="176" t="b">
        <f>IF(I43="Service",IF(AND(E43=1,F43=0),0,IF(AND(E43=1,F43&lt;=40),$X$1,IF(AND(E43=1,F43&gt;40),$Y$1,IF(AND(E43=2,F43&lt;=40),$X$2,IF(AND(E43=2,F43&gt;40),$Y$2,IF(AND(E43=3,F43&lt;=40),$X$3,IF(AND(E43=3,F43&gt;40),$Y$3,IF(AND(E43=4,F43&lt;=40),$X$4,IF(AND(E43=4,F43&gt;40),$Y$4,0))))))))))</f>
        <v>0</v>
      </c>
      <c r="AD43" s="165"/>
      <c r="AE43" s="165"/>
      <c r="AF43" s="165"/>
    </row>
    <row r="44" ht="16.5" customHeight="1">
      <c r="A44" s="80"/>
      <c r="B44" s="69"/>
      <c r="C44" s="69"/>
      <c r="D44" s="70">
        <v>0</v>
      </c>
      <c r="E44" s="70">
        <v>1</v>
      </c>
      <c r="F44" s="71">
        <f>IF(P44=12,V44,0)</f>
        <v>0</v>
      </c>
      <c r="G44" s="72" t="s">
        <v>5</v>
      </c>
      <c r="H44" s="72"/>
      <c r="I44" s="73"/>
      <c r="J44" s="74"/>
      <c r="K44" s="74"/>
      <c r="L44" s="74"/>
      <c r="M44" s="11"/>
      <c r="N44" s="11"/>
      <c r="O44" s="13" t="s">
        <v>2</v>
      </c>
      <c r="P44" s="13">
        <f>IF(A44="",0,COUNTA(B44:E44,G44:N44))</f>
        <v>0</v>
      </c>
      <c r="R44" s="174"/>
      <c r="S44" s="161">
        <f>IF(OR(B44="",C44=""),0,IF(C44&gt;B44,C44-B44,IF(B44&gt;C44,24-(B44-C44))))</f>
        <v>0</v>
      </c>
      <c r="T44" s="162">
        <f>IF(OR(B44="",C44=""),0,(HOUR(S44)*60)+MINUTE(S44)-D44)</f>
        <v>0</v>
      </c>
      <c r="U44" s="161">
        <f>TIME(0,T44,0)</f>
        <v>0</v>
      </c>
      <c r="V44" s="162">
        <f>(HOUR(U44)*10)+IF(AND(MINUTE(U44)&gt;0,MINUTE(U44)&lt;=6),1,IF(AND(MINUTE(U44)&gt;6,MINUTE(U44)&lt;=12),2,IF(AND(MINUTE(U44)&gt;12,MINUTE(U44)&lt;=18),3,IF(AND(MINUTE(U44)&gt;18,MINUTE(U44)&lt;=24),4,IF(AND(MINUTE(U44)&gt;24,MINUTE(U44)&lt;=30),5,IF(AND(MINUTE(U44)&gt;30,MINUTE(U44)&lt;=36),6,IF(AND(MINUTE(U44)&gt;36,MINUTE(U44)&lt;=42),7,IF(AND(MINUTE(U44)&gt;42,MINUTE(U44)&lt;=48),8,IF(AND(MINUTE(U44)&gt;48,MINUTE(U44)&lt;=54),9,IF(AND(MINUTE(U44)&gt;54,MINUTE(U44)&lt;=60),10,0))))))))))</f>
        <v>0</v>
      </c>
      <c r="W44" s="163">
        <f>IF(OR(B44&gt;=$V$1,B44&lt;$V$2),F44*2,0)</f>
        <v>0</v>
      </c>
      <c r="X44" s="163" t="b">
        <f>IF(I44="Service",IF(I44="Service",IF(AND(F44&gt;0,F44&lt;=25),$W$1,0),0))</f>
        <v>0</v>
      </c>
      <c r="Y44" s="163" t="b">
        <f>IF(I44="Service",IF(I44="Service",IF(F44&gt;25,$W$2,0),0))</f>
        <v>0</v>
      </c>
      <c r="Z44" s="163" t="b">
        <f>IF(I44="Service",IF(I44="Service",IF(AND(F44&gt;0,F44&lt;=40),$W$2,0),0))</f>
        <v>0</v>
      </c>
      <c r="AA44" s="163" t="b">
        <f>IF(I44="Service",IF(I44="Service",IF(F44&gt;40,$W$3,0),0))</f>
        <v>0</v>
      </c>
      <c r="AB44" s="175" t="b">
        <f>IF(I44="Service",IF(AND(E44=1,F44=0),0,IF(AND(E44=1,F44&lt;=40),$Z$1,IF(AND(E44=1,F44&gt;40),$Z$2,IF(AND(E44=2,F44&lt;=40),$Z$1,IF(AND(E44=2,F44&gt;40),$Z$2,IF(AND(E44=3,F44&lt;=40),$Z$1,IF(AND(E44=3,F44&gt;40),$Z$2,IF(AND(E44=4,F44&lt;=40),$Z$1,IF(AND(E44=4,F44&gt;40),$Z$2,0))))))))))</f>
        <v>0</v>
      </c>
      <c r="AC44" s="176" t="b">
        <f>IF(I44="Service",IF(AND(E44=1,F44=0),0,IF(AND(E44=1,F44&lt;=40),$X$1,IF(AND(E44=1,F44&gt;40),$Y$1,IF(AND(E44=2,F44&lt;=40),$X$2,IF(AND(E44=2,F44&gt;40),$Y$2,IF(AND(E44=3,F44&lt;=40),$X$3,IF(AND(E44=3,F44&gt;40),$Y$3,IF(AND(E44=4,F44&lt;=40),$X$4,IF(AND(E44=4,F44&gt;40),$Y$4,0))))))))))</f>
        <v>0</v>
      </c>
    </row>
    <row r="45" ht="16.5" customHeight="1">
      <c r="A45" s="80"/>
      <c r="B45" s="69"/>
      <c r="C45" s="69"/>
      <c r="D45" s="70">
        <v>0</v>
      </c>
      <c r="E45" s="70">
        <v>1</v>
      </c>
      <c r="F45" s="71">
        <f>IF(P45=12,V45,0)</f>
        <v>0</v>
      </c>
      <c r="G45" s="72" t="s">
        <v>5</v>
      </c>
      <c r="H45" s="72"/>
      <c r="I45" s="73"/>
      <c r="J45" s="74"/>
      <c r="K45" s="74"/>
      <c r="L45" s="74"/>
      <c r="M45" s="11"/>
      <c r="N45" s="11"/>
      <c r="O45" s="13" t="s">
        <v>2</v>
      </c>
      <c r="P45" s="13">
        <f>IF(A45="",0,COUNTA(B45:E45,G45:N45))</f>
        <v>0</v>
      </c>
      <c r="S45" s="161">
        <f>IF(OR(B45="",C45=""),0,IF(C45&gt;B45,C45-B45,IF(B45&gt;C45,24-(B45-C45))))</f>
        <v>0</v>
      </c>
      <c r="T45" s="162">
        <f>IF(OR(B45="",C45=""),0,(HOUR(S45)*60)+MINUTE(S45)-D45)</f>
        <v>0</v>
      </c>
      <c r="U45" s="161">
        <f>TIME(0,T45,0)</f>
        <v>0</v>
      </c>
      <c r="V45" s="162">
        <f>(HOUR(U45)*10)+IF(AND(MINUTE(U45)&gt;0,MINUTE(U45)&lt;=6),1,IF(AND(MINUTE(U45)&gt;6,MINUTE(U45)&lt;=12),2,IF(AND(MINUTE(U45)&gt;12,MINUTE(U45)&lt;=18),3,IF(AND(MINUTE(U45)&gt;18,MINUTE(U45)&lt;=24),4,IF(AND(MINUTE(U45)&gt;24,MINUTE(U45)&lt;=30),5,IF(AND(MINUTE(U45)&gt;30,MINUTE(U45)&lt;=36),6,IF(AND(MINUTE(U45)&gt;36,MINUTE(U45)&lt;=42),7,IF(AND(MINUTE(U45)&gt;42,MINUTE(U45)&lt;=48),8,IF(AND(MINUTE(U45)&gt;48,MINUTE(U45)&lt;=54),9,IF(AND(MINUTE(U45)&gt;54,MINUTE(U45)&lt;=60),10,0))))))))))</f>
        <v>0</v>
      </c>
      <c r="W45" s="163">
        <f>IF(OR(B45&gt;=$V$1,B45&lt;$V$2),F45*2,0)</f>
        <v>0</v>
      </c>
      <c r="X45" s="163" t="b">
        <f>IF(I45="Service",IF(I45="Service",IF(AND(F45&gt;0,F45&lt;=25),$W$1,0),0))</f>
        <v>0</v>
      </c>
      <c r="Y45" s="163" t="b">
        <f>IF(I45="Service",IF(I45="Service",IF(F45&gt;25,$W$2,0),0))</f>
        <v>0</v>
      </c>
      <c r="Z45" s="163" t="b">
        <f>IF(I45="Service",IF(I45="Service",IF(AND(F45&gt;0,F45&lt;=40),$W$2,0),0))</f>
        <v>0</v>
      </c>
      <c r="AA45" s="163" t="b">
        <f>IF(I45="Service",IF(I45="Service",IF(F45&gt;40,$W$3,0),0))</f>
        <v>0</v>
      </c>
      <c r="AB45" s="175" t="b">
        <f>IF(I45="Service",IF(AND(E45=1,F45=0),0,IF(AND(E45=1,F45&lt;=40),$Z$1,IF(AND(E45=1,F45&gt;40),$Z$2,IF(AND(E45=2,F45&lt;=40),$Z$1,IF(AND(E45=2,F45&gt;40),$Z$2,IF(AND(E45=3,F45&lt;=40),$Z$1,IF(AND(E45=3,F45&gt;40),$Z$2,IF(AND(E45=4,F45&lt;=40),$Z$1,IF(AND(E45=4,F45&gt;40),$Z$2,0))))))))))</f>
        <v>0</v>
      </c>
      <c r="AC45" s="176" t="b">
        <f>IF(I45="Service",IF(AND(E45=1,F45=0),0,IF(AND(E45=1,F45&lt;=40),$X$1,IF(AND(E45=1,F45&gt;40),$Y$1,IF(AND(E45=2,F45&lt;=40),$X$2,IF(AND(E45=2,F45&gt;40),$Y$2,IF(AND(E45=3,F45&lt;=40),$X$3,IF(AND(E45=3,F45&gt;40),$Y$3,IF(AND(E45=4,F45&lt;=40),$X$4,IF(AND(E45=4,F45&gt;40),$Y$4,0))))))))))</f>
        <v>0</v>
      </c>
    </row>
    <row r="46" ht="16.5" customHeight="1">
      <c r="A46" s="80"/>
      <c r="B46" s="69"/>
      <c r="C46" s="69"/>
      <c r="D46" s="70">
        <v>0</v>
      </c>
      <c r="E46" s="70">
        <v>1</v>
      </c>
      <c r="F46" s="71">
        <f>IF(P46=12,V46,0)</f>
        <v>0</v>
      </c>
      <c r="G46" s="72" t="s">
        <v>5</v>
      </c>
      <c r="H46" s="72"/>
      <c r="I46" s="73"/>
      <c r="J46" s="74"/>
      <c r="K46" s="74"/>
      <c r="L46" s="74"/>
      <c r="M46" s="11"/>
      <c r="N46" s="11"/>
      <c r="O46" s="13" t="s">
        <v>2</v>
      </c>
      <c r="P46" s="13">
        <f>IF(A46="",0,COUNTA(B46:E46,G46:N46))</f>
        <v>0</v>
      </c>
      <c r="S46" s="161">
        <f>IF(OR(B46="",C46=""),0,IF(C46&gt;B46,C46-B46,IF(B46&gt;C46,24-(B46-C46))))</f>
        <v>0</v>
      </c>
      <c r="T46" s="162">
        <f>IF(OR(B46="",C46=""),0,(HOUR(S46)*60)+MINUTE(S46)-D46)</f>
        <v>0</v>
      </c>
      <c r="U46" s="161">
        <f>TIME(0,T46,0)</f>
        <v>0</v>
      </c>
      <c r="V46" s="162">
        <f>(HOUR(U46)*10)+IF(AND(MINUTE(U46)&gt;0,MINUTE(U46)&lt;=6),1,IF(AND(MINUTE(U46)&gt;6,MINUTE(U46)&lt;=12),2,IF(AND(MINUTE(U46)&gt;12,MINUTE(U46)&lt;=18),3,IF(AND(MINUTE(U46)&gt;18,MINUTE(U46)&lt;=24),4,IF(AND(MINUTE(U46)&gt;24,MINUTE(U46)&lt;=30),5,IF(AND(MINUTE(U46)&gt;30,MINUTE(U46)&lt;=36),6,IF(AND(MINUTE(U46)&gt;36,MINUTE(U46)&lt;=42),7,IF(AND(MINUTE(U46)&gt;42,MINUTE(U46)&lt;=48),8,IF(AND(MINUTE(U46)&gt;48,MINUTE(U46)&lt;=54),9,IF(AND(MINUTE(U46)&gt;54,MINUTE(U46)&lt;=60),10,0))))))))))</f>
        <v>0</v>
      </c>
      <c r="W46" s="163">
        <f>IF(OR(B46&gt;=$V$1,B46&lt;$V$2),F46*2,0)</f>
        <v>0</v>
      </c>
      <c r="X46" s="163" t="b">
        <f>IF(I46="Service",IF(I46="Service",IF(AND(F46&gt;0,F46&lt;=25),$W$1,0),0))</f>
        <v>0</v>
      </c>
      <c r="Y46" s="163" t="b">
        <f>IF(I46="Service",IF(I46="Service",IF(F46&gt;25,$W$2,0),0))</f>
        <v>0</v>
      </c>
      <c r="Z46" s="163" t="b">
        <f>IF(I46="Service",IF(I46="Service",IF(AND(F46&gt;0,F46&lt;=40),$W$2,0),0))</f>
        <v>0</v>
      </c>
      <c r="AA46" s="163" t="b">
        <f>IF(I46="Service",IF(I46="Service",IF(F46&gt;40,$W$3,0),0))</f>
        <v>0</v>
      </c>
      <c r="AB46" s="175" t="b">
        <f>IF(I46="Service",IF(AND(E46=1,F46=0),0,IF(AND(E46=1,F46&lt;=40),$Z$1,IF(AND(E46=1,F46&gt;40),$Z$2,IF(AND(E46=2,F46&lt;=40),$Z$1,IF(AND(E46=2,F46&gt;40),$Z$2,IF(AND(E46=3,F46&lt;=40),$Z$1,IF(AND(E46=3,F46&gt;40),$Z$2,IF(AND(E46=4,F46&lt;=40),$Z$1,IF(AND(E46=4,F46&gt;40),$Z$2,0))))))))))</f>
        <v>0</v>
      </c>
      <c r="AC46" s="176" t="b">
        <f>IF(I46="Service",IF(AND(E46=1,F46=0),0,IF(AND(E46=1,F46&lt;=40),$X$1,IF(AND(E46=1,F46&gt;40),$Y$1,IF(AND(E46=2,F46&lt;=40),$X$2,IF(AND(E46=2,F46&gt;40),$Y$2,IF(AND(E46=3,F46&lt;=40),$X$3,IF(AND(E46=3,F46&gt;40),$Y$3,IF(AND(E46=4,F46&lt;=40),$X$4,IF(AND(E46=4,F46&gt;40),$Y$4,0))))))))))</f>
        <v>0</v>
      </c>
    </row>
    <row r="47" ht="16.5" customHeight="1">
      <c r="A47" s="80"/>
      <c r="B47" s="69"/>
      <c r="C47" s="69"/>
      <c r="D47" s="70">
        <v>0</v>
      </c>
      <c r="E47" s="70">
        <v>1</v>
      </c>
      <c r="F47" s="71">
        <f>IF(P47=12,V47,0)</f>
        <v>0</v>
      </c>
      <c r="G47" s="72" t="s">
        <v>5</v>
      </c>
      <c r="H47" s="72"/>
      <c r="I47" s="73"/>
      <c r="J47" s="74"/>
      <c r="K47" s="74"/>
      <c r="L47" s="74"/>
      <c r="M47" s="11"/>
      <c r="N47" s="11"/>
      <c r="O47" s="13" t="s">
        <v>2</v>
      </c>
      <c r="P47" s="13">
        <f>IF(A47="",0,COUNTA(B47:E47,G47:N47))</f>
        <v>0</v>
      </c>
      <c r="S47" s="161">
        <f>IF(OR(B47="",C47=""),0,IF(C47&gt;B47,C47-B47,IF(B47&gt;C47,24-(B47-C47))))</f>
        <v>0</v>
      </c>
      <c r="T47" s="162">
        <f>IF(OR(B47="",C47=""),0,(HOUR(S47)*60)+MINUTE(S47)-D47)</f>
        <v>0</v>
      </c>
      <c r="U47" s="161">
        <f>TIME(0,T47,0)</f>
        <v>0</v>
      </c>
      <c r="V47" s="162">
        <f>(HOUR(U47)*10)+IF(AND(MINUTE(U47)&gt;0,MINUTE(U47)&lt;=6),1,IF(AND(MINUTE(U47)&gt;6,MINUTE(U47)&lt;=12),2,IF(AND(MINUTE(U47)&gt;12,MINUTE(U47)&lt;=18),3,IF(AND(MINUTE(U47)&gt;18,MINUTE(U47)&lt;=24),4,IF(AND(MINUTE(U47)&gt;24,MINUTE(U47)&lt;=30),5,IF(AND(MINUTE(U47)&gt;30,MINUTE(U47)&lt;=36),6,IF(AND(MINUTE(U47)&gt;36,MINUTE(U47)&lt;=42),7,IF(AND(MINUTE(U47)&gt;42,MINUTE(U47)&lt;=48),8,IF(AND(MINUTE(U47)&gt;48,MINUTE(U47)&lt;=54),9,IF(AND(MINUTE(U47)&gt;54,MINUTE(U47)&lt;=60),10,0))))))))))</f>
        <v>0</v>
      </c>
      <c r="W47" s="163">
        <f>IF(OR(B47&gt;=$V$1,B47&lt;$V$2),F47*2,0)</f>
        <v>0</v>
      </c>
      <c r="X47" s="163" t="b">
        <f>IF(I47="Service",IF(I47="Service",IF(AND(F47&gt;0,F47&lt;=25),$W$1,0),0))</f>
        <v>0</v>
      </c>
      <c r="Y47" s="163" t="b">
        <f>IF(I47="Service",IF(I47="Service",IF(F47&gt;25,$W$2,0),0))</f>
        <v>0</v>
      </c>
      <c r="Z47" s="163" t="b">
        <f>IF(I47="Service",IF(I47="Service",IF(AND(F47&gt;0,F47&lt;=40),$W$2,0),0))</f>
        <v>0</v>
      </c>
      <c r="AA47" s="163" t="b">
        <f>IF(I47="Service",IF(I47="Service",IF(F47&gt;40,$W$3,0),0))</f>
        <v>0</v>
      </c>
      <c r="AB47" s="175" t="b">
        <f>IF(I47="Service",IF(AND(E47=1,F47=0),0,IF(AND(E47=1,F47&lt;=40),$Z$1,IF(AND(E47=1,F47&gt;40),$Z$2,IF(AND(E47=2,F47&lt;=40),$Z$1,IF(AND(E47=2,F47&gt;40),$Z$2,IF(AND(E47=3,F47&lt;=40),$Z$1,IF(AND(E47=3,F47&gt;40),$Z$2,IF(AND(E47=4,F47&lt;=40),$Z$1,IF(AND(E47=4,F47&gt;40),$Z$2,0))))))))))</f>
        <v>0</v>
      </c>
      <c r="AC47" s="176" t="b">
        <f>IF(I47="Service",IF(AND(E47=1,F47=0),0,IF(AND(E47=1,F47&lt;=40),$X$1,IF(AND(E47=1,F47&gt;40),$Y$1,IF(AND(E47=2,F47&lt;=40),$X$2,IF(AND(E47=2,F47&gt;40),$Y$2,IF(AND(E47=3,F47&lt;=40),$X$3,IF(AND(E47=3,F47&gt;40),$Y$3,IF(AND(E47=4,F47&lt;=40),$X$4,IF(AND(E47=4,F47&gt;40),$Y$4,0))))))))))</f>
        <v>0</v>
      </c>
      <c r="AD47" s="165"/>
      <c r="AE47" s="165"/>
      <c r="AF47" s="165"/>
    </row>
    <row r="48" ht="16.5" customHeight="1">
      <c r="A48" s="80"/>
      <c r="B48" s="69"/>
      <c r="C48" s="69"/>
      <c r="D48" s="70">
        <v>0</v>
      </c>
      <c r="E48" s="70">
        <v>1</v>
      </c>
      <c r="F48" s="71">
        <f>IF(P48=12,V48,0)</f>
        <v>0</v>
      </c>
      <c r="G48" s="72" t="s">
        <v>5</v>
      </c>
      <c r="H48" s="72"/>
      <c r="I48" s="73"/>
      <c r="J48" s="74"/>
      <c r="K48" s="74"/>
      <c r="L48" s="74"/>
      <c r="M48" s="11"/>
      <c r="N48" s="11"/>
      <c r="O48" s="13" t="s">
        <v>2</v>
      </c>
      <c r="P48" s="13">
        <f>IF(A48="",0,COUNTA(B48:E48,G48:N48))</f>
        <v>0</v>
      </c>
      <c r="S48" s="161">
        <f>IF(OR(B48="",C48=""),0,IF(C48&gt;B48,C48-B48,IF(B48&gt;C48,24-(B48-C48))))</f>
        <v>0</v>
      </c>
      <c r="T48" s="162">
        <f>IF(OR(B48="",C48=""),0,(HOUR(S48)*60)+MINUTE(S48)-D48)</f>
        <v>0</v>
      </c>
      <c r="U48" s="161">
        <f>TIME(0,T48,0)</f>
        <v>0</v>
      </c>
      <c r="V48" s="162">
        <f>(HOUR(U48)*10)+IF(AND(MINUTE(U48)&gt;0,MINUTE(U48)&lt;=6),1,IF(AND(MINUTE(U48)&gt;6,MINUTE(U48)&lt;=12),2,IF(AND(MINUTE(U48)&gt;12,MINUTE(U48)&lt;=18),3,IF(AND(MINUTE(U48)&gt;18,MINUTE(U48)&lt;=24),4,IF(AND(MINUTE(U48)&gt;24,MINUTE(U48)&lt;=30),5,IF(AND(MINUTE(U48)&gt;30,MINUTE(U48)&lt;=36),6,IF(AND(MINUTE(U48)&gt;36,MINUTE(U48)&lt;=42),7,IF(AND(MINUTE(U48)&gt;42,MINUTE(U48)&lt;=48),8,IF(AND(MINUTE(U48)&gt;48,MINUTE(U48)&lt;=54),9,IF(AND(MINUTE(U48)&gt;54,MINUTE(U48)&lt;=60),10,0))))))))))</f>
        <v>0</v>
      </c>
      <c r="W48" s="163">
        <f>IF(OR(B48&gt;=$V$1,B48&lt;$V$2),F48*2,0)</f>
        <v>0</v>
      </c>
      <c r="X48" s="163" t="b">
        <f>IF(I48="Service",IF(I48="Service",IF(AND(F48&gt;0,F48&lt;=25),$W$1,0),0))</f>
        <v>0</v>
      </c>
      <c r="Y48" s="163" t="b">
        <f>IF(I48="Service",IF(I48="Service",IF(F48&gt;25,$W$2,0),0))</f>
        <v>0</v>
      </c>
      <c r="Z48" s="163" t="b">
        <f>IF(I48="Service",IF(I48="Service",IF(AND(F48&gt;0,F48&lt;=40),$W$2,0),0))</f>
        <v>0</v>
      </c>
      <c r="AA48" s="163" t="b">
        <f>IF(I48="Service",IF(I48="Service",IF(F48&gt;40,$W$3,0),0))</f>
        <v>0</v>
      </c>
      <c r="AB48" s="175" t="b">
        <f>IF(I48="Service",IF(AND(E48=1,F48=0),0,IF(AND(E48=1,F48&lt;=40),$Z$1,IF(AND(E48=1,F48&gt;40),$Z$2,IF(AND(E48=2,F48&lt;=40),$Z$1,IF(AND(E48=2,F48&gt;40),$Z$2,IF(AND(E48=3,F48&lt;=40),$Z$1,IF(AND(E48=3,F48&gt;40),$Z$2,IF(AND(E48=4,F48&lt;=40),$Z$1,IF(AND(E48=4,F48&gt;40),$Z$2,0))))))))))</f>
        <v>0</v>
      </c>
      <c r="AC48" s="176" t="b">
        <f>IF(I48="Service",IF(AND(E48=1,F48=0),0,IF(AND(E48=1,F48&lt;=40),$X$1,IF(AND(E48=1,F48&gt;40),$Y$1,IF(AND(E48=2,F48&lt;=40),$X$2,IF(AND(E48=2,F48&gt;40),$Y$2,IF(AND(E48=3,F48&lt;=40),$X$3,IF(AND(E48=3,F48&gt;40),$Y$3,IF(AND(E48=4,F48&lt;=40),$X$4,IF(AND(E48=4,F48&gt;40),$Y$4,0))))))))))</f>
        <v>0</v>
      </c>
      <c r="AD48" s="165"/>
      <c r="AE48" s="165"/>
      <c r="AF48" s="165"/>
    </row>
    <row r="49" ht="16.5" customHeight="1">
      <c r="A49" s="80"/>
      <c r="B49" s="69"/>
      <c r="C49" s="69"/>
      <c r="D49" s="70">
        <v>0</v>
      </c>
      <c r="E49" s="70">
        <v>1</v>
      </c>
      <c r="F49" s="71">
        <f>IF(P49=12,V49,0)</f>
        <v>0</v>
      </c>
      <c r="G49" s="72" t="s">
        <v>5</v>
      </c>
      <c r="H49" s="72"/>
      <c r="I49" s="73"/>
      <c r="J49" s="74"/>
      <c r="K49" s="74"/>
      <c r="L49" s="74"/>
      <c r="M49" s="11"/>
      <c r="N49" s="11"/>
      <c r="O49" s="13" t="s">
        <v>2</v>
      </c>
      <c r="P49" s="13">
        <f>IF(A49="",0,COUNTA(B49:E49,G49:N49))</f>
        <v>0</v>
      </c>
      <c r="R49" s="174"/>
      <c r="S49" s="161">
        <f>IF(OR(B49="",C49=""),0,IF(C49&gt;B49,C49-B49,IF(B49&gt;C49,24-(B49-C49))))</f>
        <v>0</v>
      </c>
      <c r="T49" s="162">
        <f>IF(OR(B49="",C49=""),0,(HOUR(S49)*60)+MINUTE(S49)-D49)</f>
        <v>0</v>
      </c>
      <c r="U49" s="161">
        <f>TIME(0,T49,0)</f>
        <v>0</v>
      </c>
      <c r="V49" s="162">
        <f>(HOUR(U49)*10)+IF(AND(MINUTE(U49)&gt;0,MINUTE(U49)&lt;=6),1,IF(AND(MINUTE(U49)&gt;6,MINUTE(U49)&lt;=12),2,IF(AND(MINUTE(U49)&gt;12,MINUTE(U49)&lt;=18),3,IF(AND(MINUTE(U49)&gt;18,MINUTE(U49)&lt;=24),4,IF(AND(MINUTE(U49)&gt;24,MINUTE(U49)&lt;=30),5,IF(AND(MINUTE(U49)&gt;30,MINUTE(U49)&lt;=36),6,IF(AND(MINUTE(U49)&gt;36,MINUTE(U49)&lt;=42),7,IF(AND(MINUTE(U49)&gt;42,MINUTE(U49)&lt;=48),8,IF(AND(MINUTE(U49)&gt;48,MINUTE(U49)&lt;=54),9,IF(AND(MINUTE(U49)&gt;54,MINUTE(U49)&lt;=60),10,0))))))))))</f>
        <v>0</v>
      </c>
      <c r="W49" s="163">
        <f>IF(OR(B49&gt;=$V$1,B49&lt;$V$2),F49*2,0)</f>
        <v>0</v>
      </c>
      <c r="X49" s="163" t="b">
        <f>IF(I49="Service",IF(I49="Service",IF(AND(F49&gt;0,F49&lt;=25),$W$1,0),0))</f>
        <v>0</v>
      </c>
      <c r="Y49" s="163" t="b">
        <f>IF(I49="Service",IF(I49="Service",IF(F49&gt;25,$W$2,0),0))</f>
        <v>0</v>
      </c>
      <c r="Z49" s="163" t="b">
        <f>IF(I49="Service",IF(I49="Service",IF(AND(F49&gt;0,F49&lt;=40),$W$2,0),0))</f>
        <v>0</v>
      </c>
      <c r="AA49" s="163" t="b">
        <f>IF(I49="Service",IF(I49="Service",IF(F49&gt;40,$W$3,0),0))</f>
        <v>0</v>
      </c>
      <c r="AB49" s="175" t="b">
        <f>IF(I49="Service",IF(AND(E49=1,F49=0),0,IF(AND(E49=1,F49&lt;=40),$Z$1,IF(AND(E49=1,F49&gt;40),$Z$2,IF(AND(E49=2,F49&lt;=40),$Z$1,IF(AND(E49=2,F49&gt;40),$Z$2,IF(AND(E49=3,F49&lt;=40),$Z$1,IF(AND(E49=3,F49&gt;40),$Z$2,IF(AND(E49=4,F49&lt;=40),$Z$1,IF(AND(E49=4,F49&gt;40),$Z$2,0))))))))))</f>
        <v>0</v>
      </c>
      <c r="AC49" s="176" t="b">
        <f>IF(I49="Service",IF(AND(E49=1,F49=0),0,IF(AND(E49=1,F49&lt;=40),$X$1,IF(AND(E49=1,F49&gt;40),$Y$1,IF(AND(E49=2,F49&lt;=40),$X$2,IF(AND(E49=2,F49&gt;40),$Y$2,IF(AND(E49=3,F49&lt;=40),$X$3,IF(AND(E49=3,F49&gt;40),$Y$3,IF(AND(E49=4,F49&lt;=40),$X$4,IF(AND(E49=4,F49&gt;40),$Y$4,0))))))))))</f>
        <v>0</v>
      </c>
    </row>
    <row r="50" ht="16.5" customHeight="1">
      <c r="A50" s="80"/>
      <c r="B50" s="69"/>
      <c r="C50" s="69"/>
      <c r="D50" s="70">
        <v>0</v>
      </c>
      <c r="E50" s="70">
        <v>1</v>
      </c>
      <c r="F50" s="71">
        <f>IF(P50=12,V50,0)</f>
        <v>0</v>
      </c>
      <c r="G50" s="72" t="s">
        <v>5</v>
      </c>
      <c r="H50" s="72"/>
      <c r="I50" s="73"/>
      <c r="J50" s="74"/>
      <c r="K50" s="74"/>
      <c r="L50" s="74"/>
      <c r="M50" s="11"/>
      <c r="N50" s="11"/>
      <c r="O50" s="13" t="s">
        <v>2</v>
      </c>
      <c r="P50" s="13">
        <f>IF(A50="",0,COUNTA(B50:E50,G50:N50))</f>
        <v>0</v>
      </c>
      <c r="S50" s="161">
        <f>IF(OR(B50="",C50=""),0,IF(C50&gt;B50,C50-B50,IF(B50&gt;C50,24-(B50-C50))))</f>
        <v>0</v>
      </c>
      <c r="T50" s="162">
        <f>IF(OR(B50="",C50=""),0,(HOUR(S50)*60)+MINUTE(S50)-D50)</f>
        <v>0</v>
      </c>
      <c r="U50" s="161">
        <f>TIME(0,T50,0)</f>
        <v>0</v>
      </c>
      <c r="V50" s="162">
        <f>(HOUR(U50)*10)+IF(AND(MINUTE(U50)&gt;0,MINUTE(U50)&lt;=6),1,IF(AND(MINUTE(U50)&gt;6,MINUTE(U50)&lt;=12),2,IF(AND(MINUTE(U50)&gt;12,MINUTE(U50)&lt;=18),3,IF(AND(MINUTE(U50)&gt;18,MINUTE(U50)&lt;=24),4,IF(AND(MINUTE(U50)&gt;24,MINUTE(U50)&lt;=30),5,IF(AND(MINUTE(U50)&gt;30,MINUTE(U50)&lt;=36),6,IF(AND(MINUTE(U50)&gt;36,MINUTE(U50)&lt;=42),7,IF(AND(MINUTE(U50)&gt;42,MINUTE(U50)&lt;=48),8,IF(AND(MINUTE(U50)&gt;48,MINUTE(U50)&lt;=54),9,IF(AND(MINUTE(U50)&gt;54,MINUTE(U50)&lt;=60),10,0))))))))))</f>
        <v>0</v>
      </c>
      <c r="W50" s="163">
        <f>IF(OR(B50&gt;=$V$1,B50&lt;$V$2),F50*2,0)</f>
        <v>0</v>
      </c>
      <c r="X50" s="163" t="b">
        <f>IF(I50="Service",IF(I50="Service",IF(AND(F50&gt;0,F50&lt;=25),$W$1,0),0))</f>
        <v>0</v>
      </c>
      <c r="Y50" s="163" t="b">
        <f>IF(I50="Service",IF(I50="Service",IF(F50&gt;25,$W$2,0),0))</f>
        <v>0</v>
      </c>
      <c r="Z50" s="163" t="b">
        <f>IF(I50="Service",IF(I50="Service",IF(AND(F50&gt;0,F50&lt;=40),$W$2,0),0))</f>
        <v>0</v>
      </c>
      <c r="AA50" s="163" t="b">
        <f>IF(I50="Service",IF(I50="Service",IF(F50&gt;40,$W$3,0),0))</f>
        <v>0</v>
      </c>
      <c r="AB50" s="175" t="b">
        <f>IF(I50="Service",IF(AND(E50=1,F50=0),0,IF(AND(E50=1,F50&lt;=40),$Z$1,IF(AND(E50=1,F50&gt;40),$Z$2,IF(AND(E50=2,F50&lt;=40),$Z$1,IF(AND(E50=2,F50&gt;40),$Z$2,IF(AND(E50=3,F50&lt;=40),$Z$1,IF(AND(E50=3,F50&gt;40),$Z$2,IF(AND(E50=4,F50&lt;=40),$Z$1,IF(AND(E50=4,F50&gt;40),$Z$2,0))))))))))</f>
        <v>0</v>
      </c>
      <c r="AC50" s="176" t="b">
        <f>IF(I50="Service",IF(AND(E50=1,F50=0),0,IF(AND(E50=1,F50&lt;=40),$X$1,IF(AND(E50=1,F50&gt;40),$Y$1,IF(AND(E50=2,F50&lt;=40),$X$2,IF(AND(E50=2,F50&gt;40),$Y$2,IF(AND(E50=3,F50&lt;=40),$X$3,IF(AND(E50=3,F50&gt;40),$Y$3,IF(AND(E50=4,F50&lt;=40),$X$4,IF(AND(E50=4,F50&gt;40),$Y$4,0))))))))))</f>
        <v>0</v>
      </c>
    </row>
    <row r="51" ht="16.5" customHeight="1">
      <c r="A51" s="80"/>
      <c r="B51" s="69"/>
      <c r="C51" s="69"/>
      <c r="D51" s="70">
        <v>0</v>
      </c>
      <c r="E51" s="70">
        <v>1</v>
      </c>
      <c r="F51" s="71">
        <f>IF(P51=12,V51,0)</f>
        <v>0</v>
      </c>
      <c r="G51" s="72" t="s">
        <v>5</v>
      </c>
      <c r="H51" s="72"/>
      <c r="I51" s="73"/>
      <c r="J51" s="74"/>
      <c r="K51" s="74"/>
      <c r="L51" s="74"/>
      <c r="M51" s="11"/>
      <c r="N51" s="11"/>
      <c r="O51" s="13" t="s">
        <v>2</v>
      </c>
      <c r="P51" s="13">
        <f>IF(A51="",0,COUNTA(B51:E51,G51:N51))</f>
        <v>0</v>
      </c>
      <c r="S51" s="161">
        <f>IF(OR(B51="",C51=""),0,IF(C51&gt;B51,C51-B51,IF(B51&gt;C51,24-(B51-C51))))</f>
        <v>0</v>
      </c>
      <c r="T51" s="162">
        <f>IF(OR(B51="",C51=""),0,(HOUR(S51)*60)+MINUTE(S51)-D51)</f>
        <v>0</v>
      </c>
      <c r="U51" s="161">
        <f>TIME(0,T51,0)</f>
        <v>0</v>
      </c>
      <c r="V51" s="162">
        <f>(HOUR(U51)*10)+IF(AND(MINUTE(U51)&gt;0,MINUTE(U51)&lt;=6),1,IF(AND(MINUTE(U51)&gt;6,MINUTE(U51)&lt;=12),2,IF(AND(MINUTE(U51)&gt;12,MINUTE(U51)&lt;=18),3,IF(AND(MINUTE(U51)&gt;18,MINUTE(U51)&lt;=24),4,IF(AND(MINUTE(U51)&gt;24,MINUTE(U51)&lt;=30),5,IF(AND(MINUTE(U51)&gt;30,MINUTE(U51)&lt;=36),6,IF(AND(MINUTE(U51)&gt;36,MINUTE(U51)&lt;=42),7,IF(AND(MINUTE(U51)&gt;42,MINUTE(U51)&lt;=48),8,IF(AND(MINUTE(U51)&gt;48,MINUTE(U51)&lt;=54),9,IF(AND(MINUTE(U51)&gt;54,MINUTE(U51)&lt;=60),10,0))))))))))</f>
        <v>0</v>
      </c>
      <c r="W51" s="163">
        <f>IF(OR(B51&gt;=$V$1,B51&lt;$V$2),F51*2,0)</f>
        <v>0</v>
      </c>
      <c r="X51" s="163" t="b">
        <f>IF(I51="Service",IF(I51="Service",IF(AND(F51&gt;0,F51&lt;=25),$W$1,0),0))</f>
        <v>0</v>
      </c>
      <c r="Y51" s="163" t="b">
        <f>IF(I51="Service",IF(I51="Service",IF(F51&gt;25,$W$2,0),0))</f>
        <v>0</v>
      </c>
      <c r="Z51" s="163" t="b">
        <f>IF(I51="Service",IF(I51="Service",IF(AND(F51&gt;0,F51&lt;=40),$W$2,0),0))</f>
        <v>0</v>
      </c>
      <c r="AA51" s="163" t="b">
        <f>IF(I51="Service",IF(I51="Service",IF(F51&gt;40,$W$3,0),0))</f>
        <v>0</v>
      </c>
      <c r="AB51" s="175" t="b">
        <f>IF(I51="Service",IF(AND(E51=1,F51=0),0,IF(AND(E51=1,F51&lt;=40),$Z$1,IF(AND(E51=1,F51&gt;40),$Z$2,IF(AND(E51=2,F51&lt;=40),$Z$1,IF(AND(E51=2,F51&gt;40),$Z$2,IF(AND(E51=3,F51&lt;=40),$Z$1,IF(AND(E51=3,F51&gt;40),$Z$2,IF(AND(E51=4,F51&lt;=40),$Z$1,IF(AND(E51=4,F51&gt;40),$Z$2,0))))))))))</f>
        <v>0</v>
      </c>
      <c r="AC51" s="176" t="b">
        <f>IF(I51="Service",IF(AND(E51=1,F51=0),0,IF(AND(E51=1,F51&lt;=40),$X$1,IF(AND(E51=1,F51&gt;40),$Y$1,IF(AND(E51=2,F51&lt;=40),$X$2,IF(AND(E51=2,F51&gt;40),$Y$2,IF(AND(E51=3,F51&lt;=40),$X$3,IF(AND(E51=3,F51&gt;40),$Y$3,IF(AND(E51=4,F51&lt;=40),$X$4,IF(AND(E51=4,F51&gt;40),$Y$4,0))))))))))</f>
        <v>0</v>
      </c>
    </row>
    <row r="52" ht="16.5" customHeight="1">
      <c r="A52" s="80"/>
      <c r="B52" s="69"/>
      <c r="C52" s="69"/>
      <c r="D52" s="70">
        <v>0</v>
      </c>
      <c r="E52" s="70">
        <v>1</v>
      </c>
      <c r="F52" s="71">
        <f>IF(P52=12,V52,0)</f>
        <v>0</v>
      </c>
      <c r="G52" s="72" t="s">
        <v>5</v>
      </c>
      <c r="H52" s="72"/>
      <c r="I52" s="73"/>
      <c r="J52" s="74"/>
      <c r="K52" s="74"/>
      <c r="L52" s="74"/>
      <c r="M52" s="11"/>
      <c r="N52" s="11"/>
      <c r="O52" s="13" t="s">
        <v>2</v>
      </c>
      <c r="P52" s="13">
        <f>IF(A52="",0,COUNTA(B52:E52,G52:N52))</f>
        <v>0</v>
      </c>
      <c r="S52" s="161">
        <f>IF(OR(B52="",C52=""),0,IF(C52&gt;B52,C52-B52,IF(B52&gt;C52,24-(B52-C52))))</f>
        <v>0</v>
      </c>
      <c r="T52" s="162">
        <f>IF(OR(B52="",C52=""),0,(HOUR(S52)*60)+MINUTE(S52)-D52)</f>
        <v>0</v>
      </c>
      <c r="U52" s="161">
        <f>TIME(0,T52,0)</f>
        <v>0</v>
      </c>
      <c r="V52" s="162">
        <f>(HOUR(U52)*10)+IF(AND(MINUTE(U52)&gt;0,MINUTE(U52)&lt;=6),1,IF(AND(MINUTE(U52)&gt;6,MINUTE(U52)&lt;=12),2,IF(AND(MINUTE(U52)&gt;12,MINUTE(U52)&lt;=18),3,IF(AND(MINUTE(U52)&gt;18,MINUTE(U52)&lt;=24),4,IF(AND(MINUTE(U52)&gt;24,MINUTE(U52)&lt;=30),5,IF(AND(MINUTE(U52)&gt;30,MINUTE(U52)&lt;=36),6,IF(AND(MINUTE(U52)&gt;36,MINUTE(U52)&lt;=42),7,IF(AND(MINUTE(U52)&gt;42,MINUTE(U52)&lt;=48),8,IF(AND(MINUTE(U52)&gt;48,MINUTE(U52)&lt;=54),9,IF(AND(MINUTE(U52)&gt;54,MINUTE(U52)&lt;=60),10,0))))))))))</f>
        <v>0</v>
      </c>
      <c r="W52" s="163">
        <f>IF(OR(B52&gt;=$V$1,B52&lt;$V$2),F52*2,0)</f>
        <v>0</v>
      </c>
      <c r="X52" s="163" t="b">
        <f>IF(I52="Service",IF(I52="Service",IF(AND(F52&gt;0,F52&lt;=25),$W$1,0),0))</f>
        <v>0</v>
      </c>
      <c r="Y52" s="163" t="b">
        <f>IF(I52="Service",IF(I52="Service",IF(F52&gt;25,$W$2,0),0))</f>
        <v>0</v>
      </c>
      <c r="Z52" s="163" t="b">
        <f>IF(I52="Service",IF(I52="Service",IF(AND(F52&gt;0,F52&lt;=40),$W$2,0),0))</f>
        <v>0</v>
      </c>
      <c r="AA52" s="163" t="b">
        <f>IF(I52="Service",IF(I52="Service",IF(F52&gt;40,$W$3,0),0))</f>
        <v>0</v>
      </c>
      <c r="AB52" s="175" t="b">
        <f>IF(I52="Service",IF(AND(E52=1,F52=0),0,IF(AND(E52=1,F52&lt;=40),$Z$1,IF(AND(E52=1,F52&gt;40),$Z$2,IF(AND(E52=2,F52&lt;=40),$Z$1,IF(AND(E52=2,F52&gt;40),$Z$2,IF(AND(E52=3,F52&lt;=40),$Z$1,IF(AND(E52=3,F52&gt;40),$Z$2,IF(AND(E52=4,F52&lt;=40),$Z$1,IF(AND(E52=4,F52&gt;40),$Z$2,0))))))))))</f>
        <v>0</v>
      </c>
      <c r="AC52" s="176" t="b">
        <f>IF(I52="Service",IF(AND(E52=1,F52=0),0,IF(AND(E52=1,F52&lt;=40),$X$1,IF(AND(E52=1,F52&gt;40),$Y$1,IF(AND(E52=2,F52&lt;=40),$X$2,IF(AND(E52=2,F52&gt;40),$Y$2,IF(AND(E52=3,F52&lt;=40),$X$3,IF(AND(E52=3,F52&gt;40),$Y$3,IF(AND(E52=4,F52&lt;=40),$X$4,IF(AND(E52=4,F52&gt;40),$Y$4,0))))))))))</f>
        <v>0</v>
      </c>
      <c r="AD52" s="165"/>
      <c r="AE52" s="165"/>
      <c r="AF52" s="165"/>
    </row>
    <row r="53" ht="16.5" customHeight="1">
      <c r="A53" s="80"/>
      <c r="B53" s="69"/>
      <c r="C53" s="69"/>
      <c r="D53" s="70">
        <v>0</v>
      </c>
      <c r="E53" s="70">
        <v>1</v>
      </c>
      <c r="F53" s="71">
        <f>IF(P53=12,V53,0)</f>
        <v>0</v>
      </c>
      <c r="G53" s="72" t="s">
        <v>5</v>
      </c>
      <c r="H53" s="72"/>
      <c r="I53" s="73"/>
      <c r="J53" s="74"/>
      <c r="K53" s="74"/>
      <c r="L53" s="74"/>
      <c r="M53" s="11"/>
      <c r="N53" s="11"/>
      <c r="O53" s="13" t="s">
        <v>2</v>
      </c>
      <c r="P53" s="13">
        <f>IF(A53="",0,COUNTA(B53:E53,G53:N53))</f>
        <v>0</v>
      </c>
      <c r="S53" s="161">
        <f>IF(OR(B53="",C53=""),0,IF(C53&gt;B53,C53-B53,IF(B53&gt;C53,24-(B53-C53))))</f>
        <v>0</v>
      </c>
      <c r="T53" s="162">
        <f>IF(OR(B53="",C53=""),0,(HOUR(S53)*60)+MINUTE(S53)-D53)</f>
        <v>0</v>
      </c>
      <c r="U53" s="161">
        <f>TIME(0,T53,0)</f>
        <v>0</v>
      </c>
      <c r="V53" s="162">
        <f>(HOUR(U53)*10)+IF(AND(MINUTE(U53)&gt;0,MINUTE(U53)&lt;=6),1,IF(AND(MINUTE(U53)&gt;6,MINUTE(U53)&lt;=12),2,IF(AND(MINUTE(U53)&gt;12,MINUTE(U53)&lt;=18),3,IF(AND(MINUTE(U53)&gt;18,MINUTE(U53)&lt;=24),4,IF(AND(MINUTE(U53)&gt;24,MINUTE(U53)&lt;=30),5,IF(AND(MINUTE(U53)&gt;30,MINUTE(U53)&lt;=36),6,IF(AND(MINUTE(U53)&gt;36,MINUTE(U53)&lt;=42),7,IF(AND(MINUTE(U53)&gt;42,MINUTE(U53)&lt;=48),8,IF(AND(MINUTE(U53)&gt;48,MINUTE(U53)&lt;=54),9,IF(AND(MINUTE(U53)&gt;54,MINUTE(U53)&lt;=60),10,0))))))))))</f>
        <v>0</v>
      </c>
      <c r="W53" s="163">
        <f>IF(OR(B53&gt;=$V$1,B53&lt;$V$2),F53*2,0)</f>
        <v>0</v>
      </c>
      <c r="X53" s="163" t="b">
        <f>IF(I53="Service",IF(I53="Service",IF(AND(F53&gt;0,F53&lt;=25),$W$1,0),0))</f>
        <v>0</v>
      </c>
      <c r="Y53" s="163" t="b">
        <f>IF(I53="Service",IF(I53="Service",IF(F53&gt;25,$W$2,0),0))</f>
        <v>0</v>
      </c>
      <c r="Z53" s="163" t="b">
        <f>IF(I53="Service",IF(I53="Service",IF(AND(F53&gt;0,F53&lt;=40),$W$2,0),0))</f>
        <v>0</v>
      </c>
      <c r="AA53" s="163" t="b">
        <f>IF(I53="Service",IF(I53="Service",IF(F53&gt;40,$W$3,0),0))</f>
        <v>0</v>
      </c>
      <c r="AB53" s="175" t="b">
        <f>IF(I53="Service",IF(AND(E53=1,F53=0),0,IF(AND(E53=1,F53&lt;=40),$Z$1,IF(AND(E53=1,F53&gt;40),$Z$2,IF(AND(E53=2,F53&lt;=40),$Z$1,IF(AND(E53=2,F53&gt;40),$Z$2,IF(AND(E53=3,F53&lt;=40),$Z$1,IF(AND(E53=3,F53&gt;40),$Z$2,IF(AND(E53=4,F53&lt;=40),$Z$1,IF(AND(E53=4,F53&gt;40),$Z$2,0))))))))))</f>
        <v>0</v>
      </c>
      <c r="AC53" s="176" t="b">
        <f>IF(I53="Service",IF(AND(E53=1,F53=0),0,IF(AND(E53=1,F53&lt;=40),$X$1,IF(AND(E53=1,F53&gt;40),$Y$1,IF(AND(E53=2,F53&lt;=40),$X$2,IF(AND(E53=2,F53&gt;40),$Y$2,IF(AND(E53=3,F53&lt;=40),$X$3,IF(AND(E53=3,F53&gt;40),$Y$3,IF(AND(E53=4,F53&lt;=40),$X$4,IF(AND(E53=4,F53&gt;40),$Y$4,0))))))))))</f>
        <v>0</v>
      </c>
      <c r="AD53" s="165"/>
      <c r="AE53" s="165"/>
      <c r="AF53" s="165"/>
    </row>
    <row r="54" ht="16.5" customHeight="1">
      <c r="A54" s="80"/>
      <c r="B54" s="69"/>
      <c r="C54" s="69"/>
      <c r="D54" s="70">
        <v>0</v>
      </c>
      <c r="E54" s="70">
        <v>1</v>
      </c>
      <c r="F54" s="71">
        <f>IF(P54=12,V54,0)</f>
        <v>0</v>
      </c>
      <c r="G54" s="72" t="s">
        <v>5</v>
      </c>
      <c r="H54" s="72"/>
      <c r="I54" s="73"/>
      <c r="J54" s="74"/>
      <c r="K54" s="74"/>
      <c r="L54" s="74"/>
      <c r="M54" s="11"/>
      <c r="N54" s="11"/>
      <c r="O54" s="13" t="s">
        <v>2</v>
      </c>
      <c r="P54" s="13">
        <f>IF(A54="",0,COUNTA(B54:E54,G54:N54))</f>
        <v>0</v>
      </c>
      <c r="S54" s="161">
        <f>IF(OR(B54="",C54=""),0,IF(C54&gt;B54,C54-B54,IF(B54&gt;C54,24-(B54-C54))))</f>
        <v>0</v>
      </c>
      <c r="T54" s="162">
        <f>IF(OR(B54="",C54=""),0,(HOUR(S54)*60)+MINUTE(S54)-D54)</f>
        <v>0</v>
      </c>
      <c r="U54" s="161">
        <f>TIME(0,T54,0)</f>
        <v>0</v>
      </c>
      <c r="V54" s="162">
        <f>(HOUR(U54)*10)+IF(AND(MINUTE(U54)&gt;0,MINUTE(U54)&lt;=6),1,IF(AND(MINUTE(U54)&gt;6,MINUTE(U54)&lt;=12),2,IF(AND(MINUTE(U54)&gt;12,MINUTE(U54)&lt;=18),3,IF(AND(MINUTE(U54)&gt;18,MINUTE(U54)&lt;=24),4,IF(AND(MINUTE(U54)&gt;24,MINUTE(U54)&lt;=30),5,IF(AND(MINUTE(U54)&gt;30,MINUTE(U54)&lt;=36),6,IF(AND(MINUTE(U54)&gt;36,MINUTE(U54)&lt;=42),7,IF(AND(MINUTE(U54)&gt;42,MINUTE(U54)&lt;=48),8,IF(AND(MINUTE(U54)&gt;48,MINUTE(U54)&lt;=54),9,IF(AND(MINUTE(U54)&gt;54,MINUTE(U54)&lt;=60),10,0))))))))))</f>
        <v>0</v>
      </c>
      <c r="W54" s="163">
        <f>IF(OR(B54&gt;=$V$1,B54&lt;$V$2),F54*2,0)</f>
        <v>0</v>
      </c>
      <c r="X54" s="163" t="b">
        <f>IF(I54="Service",IF(I54="Service",IF(AND(F54&gt;0,F54&lt;=25),$W$1,0),0))</f>
        <v>0</v>
      </c>
      <c r="Y54" s="163" t="b">
        <f>IF(I54="Service",IF(I54="Service",IF(F54&gt;25,$W$2,0),0))</f>
        <v>0</v>
      </c>
      <c r="Z54" s="163" t="b">
        <f>IF(I54="Service",IF(I54="Service",IF(AND(F54&gt;0,F54&lt;=40),$W$2,0),0))</f>
        <v>0</v>
      </c>
      <c r="AA54" s="163" t="b">
        <f>IF(I54="Service",IF(I54="Service",IF(F54&gt;40,$W$3,0),0))</f>
        <v>0</v>
      </c>
      <c r="AB54" s="175" t="b">
        <f>IF(I54="Service",IF(AND(E54=1,F54=0),0,IF(AND(E54=1,F54&lt;=40),$Z$1,IF(AND(E54=1,F54&gt;40),$Z$2,IF(AND(E54=2,F54&lt;=40),$Z$1,IF(AND(E54=2,F54&gt;40),$Z$2,IF(AND(E54=3,F54&lt;=40),$Z$1,IF(AND(E54=3,F54&gt;40),$Z$2,IF(AND(E54=4,F54&lt;=40),$Z$1,IF(AND(E54=4,F54&gt;40),$Z$2,0))))))))))</f>
        <v>0</v>
      </c>
      <c r="AC54" s="176" t="b">
        <f>IF(I54="Service",IF(AND(E54=1,F54=0),0,IF(AND(E54=1,F54&lt;=40),$X$1,IF(AND(E54=1,F54&gt;40),$Y$1,IF(AND(E54=2,F54&lt;=40),$X$2,IF(AND(E54=2,F54&gt;40),$Y$2,IF(AND(E54=3,F54&lt;=40),$X$3,IF(AND(E54=3,F54&gt;40),$Y$3,IF(AND(E54=4,F54&lt;=40),$X$4,IF(AND(E54=4,F54&gt;40),$Y$4,0))))))))))</f>
        <v>0</v>
      </c>
      <c r="AD54" s="165"/>
      <c r="AE54" s="165"/>
      <c r="AF54" s="165"/>
    </row>
    <row r="55" ht="16.5" customHeight="1">
      <c r="A55" s="80"/>
      <c r="B55" s="69"/>
      <c r="C55" s="69"/>
      <c r="D55" s="70">
        <v>0</v>
      </c>
      <c r="E55" s="70">
        <v>1</v>
      </c>
      <c r="F55" s="71">
        <f>IF(P55=12,V55,0)</f>
        <v>0</v>
      </c>
      <c r="G55" s="72" t="s">
        <v>5</v>
      </c>
      <c r="H55" s="72"/>
      <c r="I55" s="73"/>
      <c r="J55" s="74"/>
      <c r="K55" s="74"/>
      <c r="L55" s="74"/>
      <c r="M55" s="11"/>
      <c r="N55" s="11"/>
      <c r="O55" s="13" t="s">
        <v>2</v>
      </c>
      <c r="P55" s="13">
        <f>IF(A55="",0,COUNTA(B55:E55,G55:N55))</f>
        <v>0</v>
      </c>
      <c r="R55" s="174"/>
      <c r="S55" s="161">
        <f>IF(OR(B55="",C55=""),0,IF(C55&gt;B55,C55-B55,IF(B55&gt;C55,24-(B55-C55))))</f>
        <v>0</v>
      </c>
      <c r="T55" s="162">
        <f>IF(OR(B55="",C55=""),0,(HOUR(S55)*60)+MINUTE(S55)-D55)</f>
        <v>0</v>
      </c>
      <c r="U55" s="161">
        <f>TIME(0,T55,0)</f>
        <v>0</v>
      </c>
      <c r="V55" s="162">
        <f>(HOUR(U55)*10)+IF(AND(MINUTE(U55)&gt;0,MINUTE(U55)&lt;=6),1,IF(AND(MINUTE(U55)&gt;6,MINUTE(U55)&lt;=12),2,IF(AND(MINUTE(U55)&gt;12,MINUTE(U55)&lt;=18),3,IF(AND(MINUTE(U55)&gt;18,MINUTE(U55)&lt;=24),4,IF(AND(MINUTE(U55)&gt;24,MINUTE(U55)&lt;=30),5,IF(AND(MINUTE(U55)&gt;30,MINUTE(U55)&lt;=36),6,IF(AND(MINUTE(U55)&gt;36,MINUTE(U55)&lt;=42),7,IF(AND(MINUTE(U55)&gt;42,MINUTE(U55)&lt;=48),8,IF(AND(MINUTE(U55)&gt;48,MINUTE(U55)&lt;=54),9,IF(AND(MINUTE(U55)&gt;54,MINUTE(U55)&lt;=60),10,0))))))))))</f>
        <v>0</v>
      </c>
      <c r="W55" s="163">
        <f>IF(OR(B55&gt;=$V$1,B55&lt;$V$2),F55*2,0)</f>
        <v>0</v>
      </c>
      <c r="X55" s="163" t="b">
        <f>IF(I55="Service",IF(I55="Service",IF(AND(F55&gt;0,F55&lt;=25),$W$1,0),0))</f>
        <v>0</v>
      </c>
      <c r="Y55" s="163" t="b">
        <f>IF(I55="Service",IF(I55="Service",IF(F55&gt;25,$W$2,0),0))</f>
        <v>0</v>
      </c>
      <c r="Z55" s="163" t="b">
        <f>IF(I55="Service",IF(I55="Service",IF(AND(F55&gt;0,F55&lt;=40),$W$2,0),0))</f>
        <v>0</v>
      </c>
      <c r="AA55" s="163" t="b">
        <f>IF(I55="Service",IF(I55="Service",IF(F55&gt;40,$W$3,0),0))</f>
        <v>0</v>
      </c>
      <c r="AB55" s="175" t="b">
        <f>IF(I55="Service",IF(AND(E55=1,F55=0),0,IF(AND(E55=1,F55&lt;=40),$Z$1,IF(AND(E55=1,F55&gt;40),$Z$2,IF(AND(E55=2,F55&lt;=40),$Z$1,IF(AND(E55=2,F55&gt;40),$Z$2,IF(AND(E55=3,F55&lt;=40),$Z$1,IF(AND(E55=3,F55&gt;40),$Z$2,IF(AND(E55=4,F55&lt;=40),$Z$1,IF(AND(E55=4,F55&gt;40),$Z$2,0))))))))))</f>
        <v>0</v>
      </c>
      <c r="AC55" s="176" t="b">
        <f>IF(I55="Service",IF(AND(E55=1,F55=0),0,IF(AND(E55=1,F55&lt;=40),$X$1,IF(AND(E55=1,F55&gt;40),$Y$1,IF(AND(E55=2,F55&lt;=40),$X$2,IF(AND(E55=2,F55&gt;40),$Y$2,IF(AND(E55=3,F55&lt;=40),$X$3,IF(AND(E55=3,F55&gt;40),$Y$3,IF(AND(E55=4,F55&lt;=40),$X$4,IF(AND(E55=4,F55&gt;40),$Y$4,0))))))))))</f>
        <v>0</v>
      </c>
    </row>
    <row r="56" ht="16.5" customHeight="1">
      <c r="A56" s="80"/>
      <c r="B56" s="69"/>
      <c r="C56" s="69"/>
      <c r="D56" s="70">
        <v>0</v>
      </c>
      <c r="E56" s="70">
        <v>1</v>
      </c>
      <c r="F56" s="71">
        <f>IF(P56=12,V56,0)</f>
        <v>0</v>
      </c>
      <c r="G56" s="72" t="s">
        <v>5</v>
      </c>
      <c r="H56" s="72"/>
      <c r="I56" s="73"/>
      <c r="J56" s="74"/>
      <c r="K56" s="74"/>
      <c r="L56" s="74"/>
      <c r="M56" s="11"/>
      <c r="N56" s="11"/>
      <c r="O56" s="13" t="s">
        <v>2</v>
      </c>
      <c r="P56" s="13">
        <f>IF(A56="",0,COUNTA(B56:E56,G56:N56))</f>
        <v>0</v>
      </c>
      <c r="S56" s="161">
        <f>IF(OR(B56="",C56=""),0,IF(C56&gt;B56,C56-B56,IF(B56&gt;C56,24-(B56-C56))))</f>
        <v>0</v>
      </c>
      <c r="T56" s="162">
        <f>IF(OR(B56="",C56=""),0,(HOUR(S56)*60)+MINUTE(S56)-D56)</f>
        <v>0</v>
      </c>
      <c r="U56" s="161">
        <f>TIME(0,T56,0)</f>
        <v>0</v>
      </c>
      <c r="V56" s="162">
        <f>(HOUR(U56)*10)+IF(AND(MINUTE(U56)&gt;0,MINUTE(U56)&lt;=6),1,IF(AND(MINUTE(U56)&gt;6,MINUTE(U56)&lt;=12),2,IF(AND(MINUTE(U56)&gt;12,MINUTE(U56)&lt;=18),3,IF(AND(MINUTE(U56)&gt;18,MINUTE(U56)&lt;=24),4,IF(AND(MINUTE(U56)&gt;24,MINUTE(U56)&lt;=30),5,IF(AND(MINUTE(U56)&gt;30,MINUTE(U56)&lt;=36),6,IF(AND(MINUTE(U56)&gt;36,MINUTE(U56)&lt;=42),7,IF(AND(MINUTE(U56)&gt;42,MINUTE(U56)&lt;=48),8,IF(AND(MINUTE(U56)&gt;48,MINUTE(U56)&lt;=54),9,IF(AND(MINUTE(U56)&gt;54,MINUTE(U56)&lt;=60),10,0))))))))))</f>
        <v>0</v>
      </c>
      <c r="W56" s="163">
        <f>IF(OR(B56&gt;=$V$1,B56&lt;$V$2),F56*2,0)</f>
        <v>0</v>
      </c>
      <c r="X56" s="163" t="b">
        <f>IF(I56="Service",IF(I56="Service",IF(AND(F56&gt;0,F56&lt;=25),$W$1,0),0))</f>
        <v>0</v>
      </c>
      <c r="Y56" s="163" t="b">
        <f>IF(I56="Service",IF(I56="Service",IF(F56&gt;25,$W$2,0),0))</f>
        <v>0</v>
      </c>
      <c r="Z56" s="163" t="b">
        <f>IF(I56="Service",IF(I56="Service",IF(AND(F56&gt;0,F56&lt;=40),$W$2,0),0))</f>
        <v>0</v>
      </c>
      <c r="AA56" s="163" t="b">
        <f>IF(I56="Service",IF(I56="Service",IF(F56&gt;40,$W$3,0),0))</f>
        <v>0</v>
      </c>
      <c r="AB56" s="175" t="b">
        <f>IF(I56="Service",IF(AND(E56=1,F56=0),0,IF(AND(E56=1,F56&lt;=40),$Z$1,IF(AND(E56=1,F56&gt;40),$Z$2,IF(AND(E56=2,F56&lt;=40),$Z$1,IF(AND(E56=2,F56&gt;40),$Z$2,IF(AND(E56=3,F56&lt;=40),$Z$1,IF(AND(E56=3,F56&gt;40),$Z$2,IF(AND(E56=4,F56&lt;=40),$Z$1,IF(AND(E56=4,F56&gt;40),$Z$2,0))))))))))</f>
        <v>0</v>
      </c>
      <c r="AC56" s="176" t="b">
        <f>IF(I56="Service",IF(AND(E56=1,F56=0),0,IF(AND(E56=1,F56&lt;=40),$X$1,IF(AND(E56=1,F56&gt;40),$Y$1,IF(AND(E56=2,F56&lt;=40),$X$2,IF(AND(E56=2,F56&gt;40),$Y$2,IF(AND(E56=3,F56&lt;=40),$X$3,IF(AND(E56=3,F56&gt;40),$Y$3,IF(AND(E56=4,F56&lt;=40),$X$4,IF(AND(E56=4,F56&gt;40),$Y$4,0))))))))))</f>
        <v>0</v>
      </c>
    </row>
    <row r="57" ht="16.5" customHeight="1">
      <c r="A57" s="80"/>
      <c r="B57" s="69"/>
      <c r="C57" s="69"/>
      <c r="D57" s="70">
        <v>0</v>
      </c>
      <c r="E57" s="70">
        <v>1</v>
      </c>
      <c r="F57" s="71">
        <f>IF(P57=12,V57,0)</f>
        <v>0</v>
      </c>
      <c r="G57" s="72" t="s">
        <v>5</v>
      </c>
      <c r="H57" s="72"/>
      <c r="I57" s="73"/>
      <c r="J57" s="74"/>
      <c r="K57" s="74"/>
      <c r="L57" s="74"/>
      <c r="M57" s="11"/>
      <c r="N57" s="11"/>
      <c r="O57" s="13" t="s">
        <v>2</v>
      </c>
      <c r="P57" s="13">
        <f>IF(A57="",0,COUNTA(B57:E57,G57:N57))</f>
        <v>0</v>
      </c>
      <c r="S57" s="161">
        <f>IF(OR(B57="",C57=""),0,IF(C57&gt;B57,C57-B57,IF(B57&gt;C57,24-(B57-C57))))</f>
        <v>0</v>
      </c>
      <c r="T57" s="162">
        <f>IF(OR(B57="",C57=""),0,(HOUR(S57)*60)+MINUTE(S57)-D57)</f>
        <v>0</v>
      </c>
      <c r="U57" s="161">
        <f>TIME(0,T57,0)</f>
        <v>0</v>
      </c>
      <c r="V57" s="162">
        <f>(HOUR(U57)*10)+IF(AND(MINUTE(U57)&gt;0,MINUTE(U57)&lt;=6),1,IF(AND(MINUTE(U57)&gt;6,MINUTE(U57)&lt;=12),2,IF(AND(MINUTE(U57)&gt;12,MINUTE(U57)&lt;=18),3,IF(AND(MINUTE(U57)&gt;18,MINUTE(U57)&lt;=24),4,IF(AND(MINUTE(U57)&gt;24,MINUTE(U57)&lt;=30),5,IF(AND(MINUTE(U57)&gt;30,MINUTE(U57)&lt;=36),6,IF(AND(MINUTE(U57)&gt;36,MINUTE(U57)&lt;=42),7,IF(AND(MINUTE(U57)&gt;42,MINUTE(U57)&lt;=48),8,IF(AND(MINUTE(U57)&gt;48,MINUTE(U57)&lt;=54),9,IF(AND(MINUTE(U57)&gt;54,MINUTE(U57)&lt;=60),10,0))))))))))</f>
        <v>0</v>
      </c>
      <c r="W57" s="163">
        <f>IF(OR(B57&gt;=$V$1,B57&lt;$V$2),F57*2,0)</f>
        <v>0</v>
      </c>
      <c r="X57" s="163" t="b">
        <f>IF(I57="Service",IF(I57="Service",IF(AND(F57&gt;0,F57&lt;=25),$W$1,0),0))</f>
        <v>0</v>
      </c>
      <c r="Y57" s="163" t="b">
        <f>IF(I57="Service",IF(I57="Service",IF(F57&gt;25,$W$2,0),0))</f>
        <v>0</v>
      </c>
      <c r="Z57" s="163" t="b">
        <f>IF(I57="Service",IF(I57="Service",IF(AND(F57&gt;0,F57&lt;=40),$W$2,0),0))</f>
        <v>0</v>
      </c>
      <c r="AA57" s="163" t="b">
        <f>IF(I57="Service",IF(I57="Service",IF(F57&gt;40,$W$3,0),0))</f>
        <v>0</v>
      </c>
      <c r="AB57" s="175" t="b">
        <f>IF(I57="Service",IF(AND(E57=1,F57=0),0,IF(AND(E57=1,F57&lt;=40),$Z$1,IF(AND(E57=1,F57&gt;40),$Z$2,IF(AND(E57=2,F57&lt;=40),$Z$1,IF(AND(E57=2,F57&gt;40),$Z$2,IF(AND(E57=3,F57&lt;=40),$Z$1,IF(AND(E57=3,F57&gt;40),$Z$2,IF(AND(E57=4,F57&lt;=40),$Z$1,IF(AND(E57=4,F57&gt;40),$Z$2,0))))))))))</f>
        <v>0</v>
      </c>
      <c r="AC57" s="176" t="b">
        <f>IF(I57="Service",IF(AND(E57=1,F57=0),0,IF(AND(E57=1,F57&lt;=40),$X$1,IF(AND(E57=1,F57&gt;40),$Y$1,IF(AND(E57=2,F57&lt;=40),$X$2,IF(AND(E57=2,F57&gt;40),$Y$2,IF(AND(E57=3,F57&lt;=40),$X$3,IF(AND(E57=3,F57&gt;40),$Y$3,IF(AND(E57=4,F57&lt;=40),$X$4,IF(AND(E57=4,F57&gt;40),$Y$4,0))))))))))</f>
        <v>0</v>
      </c>
    </row>
    <row r="58" ht="16.5" customHeight="1">
      <c r="A58" s="80"/>
      <c r="B58" s="69"/>
      <c r="C58" s="69"/>
      <c r="D58" s="70">
        <v>0</v>
      </c>
      <c r="E58" s="70">
        <v>1</v>
      </c>
      <c r="F58" s="71">
        <f>IF(P58=12,V58,0)</f>
        <v>0</v>
      </c>
      <c r="G58" s="72" t="s">
        <v>5</v>
      </c>
      <c r="H58" s="72"/>
      <c r="I58" s="73"/>
      <c r="J58" s="74"/>
      <c r="K58" s="74"/>
      <c r="L58" s="74"/>
      <c r="M58" s="11"/>
      <c r="N58" s="11"/>
      <c r="O58" s="13" t="s">
        <v>2</v>
      </c>
      <c r="P58" s="13">
        <f>IF(A58="",0,COUNTA(B58:E58,G58:N58))</f>
        <v>0</v>
      </c>
      <c r="S58" s="161">
        <f>IF(OR(B58="",C58=""),0,IF(C58&gt;B58,C58-B58,IF(B58&gt;C58,24-(B58-C58))))</f>
        <v>0</v>
      </c>
      <c r="T58" s="162">
        <f>IF(OR(B58="",C58=""),0,(HOUR(S58)*60)+MINUTE(S58)-D58)</f>
        <v>0</v>
      </c>
      <c r="U58" s="161">
        <f>TIME(0,T58,0)</f>
        <v>0</v>
      </c>
      <c r="V58" s="162">
        <f>(HOUR(U58)*10)+IF(AND(MINUTE(U58)&gt;0,MINUTE(U58)&lt;=6),1,IF(AND(MINUTE(U58)&gt;6,MINUTE(U58)&lt;=12),2,IF(AND(MINUTE(U58)&gt;12,MINUTE(U58)&lt;=18),3,IF(AND(MINUTE(U58)&gt;18,MINUTE(U58)&lt;=24),4,IF(AND(MINUTE(U58)&gt;24,MINUTE(U58)&lt;=30),5,IF(AND(MINUTE(U58)&gt;30,MINUTE(U58)&lt;=36),6,IF(AND(MINUTE(U58)&gt;36,MINUTE(U58)&lt;=42),7,IF(AND(MINUTE(U58)&gt;42,MINUTE(U58)&lt;=48),8,IF(AND(MINUTE(U58)&gt;48,MINUTE(U58)&lt;=54),9,IF(AND(MINUTE(U58)&gt;54,MINUTE(U58)&lt;=60),10,0))))))))))</f>
        <v>0</v>
      </c>
      <c r="W58" s="163">
        <f>IF(OR(B58&gt;=$V$1,B58&lt;$V$2),F58*2,0)</f>
        <v>0</v>
      </c>
      <c r="X58" s="163" t="b">
        <f>IF(I58="Service",IF(I58="Service",IF(AND(F58&gt;0,F58&lt;=25),$W$1,0),0))</f>
        <v>0</v>
      </c>
      <c r="Y58" s="163" t="b">
        <f>IF(I58="Service",IF(I58="Service",IF(F58&gt;25,$W$2,0),0))</f>
        <v>0</v>
      </c>
      <c r="Z58" s="163" t="b">
        <f>IF(I58="Service",IF(I58="Service",IF(AND(F58&gt;0,F58&lt;=40),$W$2,0),0))</f>
        <v>0</v>
      </c>
      <c r="AA58" s="163" t="b">
        <f>IF(I58="Service",IF(I58="Service",IF(F58&gt;40,$W$3,0),0))</f>
        <v>0</v>
      </c>
      <c r="AB58" s="175" t="b">
        <f>IF(I58="Service",IF(AND(E58=1,F58=0),0,IF(AND(E58=1,F58&lt;=40),$Z$1,IF(AND(E58=1,F58&gt;40),$Z$2,IF(AND(E58=2,F58&lt;=40),$Z$1,IF(AND(E58=2,F58&gt;40),$Z$2,IF(AND(E58=3,F58&lt;=40),$Z$1,IF(AND(E58=3,F58&gt;40),$Z$2,IF(AND(E58=4,F58&lt;=40),$Z$1,IF(AND(E58=4,F58&gt;40),$Z$2,0))))))))))</f>
        <v>0</v>
      </c>
      <c r="AC58" s="176" t="b">
        <f>IF(I58="Service",IF(AND(E58=1,F58=0),0,IF(AND(E58=1,F58&lt;=40),$X$1,IF(AND(E58=1,F58&gt;40),$Y$1,IF(AND(E58=2,F58&lt;=40),$X$2,IF(AND(E58=2,F58&gt;40),$Y$2,IF(AND(E58=3,F58&lt;=40),$X$3,IF(AND(E58=3,F58&gt;40),$Y$3,IF(AND(E58=4,F58&lt;=40),$X$4,IF(AND(E58=4,F58&gt;40),$Y$4,0))))))))))</f>
        <v>0</v>
      </c>
      <c r="AD58" s="165"/>
      <c r="AE58" s="165"/>
      <c r="AF58" s="165"/>
    </row>
    <row r="59" ht="16.5" customHeight="1">
      <c r="A59" s="80"/>
      <c r="B59" s="69"/>
      <c r="C59" s="69"/>
      <c r="D59" s="70">
        <v>0</v>
      </c>
      <c r="E59" s="70">
        <v>1</v>
      </c>
      <c r="F59" s="71">
        <f>IF(P59=12,V59,0)</f>
        <v>0</v>
      </c>
      <c r="G59" s="72" t="s">
        <v>5</v>
      </c>
      <c r="H59" s="72"/>
      <c r="I59" s="73"/>
      <c r="J59" s="74"/>
      <c r="K59" s="74"/>
      <c r="L59" s="74"/>
      <c r="M59" s="11"/>
      <c r="N59" s="11"/>
      <c r="O59" s="13" t="s">
        <v>2</v>
      </c>
      <c r="P59" s="13">
        <f>IF(A59="",0,COUNTA(B59:E59,G59:N59))</f>
        <v>0</v>
      </c>
      <c r="S59" s="161">
        <f>IF(OR(B59="",C59=""),0,IF(C59&gt;B59,C59-B59,IF(B59&gt;C59,24-(B59-C59))))</f>
        <v>0</v>
      </c>
      <c r="T59" s="162">
        <f>IF(OR(B59="",C59=""),0,(HOUR(S59)*60)+MINUTE(S59)-D59)</f>
        <v>0</v>
      </c>
      <c r="U59" s="161">
        <f>TIME(0,T59,0)</f>
        <v>0</v>
      </c>
      <c r="V59" s="162">
        <f>(HOUR(U59)*10)+IF(AND(MINUTE(U59)&gt;0,MINUTE(U59)&lt;=6),1,IF(AND(MINUTE(U59)&gt;6,MINUTE(U59)&lt;=12),2,IF(AND(MINUTE(U59)&gt;12,MINUTE(U59)&lt;=18),3,IF(AND(MINUTE(U59)&gt;18,MINUTE(U59)&lt;=24),4,IF(AND(MINUTE(U59)&gt;24,MINUTE(U59)&lt;=30),5,IF(AND(MINUTE(U59)&gt;30,MINUTE(U59)&lt;=36),6,IF(AND(MINUTE(U59)&gt;36,MINUTE(U59)&lt;=42),7,IF(AND(MINUTE(U59)&gt;42,MINUTE(U59)&lt;=48),8,IF(AND(MINUTE(U59)&gt;48,MINUTE(U59)&lt;=54),9,IF(AND(MINUTE(U59)&gt;54,MINUTE(U59)&lt;=60),10,0))))))))))</f>
        <v>0</v>
      </c>
      <c r="W59" s="163">
        <f>IF(OR(B59&gt;=$V$1,B59&lt;$V$2),F59*2,0)</f>
        <v>0</v>
      </c>
      <c r="X59" s="163" t="b">
        <f>IF(I59="Service",IF(I59="Service",IF(AND(F59&gt;0,F59&lt;=25),$W$1,0),0))</f>
        <v>0</v>
      </c>
      <c r="Y59" s="163" t="b">
        <f>IF(I59="Service",IF(I59="Service",IF(F59&gt;25,$W$2,0),0))</f>
        <v>0</v>
      </c>
      <c r="Z59" s="163" t="b">
        <f>IF(I59="Service",IF(I59="Service",IF(AND(F59&gt;0,F59&lt;=40),$W$2,0),0))</f>
        <v>0</v>
      </c>
      <c r="AA59" s="163" t="b">
        <f>IF(I59="Service",IF(I59="Service",IF(F59&gt;40,$W$3,0),0))</f>
        <v>0</v>
      </c>
      <c r="AB59" s="175" t="b">
        <f>IF(I59="Service",IF(AND(E59=1,F59=0),0,IF(AND(E59=1,F59&lt;=40),$Z$1,IF(AND(E59=1,F59&gt;40),$Z$2,IF(AND(E59=2,F59&lt;=40),$Z$1,IF(AND(E59=2,F59&gt;40),$Z$2,IF(AND(E59=3,F59&lt;=40),$Z$1,IF(AND(E59=3,F59&gt;40),$Z$2,IF(AND(E59=4,F59&lt;=40),$Z$1,IF(AND(E59=4,F59&gt;40),$Z$2,0))))))))))</f>
        <v>0</v>
      </c>
      <c r="AC59" s="176" t="b">
        <f>IF(I59="Service",IF(AND(E59=1,F59=0),0,IF(AND(E59=1,F59&lt;=40),$X$1,IF(AND(E59=1,F59&gt;40),$Y$1,IF(AND(E59=2,F59&lt;=40),$X$2,IF(AND(E59=2,F59&gt;40),$Y$2,IF(AND(E59=3,F59&lt;=40),$X$3,IF(AND(E59=3,F59&gt;40),$Y$3,IF(AND(E59=4,F59&lt;=40),$X$4,IF(AND(E59=4,F59&gt;40),$Y$4,0))))))))))</f>
        <v>0</v>
      </c>
      <c r="AD59" s="165"/>
      <c r="AE59" s="165"/>
      <c r="AF59" s="165"/>
    </row>
    <row r="60" ht="16.5" customHeight="1">
      <c r="A60" s="80"/>
      <c r="B60" s="69"/>
      <c r="C60" s="69"/>
      <c r="D60" s="70">
        <v>0</v>
      </c>
      <c r="E60" s="70">
        <v>1</v>
      </c>
      <c r="F60" s="71">
        <f>IF(P60=12,V60,0)</f>
        <v>0</v>
      </c>
      <c r="G60" s="72" t="s">
        <v>5</v>
      </c>
      <c r="H60" s="72"/>
      <c r="I60" s="73"/>
      <c r="J60" s="74"/>
      <c r="K60" s="74"/>
      <c r="L60" s="74"/>
      <c r="M60" s="11"/>
      <c r="N60" s="11"/>
      <c r="O60" s="13" t="s">
        <v>2</v>
      </c>
      <c r="P60" s="13">
        <f>IF(A60="",0,COUNTA(B60:E60,G60:N60))</f>
        <v>0</v>
      </c>
      <c r="R60" s="174"/>
      <c r="S60" s="161">
        <f>IF(OR(B60="",C60=""),0,IF(C60&gt;B60,C60-B60,IF(B60&gt;C60,24-(B60-C60))))</f>
        <v>0</v>
      </c>
      <c r="T60" s="162">
        <f>IF(OR(B60="",C60=""),0,(HOUR(S60)*60)+MINUTE(S60)-D60)</f>
        <v>0</v>
      </c>
      <c r="U60" s="161">
        <f>TIME(0,T60,0)</f>
        <v>0</v>
      </c>
      <c r="V60" s="162">
        <f>(HOUR(U60)*10)+IF(AND(MINUTE(U60)&gt;0,MINUTE(U60)&lt;=6),1,IF(AND(MINUTE(U60)&gt;6,MINUTE(U60)&lt;=12),2,IF(AND(MINUTE(U60)&gt;12,MINUTE(U60)&lt;=18),3,IF(AND(MINUTE(U60)&gt;18,MINUTE(U60)&lt;=24),4,IF(AND(MINUTE(U60)&gt;24,MINUTE(U60)&lt;=30),5,IF(AND(MINUTE(U60)&gt;30,MINUTE(U60)&lt;=36),6,IF(AND(MINUTE(U60)&gt;36,MINUTE(U60)&lt;=42),7,IF(AND(MINUTE(U60)&gt;42,MINUTE(U60)&lt;=48),8,IF(AND(MINUTE(U60)&gt;48,MINUTE(U60)&lt;=54),9,IF(AND(MINUTE(U60)&gt;54,MINUTE(U60)&lt;=60),10,0))))))))))</f>
        <v>0</v>
      </c>
      <c r="W60" s="163">
        <f>IF(OR(B60&gt;=$V$1,B60&lt;$V$2),F60*2,0)</f>
        <v>0</v>
      </c>
      <c r="X60" s="163" t="b">
        <f>IF(I60="Service",IF(I60="Service",IF(AND(F60&gt;0,F60&lt;=25),$W$1,0),0))</f>
        <v>0</v>
      </c>
      <c r="Y60" s="163" t="b">
        <f>IF(I60="Service",IF(I60="Service",IF(F60&gt;25,$W$2,0),0))</f>
        <v>0</v>
      </c>
      <c r="Z60" s="163" t="b">
        <f>IF(I60="Service",IF(I60="Service",IF(AND(F60&gt;0,F60&lt;=40),$W$2,0),0))</f>
        <v>0</v>
      </c>
      <c r="AA60" s="163" t="b">
        <f>IF(I60="Service",IF(I60="Service",IF(F60&gt;40,$W$3,0),0))</f>
        <v>0</v>
      </c>
      <c r="AB60" s="175" t="b">
        <f>IF(I60="Service",IF(AND(E60=1,F60=0),0,IF(AND(E60=1,F60&lt;=40),$Z$1,IF(AND(E60=1,F60&gt;40),$Z$2,IF(AND(E60=2,F60&lt;=40),$Z$1,IF(AND(E60=2,F60&gt;40),$Z$2,IF(AND(E60=3,F60&lt;=40),$Z$1,IF(AND(E60=3,F60&gt;40),$Z$2,IF(AND(E60=4,F60&lt;=40),$Z$1,IF(AND(E60=4,F60&gt;40),$Z$2,0))))))))))</f>
        <v>0</v>
      </c>
      <c r="AC60" s="176" t="b">
        <f>IF(I60="Service",IF(AND(E60=1,F60=0),0,IF(AND(E60=1,F60&lt;=40),$X$1,IF(AND(E60=1,F60&gt;40),$Y$1,IF(AND(E60=2,F60&lt;=40),$X$2,IF(AND(E60=2,F60&gt;40),$Y$2,IF(AND(E60=3,F60&lt;=40),$X$3,IF(AND(E60=3,F60&gt;40),$Y$3,IF(AND(E60=4,F60&lt;=40),$X$4,IF(AND(E60=4,F60&gt;40),$Y$4,0))))))))))</f>
        <v>0</v>
      </c>
    </row>
    <row r="61" ht="16.5" customHeight="1">
      <c r="A61" s="80"/>
      <c r="B61" s="69"/>
      <c r="C61" s="69"/>
      <c r="D61" s="70">
        <v>0</v>
      </c>
      <c r="E61" s="70">
        <v>1</v>
      </c>
      <c r="F61" s="71">
        <f>IF(P61=12,V61,0)</f>
        <v>0</v>
      </c>
      <c r="G61" s="72" t="s">
        <v>5</v>
      </c>
      <c r="H61" s="72"/>
      <c r="I61" s="73"/>
      <c r="J61" s="74"/>
      <c r="K61" s="74"/>
      <c r="L61" s="74"/>
      <c r="M61" s="11"/>
      <c r="N61" s="11"/>
      <c r="O61" s="13" t="s">
        <v>2</v>
      </c>
      <c r="P61" s="13">
        <f>IF(A61="",0,COUNTA(B61:E61,G61:N61))</f>
        <v>0</v>
      </c>
      <c r="S61" s="161">
        <f>IF(OR(B61="",C61=""),0,IF(C61&gt;B61,C61-B61,IF(B61&gt;C61,24-(B61-C61))))</f>
        <v>0</v>
      </c>
      <c r="T61" s="162">
        <f>IF(OR(B61="",C61=""),0,(HOUR(S61)*60)+MINUTE(S61)-D61)</f>
        <v>0</v>
      </c>
      <c r="U61" s="161">
        <f>TIME(0,T61,0)</f>
        <v>0</v>
      </c>
      <c r="V61" s="162">
        <f>(HOUR(U61)*10)+IF(AND(MINUTE(U61)&gt;0,MINUTE(U61)&lt;=6),1,IF(AND(MINUTE(U61)&gt;6,MINUTE(U61)&lt;=12),2,IF(AND(MINUTE(U61)&gt;12,MINUTE(U61)&lt;=18),3,IF(AND(MINUTE(U61)&gt;18,MINUTE(U61)&lt;=24),4,IF(AND(MINUTE(U61)&gt;24,MINUTE(U61)&lt;=30),5,IF(AND(MINUTE(U61)&gt;30,MINUTE(U61)&lt;=36),6,IF(AND(MINUTE(U61)&gt;36,MINUTE(U61)&lt;=42),7,IF(AND(MINUTE(U61)&gt;42,MINUTE(U61)&lt;=48),8,IF(AND(MINUTE(U61)&gt;48,MINUTE(U61)&lt;=54),9,IF(AND(MINUTE(U61)&gt;54,MINUTE(U61)&lt;=60),10,0))))))))))</f>
        <v>0</v>
      </c>
      <c r="W61" s="163">
        <f>IF(OR(B61&gt;=$V$1,B61&lt;$V$2),F61*2,0)</f>
        <v>0</v>
      </c>
      <c r="X61" s="163" t="b">
        <f>IF(I61="Service",IF(I61="Service",IF(AND(F61&gt;0,F61&lt;=25),$W$1,0),0))</f>
        <v>0</v>
      </c>
      <c r="Y61" s="163" t="b">
        <f>IF(I61="Service",IF(I61="Service",IF(F61&gt;25,$W$2,0),0))</f>
        <v>0</v>
      </c>
      <c r="Z61" s="163" t="b">
        <f>IF(I61="Service",IF(I61="Service",IF(AND(F61&gt;0,F61&lt;=40),$W$2,0),0))</f>
        <v>0</v>
      </c>
      <c r="AA61" s="163" t="b">
        <f>IF(I61="Service",IF(I61="Service",IF(F61&gt;40,$W$3,0),0))</f>
        <v>0</v>
      </c>
      <c r="AB61" s="175" t="b">
        <f>IF(I61="Service",IF(AND(E61=1,F61=0),0,IF(AND(E61=1,F61&lt;=40),$Z$1,IF(AND(E61=1,F61&gt;40),$Z$2,IF(AND(E61=2,F61&lt;=40),$Z$1,IF(AND(E61=2,F61&gt;40),$Z$2,IF(AND(E61=3,F61&lt;=40),$Z$1,IF(AND(E61=3,F61&gt;40),$Z$2,IF(AND(E61=4,F61&lt;=40),$Z$1,IF(AND(E61=4,F61&gt;40),$Z$2,0))))))))))</f>
        <v>0</v>
      </c>
      <c r="AC61" s="176" t="b">
        <f>IF(I61="Service",IF(AND(E61=1,F61=0),0,IF(AND(E61=1,F61&lt;=40),$X$1,IF(AND(E61=1,F61&gt;40),$Y$1,IF(AND(E61=2,F61&lt;=40),$X$2,IF(AND(E61=2,F61&gt;40),$Y$2,IF(AND(E61=3,F61&lt;=40),$X$3,IF(AND(E61=3,F61&gt;40),$Y$3,IF(AND(E61=4,F61&lt;=40),$X$4,IF(AND(E61=4,F61&gt;40),$Y$4,0))))))))))</f>
        <v>0</v>
      </c>
    </row>
    <row r="62" ht="16.5" customHeight="1">
      <c r="A62" s="80"/>
      <c r="B62" s="69"/>
      <c r="C62" s="69"/>
      <c r="D62" s="70">
        <v>0</v>
      </c>
      <c r="E62" s="70">
        <v>1</v>
      </c>
      <c r="F62" s="71">
        <f>IF(P62=12,V62,0)</f>
        <v>0</v>
      </c>
      <c r="G62" s="72" t="s">
        <v>5</v>
      </c>
      <c r="H62" s="72"/>
      <c r="I62" s="73"/>
      <c r="J62" s="74"/>
      <c r="K62" s="74"/>
      <c r="L62" s="74"/>
      <c r="M62" s="11"/>
      <c r="N62" s="11"/>
      <c r="O62" s="13" t="s">
        <v>2</v>
      </c>
      <c r="P62" s="13">
        <f>IF(A62="",0,COUNTA(B62:E62,G62:N62))</f>
        <v>0</v>
      </c>
      <c r="S62" s="161">
        <f>IF(OR(B62="",C62=""),0,IF(C62&gt;B62,C62-B62,IF(B62&gt;C62,24-(B62-C62))))</f>
        <v>0</v>
      </c>
      <c r="T62" s="162">
        <f>IF(OR(B62="",C62=""),0,(HOUR(S62)*60)+MINUTE(S62)-D62)</f>
        <v>0</v>
      </c>
      <c r="U62" s="161">
        <f>TIME(0,T62,0)</f>
        <v>0</v>
      </c>
      <c r="V62" s="162">
        <f>(HOUR(U62)*10)+IF(AND(MINUTE(U62)&gt;0,MINUTE(U62)&lt;=6),1,IF(AND(MINUTE(U62)&gt;6,MINUTE(U62)&lt;=12),2,IF(AND(MINUTE(U62)&gt;12,MINUTE(U62)&lt;=18),3,IF(AND(MINUTE(U62)&gt;18,MINUTE(U62)&lt;=24),4,IF(AND(MINUTE(U62)&gt;24,MINUTE(U62)&lt;=30),5,IF(AND(MINUTE(U62)&gt;30,MINUTE(U62)&lt;=36),6,IF(AND(MINUTE(U62)&gt;36,MINUTE(U62)&lt;=42),7,IF(AND(MINUTE(U62)&gt;42,MINUTE(U62)&lt;=48),8,IF(AND(MINUTE(U62)&gt;48,MINUTE(U62)&lt;=54),9,IF(AND(MINUTE(U62)&gt;54,MINUTE(U62)&lt;=60),10,0))))))))))</f>
        <v>0</v>
      </c>
      <c r="W62" s="163">
        <f>IF(OR(B62&gt;=$V$1,B62&lt;$V$2),F62*2,0)</f>
        <v>0</v>
      </c>
      <c r="X62" s="163" t="b">
        <f>IF(I62="Service",IF(I62="Service",IF(AND(F62&gt;0,F62&lt;=25),$W$1,0),0))</f>
        <v>0</v>
      </c>
      <c r="Y62" s="163" t="b">
        <f>IF(I62="Service",IF(I62="Service",IF(F62&gt;25,$W$2,0),0))</f>
        <v>0</v>
      </c>
      <c r="Z62" s="163" t="b">
        <f>IF(I62="Service",IF(I62="Service",IF(AND(F62&gt;0,F62&lt;=40),$W$2,0),0))</f>
        <v>0</v>
      </c>
      <c r="AA62" s="163" t="b">
        <f>IF(I62="Service",IF(I62="Service",IF(F62&gt;40,$W$3,0),0))</f>
        <v>0</v>
      </c>
      <c r="AB62" s="175" t="b">
        <f>IF(I62="Service",IF(AND(E62=1,F62=0),0,IF(AND(E62=1,F62&lt;=40),$Z$1,IF(AND(E62=1,F62&gt;40),$Z$2,IF(AND(E62=2,F62&lt;=40),$Z$1,IF(AND(E62=2,F62&gt;40),$Z$2,IF(AND(E62=3,F62&lt;=40),$Z$1,IF(AND(E62=3,F62&gt;40),$Z$2,IF(AND(E62=4,F62&lt;=40),$Z$1,IF(AND(E62=4,F62&gt;40),$Z$2,0))))))))))</f>
        <v>0</v>
      </c>
      <c r="AC62" s="176" t="b">
        <f>IF(I62="Service",IF(AND(E62=1,F62=0),0,IF(AND(E62=1,F62&lt;=40),$X$1,IF(AND(E62=1,F62&gt;40),$Y$1,IF(AND(E62=2,F62&lt;=40),$X$2,IF(AND(E62=2,F62&gt;40),$Y$2,IF(AND(E62=3,F62&lt;=40),$X$3,IF(AND(E62=3,F62&gt;40),$Y$3,IF(AND(E62=4,F62&lt;=40),$X$4,IF(AND(E62=4,F62&gt;40),$Y$4,0))))))))))</f>
        <v>0</v>
      </c>
    </row>
    <row r="63" ht="16.5" customHeight="1">
      <c r="A63" s="80"/>
      <c r="B63" s="69"/>
      <c r="C63" s="69"/>
      <c r="D63" s="70">
        <v>0</v>
      </c>
      <c r="E63" s="70">
        <v>1</v>
      </c>
      <c r="F63" s="71">
        <f>IF(P63=12,V63,0)</f>
        <v>0</v>
      </c>
      <c r="G63" s="72" t="s">
        <v>5</v>
      </c>
      <c r="H63" s="72"/>
      <c r="I63" s="73"/>
      <c r="J63" s="74"/>
      <c r="K63" s="74"/>
      <c r="L63" s="74"/>
      <c r="M63" s="11"/>
      <c r="N63" s="11"/>
      <c r="O63" s="13" t="s">
        <v>2</v>
      </c>
      <c r="P63" s="13">
        <f>IF(A63="",0,COUNTA(B63:E63,G63:N63))</f>
        <v>0</v>
      </c>
      <c r="S63" s="161">
        <f>IF(OR(B63="",C63=""),0,IF(C63&gt;B63,C63-B63,IF(B63&gt;C63,24-(B63-C63))))</f>
        <v>0</v>
      </c>
      <c r="T63" s="162">
        <f>IF(OR(B63="",C63=""),0,(HOUR(S63)*60)+MINUTE(S63)-D63)</f>
        <v>0</v>
      </c>
      <c r="U63" s="161">
        <f>TIME(0,T63,0)</f>
        <v>0</v>
      </c>
      <c r="V63" s="162">
        <f>(HOUR(U63)*10)+IF(AND(MINUTE(U63)&gt;0,MINUTE(U63)&lt;=6),1,IF(AND(MINUTE(U63)&gt;6,MINUTE(U63)&lt;=12),2,IF(AND(MINUTE(U63)&gt;12,MINUTE(U63)&lt;=18),3,IF(AND(MINUTE(U63)&gt;18,MINUTE(U63)&lt;=24),4,IF(AND(MINUTE(U63)&gt;24,MINUTE(U63)&lt;=30),5,IF(AND(MINUTE(U63)&gt;30,MINUTE(U63)&lt;=36),6,IF(AND(MINUTE(U63)&gt;36,MINUTE(U63)&lt;=42),7,IF(AND(MINUTE(U63)&gt;42,MINUTE(U63)&lt;=48),8,IF(AND(MINUTE(U63)&gt;48,MINUTE(U63)&lt;=54),9,IF(AND(MINUTE(U63)&gt;54,MINUTE(U63)&lt;=60),10,0))))))))))</f>
        <v>0</v>
      </c>
      <c r="W63" s="163">
        <f>IF(OR(B63&gt;=$V$1,B63&lt;$V$2),F63*2,0)</f>
        <v>0</v>
      </c>
      <c r="X63" s="163" t="b">
        <f>IF(I63="Service",IF(I63="Service",IF(AND(F63&gt;0,F63&lt;=25),$W$1,0),0))</f>
        <v>0</v>
      </c>
      <c r="Y63" s="163" t="b">
        <f>IF(I63="Service",IF(I63="Service",IF(F63&gt;25,$W$2,0),0))</f>
        <v>0</v>
      </c>
      <c r="Z63" s="163" t="b">
        <f>IF(I63="Service",IF(I63="Service",IF(AND(F63&gt;0,F63&lt;=40),$W$2,0),0))</f>
        <v>0</v>
      </c>
      <c r="AA63" s="163" t="b">
        <f>IF(I63="Service",IF(I63="Service",IF(F63&gt;40,$W$3,0),0))</f>
        <v>0</v>
      </c>
      <c r="AB63" s="175" t="b">
        <f>IF(I63="Service",IF(AND(E63=1,F63=0),0,IF(AND(E63=1,F63&lt;=40),$Z$1,IF(AND(E63=1,F63&gt;40),$Z$2,IF(AND(E63=2,F63&lt;=40),$Z$1,IF(AND(E63=2,F63&gt;40),$Z$2,IF(AND(E63=3,F63&lt;=40),$Z$1,IF(AND(E63=3,F63&gt;40),$Z$2,IF(AND(E63=4,F63&lt;=40),$Z$1,IF(AND(E63=4,F63&gt;40),$Z$2,0))))))))))</f>
        <v>0</v>
      </c>
      <c r="AC63" s="176" t="b">
        <f>IF(I63="Service",IF(AND(E63=1,F63=0),0,IF(AND(E63=1,F63&lt;=40),$X$1,IF(AND(E63=1,F63&gt;40),$Y$1,IF(AND(E63=2,F63&lt;=40),$X$2,IF(AND(E63=2,F63&gt;40),$Y$2,IF(AND(E63=3,F63&lt;=40),$X$3,IF(AND(E63=3,F63&gt;40),$Y$3,IF(AND(E63=4,F63&lt;=40),$X$4,IF(AND(E63=4,F63&gt;40),$Y$4,0))))))))))</f>
        <v>0</v>
      </c>
      <c r="AD63" s="165"/>
      <c r="AE63" s="165"/>
      <c r="AF63" s="165"/>
    </row>
    <row r="64" ht="16.5" customHeight="1">
      <c r="A64" s="80"/>
      <c r="B64" s="69"/>
      <c r="C64" s="69"/>
      <c r="D64" s="70">
        <v>0</v>
      </c>
      <c r="E64" s="70">
        <v>1</v>
      </c>
      <c r="F64" s="71">
        <f>IF(P64=12,V64,0)</f>
        <v>0</v>
      </c>
      <c r="G64" s="72" t="s">
        <v>5</v>
      </c>
      <c r="H64" s="72"/>
      <c r="I64" s="73"/>
      <c r="J64" s="74"/>
      <c r="K64" s="74"/>
      <c r="L64" s="74"/>
      <c r="M64" s="11"/>
      <c r="N64" s="11"/>
      <c r="O64" s="13" t="s">
        <v>2</v>
      </c>
      <c r="P64" s="13">
        <f>IF(A64="",0,COUNTA(B64:E64,G64:N64))</f>
        <v>0</v>
      </c>
      <c r="S64" s="161">
        <f>IF(OR(B64="",C64=""),0,IF(C64&gt;B64,C64-B64,IF(B64&gt;C64,24-(B64-C64))))</f>
        <v>0</v>
      </c>
      <c r="T64" s="162">
        <f>IF(OR(B64="",C64=""),0,(HOUR(S64)*60)+MINUTE(S64)-D64)</f>
        <v>0</v>
      </c>
      <c r="U64" s="161">
        <f>TIME(0,T64,0)</f>
        <v>0</v>
      </c>
      <c r="V64" s="162">
        <f>(HOUR(U64)*10)+IF(AND(MINUTE(U64)&gt;0,MINUTE(U64)&lt;=6),1,IF(AND(MINUTE(U64)&gt;6,MINUTE(U64)&lt;=12),2,IF(AND(MINUTE(U64)&gt;12,MINUTE(U64)&lt;=18),3,IF(AND(MINUTE(U64)&gt;18,MINUTE(U64)&lt;=24),4,IF(AND(MINUTE(U64)&gt;24,MINUTE(U64)&lt;=30),5,IF(AND(MINUTE(U64)&gt;30,MINUTE(U64)&lt;=36),6,IF(AND(MINUTE(U64)&gt;36,MINUTE(U64)&lt;=42),7,IF(AND(MINUTE(U64)&gt;42,MINUTE(U64)&lt;=48),8,IF(AND(MINUTE(U64)&gt;48,MINUTE(U64)&lt;=54),9,IF(AND(MINUTE(U64)&gt;54,MINUTE(U64)&lt;=60),10,0))))))))))</f>
        <v>0</v>
      </c>
      <c r="W64" s="163">
        <f>IF(OR(B64&gt;=$V$1,B64&lt;$V$2),F64*2,0)</f>
        <v>0</v>
      </c>
      <c r="X64" s="163" t="b">
        <f>IF(I64="Service",IF(I64="Service",IF(AND(F64&gt;0,F64&lt;=25),$W$1,0),0))</f>
        <v>0</v>
      </c>
      <c r="Y64" s="163" t="b">
        <f>IF(I64="Service",IF(I64="Service",IF(F64&gt;25,$W$2,0),0))</f>
        <v>0</v>
      </c>
      <c r="Z64" s="163" t="b">
        <f>IF(I64="Service",IF(I64="Service",IF(AND(F64&gt;0,F64&lt;=40),$W$2,0),0))</f>
        <v>0</v>
      </c>
      <c r="AA64" s="163" t="b">
        <f>IF(I64="Service",IF(I64="Service",IF(F64&gt;40,$W$3,0),0))</f>
        <v>0</v>
      </c>
      <c r="AB64" s="175" t="b">
        <f>IF(I64="Service",IF(AND(E64=1,F64=0),0,IF(AND(E64=1,F64&lt;=40),$Z$1,IF(AND(E64=1,F64&gt;40),$Z$2,IF(AND(E64=2,F64&lt;=40),$Z$1,IF(AND(E64=2,F64&gt;40),$Z$2,IF(AND(E64=3,F64&lt;=40),$Z$1,IF(AND(E64=3,F64&gt;40),$Z$2,IF(AND(E64=4,F64&lt;=40),$Z$1,IF(AND(E64=4,F64&gt;40),$Z$2,0))))))))))</f>
        <v>0</v>
      </c>
      <c r="AC64" s="176" t="b">
        <f>IF(I64="Service",IF(AND(E64=1,F64=0),0,IF(AND(E64=1,F64&lt;=40),$X$1,IF(AND(E64=1,F64&gt;40),$Y$1,IF(AND(E64=2,F64&lt;=40),$X$2,IF(AND(E64=2,F64&gt;40),$Y$2,IF(AND(E64=3,F64&lt;=40),$X$3,IF(AND(E64=3,F64&gt;40),$Y$3,IF(AND(E64=4,F64&lt;=40),$X$4,IF(AND(E64=4,F64&gt;40),$Y$4,0))))))))))</f>
        <v>0</v>
      </c>
      <c r="AD64" s="165"/>
      <c r="AE64" s="165"/>
      <c r="AF64" s="165"/>
    </row>
    <row r="65" ht="16.5" customHeight="1">
      <c r="A65" s="80"/>
      <c r="B65" s="69"/>
      <c r="C65" s="69"/>
      <c r="D65" s="70">
        <v>0</v>
      </c>
      <c r="E65" s="70">
        <v>1</v>
      </c>
      <c r="F65" s="71">
        <f>IF(P65=12,V65,0)</f>
        <v>0</v>
      </c>
      <c r="G65" s="72" t="s">
        <v>5</v>
      </c>
      <c r="H65" s="72"/>
      <c r="I65" s="73"/>
      <c r="J65" s="74"/>
      <c r="K65" s="74"/>
      <c r="L65" s="74"/>
      <c r="M65" s="11"/>
      <c r="N65" s="11"/>
      <c r="O65" s="13" t="s">
        <v>2</v>
      </c>
      <c r="P65" s="13">
        <f>IF(A65="",0,COUNTA(B65:E65,G65:N65))</f>
        <v>0</v>
      </c>
      <c r="R65" s="174"/>
      <c r="S65" s="161">
        <f>IF(OR(B65="",C65=""),0,IF(C65&gt;B65,C65-B65,IF(B65&gt;C65,24-(B65-C65))))</f>
        <v>0</v>
      </c>
      <c r="T65" s="162">
        <f>IF(OR(B65="",C65=""),0,(HOUR(S65)*60)+MINUTE(S65)-D65)</f>
        <v>0</v>
      </c>
      <c r="U65" s="161">
        <f>TIME(0,T65,0)</f>
        <v>0</v>
      </c>
      <c r="V65" s="162">
        <f>(HOUR(U65)*10)+IF(AND(MINUTE(U65)&gt;0,MINUTE(U65)&lt;=6),1,IF(AND(MINUTE(U65)&gt;6,MINUTE(U65)&lt;=12),2,IF(AND(MINUTE(U65)&gt;12,MINUTE(U65)&lt;=18),3,IF(AND(MINUTE(U65)&gt;18,MINUTE(U65)&lt;=24),4,IF(AND(MINUTE(U65)&gt;24,MINUTE(U65)&lt;=30),5,IF(AND(MINUTE(U65)&gt;30,MINUTE(U65)&lt;=36),6,IF(AND(MINUTE(U65)&gt;36,MINUTE(U65)&lt;=42),7,IF(AND(MINUTE(U65)&gt;42,MINUTE(U65)&lt;=48),8,IF(AND(MINUTE(U65)&gt;48,MINUTE(U65)&lt;=54),9,IF(AND(MINUTE(U65)&gt;54,MINUTE(U65)&lt;=60),10,0))))))))))</f>
        <v>0</v>
      </c>
      <c r="W65" s="163">
        <f>IF(OR(B65&gt;=$V$1,B65&lt;$V$2),F65*2,0)</f>
        <v>0</v>
      </c>
      <c r="X65" s="163" t="b">
        <f>IF(I65="Service",IF(I65="Service",IF(AND(F65&gt;0,F65&lt;=25),$W$1,0),0))</f>
        <v>0</v>
      </c>
      <c r="Y65" s="163" t="b">
        <f>IF(I65="Service",IF(I65="Service",IF(F65&gt;25,$W$2,0),0))</f>
        <v>0</v>
      </c>
      <c r="Z65" s="163" t="b">
        <f>IF(I65="Service",IF(I65="Service",IF(AND(F65&gt;0,F65&lt;=40),$W$2,0),0))</f>
        <v>0</v>
      </c>
      <c r="AA65" s="163" t="b">
        <f>IF(I65="Service",IF(I65="Service",IF(F65&gt;40,$W$3,0),0))</f>
        <v>0</v>
      </c>
      <c r="AB65" s="175" t="b">
        <f>IF(I65="Service",IF(AND(E65=1,F65=0),0,IF(AND(E65=1,F65&lt;=40),$Z$1,IF(AND(E65=1,F65&gt;40),$Z$2,IF(AND(E65=2,F65&lt;=40),$Z$1,IF(AND(E65=2,F65&gt;40),$Z$2,IF(AND(E65=3,F65&lt;=40),$Z$1,IF(AND(E65=3,F65&gt;40),$Z$2,IF(AND(E65=4,F65&lt;=40),$Z$1,IF(AND(E65=4,F65&gt;40),$Z$2,0))))))))))</f>
        <v>0</v>
      </c>
      <c r="AC65" s="176" t="b">
        <f>IF(I65="Service",IF(AND(E65=1,F65=0),0,IF(AND(E65=1,F65&lt;=40),$X$1,IF(AND(E65=1,F65&gt;40),$Y$1,IF(AND(E65=2,F65&lt;=40),$X$2,IF(AND(E65=2,F65&gt;40),$Y$2,IF(AND(E65=3,F65&lt;=40),$X$3,IF(AND(E65=3,F65&gt;40),$Y$3,IF(AND(E65=4,F65&lt;=40),$X$4,IF(AND(E65=4,F65&gt;40),$Y$4,0))))))))))</f>
        <v>0</v>
      </c>
    </row>
    <row r="66" ht="16.5" customHeight="1">
      <c r="A66" s="80"/>
      <c r="B66" s="69"/>
      <c r="C66" s="69"/>
      <c r="D66" s="70">
        <v>0</v>
      </c>
      <c r="E66" s="70">
        <v>1</v>
      </c>
      <c r="F66" s="71">
        <f>IF(P66=12,V66,0)</f>
        <v>0</v>
      </c>
      <c r="G66" s="72" t="s">
        <v>5</v>
      </c>
      <c r="H66" s="72"/>
      <c r="I66" s="73"/>
      <c r="J66" s="74"/>
      <c r="K66" s="74"/>
      <c r="L66" s="74"/>
      <c r="M66" s="11"/>
      <c r="N66" s="11"/>
      <c r="O66" s="13" t="s">
        <v>2</v>
      </c>
      <c r="P66" s="13">
        <f>IF(A66="",0,COUNTA(B66:E66,G66:N66))</f>
        <v>0</v>
      </c>
      <c r="S66" s="161">
        <f>IF(OR(B66="",C66=""),0,IF(C66&gt;B66,C66-B66,IF(B66&gt;C66,24-(B66-C66))))</f>
        <v>0</v>
      </c>
      <c r="T66" s="162">
        <f>IF(OR(B66="",C66=""),0,(HOUR(S66)*60)+MINUTE(S66)-D66)</f>
        <v>0</v>
      </c>
      <c r="U66" s="161">
        <f>TIME(0,T66,0)</f>
        <v>0</v>
      </c>
      <c r="V66" s="162">
        <f>(HOUR(U66)*10)+IF(AND(MINUTE(U66)&gt;0,MINUTE(U66)&lt;=6),1,IF(AND(MINUTE(U66)&gt;6,MINUTE(U66)&lt;=12),2,IF(AND(MINUTE(U66)&gt;12,MINUTE(U66)&lt;=18),3,IF(AND(MINUTE(U66)&gt;18,MINUTE(U66)&lt;=24),4,IF(AND(MINUTE(U66)&gt;24,MINUTE(U66)&lt;=30),5,IF(AND(MINUTE(U66)&gt;30,MINUTE(U66)&lt;=36),6,IF(AND(MINUTE(U66)&gt;36,MINUTE(U66)&lt;=42),7,IF(AND(MINUTE(U66)&gt;42,MINUTE(U66)&lt;=48),8,IF(AND(MINUTE(U66)&gt;48,MINUTE(U66)&lt;=54),9,IF(AND(MINUTE(U66)&gt;54,MINUTE(U66)&lt;=60),10,0))))))))))</f>
        <v>0</v>
      </c>
      <c r="W66" s="163">
        <f>IF(OR(B66&gt;=$V$1,B66&lt;$V$2),F66*2,0)</f>
        <v>0</v>
      </c>
      <c r="X66" s="163" t="b">
        <f>IF(I66="Service",IF(I66="Service",IF(AND(F66&gt;0,F66&lt;=25),$W$1,0),0))</f>
        <v>0</v>
      </c>
      <c r="Y66" s="163" t="b">
        <f>IF(I66="Service",IF(I66="Service",IF(F66&gt;25,$W$2,0),0))</f>
        <v>0</v>
      </c>
      <c r="Z66" s="163" t="b">
        <f>IF(I66="Service",IF(I66="Service",IF(AND(F66&gt;0,F66&lt;=40),$W$2,0),0))</f>
        <v>0</v>
      </c>
      <c r="AA66" s="163" t="b">
        <f>IF(I66="Service",IF(I66="Service",IF(F66&gt;40,$W$3,0),0))</f>
        <v>0</v>
      </c>
      <c r="AB66" s="175" t="b">
        <f>IF(I66="Service",IF(AND(E66=1,F66=0),0,IF(AND(E66=1,F66&lt;=40),$Z$1,IF(AND(E66=1,F66&gt;40),$Z$2,IF(AND(E66=2,F66&lt;=40),$Z$1,IF(AND(E66=2,F66&gt;40),$Z$2,IF(AND(E66=3,F66&lt;=40),$Z$1,IF(AND(E66=3,F66&gt;40),$Z$2,IF(AND(E66=4,F66&lt;=40),$Z$1,IF(AND(E66=4,F66&gt;40),$Z$2,0))))))))))</f>
        <v>0</v>
      </c>
      <c r="AC66" s="176" t="b">
        <f>IF(I66="Service",IF(AND(E66=1,F66=0),0,IF(AND(E66=1,F66&lt;=40),$X$1,IF(AND(E66=1,F66&gt;40),$Y$1,IF(AND(E66=2,F66&lt;=40),$X$2,IF(AND(E66=2,F66&gt;40),$Y$2,IF(AND(E66=3,F66&lt;=40),$X$3,IF(AND(E66=3,F66&gt;40),$Y$3,IF(AND(E66=4,F66&lt;=40),$X$4,IF(AND(E66=4,F66&gt;40),$Y$4,0))))))))))</f>
        <v>0</v>
      </c>
    </row>
    <row r="67" ht="16.5" customHeight="1">
      <c r="A67" s="80"/>
      <c r="B67" s="69"/>
      <c r="C67" s="69"/>
      <c r="D67" s="70">
        <v>0</v>
      </c>
      <c r="E67" s="70">
        <v>1</v>
      </c>
      <c r="F67" s="71">
        <f>IF(P67=12,V67,0)</f>
        <v>0</v>
      </c>
      <c r="G67" s="72" t="s">
        <v>5</v>
      </c>
      <c r="H67" s="72"/>
      <c r="I67" s="73"/>
      <c r="J67" s="74"/>
      <c r="K67" s="74"/>
      <c r="L67" s="74"/>
      <c r="M67" s="11"/>
      <c r="N67" s="11"/>
      <c r="O67" s="13" t="s">
        <v>2</v>
      </c>
      <c r="P67" s="13">
        <f>IF(A67="",0,COUNTA(B67:E67,G67:N67))</f>
        <v>0</v>
      </c>
      <c r="S67" s="161">
        <f>IF(OR(B67="",C67=""),0,IF(C67&gt;B67,C67-B67,IF(B67&gt;C67,24-(B67-C67))))</f>
        <v>0</v>
      </c>
      <c r="T67" s="162">
        <f>IF(OR(B67="",C67=""),0,(HOUR(S67)*60)+MINUTE(S67)-D67)</f>
        <v>0</v>
      </c>
      <c r="U67" s="161">
        <f>TIME(0,T67,0)</f>
        <v>0</v>
      </c>
      <c r="V67" s="162">
        <f>(HOUR(U67)*10)+IF(AND(MINUTE(U67)&gt;0,MINUTE(U67)&lt;=6),1,IF(AND(MINUTE(U67)&gt;6,MINUTE(U67)&lt;=12),2,IF(AND(MINUTE(U67)&gt;12,MINUTE(U67)&lt;=18),3,IF(AND(MINUTE(U67)&gt;18,MINUTE(U67)&lt;=24),4,IF(AND(MINUTE(U67)&gt;24,MINUTE(U67)&lt;=30),5,IF(AND(MINUTE(U67)&gt;30,MINUTE(U67)&lt;=36),6,IF(AND(MINUTE(U67)&gt;36,MINUTE(U67)&lt;=42),7,IF(AND(MINUTE(U67)&gt;42,MINUTE(U67)&lt;=48),8,IF(AND(MINUTE(U67)&gt;48,MINUTE(U67)&lt;=54),9,IF(AND(MINUTE(U67)&gt;54,MINUTE(U67)&lt;=60),10,0))))))))))</f>
        <v>0</v>
      </c>
      <c r="W67" s="163">
        <f>IF(OR(B67&gt;=$V$1,B67&lt;$V$2),F67*2,0)</f>
        <v>0</v>
      </c>
      <c r="X67" s="163" t="b">
        <f>IF(I67="Service",IF(I67="Service",IF(AND(F67&gt;0,F67&lt;=25),$W$1,0),0))</f>
        <v>0</v>
      </c>
      <c r="Y67" s="163" t="b">
        <f>IF(I67="Service",IF(I67="Service",IF(F67&gt;25,$W$2,0),0))</f>
        <v>0</v>
      </c>
      <c r="Z67" s="163" t="b">
        <f>IF(I67="Service",IF(I67="Service",IF(AND(F67&gt;0,F67&lt;=40),$W$2,0),0))</f>
        <v>0</v>
      </c>
      <c r="AA67" s="163" t="b">
        <f>IF(I67="Service",IF(I67="Service",IF(F67&gt;40,$W$3,0),0))</f>
        <v>0</v>
      </c>
      <c r="AB67" s="175" t="b">
        <f>IF(I67="Service",IF(AND(E67=1,F67=0),0,IF(AND(E67=1,F67&lt;=40),$Z$1,IF(AND(E67=1,F67&gt;40),$Z$2,IF(AND(E67=2,F67&lt;=40),$Z$1,IF(AND(E67=2,F67&gt;40),$Z$2,IF(AND(E67=3,F67&lt;=40),$Z$1,IF(AND(E67=3,F67&gt;40),$Z$2,IF(AND(E67=4,F67&lt;=40),$Z$1,IF(AND(E67=4,F67&gt;40),$Z$2,0))))))))))</f>
        <v>0</v>
      </c>
      <c r="AC67" s="176" t="b">
        <f>IF(I67="Service",IF(AND(E67=1,F67=0),0,IF(AND(E67=1,F67&lt;=40),$X$1,IF(AND(E67=1,F67&gt;40),$Y$1,IF(AND(E67=2,F67&lt;=40),$X$2,IF(AND(E67=2,F67&gt;40),$Y$2,IF(AND(E67=3,F67&lt;=40),$X$3,IF(AND(E67=3,F67&gt;40),$Y$3,IF(AND(E67=4,F67&lt;=40),$X$4,IF(AND(E67=4,F67&gt;40),$Y$4,0))))))))))</f>
        <v>0</v>
      </c>
    </row>
    <row r="68" ht="16.5" customHeight="1">
      <c r="A68" s="80"/>
      <c r="B68" s="69"/>
      <c r="C68" s="69"/>
      <c r="D68" s="70">
        <v>0</v>
      </c>
      <c r="E68" s="70">
        <v>1</v>
      </c>
      <c r="F68" s="71">
        <f>IF(P68=12,V68,0)</f>
        <v>0</v>
      </c>
      <c r="G68" s="72" t="s">
        <v>5</v>
      </c>
      <c r="H68" s="72"/>
      <c r="I68" s="73"/>
      <c r="J68" s="74"/>
      <c r="K68" s="74"/>
      <c r="L68" s="74"/>
      <c r="M68" s="11"/>
      <c r="N68" s="11"/>
      <c r="O68" s="13" t="s">
        <v>2</v>
      </c>
      <c r="P68" s="13">
        <f>IF(A68="",0,COUNTA(B68:E68,G68:N68))</f>
        <v>0</v>
      </c>
      <c r="S68" s="161">
        <f>IF(OR(B68="",C68=""),0,IF(C68&gt;B68,C68-B68,IF(B68&gt;C68,24-(B68-C68))))</f>
        <v>0</v>
      </c>
      <c r="T68" s="162">
        <f>IF(OR(B68="",C68=""),0,(HOUR(S68)*60)+MINUTE(S68)-D68)</f>
        <v>0</v>
      </c>
      <c r="U68" s="161">
        <f>TIME(0,T68,0)</f>
        <v>0</v>
      </c>
      <c r="V68" s="162">
        <f>(HOUR(U68)*10)+IF(AND(MINUTE(U68)&gt;0,MINUTE(U68)&lt;=6),1,IF(AND(MINUTE(U68)&gt;6,MINUTE(U68)&lt;=12),2,IF(AND(MINUTE(U68)&gt;12,MINUTE(U68)&lt;=18),3,IF(AND(MINUTE(U68)&gt;18,MINUTE(U68)&lt;=24),4,IF(AND(MINUTE(U68)&gt;24,MINUTE(U68)&lt;=30),5,IF(AND(MINUTE(U68)&gt;30,MINUTE(U68)&lt;=36),6,IF(AND(MINUTE(U68)&gt;36,MINUTE(U68)&lt;=42),7,IF(AND(MINUTE(U68)&gt;42,MINUTE(U68)&lt;=48),8,IF(AND(MINUTE(U68)&gt;48,MINUTE(U68)&lt;=54),9,IF(AND(MINUTE(U68)&gt;54,MINUTE(U68)&lt;=60),10,0))))))))))</f>
        <v>0</v>
      </c>
      <c r="W68" s="163">
        <f>IF(OR(B68&gt;=$V$1,B68&lt;$V$2),F68*2,0)</f>
        <v>0</v>
      </c>
      <c r="X68" s="163" t="b">
        <f>IF(I68="Service",IF(I68="Service",IF(AND(F68&gt;0,F68&lt;=25),$W$1,0),0))</f>
        <v>0</v>
      </c>
      <c r="Y68" s="163" t="b">
        <f>IF(I68="Service",IF(I68="Service",IF(F68&gt;25,$W$2,0),0))</f>
        <v>0</v>
      </c>
      <c r="Z68" s="163" t="b">
        <f>IF(I68="Service",IF(I68="Service",IF(AND(F68&gt;0,F68&lt;=40),$W$2,0),0))</f>
        <v>0</v>
      </c>
      <c r="AA68" s="163" t="b">
        <f>IF(I68="Service",IF(I68="Service",IF(F68&gt;40,$W$3,0),0))</f>
        <v>0</v>
      </c>
      <c r="AB68" s="175" t="b">
        <f>IF(I68="Service",IF(AND(E68=1,F68=0),0,IF(AND(E68=1,F68&lt;=40),$Z$1,IF(AND(E68=1,F68&gt;40),$Z$2,IF(AND(E68=2,F68&lt;=40),$Z$1,IF(AND(E68=2,F68&gt;40),$Z$2,IF(AND(E68=3,F68&lt;=40),$Z$1,IF(AND(E68=3,F68&gt;40),$Z$2,IF(AND(E68=4,F68&lt;=40),$Z$1,IF(AND(E68=4,F68&gt;40),$Z$2,0))))))))))</f>
        <v>0</v>
      </c>
      <c r="AC68" s="176" t="b">
        <f>IF(I68="Service",IF(AND(E68=1,F68=0),0,IF(AND(E68=1,F68&lt;=40),$X$1,IF(AND(E68=1,F68&gt;40),$Y$1,IF(AND(E68=2,F68&lt;=40),$X$2,IF(AND(E68=2,F68&gt;40),$Y$2,IF(AND(E68=3,F68&lt;=40),$X$3,IF(AND(E68=3,F68&gt;40),$Y$3,IF(AND(E68=4,F68&lt;=40),$X$4,IF(AND(E68=4,F68&gt;40),$Y$4,0))))))))))</f>
        <v>0</v>
      </c>
      <c r="AD68" s="165"/>
      <c r="AE68" s="165"/>
      <c r="AF68" s="165"/>
    </row>
    <row r="69" ht="44.25" customHeight="1">
      <c r="A69" s="82" t="s">
        <v>85</v>
      </c>
      <c r="B69" s="82"/>
      <c r="C69" s="82"/>
      <c r="D69" s="82"/>
      <c r="E69" s="82"/>
      <c r="F69" s="83">
        <f>IF(A8="On-The-Job Supports",SUM(F19:F68),0)</f>
        <v>136</v>
      </c>
      <c r="G69" s="84" t="s">
        <v>86</v>
      </c>
      <c r="H69" s="85" t="s">
        <v>87</v>
      </c>
      <c r="I69" s="85"/>
      <c r="J69" s="85"/>
      <c r="K69" s="86">
        <f>IF(M75="Yes",V70,0)</f>
        <v>0</v>
      </c>
      <c r="L69" s="87" t="s">
        <v>2</v>
      </c>
      <c r="M69" s="88"/>
      <c r="N69" s="185"/>
      <c r="Q69" s="90"/>
      <c r="R69" s="179"/>
      <c r="S69" s="180"/>
      <c r="T69" s="167"/>
      <c r="U69" s="181" t="s">
        <v>88</v>
      </c>
      <c r="V69" s="182">
        <f>SUM(F19:F68)</f>
        <v>136</v>
      </c>
      <c r="W69" s="165">
        <f>IF(A8=R5,SUM(W19:W68),0)</f>
        <v>40</v>
      </c>
      <c r="X69" s="165">
        <f>SUMIF($P$19:$P$68,12,X19:X68)</f>
        <v>295</v>
      </c>
      <c r="Y69" s="165">
        <f>SUMIF($P$19:$P$68,12,Y19:Y68)</f>
        <v>0</v>
      </c>
      <c r="Z69" s="165">
        <f>SUMIF($P$19:$P$68,12,Z19:Z68)</f>
        <v>470</v>
      </c>
      <c r="AA69" s="165">
        <f>SUMIF($P$19:$P$68,12,AA19:AA68)</f>
        <v>0</v>
      </c>
      <c r="AB69" s="165">
        <f>SUMIF($P$19:$P$68,12,AB19:AB68)</f>
        <v>1280</v>
      </c>
      <c r="AC69" s="165">
        <f>SUMIF($P$19:$P$68,12,AC19:AC68)</f>
        <v>1225</v>
      </c>
      <c r="AD69" s="165"/>
      <c r="AE69" s="165"/>
      <c r="AF69" s="165"/>
    </row>
    <row r="70" ht="15.75" customHeight="1">
      <c r="A70" s="95" t="s">
        <v>89</v>
      </c>
      <c r="B70" s="96"/>
      <c r="C70" s="96"/>
      <c r="D70" s="96"/>
      <c r="E70" s="96"/>
      <c r="F70" s="96"/>
      <c r="G70" s="97"/>
      <c r="H70" s="96"/>
      <c r="I70" s="96"/>
      <c r="J70" s="96"/>
      <c r="K70" s="96"/>
      <c r="L70" s="97"/>
      <c r="M70" s="98"/>
      <c r="U70" s="161" t="s">
        <v>90</v>
      </c>
      <c r="V70" s="183">
        <f>IF(OR(A8=R2,A8=R3,A8=R6),SUMIF(I19:I68,"Service",F19:F68),0)</f>
        <v>0</v>
      </c>
      <c r="X70" s="165"/>
      <c r="Y70" s="165">
        <f>SUM(X69:Y69)</f>
        <v>295</v>
      </c>
      <c r="Z70" s="165"/>
      <c r="AA70" s="165">
        <f>SUM(Z69:AA69)</f>
        <v>470</v>
      </c>
      <c r="AB70" s="165"/>
      <c r="AC70" s="165"/>
      <c r="AD70" s="165"/>
      <c r="AE70" s="165"/>
      <c r="AF70" s="165"/>
      <c r="AG70" s="19"/>
      <c r="AH70" s="19"/>
    </row>
    <row r="71">
      <c r="A71" s="99" t="s">
        <v>91</v>
      </c>
      <c r="B71" s="99"/>
      <c r="C71" s="99"/>
      <c r="D71" s="99"/>
      <c r="E71" s="99"/>
      <c r="F71" s="99"/>
      <c r="G71" s="99"/>
      <c r="H71" s="99"/>
      <c r="I71" s="99"/>
      <c r="J71" s="99"/>
      <c r="K71" s="99"/>
      <c r="L71" s="99"/>
      <c r="M71" s="11" t="s">
        <v>174</v>
      </c>
      <c r="N71" s="100" t="s">
        <v>2</v>
      </c>
      <c r="X71" s="165"/>
      <c r="Y71" s="165"/>
      <c r="Z71" s="165"/>
      <c r="AA71" s="165"/>
      <c r="AB71" s="165"/>
      <c r="AC71" s="165"/>
      <c r="AD71" s="165"/>
      <c r="AE71" s="165"/>
      <c r="AF71" s="165"/>
      <c r="AG71" s="19"/>
      <c r="AH71" s="19"/>
      <c r="AK71" s="206"/>
      <c r="AV71" s="101"/>
      <c r="AW71" s="101"/>
      <c r="AX71" s="101"/>
      <c r="AY71" s="101"/>
      <c r="AZ71" s="101"/>
      <c r="BA71" s="101"/>
    </row>
    <row r="72" ht="26.25" customHeight="1">
      <c r="A72" s="9" t="s">
        <v>92</v>
      </c>
      <c r="B72" s="9"/>
      <c r="C72" s="9"/>
      <c r="D72" s="9"/>
      <c r="E72" s="9"/>
      <c r="F72" s="9"/>
      <c r="G72" s="9"/>
      <c r="H72" s="9"/>
      <c r="I72" s="9"/>
      <c r="J72" s="9"/>
      <c r="K72" s="9"/>
      <c r="L72" s="9"/>
      <c r="M72" s="11" t="s">
        <v>175</v>
      </c>
      <c r="N72" s="100" t="s">
        <v>2</v>
      </c>
      <c r="U72" s="161" t="s">
        <v>93</v>
      </c>
      <c r="X72" s="165"/>
      <c r="Y72" s="165"/>
      <c r="Z72" s="165"/>
      <c r="AA72" s="165"/>
      <c r="AB72" s="165"/>
      <c r="AC72" s="165"/>
      <c r="AD72" s="165"/>
      <c r="AE72" s="165"/>
      <c r="AF72" s="165"/>
      <c r="AG72" s="19"/>
      <c r="AH72" s="19"/>
      <c r="AK72" s="206"/>
      <c r="BB72" s="101"/>
      <c r="BC72" s="101"/>
      <c r="BD72" s="101"/>
      <c r="BE72" s="101"/>
      <c r="BF72" s="101"/>
      <c r="BG72" s="101"/>
      <c r="BH72" s="101"/>
      <c r="BI72" s="103"/>
      <c r="BJ72" s="103"/>
      <c r="BK72" s="103"/>
      <c r="BL72" s="103"/>
    </row>
    <row r="73">
      <c r="A73" s="9" t="s">
        <v>94</v>
      </c>
      <c r="B73" s="9"/>
      <c r="C73" s="9"/>
      <c r="D73" s="9"/>
      <c r="E73" s="9"/>
      <c r="F73" s="9"/>
      <c r="G73" s="9"/>
      <c r="H73" s="9"/>
      <c r="I73" s="9"/>
      <c r="J73" s="9"/>
      <c r="K73" s="9"/>
      <c r="L73" s="9"/>
      <c r="M73" s="11"/>
      <c r="N73" s="100" t="s">
        <v>2</v>
      </c>
      <c r="X73" s="165"/>
      <c r="Y73" s="165"/>
      <c r="Z73" s="165"/>
      <c r="AA73" s="165"/>
      <c r="AB73" s="165"/>
      <c r="AC73" s="165"/>
      <c r="AD73" s="165"/>
      <c r="AE73" s="165"/>
      <c r="AF73" s="165"/>
      <c r="AG73" s="19"/>
      <c r="AH73" s="19"/>
      <c r="AK73" s="206"/>
      <c r="BB73" s="101"/>
      <c r="BC73" s="101"/>
      <c r="BD73" s="101"/>
      <c r="BE73" s="101"/>
      <c r="BF73" s="101"/>
      <c r="BG73" s="101"/>
      <c r="BH73" s="101"/>
      <c r="BI73" s="103"/>
      <c r="BJ73" s="103"/>
      <c r="BK73" s="103"/>
      <c r="BL73" s="103"/>
    </row>
    <row r="74" s="101" customFormat="1">
      <c r="A74" s="104" t="s">
        <v>89</v>
      </c>
      <c r="B74" s="51"/>
      <c r="C74" s="51"/>
      <c r="D74" s="51"/>
      <c r="E74" s="51"/>
      <c r="F74" s="51"/>
      <c r="G74" s="51"/>
      <c r="H74" s="51"/>
      <c r="I74" s="51"/>
      <c r="J74" s="51"/>
      <c r="K74" s="51"/>
      <c r="L74" s="51"/>
      <c r="M74" s="51"/>
      <c r="N74" s="105"/>
      <c r="O74" s="13"/>
      <c r="P74" s="13"/>
      <c r="Q74" s="15"/>
      <c r="R74" s="158"/>
      <c r="S74" s="161"/>
      <c r="T74" s="158"/>
      <c r="U74" s="161"/>
      <c r="V74" s="162"/>
      <c r="W74" s="167"/>
      <c r="X74" s="165"/>
      <c r="Y74" s="165"/>
      <c r="Z74" s="165"/>
      <c r="AA74" s="165"/>
      <c r="AB74" s="165"/>
      <c r="AC74" s="165"/>
      <c r="AD74" s="165"/>
      <c r="AE74" s="165"/>
      <c r="AF74" s="165"/>
      <c r="AG74" s="19"/>
      <c r="AH74" s="165"/>
      <c r="AI74" s="167"/>
      <c r="AJ74" s="167"/>
      <c r="AK74" s="235"/>
      <c r="AV74" s="1"/>
      <c r="AW74" s="1"/>
      <c r="AX74" s="1"/>
      <c r="AY74" s="1"/>
      <c r="AZ74" s="1"/>
      <c r="BA74" s="1"/>
      <c r="BB74" s="1"/>
      <c r="BC74" s="1"/>
      <c r="BD74" s="1"/>
      <c r="BE74" s="1"/>
      <c r="BF74" s="1"/>
      <c r="BG74" s="1"/>
      <c r="BH74" s="1"/>
      <c r="BI74" s="1"/>
      <c r="BJ74" s="1"/>
      <c r="BK74" s="1"/>
      <c r="BL74" s="1"/>
    </row>
    <row r="75" s="106" customFormat="1" ht="44.1" customHeight="1">
      <c r="A75" s="56" t="s">
        <v>177</v>
      </c>
      <c r="B75" s="33"/>
      <c r="C75" s="33"/>
      <c r="D75" s="33"/>
      <c r="E75" s="33"/>
      <c r="F75" s="33"/>
      <c r="G75" s="33"/>
      <c r="H75" s="33"/>
      <c r="I75" s="33"/>
      <c r="J75" s="33"/>
      <c r="K75" s="33"/>
      <c r="L75" s="33"/>
      <c r="M75" s="107" t="s">
        <v>30</v>
      </c>
      <c r="N75" s="108" t="s">
        <v>2</v>
      </c>
      <c r="O75" s="13"/>
      <c r="P75" s="13"/>
      <c r="Q75" s="15"/>
      <c r="R75" s="158"/>
      <c r="S75" s="161"/>
      <c r="T75" s="158"/>
      <c r="U75" s="161"/>
      <c r="V75" s="162"/>
      <c r="W75" s="167"/>
      <c r="X75" s="165"/>
      <c r="Y75" s="165"/>
      <c r="Z75" s="165"/>
      <c r="AA75" s="165"/>
      <c r="AB75" s="165"/>
      <c r="AC75" s="165"/>
      <c r="AD75" s="165"/>
      <c r="AE75" s="165"/>
      <c r="AF75" s="165"/>
      <c r="AG75" s="19"/>
      <c r="AH75" s="19"/>
      <c r="AI75" s="14"/>
      <c r="AJ75" s="14"/>
      <c r="AK75" s="8"/>
      <c r="AL75" s="1"/>
      <c r="AM75" s="1"/>
      <c r="AN75" s="1"/>
      <c r="AO75" s="1"/>
      <c r="AP75" s="1"/>
      <c r="AQ75" s="1"/>
      <c r="AR75" s="1"/>
      <c r="AS75" s="1"/>
      <c r="AT75" s="1"/>
      <c r="AU75" s="1"/>
      <c r="AV75" s="110"/>
      <c r="AW75" s="111"/>
      <c r="AX75" s="111"/>
      <c r="AY75" s="111"/>
      <c r="AZ75" s="111"/>
      <c r="BA75" s="111"/>
      <c r="BI75" s="114"/>
      <c r="BJ75" s="114"/>
      <c r="BK75" s="114"/>
      <c r="BL75" s="114"/>
    </row>
    <row r="76" ht="15.75" customHeight="1">
      <c r="A76" s="115" t="s">
        <v>89</v>
      </c>
      <c r="B76" s="116"/>
      <c r="C76" s="116"/>
      <c r="D76" s="116"/>
      <c r="E76" s="116"/>
      <c r="F76" s="116"/>
      <c r="G76" s="116"/>
      <c r="H76" s="116"/>
      <c r="I76" s="116"/>
      <c r="J76" s="116"/>
      <c r="K76" s="116"/>
      <c r="L76" s="116"/>
      <c r="M76" s="117"/>
      <c r="N76" s="118"/>
      <c r="X76" s="165"/>
      <c r="Y76" s="165"/>
      <c r="Z76" s="165"/>
      <c r="AA76" s="165"/>
      <c r="AB76" s="165"/>
      <c r="AC76" s="165"/>
      <c r="AD76" s="165"/>
      <c r="AE76" s="165"/>
      <c r="AF76" s="165"/>
      <c r="AG76" s="19"/>
      <c r="AH76" s="19"/>
      <c r="AK76" s="206"/>
      <c r="AV76" s="110"/>
      <c r="AW76" s="110"/>
      <c r="AX76" s="110"/>
      <c r="AY76" s="110"/>
      <c r="AZ76" s="110"/>
      <c r="BA76" s="110"/>
      <c r="BI76" s="54"/>
      <c r="BJ76" s="54"/>
      <c r="BK76" s="54"/>
      <c r="BL76" s="54"/>
    </row>
    <row r="77" ht="30.75" customHeight="1">
      <c r="A77" s="122" t="s">
        <v>178</v>
      </c>
      <c r="B77" s="123"/>
      <c r="C77" s="123"/>
      <c r="D77" s="123"/>
      <c r="E77" s="123"/>
      <c r="F77" s="123"/>
      <c r="G77" s="123"/>
      <c r="H77" s="123"/>
      <c r="I77" s="123"/>
      <c r="J77" s="123"/>
      <c r="K77" s="123"/>
      <c r="L77" s="123"/>
      <c r="M77" s="124"/>
      <c r="N77" s="100"/>
      <c r="X77" s="165"/>
      <c r="Y77" s="165"/>
      <c r="Z77" s="165"/>
      <c r="AA77" s="165"/>
      <c r="AB77" s="165"/>
      <c r="AC77" s="165"/>
      <c r="AD77" s="165"/>
      <c r="AE77" s="165"/>
      <c r="AF77" s="165"/>
      <c r="AG77" s="19"/>
      <c r="AH77" s="19"/>
      <c r="AK77" s="206"/>
      <c r="AV77" s="110"/>
      <c r="AW77" s="110"/>
      <c r="AX77" s="110"/>
      <c r="AY77" s="110"/>
      <c r="AZ77" s="110"/>
      <c r="BA77" s="110"/>
      <c r="BI77" s="54"/>
      <c r="BJ77" s="54"/>
      <c r="BK77" s="54"/>
      <c r="BL77" s="54"/>
    </row>
    <row r="78" s="1" customFormat="1">
      <c r="A78" s="125" t="s">
        <v>89</v>
      </c>
      <c r="B78" s="51"/>
      <c r="C78" s="51"/>
      <c r="D78" s="51"/>
      <c r="E78" s="51"/>
      <c r="F78" s="51"/>
      <c r="G78" s="51"/>
      <c r="H78" s="51"/>
      <c r="I78" s="51"/>
      <c r="J78" s="51"/>
      <c r="K78" s="51"/>
      <c r="L78" s="51"/>
      <c r="M78" s="51"/>
      <c r="N78" s="118"/>
      <c r="O78" s="13"/>
      <c r="P78" s="13"/>
      <c r="Q78" s="15"/>
      <c r="R78" s="158"/>
      <c r="S78" s="161"/>
      <c r="T78" s="158"/>
      <c r="U78" s="161"/>
      <c r="V78" s="162"/>
      <c r="W78" s="167"/>
      <c r="X78" s="167"/>
      <c r="Y78" s="167"/>
      <c r="Z78" s="167"/>
      <c r="AA78" s="167"/>
      <c r="AB78" s="167"/>
      <c r="AC78" s="167"/>
      <c r="AD78" s="167"/>
      <c r="AE78" s="167"/>
      <c r="AF78" s="167"/>
      <c r="AG78" s="14"/>
      <c r="AH78" s="14"/>
      <c r="AI78" s="14"/>
      <c r="AJ78" s="14"/>
      <c r="AK78" s="8"/>
      <c r="AV78" s="110"/>
      <c r="AW78" s="110"/>
      <c r="AX78" s="110"/>
      <c r="AY78" s="110"/>
      <c r="AZ78" s="110"/>
      <c r="BA78" s="110"/>
      <c r="BB78" s="110"/>
      <c r="BC78" s="110"/>
      <c r="BD78" s="110"/>
      <c r="BE78" s="110"/>
      <c r="BF78" s="110"/>
      <c r="BG78" s="110"/>
      <c r="BH78" s="110"/>
      <c r="BI78" s="110"/>
      <c r="BJ78" s="110"/>
      <c r="BK78" s="110"/>
      <c r="BL78" s="110"/>
    </row>
    <row r="79" s="126" customFormat="1" ht="102.75" customHeight="1">
      <c r="A79" s="127" t="s">
        <v>179</v>
      </c>
      <c r="B79" s="128"/>
      <c r="C79" s="128"/>
      <c r="D79" s="128"/>
      <c r="E79" s="128"/>
      <c r="F79" s="128"/>
      <c r="G79" s="128"/>
      <c r="H79" s="128"/>
      <c r="I79" s="128"/>
      <c r="J79" s="128"/>
      <c r="K79" s="128"/>
      <c r="L79" s="128"/>
      <c r="M79" s="129" t="s">
        <v>180</v>
      </c>
      <c r="N79" s="130" t="s">
        <v>2</v>
      </c>
      <c r="O79" s="15"/>
      <c r="P79" s="15"/>
      <c r="Q79" s="15"/>
      <c r="R79" s="189"/>
      <c r="S79" s="190"/>
      <c r="T79" s="189"/>
      <c r="U79" s="191"/>
      <c r="V79" s="192"/>
      <c r="W79" s="192"/>
      <c r="X79" s="192"/>
      <c r="Y79" s="192"/>
      <c r="Z79" s="192"/>
      <c r="AA79" s="192"/>
      <c r="AB79" s="192"/>
      <c r="AC79" s="192"/>
      <c r="AD79" s="192"/>
      <c r="AE79" s="192"/>
      <c r="AF79" s="192"/>
      <c r="AG79" s="109"/>
      <c r="AH79" s="109"/>
      <c r="AI79" s="109"/>
      <c r="AJ79" s="109"/>
      <c r="AK79" s="120"/>
      <c r="AL79" s="110"/>
      <c r="AM79" s="110"/>
      <c r="AN79" s="110"/>
      <c r="AO79" s="110"/>
      <c r="AP79" s="110"/>
      <c r="AQ79" s="110"/>
      <c r="AR79" s="110"/>
      <c r="AS79" s="110"/>
      <c r="AT79" s="110"/>
      <c r="AU79" s="110"/>
      <c r="AV79" s="1"/>
      <c r="AW79" s="88"/>
      <c r="AX79" s="88"/>
      <c r="AY79" s="88"/>
      <c r="AZ79" s="88"/>
      <c r="BA79" s="88"/>
    </row>
    <row r="80" s="110" customFormat="1" ht="128.25" customHeight="1">
      <c r="A80" s="135" t="s">
        <v>99</v>
      </c>
      <c r="B80" s="136"/>
      <c r="C80" s="136"/>
      <c r="D80" s="136"/>
      <c r="E80" s="136"/>
      <c r="F80" s="136"/>
      <c r="G80" s="136"/>
      <c r="H80" s="136"/>
      <c r="I80" s="136"/>
      <c r="J80" s="136"/>
      <c r="K80" s="136"/>
      <c r="L80" s="136"/>
      <c r="M80" s="137" t="s">
        <v>181</v>
      </c>
      <c r="N80" s="138" t="s">
        <v>2</v>
      </c>
      <c r="O80" s="15"/>
      <c r="P80" s="15"/>
      <c r="Q80" s="15"/>
      <c r="R80" s="189"/>
      <c r="S80" s="190"/>
      <c r="T80" s="189"/>
      <c r="U80" s="191"/>
      <c r="V80" s="192"/>
      <c r="W80" s="192"/>
      <c r="X80" s="192"/>
      <c r="Y80" s="192"/>
      <c r="Z80" s="192"/>
      <c r="AA80" s="192"/>
      <c r="AB80" s="192"/>
      <c r="AC80" s="192"/>
      <c r="AD80" s="192"/>
      <c r="AE80" s="192"/>
      <c r="AF80" s="192"/>
      <c r="AG80" s="109"/>
      <c r="AH80" s="109"/>
      <c r="AI80" s="109"/>
      <c r="AJ80" s="109"/>
      <c r="AK80" s="120"/>
      <c r="AV80" s="1"/>
      <c r="AW80" s="1"/>
      <c r="AX80" s="1"/>
      <c r="AY80" s="1"/>
      <c r="AZ80" s="1"/>
      <c r="BA80" s="1"/>
      <c r="BB80" s="1"/>
      <c r="BC80" s="1"/>
      <c r="BD80" s="1"/>
      <c r="BE80" s="1"/>
      <c r="BF80" s="1"/>
      <c r="BG80" s="1"/>
      <c r="BH80" s="1"/>
      <c r="BI80" s="1"/>
      <c r="BJ80" s="1"/>
      <c r="BK80" s="1"/>
      <c r="BL80" s="1"/>
    </row>
    <row r="81">
      <c r="A81" s="88"/>
      <c r="B81" s="88"/>
      <c r="C81" s="88"/>
      <c r="D81" s="88"/>
      <c r="E81" s="88"/>
      <c r="F81" s="88"/>
      <c r="G81" s="88"/>
      <c r="H81" s="88"/>
      <c r="I81" s="88"/>
      <c r="J81" s="88"/>
      <c r="K81" s="139"/>
      <c r="L81" s="88"/>
      <c r="M81" s="88"/>
    </row>
    <row r="82">
      <c r="K82" s="140"/>
    </row>
    <row r="83">
      <c r="K83" s="140"/>
    </row>
  </sheetData>
  <sheetProtection algorithmName="SHA-512" hashValue="g3tsrHVsXxfUPbbLcBnressykQ4+bw0Y5/dbY7GyjY/uqZPrkO3nW9BPG8snXLcq3a2ywC0i6VmZq4ZMcUCtdA==" saltValue="hlOkZwvaL6Fp05eygFD7CA==" spinCount="100000" sheet="1" objects="1" scenarios="1" formatCells="0" formatColumns="0" formatRows="0"/>
  <protectedRanges>
    <protectedRange sqref="M75" name="VTS"/>
    <protectedRange sqref="M71:M73" name="Summary"/>
    <protectedRange sqref="A19:E68 G19:N68" name="Report"/>
    <protectedRange sqref="M15:M17" name="Initial"/>
    <protectedRange sqref="M1:M7 A8 L11:L12" name="Invoice"/>
  </protectedRanges>
  <mergeCells count="30">
    <mergeCell ref="A12:K12"/>
    <mergeCell ref="A1:L1"/>
    <mergeCell ref="A2:L2"/>
    <mergeCell ref="A3:L3"/>
    <mergeCell ref="A4:L4"/>
    <mergeCell ref="A5:L5"/>
    <mergeCell ref="A6:L6"/>
    <mergeCell ref="A7:L7"/>
    <mergeCell ref="A8:L8"/>
    <mergeCell ref="A9:L9"/>
    <mergeCell ref="A10:L10"/>
    <mergeCell ref="A11:K11"/>
    <mergeCell ref="A75:L75"/>
    <mergeCell ref="A13:L13"/>
    <mergeCell ref="A14:M14"/>
    <mergeCell ref="A15:L15"/>
    <mergeCell ref="A16:L16"/>
    <mergeCell ref="A17:L17"/>
    <mergeCell ref="A69:E69"/>
    <mergeCell ref="H69:J69"/>
    <mergeCell ref="A70:M70"/>
    <mergeCell ref="A71:L71"/>
    <mergeCell ref="A72:L72"/>
    <mergeCell ref="A73:L73"/>
    <mergeCell ref="A74:M74"/>
    <mergeCell ref="A76:M76"/>
    <mergeCell ref="A77:M77"/>
    <mergeCell ref="A78:M78"/>
    <mergeCell ref="A79:L79"/>
    <mergeCell ref="A80:L80"/>
  </mergeCells>
  <dataValidations count="715">
    <dataValidation allowBlank="1" showInputMessage="1" showErrorMessage="1" prompt="Non-Editable" sqref="M9"/>
    <dataValidation type="whole" allowBlank="1" showInputMessage="1" showErrorMessage="1" error="Non-Editable: Calculation" promptTitle="Entry 50: UOS" prompt="Non-Editable: Calculation" sqref="F68">
      <formula1>0</formula1>
      <formula2>100000</formula2>
    </dataValidation>
    <dataValidation type="whole" allowBlank="1" showInputMessage="1" showErrorMessage="1" error="Non-Editable: Calculation" promptTitle="Entry 49: UOS" prompt="Non-Editable: Calculation" sqref="F67">
      <formula1>0</formula1>
      <formula2>100000</formula2>
    </dataValidation>
    <dataValidation type="whole" allowBlank="1" showInputMessage="1" showErrorMessage="1" error="Non-Editable: Calculation" promptTitle="Entry 48: UOS" prompt="Non-Editable: Calculation" sqref="F66">
      <formula1>0</formula1>
      <formula2>100000</formula2>
    </dataValidation>
    <dataValidation type="whole" allowBlank="1" showInputMessage="1" showErrorMessage="1" error="Non-Editable: Calculation" promptTitle="Entry 47: UOS" prompt="Non-Editable: Calculation" sqref="F65">
      <formula1>0</formula1>
      <formula2>100000</formula2>
    </dataValidation>
    <dataValidation type="whole" allowBlank="1" showInputMessage="1" showErrorMessage="1" error="Non-Editable: Calculation" promptTitle="Entry 46: UOS" prompt="Non-Editable: Calculation" sqref="F64">
      <formula1>0</formula1>
      <formula2>100000</formula2>
    </dataValidation>
    <dataValidation type="whole" allowBlank="1" showInputMessage="1" showErrorMessage="1" error="Non-Editable: Calculation" promptTitle="Entry 45: UOS" prompt="Non-Editable: Calculation" sqref="F63">
      <formula1>0</formula1>
      <formula2>100000</formula2>
    </dataValidation>
    <dataValidation type="whole" allowBlank="1" showInputMessage="1" showErrorMessage="1" error="Non-Editable: Calculation" promptTitle="Entry 44: UOS" prompt="Non-Editable: Calculation" sqref="F62">
      <formula1>0</formula1>
      <formula2>100000</formula2>
    </dataValidation>
    <dataValidation type="whole" allowBlank="1" showInputMessage="1" showErrorMessage="1" error="Non-Editable: Calculation" promptTitle="Entry 43: UOS" prompt="Non-Editable: Calculation" sqref="F61">
      <formula1>0</formula1>
      <formula2>100000</formula2>
    </dataValidation>
    <dataValidation type="whole" allowBlank="1" showInputMessage="1" showErrorMessage="1" error="Non-Editable: Calculation" promptTitle="Entry 42: UOS" prompt="Non-Editable: Calculation" sqref="F60">
      <formula1>0</formula1>
      <formula2>100000</formula2>
    </dataValidation>
    <dataValidation type="whole" allowBlank="1" showInputMessage="1" showErrorMessage="1" error="Non-Editable: Calculation" promptTitle="Entry 41: UOS" prompt="Non-Editable: Calculation" sqref="F59">
      <formula1>0</formula1>
      <formula2>100000</formula2>
    </dataValidation>
    <dataValidation type="whole" allowBlank="1" showInputMessage="1" showErrorMessage="1" error="Non-Editable: Calculation" promptTitle="Entry 40: UOS" prompt="Non-Editable: Calculation" sqref="F58">
      <formula1>0</formula1>
      <formula2>100000</formula2>
    </dataValidation>
    <dataValidation type="whole" allowBlank="1" showInputMessage="1" showErrorMessage="1" error="Non-Editable: Calculation" promptTitle="Entry 39: UOS" prompt="Non-Editable: Calculation" sqref="F57">
      <formula1>0</formula1>
      <formula2>100000</formula2>
    </dataValidation>
    <dataValidation type="whole" allowBlank="1" showInputMessage="1" showErrorMessage="1" error="Non-Editable: Calculation" promptTitle="Entry 38: UOS" prompt="Non-Editable: Calculation" sqref="F56">
      <formula1>0</formula1>
      <formula2>100000</formula2>
    </dataValidation>
    <dataValidation type="whole" allowBlank="1" showInputMessage="1" showErrorMessage="1" error="Non-Editable: Calculation" promptTitle="Entry 37: UOS" prompt="Non-Editable: Calculation" sqref="F55">
      <formula1>0</formula1>
      <formula2>100000</formula2>
    </dataValidation>
    <dataValidation type="whole" allowBlank="1" showInputMessage="1" showErrorMessage="1" error="Non-Editable: Calculation" promptTitle="Entry 36: UOS" prompt="Non-Editable: Calculation" sqref="F54">
      <formula1>0</formula1>
      <formula2>100000</formula2>
    </dataValidation>
    <dataValidation type="whole" allowBlank="1" showInputMessage="1" showErrorMessage="1" error="Non-Editable: Calculation" promptTitle="Entry 35: UOS" prompt="Non-Editable: Calculation" sqref="F53">
      <formula1>0</formula1>
      <formula2>100000</formula2>
    </dataValidation>
    <dataValidation type="whole" allowBlank="1" showInputMessage="1" showErrorMessage="1" error="Non-Editable: Calculation" promptTitle="Entry 34: UOS" prompt="Non-Editable: Calculation" sqref="F52">
      <formula1>0</formula1>
      <formula2>100000</formula2>
    </dataValidation>
    <dataValidation type="whole" allowBlank="1" showInputMessage="1" showErrorMessage="1" error="Non-Editable: Calculation" promptTitle="Entry 33: UOS" prompt="Non-Editable: Calculation" sqref="F51">
      <formula1>0</formula1>
      <formula2>100000</formula2>
    </dataValidation>
    <dataValidation type="whole" allowBlank="1" showInputMessage="1" showErrorMessage="1" error="Non-Editable: Calculation" promptTitle="Entry 32: UOS" prompt="Non-Editable: Calculation" sqref="F50">
      <formula1>0</formula1>
      <formula2>100000</formula2>
    </dataValidation>
    <dataValidation type="whole" allowBlank="1" showInputMessage="1" showErrorMessage="1" error="Non-Editable: Calculation" promptTitle="Entry 31: UOS" prompt="Non-Editable: Calculation" sqref="F49">
      <formula1>0</formula1>
      <formula2>100000</formula2>
    </dataValidation>
    <dataValidation type="whole" allowBlank="1" showInputMessage="1" showErrorMessage="1" error="Non-Editable: Calculation" promptTitle="Entry 30: UOS" prompt="Non-Editable: Calculation" sqref="F48">
      <formula1>0</formula1>
      <formula2>100000</formula2>
    </dataValidation>
    <dataValidation type="whole" allowBlank="1" showInputMessage="1" showErrorMessage="1" error="Non-Editable: Calculation" promptTitle="Entry 29: UOS" prompt="Non-Editable: Calculation" sqref="F47">
      <formula1>0</formula1>
      <formula2>100000</formula2>
    </dataValidation>
    <dataValidation type="whole" allowBlank="1" showInputMessage="1" showErrorMessage="1" error="Non-Editable: Calculation" promptTitle="Entry 28: UOS" prompt="Non-Editable: Calculation" sqref="F46">
      <formula1>0</formula1>
      <formula2>100000</formula2>
    </dataValidation>
    <dataValidation type="whole" allowBlank="1" showInputMessage="1" showErrorMessage="1" error="Non-Editable: Calculation" promptTitle="Entry 27: UOS" prompt="Non-Editable: Calculation" sqref="F45">
      <formula1>0</formula1>
      <formula2>100000</formula2>
    </dataValidation>
    <dataValidation type="whole" allowBlank="1" showInputMessage="1" showErrorMessage="1" error="Non-Editable: Calculation" promptTitle="Entry 26: UOS" prompt="Non-Editable: Calculation" sqref="F44">
      <formula1>0</formula1>
      <formula2>100000</formula2>
    </dataValidation>
    <dataValidation type="whole" allowBlank="1" showInputMessage="1" showErrorMessage="1" error="Non-Editable: Calculation" promptTitle="Entry 25: UOS" prompt="Non-Editable: Calculation" sqref="F43">
      <formula1>0</formula1>
      <formula2>100000</formula2>
    </dataValidation>
    <dataValidation type="whole" allowBlank="1" showInputMessage="1" showErrorMessage="1" error="Non-Editable: Calculation" promptTitle="Entry 24: UOS" prompt="Non-Editable: Calculation" sqref="F42">
      <formula1>0</formula1>
      <formula2>100000</formula2>
    </dataValidation>
    <dataValidation type="whole" allowBlank="1" showInputMessage="1" showErrorMessage="1" error="Non-Editable: Calculation" promptTitle="Entry 23: UOS" prompt="Non-Editable: Calculation" sqref="F41">
      <formula1>0</formula1>
      <formula2>100000</formula2>
    </dataValidation>
    <dataValidation type="whole" allowBlank="1" showInputMessage="1" showErrorMessage="1" error="Non-Editable: Calculation" promptTitle="Entry 22: UOS" prompt="Non-Editable: Calculation" sqref="F40">
      <formula1>0</formula1>
      <formula2>100000</formula2>
    </dataValidation>
    <dataValidation type="whole" allowBlank="1" showInputMessage="1" showErrorMessage="1" error="Non-Editable: Calculation" promptTitle="Entry 21: UOS" prompt="Non-Editable: Calculation" sqref="F39">
      <formula1>0</formula1>
      <formula2>100000</formula2>
    </dataValidation>
    <dataValidation type="whole" allowBlank="1" showInputMessage="1" showErrorMessage="1" error="Non-Editable: Calculation" promptTitle="Entry 20: UOS" prompt="Non-Editable: Calculation" sqref="F38">
      <formula1>0</formula1>
      <formula2>100000</formula2>
    </dataValidation>
    <dataValidation type="whole" allowBlank="1" showInputMessage="1" showErrorMessage="1" error="Non-Editable: Calculation" promptTitle="Entry 19: UOS" prompt="Non-Editable: Calculation" sqref="F37">
      <formula1>0</formula1>
      <formula2>100000</formula2>
    </dataValidation>
    <dataValidation type="whole" allowBlank="1" showInputMessage="1" showErrorMessage="1" error="Non-Editable: Calculation" promptTitle="Entry 18: UOS" prompt="Non-Editable: Calculation" sqref="F36">
      <formula1>0</formula1>
      <formula2>100000</formula2>
    </dataValidation>
    <dataValidation type="whole" allowBlank="1" showInputMessage="1" showErrorMessage="1" error="Non-Editable: Calculation" promptTitle="Entry 17: UOS" prompt="Non-Editable: Calculation" sqref="F35">
      <formula1>0</formula1>
      <formula2>100000</formula2>
    </dataValidation>
    <dataValidation type="whole" allowBlank="1" showInputMessage="1" showErrorMessage="1" error="Non-Editable: Calculation" promptTitle="Entry 16: UOS" prompt="Non-Editable: Calculation" sqref="F34">
      <formula1>0</formula1>
      <formula2>100000</formula2>
    </dataValidation>
    <dataValidation type="whole" allowBlank="1" showInputMessage="1" showErrorMessage="1" error="Non-Editable: Calculation" promptTitle="Entry 15: UOS" prompt="Non-Editable: Calculation" sqref="F33">
      <formula1>0</formula1>
      <formula2>100000</formula2>
    </dataValidation>
    <dataValidation type="whole" allowBlank="1" showInputMessage="1" showErrorMessage="1" error="Non-Editable: Calculation" promptTitle="Entry 14: UOS" prompt="Non-Editable: Calculation" sqref="F32">
      <formula1>0</formula1>
      <formula2>100000</formula2>
    </dataValidation>
    <dataValidation type="whole" allowBlank="1" showInputMessage="1" showErrorMessage="1" error="Non-Editable: Calculation" promptTitle="Entry 13: UOS" prompt="Non-Editable: Calculation" sqref="F31">
      <formula1>0</formula1>
      <formula2>100000</formula2>
    </dataValidation>
    <dataValidation type="whole" allowBlank="1" showInputMessage="1" showErrorMessage="1" error="Non-Editable: Calculation" promptTitle="Entry 12: UOS" prompt="Non-Editable: Calculation" sqref="F30">
      <formula1>0</formula1>
      <formula2>100000</formula2>
    </dataValidation>
    <dataValidation type="whole" allowBlank="1" showInputMessage="1" showErrorMessage="1" error="Non-Editable: Calculation" promptTitle="Entry 11: UOS" prompt="Non-Editable: Calculation" sqref="F29">
      <formula1>0</formula1>
      <formula2>100000</formula2>
    </dataValidation>
    <dataValidation type="whole" allowBlank="1" showInputMessage="1" showErrorMessage="1" error="Non-Editable: Calculation" promptTitle="Entry 10: UOS" prompt="Non-Editable: Calculation" sqref="F28">
      <formula1>0</formula1>
      <formula2>100000</formula2>
    </dataValidation>
    <dataValidation type="whole" allowBlank="1" showInputMessage="1" showErrorMessage="1" error="Non-Editable: Calculation" promptTitle="Entry 9: UOS" prompt="Non-Editable: Calculation" sqref="F27">
      <formula1>0</formula1>
      <formula2>100000</formula2>
    </dataValidation>
    <dataValidation type="whole" allowBlank="1" showInputMessage="1" showErrorMessage="1" error="Non-Editable: Calculation" promptTitle="Entry 8: UOS" prompt="Non-Editable: Calculation" sqref="F26">
      <formula1>0</formula1>
      <formula2>100000</formula2>
    </dataValidation>
    <dataValidation type="whole" allowBlank="1" showInputMessage="1" showErrorMessage="1" error="Non-Editable: Calculation" promptTitle="Entry 7: UOS" prompt="Non-Editable: Calculation" sqref="F25">
      <formula1>0</formula1>
      <formula2>100000</formula2>
    </dataValidation>
    <dataValidation type="whole" allowBlank="1" showInputMessage="1" showErrorMessage="1" error="Non-Editable: Calculation" promptTitle="Entry 6: UOS" prompt="Non-Editable: Calculation" sqref="F24">
      <formula1>0</formula1>
      <formula2>100000</formula2>
    </dataValidation>
    <dataValidation type="whole" allowBlank="1" showInputMessage="1" showErrorMessage="1" error="Non-Editable: Calculation" promptTitle="Entry 5: UOS" prompt="Non-Editable: Calculation" sqref="F23">
      <formula1>0</formula1>
      <formula2>100000</formula2>
    </dataValidation>
    <dataValidation type="list" allowBlank="1" showInputMessage="1" showErrorMessage="1" error="You must select an option from the drop-down list." promptTitle="Entry 50: Behavioral Indicators" prompt="Green: Does the Individual meet the Employer's Expectations for Inter-Personal Skills, Communication, Timeliness, Hygiene, etc.?  Enter the percentage of time that Individual meets the Employer’s standards." sqref="J68">
      <formula1>$Q$1:$Q$13</formula1>
    </dataValidation>
    <dataValidation type="list" allowBlank="1" showInputMessage="1" showErrorMessage="1" error="You must select an option from the drop-down list." promptTitle="Entry 50: Job Task Quality" prompt="Green: Does the Individual meet the Employer's Expectations for job task quality?  What percentage of time does the Individual meet the quality standards of their co-workers in the same/similar position?" sqref="K68">
      <formula1>$Q$1:$Q$13</formula1>
    </dataValidation>
    <dataValidation type="list" allowBlank="1" showInputMessage="1" showErrorMessage="1" error="You must select an option from the drop-down list." promptTitle="Entry 50: Job Task Quantity" prompt="Green: Does the Individual meet the Employer's Expectations for job task quantity?  What percentage of time does the Individual meet the production standards of their co-workers in the same/similar position?" sqref="L68">
      <formula1>$Q$1:$Q$13</formula1>
    </dataValidation>
    <dataValidation allowBlank="1" showInputMessage="1" showErrorMessage="1" promptTitle="Entry 50: Narrative" prompt="Green: Enter a summary of the contact or description of any areas that Individual had difficulties or did very well (behavior, job task quantity, or job task quality)." sqref="M68"/>
    <dataValidation allowBlank="1" showInputMessage="1" showErrorMessage="1" promptTitle="Entry 50:  Interventions" prompt="Green: Provide a detailed description of intervention(s) that the Job Coach used to address the barrier and summarize the effectiveness of the intervention(s)." sqref="N68"/>
    <dataValidation allowBlank="1" showInputMessage="1" showErrorMessage="1" promptTitle="Entry 49: Interventions" prompt="Green: Provide a detailed description of intervention(s) that the Job Coach used to address the barrier and summarize the effectiveness of the intervention(s)." sqref="N67"/>
    <dataValidation allowBlank="1" showInputMessage="1" showErrorMessage="1" promptTitle="Entry 49: Narrative" prompt="Green: Enter a summary of the contact or description of any areas that Individual had difficulties or did very well (behavior, job task quantity, or job task quality)." sqref="M67"/>
    <dataValidation type="list" allowBlank="1" showInputMessage="1" showErrorMessage="1" error="You must select an option from the drop-down list." promptTitle="Entry 49: Job Task Quantity" prompt="Green: Does the Individual meet the Employer's Expectations for job task quantity?  What percentage of time does the Individual meet the production standards of their co-workers in the same/similar position?" sqref="L67">
      <formula1>$Q$1:$Q$13</formula1>
    </dataValidation>
    <dataValidation type="list" allowBlank="1" showInputMessage="1" showErrorMessage="1" error="You must select an option from the drop-down list." promptTitle="Entry 49: Job Task Quality" prompt="Green: Does the Individual meet the Employer's Expectations for job task quality?  What percentage of time does the Individual meet the quality standards of their co-workers in the same/similar position?" sqref="K67">
      <formula1>$Q$1:$Q$13</formula1>
    </dataValidation>
    <dataValidation type="list" allowBlank="1" showInputMessage="1" showErrorMessage="1" error="You must select an option from the drop-down list." promptTitle="Entry 49: Behavioral Indicators" prompt="Green: Does the Individual meet the Employer's Expectations for Inter-Personal Skills, Communication, Timeliness, Hygiene, etc.?  Enter the percentage of time that Individual meets the Employer’s standards." sqref="J67">
      <formula1>$Q$1:$Q$13</formula1>
    </dataValidation>
    <dataValidation type="list" allowBlank="1" showInputMessage="1" showErrorMessage="1" error="You must select an option from the drop-down list." promptTitle="Entry 48: Behavioral Indicators" prompt="Green: Does the Individual meet the Employer's Expectations for Inter-Personal Skills, Communication, Timeliness, Hygiene, etc.?  Enter the percentage of time that Individual meets the Employer’s standards." sqref="J66">
      <formula1>$Q$1:$Q$13</formula1>
    </dataValidation>
    <dataValidation type="list" allowBlank="1" showInputMessage="1" showErrorMessage="1" error="You must select an option from the drop-down list." promptTitle="Entry 48: Job Task Quality" prompt="Green: Does the Individual meet the Employer's Expectations for job task quality?  What percentage of time does the Individual meet the quality standards of their co-workers in the same/similar position?" sqref="K66">
      <formula1>$Q$1:$Q$13</formula1>
    </dataValidation>
    <dataValidation type="list" allowBlank="1" showInputMessage="1" showErrorMessage="1" error="You must select an option from the drop-down list." promptTitle="Entry 48: Job Task Quantity" prompt="Green: Does the Individual meet the Employer's Expectations for job task quantity?  What percentage of time does the Individual meet the production standards of their co-workers in the same/similar position?" sqref="L66">
      <formula1>$Q$1:$Q$13</formula1>
    </dataValidation>
    <dataValidation allowBlank="1" showInputMessage="1" showErrorMessage="1" promptTitle="Entry 48: Narrative" prompt="Green: Enter a summary of the contact or description of any areas that Individual had difficulties or did very well (behavior, job task quantity, or job task quality)." sqref="M66"/>
    <dataValidation allowBlank="1" showInputMessage="1" showErrorMessage="1" promptTitle="Entry 48: Interventions" prompt="Green: Provide a detailed description of intervention(s) that the Job Coach used to address the barrier and summarize the effectiveness of the intervention(s)." sqref="N66"/>
    <dataValidation allowBlank="1" showInputMessage="1" showErrorMessage="1" promptTitle="Entry 47: Interventions" prompt="Green: Provide a detailed description of intervention(s) that the Job Coach used to address the barrier and summarize the effectiveness of the intervention(s)." sqref="N65"/>
    <dataValidation allowBlank="1" showInputMessage="1" showErrorMessage="1" promptTitle="Entry 47:  Narrative" prompt="Green: Enter a summary of the contact or description of any areas that Individual had difficulties or did very well (behavior, job task quantity, or job task quality)." sqref="M65"/>
    <dataValidation type="list" allowBlank="1" showInputMessage="1" showErrorMessage="1" error="You must select an option from the drop-down list." promptTitle="Entry 47: Job Task Quantity" prompt="Green: Does the Individual meet the Employer's Expectations for job task quantity?  What percentage of time does the Individual meet the production standards of their co-workers in the same/similar position?" sqref="L65">
      <formula1>$Q$1:$Q$13</formula1>
    </dataValidation>
    <dataValidation type="list" allowBlank="1" showInputMessage="1" showErrorMessage="1" error="You must select an option from the drop-down list." promptTitle="Entry 47: Job Task Quality" prompt="Green: Does the Individual meet the Employer's Expectations for job task quality?  What percentage of time does the Individual meet the quality standards of their co-workers in the same/similar position?" sqref="K65">
      <formula1>$Q$1:$Q$13</formula1>
    </dataValidation>
    <dataValidation type="list" allowBlank="1" showInputMessage="1" showErrorMessage="1" error="You must select an option from the drop-down list." promptTitle="Entry 47: Behavioral Indicators" prompt="Green: Does the Individual meet the Employer's Expectations for Inter-Personal Skills, Communication, Timeliness, Hygiene, etc.?  Enter the percentage of time that Individual meets the Employer’s standards." sqref="J65">
      <formula1>$Q$1:$Q$13</formula1>
    </dataValidation>
    <dataValidation type="list" allowBlank="1" showInputMessage="1" showErrorMessage="1" error="You must select an option from the drop-down list." promptTitle="Entry 46: Behavioral Indicators" prompt="Green: Does the Individual meet the Employer's Expectations for Inter-Personal Skills, Communication, Timeliness, Hygiene, etc.?  Enter the percentage of time that Individual meets the Employer’s standards." sqref="J64">
      <formula1>$Q$1:$Q$13</formula1>
    </dataValidation>
    <dataValidation type="list" allowBlank="1" showInputMessage="1" showErrorMessage="1" error="You must select an option from the drop-down list." promptTitle="Entry 46: Job Task Quality" prompt="Green: Does the Individual meet the Employer's Expectations for job task quality?  What percentage of time does the Individual meet the quality standards of their co-workers in the same/similar position?" sqref="K64">
      <formula1>$Q$1:$Q$13</formula1>
    </dataValidation>
    <dataValidation type="list" allowBlank="1" showInputMessage="1" showErrorMessage="1" error="You must select an option from the drop-down list." promptTitle="Entry 46: Job Task Quantity" prompt="Green: Does the Individual meet the Employer's Expectations for job task quantity?  What percentage of time does the Individual meet the production standards of their co-workers in the same/similar position?" sqref="L64">
      <formula1>$Q$1:$Q$13</formula1>
    </dataValidation>
    <dataValidation allowBlank="1" showInputMessage="1" showErrorMessage="1" promptTitle="Entry 46: Narrative" prompt="Green: Enter a summary of the contact or description of any areas that Individual had difficulties or did very well (behavior, job task quantity, or job task quality)." sqref="M64"/>
    <dataValidation allowBlank="1" showInputMessage="1" showErrorMessage="1" promptTitle="Entry 46: Interventions" prompt="Green: Provide a detailed description of intervention(s) that the Job Coach used to address the barrier and summarize the effectiveness of the intervention(s)." sqref="N64"/>
    <dataValidation allowBlank="1" showInputMessage="1" showErrorMessage="1" promptTitle="Entry 45: Interventions" prompt="Green: Provide a detailed description of intervention(s) that the Job Coach used to address the barrier and summarize the effectiveness of the intervention(s)." sqref="N63"/>
    <dataValidation allowBlank="1" showInputMessage="1" showErrorMessage="1" promptTitle="Entry 45: Narrative" prompt="Green: Enter a summary of the contact or description of any areas that Individual had difficulties or did very well (behavior, job task quantity, or job task quality)." sqref="M63"/>
    <dataValidation type="list" allowBlank="1" showInputMessage="1" showErrorMessage="1" error="You must select an option from the drop-down list." promptTitle="Entry 45: Job Task Quantity" prompt="Green: Does the Individual meet the Employer's Expectations for job task quantity?  What percentage of time does the Individual meet the production standards of their co-workers in the same/similar position?" sqref="L63">
      <formula1>$Q$1:$Q$13</formula1>
    </dataValidation>
    <dataValidation type="list" allowBlank="1" showInputMessage="1" showErrorMessage="1" error="You must select an option from the drop-down list." promptTitle="Entry 45: Job Task Quality" prompt="Green: Does the Individual meet the Employer's Expectations for job task quality?  What percentage of time does the Individual meet the quality standards of their co-workers in the same/similar position?" sqref="K63">
      <formula1>$Q$1:$Q$13</formula1>
    </dataValidation>
    <dataValidation type="list" allowBlank="1" showInputMessage="1" showErrorMessage="1" error="You must select an option from the drop-down list." promptTitle="Entry 45: Behavioral Indicators" prompt="Green: Does the Individual meet the Employer's Expectations for Inter-Personal Skills, Communication, Timeliness, Hygiene, etc.?  Enter the percentage of time that Individual meets the Employer’s standards." sqref="J63">
      <formula1>$Q$1:$Q$13</formula1>
    </dataValidation>
    <dataValidation type="list" allowBlank="1" showInputMessage="1" showErrorMessage="1" error="You must select an option from the drop-down list." promptTitle="Entry 44: Behavioral Indicators" prompt="Green: Does the Individual meet the Employer's Expectations for Inter-Personal Skills, Communication, Timeliness, Hygiene, etc.?  Enter the percentage of time that Individual meets the Employer’s standards." sqref="J62">
      <formula1>$Q$1:$Q$13</formula1>
    </dataValidation>
    <dataValidation type="list" allowBlank="1" showInputMessage="1" showErrorMessage="1" error="You must select an option from the drop-down list." promptTitle="Entry 44: Job Task Quality" prompt="Green: Does the Individual meet the Employer's Expectations for job task quality?  What percentage of time does the Individual meet the quality standards of their co-workers in the same/similar position?" sqref="K62">
      <formula1>$Q$1:$Q$13</formula1>
    </dataValidation>
    <dataValidation type="list" allowBlank="1" showInputMessage="1" showErrorMessage="1" error="You must select an option from the drop-down list." promptTitle="Entry 44: Job Task Quantity" prompt="Green: Does the Individual meet the Employer's Expectations for job task quantity?  What percentage of time does the Individual meet the production standards of their co-workers in the same/similar position?" sqref="L62">
      <formula1>$Q$1:$Q$13</formula1>
    </dataValidation>
    <dataValidation allowBlank="1" showInputMessage="1" showErrorMessage="1" promptTitle="Entry 44: Narrative" prompt="Green: Enter a summary of the contact or description of any areas that Individual had difficulties or did very well (behavior, job task quantity, or job task quality)." sqref="M62"/>
    <dataValidation allowBlank="1" showInputMessage="1" showErrorMessage="1" promptTitle="Entry 44: Interventions" prompt="Green: Provide a detailed description of intervention(s) that the Job Coach used to address the barrier and summarize the effectiveness of the intervention(s)." sqref="N62"/>
    <dataValidation allowBlank="1" showInputMessage="1" showErrorMessage="1" promptTitle="Entry 43: Interventions" prompt="Green: Provide a detailed description of intervention(s) that the Job Coach used to address the barrier and summarize the effectiveness of the intervention(s)." sqref="N61"/>
    <dataValidation allowBlank="1" showInputMessage="1" showErrorMessage="1" promptTitle="Entry 43: Narrative" prompt="Green: Enter a summary of the contact or description of any areas that Individual had difficulties or did very well (behavior, job task quantity, or job task quality)." sqref="M61"/>
    <dataValidation type="list" allowBlank="1" showInputMessage="1" showErrorMessage="1" error="You must select an option from the drop-down list." promptTitle="Entry 43: Job Task Quantity" prompt="Green: Does the Individual meet the Employer's Expectations for job task quantity?  What percentage of time does the Individual meet the production standards of their co-workers in the same/similar position?" sqref="L61">
      <formula1>$Q$1:$Q$13</formula1>
    </dataValidation>
    <dataValidation type="list" allowBlank="1" showInputMessage="1" showErrorMessage="1" error="You must select an option from the drop-down list." promptTitle="Entry 43: Job Task Quality" prompt="Green: Does the Individual meet the Employer's Expectations for job task quality?  What percentage of time does the Individual meet the quality standards of their co-workers in the same/similar position?" sqref="K61">
      <formula1>$Q$1:$Q$13</formula1>
    </dataValidation>
    <dataValidation type="list" allowBlank="1" showInputMessage="1" showErrorMessage="1" error="You must select an option from the drop-down list." promptTitle="Entry 43: Behavioral Indicators" prompt="Green: Does the Individual meet the Employer's Expectations for Inter-Personal Skills, Communication, Timeliness, Hygiene, etc.?  Enter the percentage of time that Individual meets the Employer’s standards." sqref="J61">
      <formula1>$Q$1:$Q$13</formula1>
    </dataValidation>
    <dataValidation type="list" allowBlank="1" showInputMessage="1" showErrorMessage="1" error="You must select an option from the drop-down list." promptTitle="Entry 42: Behavioral Indicators" prompt="Green: Does the Individual meet the Employer's Expectations for Inter-Personal Skills, Communication, Timeliness, Hygiene, etc.?  Enter the percentage of time that Individual meets the Employer’s standards." sqref="J60">
      <formula1>$Q$1:$Q$13</formula1>
    </dataValidation>
    <dataValidation type="list" allowBlank="1" showInputMessage="1" showErrorMessage="1" error="You must select an option from the drop-down list." promptTitle="Entry 42: Job Task Quality" prompt="Green: Does the Individual meet the Employer's Expectations for job task quality?  What percentage of time does the Individual meet the quality standards of their co-workers in the same/similar position?" sqref="K60">
      <formula1>$Q$1:$Q$13</formula1>
    </dataValidation>
    <dataValidation type="list" allowBlank="1" showInputMessage="1" showErrorMessage="1" error="You must select an option from the drop-down list." promptTitle="Entry 42: Job Task Quantity" prompt="Green: Does the Individual meet the Employer's Expectations for job task quantity?  What percentage of time does the Individual meet the production standards of their co-workers in the same/similar position?" sqref="L60">
      <formula1>$Q$1:$Q$13</formula1>
    </dataValidation>
    <dataValidation allowBlank="1" showInputMessage="1" showErrorMessage="1" promptTitle="Entry 42: Narrative" prompt="Green: Enter a summary of the contact or description of any areas that Individual had difficulties or did very well (behavior, job task quantity, or job task quality)." sqref="M60"/>
    <dataValidation allowBlank="1" showInputMessage="1" showErrorMessage="1" promptTitle="Entry 42: Interventions" prompt="Green: Provide a detailed description of intervention(s) that the Job Coach used to address the barrier and summarize the effectiveness of the intervention(s)." sqref="N60"/>
    <dataValidation allowBlank="1" showInputMessage="1" showErrorMessage="1" promptTitle="Entry 41: Interventions" prompt="Green: Provide a detailed description of intervention(s) that the Job Coach used to address the barrier and summarize the effectiveness of the intervention(s)." sqref="N59"/>
    <dataValidation allowBlank="1" showInputMessage="1" showErrorMessage="1" promptTitle="Entry 41: Narrative" prompt="Green: Enter a summary of the contact or description of any areas that Individual had difficulties or did very well (behavior, job task quantity, or job task quality)." sqref="M59"/>
    <dataValidation type="list" allowBlank="1" showInputMessage="1" showErrorMessage="1" error="You must select an option from the drop-down list." promptTitle="Entry 41: Job Task Quantity" prompt="Green: Does the Individual meet the Employer's Expectations for job task quantity?  What percentage of time does the Individual meet the production standards of their co-workers in the same/similar position?" sqref="L59">
      <formula1>$Q$1:$Q$13</formula1>
    </dataValidation>
    <dataValidation type="list" allowBlank="1" showInputMessage="1" showErrorMessage="1" error="You must select an option from the drop-down list." promptTitle="Entry 41: Job Task Quality" prompt="Green: Does the Individual meet the Employer's Expectations for job task quality?  What percentage of time does the Individual meet the quality standards of their co-workers in the same/similar position?" sqref="K59">
      <formula1>$Q$1:$Q$13</formula1>
    </dataValidation>
    <dataValidation type="list" allowBlank="1" showInputMessage="1" showErrorMessage="1" error="You must select an option from the drop-down list." promptTitle="Entry 41: Behavioral Indicators" prompt="Green: Does the Individual meet the Employer's Expectations for Inter-Personal Skills, Communication, Timeliness, Hygiene, etc.?  Enter the percentage of time that Individual meets the Employer’s standards." sqref="J59">
      <formula1>$Q$1:$Q$13</formula1>
    </dataValidation>
    <dataValidation allowBlank="1" showInputMessage="1" showErrorMessage="1" promptTitle="Entry 40: Interventions" prompt="Green: Provide a detailed description of intervention(s) that the Job Coach used to address the barrier and summarize the effectiveness of the intervention(s)." sqref="N58"/>
    <dataValidation allowBlank="1" showInputMessage="1" showErrorMessage="1" promptTitle="Entry 40: Narrative" prompt="Green: Enter a summary of the contact or description of any areas that Individual had difficulties or did very well (behavior, job task quantity, or job task quality)." sqref="M58"/>
    <dataValidation type="list" allowBlank="1" showInputMessage="1" showErrorMessage="1" error="You must select an option from the drop-down list." promptTitle="Entry 40: Job Task Quantity" prompt="Green: Does the Individual meet the Employer's Expectations for job task quantity?  What percentage of time does the Individual meet the production standards of their co-workers in the same/similar position?" sqref="L58">
      <formula1>$Q$1:$Q$13</formula1>
    </dataValidation>
    <dataValidation type="list" allowBlank="1" showInputMessage="1" showErrorMessage="1" error="You must select an option from the drop-down list." promptTitle="Entry 40: Job Task Quality" prompt="Green: Does the Individual meet the Employer's Expectations for job task quality?  What percentage of time does the Individual meet the quality standards of their co-workers in the same/similar position?" sqref="K58">
      <formula1>$Q$1:$Q$13</formula1>
    </dataValidation>
    <dataValidation type="list" allowBlank="1" showInputMessage="1" showErrorMessage="1" error="You must select an option from the drop-down list." promptTitle="Entry 40: Behavioral Indicators" prompt="Green: Does the Individual meet the Employer's Expectations for Inter-Personal Skills, Communication, Timeliness, Hygiene, etc.?  Enter the percentage of time that Individual meets the Employer’s standards." sqref="J58">
      <formula1>$Q$1:$Q$13</formula1>
    </dataValidation>
    <dataValidation type="list" allowBlank="1" showInputMessage="1" showErrorMessage="1" error="You must select an option from the drop-down list." promptTitle="Entry 39: Behavioral Indicators" prompt="Green: Does the Individual meet the Employer's Expectations for Inter-Personal Skills, Communication, Timeliness, Hygiene, etc.?  Enter the percentage of time that Individual meets the Employer’s standards." sqref="J57">
      <formula1>$Q$1:$Q$13</formula1>
    </dataValidation>
    <dataValidation type="list" allowBlank="1" showInputMessage="1" showErrorMessage="1" error="You must select an option from the drop-down list." promptTitle="Entry 39: Job Task Quality" prompt="Green: Does the Individual meet the Employer's Expectations for job task quality?  What percentage of time does the Individual meet the quality standards of their co-workers in the same/similar position?" sqref="K57">
      <formula1>$Q$1:$Q$13</formula1>
    </dataValidation>
    <dataValidation type="list" allowBlank="1" showInputMessage="1" showErrorMessage="1" error="You must select an option from the drop-down list." promptTitle="Entry 39: Job Task Quantity" prompt="Green: Does the Individual meet the Employer's Expectations for job task quantity?  What percentage of time does the Individual meet the production standards of their co-workers in the same/similar position?" sqref="L57">
      <formula1>$Q$1:$Q$13</formula1>
    </dataValidation>
    <dataValidation allowBlank="1" showInputMessage="1" showErrorMessage="1" promptTitle="Entry 39: Narrative" prompt="Green: Enter a summary of the contact or description of any areas that Individual had difficulties or did very well (behavior, job task quantity, or job task quality)." sqref="M57"/>
    <dataValidation allowBlank="1" showInputMessage="1" showErrorMessage="1" promptTitle="Entry 39: Interventions" prompt="Green: Provide a detailed description of intervention(s) that the Job Coach used to address the barrier and summarize the effectiveness of the intervention(s)." sqref="N57"/>
    <dataValidation allowBlank="1" showInputMessage="1" showErrorMessage="1" promptTitle="Entry 38: Interventions" prompt="Green: Provide a detailed description of intervention(s) that the Job Coach used to address the barrier and summarize the effectiveness of the intervention(s)." sqref="N56"/>
    <dataValidation allowBlank="1" showInputMessage="1" showErrorMessage="1" promptTitle="Entry 38: Narrative" prompt="Green: Enter a summary of the contact or description of any areas that Individual had difficulties or did very well (behavior, job task quantity, or job task quality)." sqref="M56"/>
    <dataValidation type="list" allowBlank="1" showInputMessage="1" showErrorMessage="1" error="You must select an option from the drop-down list." promptTitle="Entry 38: Job Task Quantity" prompt="Green: Does the Individual meet the Employer's Expectations for job task quantity?  What percentage of time does the Individual meet the production standards of their co-workers in the same/similar position?" sqref="L56">
      <formula1>$Q$1:$Q$13</formula1>
    </dataValidation>
    <dataValidation type="list" allowBlank="1" showInputMessage="1" showErrorMessage="1" error="You must select an option from the drop-down list." promptTitle="Entry 38: Job Task Quality" prompt="Green: Does the Individual meet the Employer's Expectations for job task quality?  What percentage of time does the Individual meet the quality standards of their co-workers in the same/similar position?" sqref="K56">
      <formula1>$Q$1:$Q$13</formula1>
    </dataValidation>
    <dataValidation type="list" allowBlank="1" showInputMessage="1" showErrorMessage="1" error="You must select an option from the drop-down list." promptTitle="Entry 38: Behavioral Indicators" prompt="Green: Does the Individual meet the Employer's Expectations for Inter-Personal Skills, Communication, Timeliness, Hygiene, etc.?  Enter the percentage of time that Individual meets the Employer’s standards." sqref="J56">
      <formula1>$Q$1:$Q$13</formula1>
    </dataValidation>
    <dataValidation type="list" allowBlank="1" showInputMessage="1" showErrorMessage="1" error="You must select an option from the drop-down list." promptTitle="Entry 37: Behavioral Indicators" prompt="Green: Does the Individual meet the Employer's Expectations for Inter-Personal Skills, Communication, Timeliness, Hygiene, etc.?  Enter the percentage of time that Individual meets the Employer’s standards." sqref="J55">
      <formula1>$Q$1:$Q$13</formula1>
    </dataValidation>
    <dataValidation type="list" allowBlank="1" showInputMessage="1" showErrorMessage="1" error="You must select an option from the drop-down list." promptTitle="Entry 37: Job Task Quality" prompt="Green: Does the Individual meet the Employer's Expectations for job task quality?  What percentage of time does the Individual meet the quality standards of their co-workers in the same/similar position?" sqref="K55">
      <formula1>$Q$1:$Q$13</formula1>
    </dataValidation>
    <dataValidation type="list" allowBlank="1" showInputMessage="1" showErrorMessage="1" error="You must select an option from the drop-down list." promptTitle="Entry 37: Job Task Quantity" prompt="Green: Does the Individual meet the Employer's Expectations for job task quantity?  What percentage of time does the Individual meet the production standards of their co-workers in the same/similar position?" sqref="L55">
      <formula1>$Q$1:$Q$13</formula1>
    </dataValidation>
    <dataValidation allowBlank="1" showInputMessage="1" showErrorMessage="1" promptTitle="Entry 37: Narrative" prompt="Green: Enter a summary of the contact or description of any areas that Individual had difficulties or did very well (behavior, job task quantity, or job task quality)." sqref="M55"/>
    <dataValidation allowBlank="1" showInputMessage="1" showErrorMessage="1" promptTitle="Entry 37: Interventions" prompt="Green: Provide a detailed description of intervention(s) that the Job Coach used to address the barrier and summarize the effectiveness of the intervention(s)." sqref="N55"/>
    <dataValidation allowBlank="1" showInputMessage="1" showErrorMessage="1" promptTitle="Entry 36: Interventions" prompt="Green: Provide a detailed description of intervention(s) that the Job Coach used to address the barrier and summarize the effectiveness of the intervention(s)." sqref="N54"/>
    <dataValidation allowBlank="1" showInputMessage="1" showErrorMessage="1" promptTitle="Entry 36: Narrative" prompt="Green: Enter a summary of the contact or description of any areas that Individual had difficulties or did very well (behavior, job task quantity, or job task quality)." sqref="M54"/>
    <dataValidation type="list" allowBlank="1" showInputMessage="1" showErrorMessage="1" error="You must select an option from the drop-down list." promptTitle="Entry 36: Job Task Quantity" prompt="Green: Does the Individual meet the Employer's Expectations for job task quantity?  What percentage of time does the Individual meet the production standards of their co-workers in the same/similar position?" sqref="L54">
      <formula1>$Q$1:$Q$13</formula1>
    </dataValidation>
    <dataValidation type="list" allowBlank="1" showInputMessage="1" showErrorMessage="1" error="You must select an option from the drop-down list." promptTitle="Entry 36: Job Task Quality" prompt="Green: Does the Individual meet the Employer's Expectations for job task quality?  What percentage of time does the Individual meet the quality standards of their co-workers in the same/similar position?" sqref="K54">
      <formula1>$Q$1:$Q$13</formula1>
    </dataValidation>
    <dataValidation type="list" allowBlank="1" showInputMessage="1" showErrorMessage="1" error="You must select an option from the drop-down list." promptTitle="Entry 36: Behavioral Indicators" prompt="Green: Does the Individual meet the Employer's Expectations for Inter-Personal Skills, Communication, Timeliness, Hygiene, etc.?  Enter the percentage of time that Individual meets the Employer’s standards." sqref="J54">
      <formula1>$Q$1:$Q$13</formula1>
    </dataValidation>
    <dataValidation type="list" allowBlank="1" showInputMessage="1" showErrorMessage="1" error="You must select an option from the drop-down list." promptTitle="Entry 35: Behavioral Indicators" prompt="Green: Does the Individual meet the Employer's Expectations for Inter-Personal Skills, Communication, Timeliness, Hygiene, etc.?  Enter the percentage of time that Individual meets the Employer’s standards." sqref="J53">
      <formula1>$Q$1:$Q$13</formula1>
    </dataValidation>
    <dataValidation type="list" allowBlank="1" showInputMessage="1" showErrorMessage="1" error="You must select an option from the drop-down list." promptTitle="Entry 35: Job Task Quality" prompt="Green: Does the Individual meet the Employer's Expectations for job task quality?  What percentage of time does the Individual meet the quality standards of their co-workers in the same/similar position?" sqref="K53">
      <formula1>$Q$1:$Q$13</formula1>
    </dataValidation>
    <dataValidation type="list" allowBlank="1" showInputMessage="1" showErrorMessage="1" error="You must select an option from the drop-down list." promptTitle="Entry 35: Job Task Quantity" prompt="Green: Does the Individual meet the Employer's Expectations for job task quantity?  What percentage of time does the Individual meet the production standards of their co-workers in the same/similar position?" sqref="L53">
      <formula1>$Q$1:$Q$13</formula1>
    </dataValidation>
    <dataValidation allowBlank="1" showInputMessage="1" showErrorMessage="1" promptTitle="Entry 35: Narrative" prompt="Green: Enter a summary of the contact or description of any areas that Individual had difficulties or did very well (behavior, job task quantity, or job task quality)." sqref="M53"/>
    <dataValidation allowBlank="1" showInputMessage="1" showErrorMessage="1" promptTitle="Entry 35: Interventions" prompt="Green: Provide a detailed description of intervention(s) that the Job Coach used to address the barrier and summarize the effectiveness of the intervention(s)." sqref="N53"/>
    <dataValidation allowBlank="1" showInputMessage="1" showErrorMessage="1" promptTitle="Entry 34: Interventions" prompt="Green: Provide a detailed description of intervention(s) that the Job Coach used to address the barrier and summarize the effectiveness of the intervention(s)." sqref="N52"/>
    <dataValidation allowBlank="1" showInputMessage="1" showErrorMessage="1" promptTitle="Entry 34: Narrative" prompt="Green: Enter a summary of the contact or description of any areas that Individual had difficulties or did very well (behavior, job task quantity, or job task quality)." sqref="M52"/>
    <dataValidation type="list" allowBlank="1" showInputMessage="1" showErrorMessage="1" error="You must select an option from the drop-down list." promptTitle="Entry 34: Job Task Quantity" prompt="Green: Does the Individual meet the Employer's Expectations for job task quantity?  What percentage of time does the Individual meet the production standards of their co-workers in the same/similar position?" sqref="L52">
      <formula1>$Q$1:$Q$13</formula1>
    </dataValidation>
    <dataValidation type="list" allowBlank="1" showInputMessage="1" showErrorMessage="1" error="You must select an option from the drop-down list." promptTitle="Entry 34: Job Task Quality" prompt="Green: Does the Individual meet the Employer's Expectations for job task quality?  What percentage of time does the Individual meet the quality standards of their co-workers in the same/similar position?" sqref="K52">
      <formula1>$Q$1:$Q$13</formula1>
    </dataValidation>
    <dataValidation type="list" allowBlank="1" showInputMessage="1" showErrorMessage="1" error="You must select an option from the drop-down list." promptTitle="Entry 34: Behavioral Indicators" prompt="Green: Does the Individual meet the Employer's Expectations for Inter-Personal Skills, Communication, Timeliness, Hygiene, etc.?  Enter the percentage of time that Individual meets the Employer’s standards." sqref="J52">
      <formula1>$Q$1:$Q$13</formula1>
    </dataValidation>
    <dataValidation type="list" allowBlank="1" showInputMessage="1" showErrorMessage="1" error="You must select an option from the drop-down list." promptTitle="Entry 33: Behavioral Indicators" prompt="Green: Does the Individual meet the Employer's Expectations for Inter-Personal Skills, Communication, Timeliness, Hygiene, etc.?  Enter the percentage of time that Individual meets the Employer’s standards." sqref="J51">
      <formula1>$Q$1:$Q$13</formula1>
    </dataValidation>
    <dataValidation type="list" allowBlank="1" showInputMessage="1" showErrorMessage="1" error="You must select an option from the drop-down list." promptTitle="Entry 33: Job Task Quality" prompt="Green: Does the Individual meet the Employer's Expectations for job task quality?  What percentage of time does the Individual meet the quality standards of their co-workers in the same/similar position?" sqref="K51">
      <formula1>$Q$1:$Q$13</formula1>
    </dataValidation>
    <dataValidation type="list" allowBlank="1" showInputMessage="1" showErrorMessage="1" error="You must select an option from the drop-down list." promptTitle="Entry 33: Job Task Quantity" prompt="Green: Does the Individual meet the Employer's Expectations for job task quantity?  What percentage of time does the Individual meet the production standards of their co-workers in the same/similar position?" sqref="L51">
      <formula1>$Q$1:$Q$13</formula1>
    </dataValidation>
    <dataValidation allowBlank="1" showInputMessage="1" showErrorMessage="1" promptTitle="Entry 33: Narrative" prompt="Green: Enter a summary of the contact or description of any areas that Individual had difficulties or did very well (behavior, job task quantity, or job task quality)." sqref="M51"/>
    <dataValidation allowBlank="1" showInputMessage="1" showErrorMessage="1" promptTitle="Entry 33: Interventions" prompt="Green: Provide a detailed description of intervention(s) that the Job Coach used to address the barrier and summarize the effectiveness of the intervention(s)." sqref="N51"/>
    <dataValidation allowBlank="1" showInputMessage="1" showErrorMessage="1" promptTitle="Entry 32: Interventions" prompt="Green: Provide a detailed description of intervention(s) that the Job Coach used to address the barrier and summarize the effectiveness of the intervention(s)." sqref="N50"/>
    <dataValidation allowBlank="1" showInputMessage="1" showErrorMessage="1" promptTitle="Entry 32: Narrative" prompt="Green: Enter a summary of the contact or description of any areas that Individual had difficulties or did very well (behavior, job task quantity, or job task quality)." sqref="M50"/>
    <dataValidation type="list" allowBlank="1" showInputMessage="1" showErrorMessage="1" error="You must select an option from the drop-down list." promptTitle="Entry 32: Job Task Quantity" prompt="Green: Does the Individual meet the Employer's Expectations for job task quantity?  What percentage of time does the Individual meet the production standards of their co-workers in the same/similar position?" sqref="L50">
      <formula1>$Q$1:$Q$13</formula1>
    </dataValidation>
    <dataValidation type="list" allowBlank="1" showInputMessage="1" showErrorMessage="1" error="You must select an option from the drop-down list." promptTitle="Entry 32: Job Task Quality" prompt="Green: Does the Individual meet the Employer's Expectations for job task quality?  What percentage of time does the Individual meet the quality standards of their co-workers in the same/similar position?" sqref="K50">
      <formula1>$Q$1:$Q$13</formula1>
    </dataValidation>
    <dataValidation type="list" allowBlank="1" showInputMessage="1" showErrorMessage="1" error="You must select an option from the drop-down list." promptTitle="Entry 32: Behavioral Indicators" prompt="Green: Does the Individual meet the Employer's Expectations for Inter-Personal Skills, Communication, Timeliness, Hygiene, etc.?  Enter the percentage of time that Individual meets the Employer’s standards." sqref="J50">
      <formula1>$Q$1:$Q$13</formula1>
    </dataValidation>
    <dataValidation type="list" allowBlank="1" showInputMessage="1" showErrorMessage="1" error="You must select an option from the drop-down list." promptTitle="Entry 31: Behavioral Indicators" prompt="Green: Does the Individual meet the Employer's Expectations for Inter-Personal Skills, Communication, Timeliness, Hygiene, etc.?  Enter the percentage of time that Individual meets the Employer’s standards." sqref="J49">
      <formula1>$Q$1:$Q$13</formula1>
    </dataValidation>
    <dataValidation type="list" allowBlank="1" showInputMessage="1" showErrorMessage="1" error="You must select an option from the drop-down list." promptTitle="Entry 31: Job Task Quality" prompt="Green: Does the Individual meet the Employer's Expectations for job task quality?  What percentage of time does the Individual meet the quality standards of their co-workers in the same/similar position?" sqref="K49">
      <formula1>$Q$1:$Q$13</formula1>
    </dataValidation>
    <dataValidation type="list" allowBlank="1" showInputMessage="1" showErrorMessage="1" error="You must select an option from the drop-down list." promptTitle="Entry 31: Job Task Quantity" prompt="Green: Does the Individual meet the Employer's Expectations for job task quantity?  What percentage of time does the Individual meet the production standards of their co-workers in the same/similar position?" sqref="L49">
      <formula1>$Q$1:$Q$13</formula1>
    </dataValidation>
    <dataValidation allowBlank="1" showInputMessage="1" showErrorMessage="1" promptTitle="Entry 31: Narrative" prompt="Green: Enter a summary of the contact or description of any areas that Individual had difficulties or did very well (behavior, job task quantity, or job task quality)." sqref="M49"/>
    <dataValidation allowBlank="1" showInputMessage="1" showErrorMessage="1" promptTitle="Entry 31: Interventions" prompt="Green: Provide a detailed description of intervention(s) that the Job Coach used to address the barrier and summarize the effectiveness of the intervention(s)." sqref="N49"/>
    <dataValidation allowBlank="1" showInputMessage="1" showErrorMessage="1" promptTitle="Entry 30: Interventions" prompt="Green: Provide a detailed description of intervention(s) that the Job Coach used to address the barrier and summarize the effectiveness of the intervention(s)." sqref="N48"/>
    <dataValidation allowBlank="1" showInputMessage="1" showErrorMessage="1" promptTitle="Entry 30: Narrative" prompt="Green: Enter a summary of the contact or description of any areas that Individual had difficulties or did very well (behavior, job task quantity, or job task quality)." sqref="M48"/>
    <dataValidation type="list" allowBlank="1" showInputMessage="1" showErrorMessage="1" error="You must select an option from the drop-down list." promptTitle="Entry 30: Job Task Quantity" prompt="Green: Does the Individual meet the Employer's Expectations for job task quantity?  What percentage of time does the Individual meet the production standards of their co-workers in the same/similar position?" sqref="L48">
      <formula1>$Q$1:$Q$13</formula1>
    </dataValidation>
    <dataValidation type="list" allowBlank="1" showInputMessage="1" showErrorMessage="1" error="You must select an option from the drop-down list." promptTitle="Entry 30: Job Task Quality" prompt="Green: Does the Individual meet the Employer's Expectations for job task quality?  What percentage of time does the Individual meet the quality standards of their co-workers in the same/similar position?" sqref="K48">
      <formula1>$Q$1:$Q$13</formula1>
    </dataValidation>
    <dataValidation type="list" allowBlank="1" showInputMessage="1" showErrorMessage="1" error="You must select an option from the drop-down list." promptTitle="Entry 30: Behavioral Indicators" prompt="Green: Does the Individual meet the Employer's Expectations for Inter-Personal Skills, Communication, Timeliness, Hygiene, etc.?  Enter the percentage of time that Individual meets the Employer’s standards." sqref="J48">
      <formula1>$Q$1:$Q$13</formula1>
    </dataValidation>
    <dataValidation type="list" allowBlank="1" showInputMessage="1" showErrorMessage="1" error="You must select an option from the drop-down list." promptTitle="Entry 29: Behavioral Indicators" prompt="Green: Does the Individual meet the Employer's Expectations for Inter-Personal Skills, Communication, Timeliness, Hygiene, etc.?  Enter the percentage of time that Individual meets the Employer’s standards." sqref="J47">
      <formula1>$Q$1:$Q$13</formula1>
    </dataValidation>
    <dataValidation type="list" allowBlank="1" showInputMessage="1" showErrorMessage="1" error="You must select an option from the drop-down list." promptTitle="Entry 29: Job Task Quality" prompt="Green: Does the Individual meet the Employer's Expectations for job task quality?  What percentage of time does the Individual meet the quality standards of their co-workers in the same/similar position?" sqref="K47">
      <formula1>$Q$1:$Q$13</formula1>
    </dataValidation>
    <dataValidation type="list" allowBlank="1" showInputMessage="1" showErrorMessage="1" error="You must select an option from the drop-down list." promptTitle="Entry 29: Job Task Quantity" prompt="Green: Does the Individual meet the Employer's Expectations for job task quantity?  What percentage of time does the Individual meet the production standards of their co-workers in the same/similar position?" sqref="L47">
      <formula1>$Q$1:$Q$13</formula1>
    </dataValidation>
    <dataValidation allowBlank="1" showInputMessage="1" showErrorMessage="1" promptTitle="Entry 29: Narrative" prompt="Green: Enter a summary of the contact or description of any areas that Individual had difficulties or did very well (behavior, job task quantity, or job task quality)." sqref="M47"/>
    <dataValidation allowBlank="1" showInputMessage="1" showErrorMessage="1" promptTitle="Entry 29: Interventions" prompt="Green: Provide a detailed description of intervention(s) that the Job Coach used to address the barrier and summarize the effectiveness of the intervention(s)." sqref="N47"/>
    <dataValidation allowBlank="1" showInputMessage="1" showErrorMessage="1" promptTitle="Entry 28: Interventions" prompt="Green: Provide a detailed description of intervention(s) that the Job Coach used to address the barrier and summarize the effectiveness of the intervention(s)." sqref="N46"/>
    <dataValidation allowBlank="1" showInputMessage="1" showErrorMessage="1" promptTitle="Entry 28: Narrative" prompt="Green: Enter a summary of the contact or description of any areas that Individual had difficulties or did very well (behavior, job task quantity, or job task quality)." sqref="M46"/>
    <dataValidation type="list" allowBlank="1" showInputMessage="1" showErrorMessage="1" error="You must select an option from the drop-down list." promptTitle="Entry 28: Job Task Quantity" prompt="Green: Does the Individual meet the Employer's Expectations for job task quantity?  What percentage of time does the Individual meet the production standards of their co-workers in the same/similar position?" sqref="L46">
      <formula1>$Q$1:$Q$13</formula1>
    </dataValidation>
    <dataValidation type="list" allowBlank="1" showInputMessage="1" showErrorMessage="1" error="You must select an option from the drop-down list." promptTitle="Entry 28: Job Task Quality" prompt="Green: Does the Individual meet the Employer's Expectations for job task quality?  What percentage of time does the Individual meet the quality standards of their co-workers in the same/similar position?" sqref="K46">
      <formula1>$Q$1:$Q$13</formula1>
    </dataValidation>
    <dataValidation type="list" allowBlank="1" showInputMessage="1" showErrorMessage="1" error="You must select an option from the drop-down list." promptTitle="Entry 28: Behavioral Indicators" prompt="Green: Does the Individual meet the Employer's Expectations for Inter-Personal Skills, Communication, Timeliness, Hygiene, etc.?  Enter the percentage of time that Individual meets the Employer’s standards." sqref="J46">
      <formula1>$Q$1:$Q$13</formula1>
    </dataValidation>
    <dataValidation type="list" allowBlank="1" showInputMessage="1" showErrorMessage="1" error="You must select an option from the drop-down list." promptTitle="Entry 27: Behavioral Indicators" prompt="Green: Does the Individual meet the Employer's Expectations for Inter-Personal Skills, Communication, Timeliness, Hygiene, etc.?  Enter the percentage of time that Individual meets the Employer’s standards." sqref="J45">
      <formula1>$Q$1:$Q$13</formula1>
    </dataValidation>
    <dataValidation allowBlank="1" showInputMessage="1" showErrorMessage="1" promptTitle="Entry 27: Interventions" prompt="Green: Provide a detailed description of intervention(s) that the Job Coach used to address the barrier and summarize the effectiveness of the intervention(s)." sqref="N45"/>
    <dataValidation allowBlank="1" showInputMessage="1" showErrorMessage="1" promptTitle="Entry 27: Narrative" prompt="Green: Enter a summary of the contact or description of any areas that Individual had difficulties or did very well (behavior, job task quantity, or job task quality)." sqref="M45"/>
    <dataValidation type="list" allowBlank="1" showInputMessage="1" showErrorMessage="1" error="You must select an option from the drop-down list." promptTitle="Entry 27: Job Task Quantity" prompt="Green: Does the Individual meet the Employer's Expectations for job task quantity?  What percentage of time does the Individual meet the production standards of their co-workers in the same/similar position?" sqref="L45">
      <formula1>$Q$1:$Q$13</formula1>
    </dataValidation>
    <dataValidation type="list" allowBlank="1" showInputMessage="1" showErrorMessage="1" error="You must select an option from the drop-down list." promptTitle="Entry 27: Job Task Quality" prompt="Green: Does the Individual meet the Employer's Expectations for job task quality?  What percentage of time does the Individual meet the quality standards of their co-workers in the same/similar position?" sqref="K45">
      <formula1>$Q$1:$Q$13</formula1>
    </dataValidation>
    <dataValidation type="list" allowBlank="1" showInputMessage="1" showErrorMessage="1" error="You must select an option from the drop-down list." promptTitle="Entry 26:  Behavioral Indicators" prompt="Green: Does the Individual meet the Employer's Expectations for Inter-Personal Skills, Communication, Timeliness, Hygiene, etc.?  Enter the percentage of time that Individual meets the Employer’s standards." sqref="J44">
      <formula1>$Q$1:$Q$13</formula1>
    </dataValidation>
    <dataValidation type="list" allowBlank="1" showInputMessage="1" showErrorMessage="1" error="You must select an option from the drop-down list." promptTitle="Entry 26: Job Task Quality" prompt="Green: Does the Individual meet the Employer's Expectations for job task quality?  What percentage of time does the Individual meet the quality standards of their co-workers in the same/similar position?" sqref="K44">
      <formula1>$Q$1:$Q$13</formula1>
    </dataValidation>
    <dataValidation type="list" allowBlank="1" showInputMessage="1" showErrorMessage="1" error="You must select an option from the drop-down list." promptTitle="Entry 26: Job Task Quantity" prompt="Green: Does the Individual meet the Employer's Expectations for job task quantity?  What percentage of time does the Individual meet the production standards of their co-workers in the same/similar position?" sqref="L44">
      <formula1>$Q$1:$Q$13</formula1>
    </dataValidation>
    <dataValidation allowBlank="1" showInputMessage="1" showErrorMessage="1" promptTitle="Entry 26: Narrative" prompt="Green: Enter a summary of the contact or description of any areas that Individual had difficulties or did very well (behavior, job task quantity, or job task quality)." sqref="M44"/>
    <dataValidation allowBlank="1" showInputMessage="1" showErrorMessage="1" promptTitle="Entry 26: Interventions" prompt="Green: Provide a detailed description of intervention(s) that the Job Coach used to address the barrier and summarize the effectiveness of the intervention(s)." sqref="N44"/>
    <dataValidation allowBlank="1" showInputMessage="1" showErrorMessage="1" promptTitle="Entry 25: Interventions" prompt="Green: Provide a detailed description of intervention(s) that the Job Coach used to address the barrier and summarize the effectiveness of the intervention(s)." sqref="N43"/>
    <dataValidation allowBlank="1" showInputMessage="1" showErrorMessage="1" promptTitle="Entry 24: Interventions" prompt="Green: Provide a detailed description of intervention(s) that the Job Coach used to address the barrier and summarize the effectiveness of the intervention(s)." sqref="N42"/>
    <dataValidation allowBlank="1" showInputMessage="1" showErrorMessage="1" promptTitle="Entry 24: Narrative" prompt="Green: Enter a summary of the contact or description of any areas that Individual had difficulties or did very well (behavior, job task quantity, or job task quality)." sqref="M42"/>
    <dataValidation type="list" allowBlank="1" showInputMessage="1" showErrorMessage="1" error="You must select an option from the drop-down list." promptTitle="Entry 24: Job Task Quantity" prompt="Green: Does the Individual meet the Employer's Expectations for job task quantity?  What percentage of time does the Individual meet the production standards of their co-workers in the same/similar position?" sqref="L42">
      <formula1>$Q$1:$Q$13</formula1>
    </dataValidation>
    <dataValidation type="list" allowBlank="1" showInputMessage="1" showErrorMessage="1" error="You must select an option from the drop-down list." promptTitle="Entry 24: Job Task Quality" prompt="Green: Does the Individual meet the Employer's Expectations for job task quality?  What percentage of time does the Individual meet the quality standards of their co-workers in the same/similar position?" sqref="K42">
      <formula1>$Q$1:$Q$13</formula1>
    </dataValidation>
    <dataValidation type="list" allowBlank="1" showInputMessage="1" showErrorMessage="1" error="You must select an option from the drop-down list." promptTitle="Entry 24: Behavioral Indicators" prompt="Green: Does the Individual meet the Employer's Expectations for Inter-Personal Skills, Communication, Timeliness, Hygiene, etc.?  Enter the percentage of time that Individual meets the Employer’s standards." sqref="J42">
      <formula1>$Q$1:$Q$13</formula1>
    </dataValidation>
    <dataValidation type="list" allowBlank="1" showInputMessage="1" showErrorMessage="1" error="You must select an option from the drop-down list." promptTitle="Entry 23: Behavioral Indicators" prompt="Green: Does the Individual meet the Employer's Expectations for Inter-Personal Skills, Communication, Timeliness, Hygiene, etc.?  Enter the percentage of time that Individual meets the Employer’s standards." sqref="J41">
      <formula1>$Q$1:$Q$13</formula1>
    </dataValidation>
    <dataValidation type="list" allowBlank="1" showInputMessage="1" showErrorMessage="1" error="You must select an option from the drop-down list." promptTitle="Entry 23: Job Task Quality" prompt="Green: Does the Individual meet the Employer's Expectations for job task quality?  What percentage of time does the Individual meet the quality standards of their co-workers in the same/similar position?" sqref="K41">
      <formula1>$Q$1:$Q$13</formula1>
    </dataValidation>
    <dataValidation type="list" allowBlank="1" showInputMessage="1" showErrorMessage="1" error="You must select an option from the drop-down list." promptTitle="Entry 23:  Job Task Quantity" prompt="Green: Does the Individual meet the Employer's Expectations for job task quantity?  What percentage of time does the Individual meet the production standards of their co-workers in the same/similar position?" sqref="L41">
      <formula1>$Q$1:$Q$13</formula1>
    </dataValidation>
    <dataValidation allowBlank="1" showInputMessage="1" showErrorMessage="1" promptTitle="Entry 23: Narrative" prompt="Green: Enter a summary of the contact or description of any areas that Individual had difficulties or did very well (behavior, job task quantity, or job task quality)." sqref="M41"/>
    <dataValidation allowBlank="1" showInputMessage="1" showErrorMessage="1" promptTitle="Entry 23: Interventions" prompt="Green: Provide a detailed description of intervention(s) that the Job Coach used to address the barrier and summarize the effectiveness of the intervention(s)." sqref="N41"/>
    <dataValidation allowBlank="1" showInputMessage="1" showErrorMessage="1" promptTitle="Entry 22: Interventions" prompt="Green: Provide a detailed description of intervention(s) that the Job Coach used to address the barrier and summarize the effectiveness of the intervention(s)." sqref="N40"/>
    <dataValidation allowBlank="1" showInputMessage="1" showErrorMessage="1" promptTitle="Entry 22: Narrative" prompt="Green: Enter a summary of the contact or description of any areas that Individual had difficulties or did very well (behavior, job task quantity, or job task quality)." sqref="M40"/>
    <dataValidation type="list" allowBlank="1" showInputMessage="1" showErrorMessage="1" error="You must select an option from the drop-down list." promptTitle="Entry 22: Job Task Quantity" prompt="Green: Does the Individual meet the Employer's Expectations for job task quantity?  What percentage of time does the Individual meet the production standards of their co-workers in the same/similar position?" sqref="L40">
      <formula1>$Q$1:$Q$13</formula1>
    </dataValidation>
    <dataValidation type="list" allowBlank="1" showInputMessage="1" showErrorMessage="1" error="You must select an option from the drop-down list." promptTitle="Entry 22: Job Task Quality" prompt="Green: Does the Individual meet the Employer's Expectations for job task quality?  What percentage of time does the Individual meet the quality standards of their co-workers in the same/similar position?" sqref="K40">
      <formula1>$Q$1:$Q$13</formula1>
    </dataValidation>
    <dataValidation type="list" allowBlank="1" showInputMessage="1" showErrorMessage="1" error="You must select an option from the drop-down list." promptTitle="Entry 22: Behavioral Indicators" prompt="Green: Does the Individual meet the Employer's Expectations for Inter-Personal Skills, Communication, Timeliness, Hygiene, etc.?  Enter the percentage of time that Individual meets the Employer’s standards." sqref="J40">
      <formula1>$Q$1:$Q$13</formula1>
    </dataValidation>
    <dataValidation type="list" allowBlank="1" showInputMessage="1" showErrorMessage="1" error="You must select an option from the drop-down list." promptTitle="Entry 21: Behavioral Indicators" prompt="Green: Does the Individual meet the Employer's Expectations for Inter-Personal Skills, Communication, Timeliness, Hygiene, etc.?  Enter the percentage of time that Individual meets the Employer’s standards." sqref="J39">
      <formula1>$Q$1:$Q$13</formula1>
    </dataValidation>
    <dataValidation type="list" allowBlank="1" showInputMessage="1" showErrorMessage="1" error="You must select an option from the drop-down list." promptTitle="Entry 21: Job Task Quality" prompt="Green: Does the Individual meet the Employer's Expectations for job task quality?  What percentage of time does the Individual meet the quality standards of their co-workers in the same/similar position?" sqref="K39">
      <formula1>$Q$1:$Q$13</formula1>
    </dataValidation>
    <dataValidation type="list" allowBlank="1" showInputMessage="1" showErrorMessage="1" error="You must select an option from the drop-down list." promptTitle="Entry 21: Job Task Quantity" prompt="Green: Does the Individual meet the Employer's Expectations for job task quantity?  What percentage of time does the Individual meet the production standards of their co-workers in the same/similar position?" sqref="L39">
      <formula1>$Q$1:$Q$13</formula1>
    </dataValidation>
    <dataValidation allowBlank="1" showInputMessage="1" showErrorMessage="1" promptTitle="Entry 21: Narrative" prompt="Green: Enter a summary of the contact or description of any areas that Individual had difficulties or did very well (behavior, job task quantity, or job task quality)." sqref="M39"/>
    <dataValidation allowBlank="1" showInputMessage="1" showErrorMessage="1" promptTitle="Entry 21: Interventions" prompt="Green: Provide a detailed description of intervention(s) that the Job Coach used to address the barrier and summarize the effectiveness of the intervention(s)." sqref="N39"/>
    <dataValidation allowBlank="1" showInputMessage="1" showErrorMessage="1" promptTitle="Entry 20: Interventions" prompt="Green: Provide a detailed description of intervention(s) that the Job Coach used to address the barrier and summarize the effectiveness of the intervention(s)." sqref="N38"/>
    <dataValidation allowBlank="1" showInputMessage="1" showErrorMessage="1" promptTitle="Entry 20: Narrative" prompt="Green: Enter a summary of the contact or description of any areas that Individual had difficulties or did very well (behavior, job task quantity, or job task quality)." sqref="M38"/>
    <dataValidation type="list" allowBlank="1" showInputMessage="1" showErrorMessage="1" error="You must select an option from the drop-down list." promptTitle="Entry 20: Job Task Quantity" prompt="Green: Does the Individual meet the Employer's Expectations for job task quantity?  What percentage of time does the Individual meet the production standards of their co-workers in the same/similar position?" sqref="L38">
      <formula1>$Q$1:$Q$13</formula1>
    </dataValidation>
    <dataValidation type="list" allowBlank="1" showInputMessage="1" showErrorMessage="1" error="You must select an option from the drop-down list." promptTitle="Entry 20: Job Task Quality" prompt="Green: Does the Individual meet the Employer's Expectations for job task quality?  What percentage of time does the Individual meet the quality standards of their co-workers in the same/similar position?" sqref="K38">
      <formula1>$Q$1:$Q$13</formula1>
    </dataValidation>
    <dataValidation type="list" allowBlank="1" showInputMessage="1" showErrorMessage="1" error="You must select an option from the drop-down list." promptTitle="Entry 20: Behavioral Indicators" prompt="Green: Does the Individual meet the Employer's Expectations for Inter-Personal Skills, Communication, Timeliness, Hygiene, etc.?  Enter the percentage of time that Individual meets the Employer’s standards." sqref="J38">
      <formula1>$Q$1:$Q$13</formula1>
    </dataValidation>
    <dataValidation type="list" allowBlank="1" showInputMessage="1" showErrorMessage="1" error="You must select an option from the drop-down list." promptTitle="Entry 19: Behavioral Indicators" prompt="Green: Does the Individual meet the Employer's Expectations for Inter-Personal Skills, Communication, Timeliness, Hygiene, etc.?  Enter the percentage of time that Individual meets the Employer’s standards." sqref="J37">
      <formula1>$Q$1:$Q$13</formula1>
    </dataValidation>
    <dataValidation type="list" allowBlank="1" showInputMessage="1" showErrorMessage="1" error="You must select an option from the drop-down list." promptTitle="Entry 19: Job Task Quality" prompt="Green: Does the Individual meet the Employer's Expectations for job task quality?  What percentage of time does the Individual meet the quality standards of their co-workers in the same/similar position?" sqref="K37">
      <formula1>$Q$1:$Q$13</formula1>
    </dataValidation>
    <dataValidation type="list" allowBlank="1" showInputMessage="1" showErrorMessage="1" error="You must select an option from the drop-down list." promptTitle="Entry 19: Job Task Quantity" prompt="Green: Does the Individual meet the Employer's Expectations for job task quantity?  What percentage of time does the Individual meet the production standards of their co-workers in the same/similar position?" sqref="L37">
      <formula1>$Q$1:$Q$13</formula1>
    </dataValidation>
    <dataValidation allowBlank="1" showInputMessage="1" showErrorMessage="1" promptTitle="Entry 19: Narrative" prompt="Green: Enter a summary of the contact or description of any areas that Individual had difficulties or did very well (behavior, job task quantity, or job task quality)." sqref="M37"/>
    <dataValidation allowBlank="1" showInputMessage="1" showErrorMessage="1" promptTitle="Entry 19: Interventions" prompt="Green: Provide a detailed description of intervention(s) that the Job Coach used to address the barrier and summarize the effectiveness of the intervention(s)." sqref="N37"/>
    <dataValidation allowBlank="1" showInputMessage="1" showErrorMessage="1" promptTitle="Entry 18: Interventions" prompt="Green: Provide a detailed description of intervention(s) that the Job Coach used to address the barrier and summarize the effectiveness of the intervention(s)." sqref="N36"/>
    <dataValidation allowBlank="1" showInputMessage="1" showErrorMessage="1" promptTitle="Entry 18: Narrative" prompt="Green: Enter a summary of the contact or description of any areas that Individual had difficulties or did very well (behavior, job task quantity, or job task quality)." sqref="M36"/>
    <dataValidation type="list" allowBlank="1" showInputMessage="1" showErrorMessage="1" error="You must select an option from the drop-down list." promptTitle="Entry 18: Job Task Quantity" prompt="Green: Does the Individual meet the Employer's Expectations for job task quantity?  What percentage of time does the Individual meet the production standards of their co-workers in the same/similar position?" sqref="L36">
      <formula1>$Q$1:$Q$13</formula1>
    </dataValidation>
    <dataValidation type="list" allowBlank="1" showInputMessage="1" showErrorMessage="1" error="You must select an option from the drop-down list." promptTitle="Entry 18: Job Task Quality" prompt="Green: Does the Individual meet the Employer's Expectations for job task quality?  What percentage of time does the Individual meet the quality standards of their co-workers in the same/similar position?" sqref="K36">
      <formula1>$Q$1:$Q$13</formula1>
    </dataValidation>
    <dataValidation type="list" allowBlank="1" showInputMessage="1" showErrorMessage="1" error="You must select an option from the drop-down list." promptTitle="Entry 18: Behavioral Indicators" prompt="Green: Does the Individual meet the Employer's Expectations for Inter-Personal Skills, Communication, Timeliness, Hygiene, etc.?  Enter the percentage of time that Individual meets the Employer’s standards." sqref="J36">
      <formula1>$Q$1:$Q$13</formula1>
    </dataValidation>
    <dataValidation type="list" allowBlank="1" showInputMessage="1" showErrorMessage="1" error="You must select an option from the drop-down list." promptTitle="Entry 17: Behavioral Indicators" prompt="Green: Does the Individual meet the Employer's Expectations for Inter-Personal Skills, Communication, Timeliness, Hygiene, etc.?  Enter the percentage of time that Individual meets the Employer’s standards." sqref="J35">
      <formula1>$Q$1:$Q$13</formula1>
    </dataValidation>
    <dataValidation type="list" allowBlank="1" showInputMessage="1" showErrorMessage="1" error="You must select an option from the drop-down list." promptTitle="Entry 17: Job Task Quality" prompt="Green: Does the Individual meet the Employer's Expectations for job task quality?  What percentage of time does the Individual meet the quality standards of their co-workers in the same/similar position?" sqref="K35">
      <formula1>$Q$1:$Q$13</formula1>
    </dataValidation>
    <dataValidation type="list" allowBlank="1" showInputMessage="1" showErrorMessage="1" error="You must select an option from the drop-down list." promptTitle="Entry 17: Job Task Quantity" prompt="Green: Does the Individual meet the Employer's Expectations for job task quantity?  What percentage of time does the Individual meet the production standards of their co-workers in the same/similar position?" sqref="L35">
      <formula1>$Q$1:$Q$13</formula1>
    </dataValidation>
    <dataValidation allowBlank="1" showInputMessage="1" showErrorMessage="1" promptTitle="Entry 17: Narrative" prompt="Green: Enter a summary of the contact or description of any areas that Individual had difficulties or did very well (behavior, job task quantity, or job task quality)." sqref="M35"/>
    <dataValidation allowBlank="1" showInputMessage="1" showErrorMessage="1" promptTitle="Entry 17: Interventions" prompt="Green: Provide a detailed description of intervention(s) that the Job Coach used to address the barrier and summarize the effectiveness of the intervention(s)." sqref="N35"/>
    <dataValidation allowBlank="1" showInputMessage="1" showErrorMessage="1" promptTitle="Entry 16: Interventions" prompt="Green: Provide a detailed description of intervention(s) that the Job Coach used to address the barrier and summarize the effectiveness of the intervention(s)." sqref="N34"/>
    <dataValidation allowBlank="1" showInputMessage="1" showErrorMessage="1" promptTitle="Entry 16: Narrative" prompt="Green: Enter a summary of the contact or description of any areas that Individual had difficulties or did very well (behavior, job task quantity, or job task quality)." sqref="M34"/>
    <dataValidation type="list" allowBlank="1" showInputMessage="1" showErrorMessage="1" error="You must select an option from the drop-down list." promptTitle="Entry 16: Job Task Quantity" prompt="Green: Does the Individual meet the Employer's Expectations for job task quantity?  What percentage of time does the Individual meet the production standards of their co-workers in the same/similar position?" sqref="L34">
      <formula1>$Q$1:$Q$13</formula1>
    </dataValidation>
    <dataValidation type="list" allowBlank="1" showInputMessage="1" showErrorMessage="1" error="You must select an option from the drop-down list." promptTitle="Entry 16: Job Task Quality" prompt="Green: Does the Individual meet the Employer's Expectations for job task quality?  What percentage of time does the Individual meet the quality standards of their co-workers in the same/similar position?" sqref="K34">
      <formula1>$Q$1:$Q$13</formula1>
    </dataValidation>
    <dataValidation type="list" allowBlank="1" showInputMessage="1" showErrorMessage="1" error="You must select an option from the drop-down list." promptTitle="Entry 16: Behavioral Indicators" prompt="Green: Does the Individual meet the Employer's Expectations for Inter-Personal Skills, Communication, Timeliness, Hygiene, etc.?  Enter the percentage of time that Individual meets the Employer’s standards." sqref="J34">
      <formula1>$Q$1:$Q$13</formula1>
    </dataValidation>
    <dataValidation type="list" allowBlank="1" showInputMessage="1" showErrorMessage="1" error="You must select an option from the drop-down list." promptTitle="Entry 15: Behavioral Indicators" prompt="Green: Does the Individual meet the Employer's Expectations for Inter-Personal Skills, Communication, Timeliness, Hygiene, etc.?  Enter the percentage of time that Individual meets the Employer’s standards." sqref="J33">
      <formula1>$Q$1:$Q$13</formula1>
    </dataValidation>
    <dataValidation type="list" allowBlank="1" showInputMessage="1" showErrorMessage="1" error="You must select an option from the drop-down list." promptTitle="Entry 15: Job Task Quality" prompt="Green: Does the Individual meet the Employer's Expectations for job task quality?  What percentage of time does the Individual meet the quality standards of their co-workers in the same/similar position?" sqref="K33">
      <formula1>$Q$1:$Q$13</formula1>
    </dataValidation>
    <dataValidation type="list" allowBlank="1" showInputMessage="1" showErrorMessage="1" error="You must select an option from the drop-down list." promptTitle="Entry 15: Job Task Quantity" prompt="Green: Does the Individual meet the Employer's Expectations for job task quantity?  What percentage of time does the Individual meet the production standards of their co-workers in the same/similar position?" sqref="L33">
      <formula1>$Q$1:$Q$13</formula1>
    </dataValidation>
    <dataValidation allowBlank="1" showInputMessage="1" showErrorMessage="1" promptTitle="Entry 15: Narrative" prompt="Green: Enter a summary of the contact or description of any areas that Individual had difficulties or did very well (behavior, job task quantity, or job task quality)." sqref="M33"/>
    <dataValidation allowBlank="1" showInputMessage="1" showErrorMessage="1" promptTitle="Entry 15: Interventions" prompt="Green: Provide a detailed description of intervention(s) that the Job Coach used to address the barrier and summarize the effectiveness of the intervention(s)." sqref="N33"/>
    <dataValidation allowBlank="1" showInputMessage="1" showErrorMessage="1" promptTitle="Entry 14: Interventions" prompt="Green: Provide a detailed description of intervention(s) that the Job Coach used to address the barrier and summarize the effectiveness of the intervention(s)." sqref="N32"/>
    <dataValidation allowBlank="1" showInputMessage="1" showErrorMessage="1" promptTitle="Entry 14: Narrative" prompt="Green: Enter a summary of the contact or description of any areas that Individual had difficulties or did very well (behavior, job task quantity, or job task quality)." sqref="M32"/>
    <dataValidation type="list" allowBlank="1" showInputMessage="1" showErrorMessage="1" error="You must select an option from the drop-down list." promptTitle="Entry 14: Job Task Quantity" prompt="Green: Does the Individual meet the Employer's Expectations for job task quantity?  What percentage of time does the Individual meet the production standards of their co-workers in the same/similar position?" sqref="L32">
      <formula1>$Q$1:$Q$13</formula1>
    </dataValidation>
    <dataValidation type="list" allowBlank="1" showInputMessage="1" showErrorMessage="1" error="You must select an option from the drop-down list." promptTitle="Entry 14: Job Task Quality" prompt="Green: Does the Individual meet the Employer's Expectations for job task quality?  What percentage of time does the Individual meet the quality standards of their co-workers in the same/similar position?" sqref="K32">
      <formula1>$Q$1:$Q$13</formula1>
    </dataValidation>
    <dataValidation type="list" allowBlank="1" showInputMessage="1" showErrorMessage="1" error="You must select an option from the drop-down list." promptTitle="Entry 14: Behavioral Indicators" prompt="Green: Does the Individual meet the Employer's Expectations for Inter-Personal Skills, Communication, Timeliness, Hygiene, etc.?  Enter the percentage of time that Individual meets the Employer’s standards." sqref="J32">
      <formula1>$Q$1:$Q$13</formula1>
    </dataValidation>
    <dataValidation allowBlank="1" showInputMessage="1" showErrorMessage="1" promptTitle="Entry 13: Interventions" prompt="Green: Provide a detailed description of intervention(s) that the Job Coach used to address the barrier and summarize the effectiveness of the intervention(s)." sqref="N31"/>
    <dataValidation allowBlank="1" showInputMessage="1" showErrorMessage="1" promptTitle="Entry 13: Narrative" prompt="Green: Enter a summary of the contact or description of any areas that Individual had difficulties or did very well (behavior, job task quantity, or job task quality)." sqref="M31"/>
    <dataValidation type="list" allowBlank="1" showInputMessage="1" showErrorMessage="1" error="You must select an option from the drop-down list." promptTitle="Entry 13: Job Task Quantity" prompt="Green: Does the Individual meet the Employer's Expectations for job task quantity?  What percentage of time does the Individual meet the production standards of their co-workers in the same/similar position?" sqref="L31">
      <formula1>$Q$1:$Q$13</formula1>
    </dataValidation>
    <dataValidation type="list" allowBlank="1" showInputMessage="1" showErrorMessage="1" error="You must select an option from the drop-down list." promptTitle="Entry 13: Job Task Quality" prompt="Green: Does the Individual meet the Employer's Expectations for job task quality?  What percentage of time does the Individual meet the quality standards of their co-workers in the same/similar position?" sqref="K31">
      <formula1>$Q$1:$Q$13</formula1>
    </dataValidation>
    <dataValidation type="list" allowBlank="1" showInputMessage="1" showErrorMessage="1" error="You must select an option from the drop-down list." promptTitle="Entry 13: Behavioral Indicators" prompt="Green: Does the Individual meet the Employer's Expectations for Inter-Personal Skills, Communication, Timeliness, Hygiene, etc.?  Enter the percentage of time that Individual meets the Employer’s standards." sqref="J31">
      <formula1>$Q$1:$Q$13</formula1>
    </dataValidation>
    <dataValidation type="list" allowBlank="1" showInputMessage="1" showErrorMessage="1" error="You must select an option from the drop-down list." promptTitle="Entry 12: Behavioral Indicators" prompt="Green: Does the Individual meet the Employer's Expectations for Inter-Personal Skills, Communication, Timeliness, Hygiene, etc.?  Enter the percentage of time that Individual meets the Employer’s standards." sqref="J30">
      <formula1>$Q$1:$Q$13</formula1>
    </dataValidation>
    <dataValidation type="list" allowBlank="1" showInputMessage="1" showErrorMessage="1" error="You must select an option from the drop-down list." promptTitle="Entry 12: Job Task Quality" prompt="Green: Does the Individual meet the Employer's Expectations for job task quality?  What percentage of time does the Individual meet the quality standards of their co-workers in the same/similar position?" sqref="K30">
      <formula1>$Q$1:$Q$13</formula1>
    </dataValidation>
    <dataValidation type="list" allowBlank="1" showInputMessage="1" showErrorMessage="1" error="You must select an option from the drop-down list." promptTitle="Entry 12: Job Task Quantity" prompt="Green: Does the Individual meet the Employer's Expectations for job task quantity?  What percentage of time does the Individual meet the production standards of their co-workers in the same/similar position?" sqref="L30">
      <formula1>$Q$1:$Q$13</formula1>
    </dataValidation>
    <dataValidation allowBlank="1" showInputMessage="1" showErrorMessage="1" promptTitle="Entry 12: Narrative" prompt="Green: Enter a summary of the contact or description of any areas that Individual had difficulties or did very well (behavior, job task quantity, or job task quality)." sqref="M30"/>
    <dataValidation allowBlank="1" showInputMessage="1" showErrorMessage="1" promptTitle="Entry 12: Interventions" prompt="Green: Provide a detailed description of intervention(s) that the Job Coach used to address the barrier and summarize the effectiveness of the intervention(s)." sqref="N30"/>
    <dataValidation allowBlank="1" showInputMessage="1" showErrorMessage="1" promptTitle="Entry 11: Interventions" prompt="Green: Provide a detailed description of intervention(s) that the Job Coach used to address the barrier and summarize the effectiveness of the intervention(s)." sqref="N29"/>
    <dataValidation allowBlank="1" showInputMessage="1" showErrorMessage="1" promptTitle="Entry 11: Narrative" prompt="Green: Enter a summary of the contact or description of any areas that Individual had difficulties or did very well (behavior, job task quantity, or job task quality)." sqref="M29"/>
    <dataValidation type="list" allowBlank="1" showInputMessage="1" showErrorMessage="1" error="You must select an option from the drop-down list." promptTitle="Entry 11: Job Task Quantity" prompt="Green: Does the Individual meet the Employer's Expectations for job task quantity?  What percentage of time does the Individual meet the production standards of their co-workers in the same/similar position?" sqref="L29">
      <formula1>$Q$1:$Q$13</formula1>
    </dataValidation>
    <dataValidation type="list" allowBlank="1" showInputMessage="1" showErrorMessage="1" error="You must select an option from the drop-down list." promptTitle="Entry 11: Job Task Quality" prompt="Green: Does the Individual meet the Employer's Expectations for job task quality?  What percentage of time does the Individual meet the quality standards of their co-workers in the same/similar position?" sqref="K29">
      <formula1>$Q$1:$Q$13</formula1>
    </dataValidation>
    <dataValidation type="list" allowBlank="1" showInputMessage="1" showErrorMessage="1" error="You must select an option from the drop-down list." promptTitle="Entry 11: Behavioral Indicators" prompt="Green: Does the Individual meet the Employer's Expectations for Inter-Personal Skills, Communication, Timeliness, Hygiene, etc.?  Enter the percentage of time that Individual meets the Employer’s standards." sqref="J29">
      <formula1>$Q$1:$Q$13</formula1>
    </dataValidation>
    <dataValidation type="list" allowBlank="1" showInputMessage="1" showErrorMessage="1" error="You must select an option from the drop-down list." promptTitle="Entry 10: Behavioral Indicators" prompt="Green: Does the Individual meet the Employer's Expectations for Inter-Personal Skills, Communication, Timeliness, Hygiene, etc.?  Enter the percentage of time that Individual meets the Employer’s standards." sqref="J28">
      <formula1>$Q$1:$Q$13</formula1>
    </dataValidation>
    <dataValidation type="list" allowBlank="1" showInputMessage="1" showErrorMessage="1" error="You must select an option from the drop-down list." promptTitle="Entry 10: Job Task Quality" prompt="Green: Does the Individual meet the Employer's Expectations for job task quality?  What percentage of time does the Individual meet the quality standards of their co-workers in the same/similar position?" sqref="K28">
      <formula1>$Q$1:$Q$13</formula1>
    </dataValidation>
    <dataValidation type="list" allowBlank="1" showInputMessage="1" showErrorMessage="1" error="You must select an option from the drop-down list." promptTitle="Entry 10: Job Task Quantity" prompt="Green: Does the Individual meet the Employer's Expectations for job task quantity?  What percentage of time does the Individual meet the production standards of their co-workers in the same/similar position?" sqref="L28">
      <formula1>$Q$1:$Q$13</formula1>
    </dataValidation>
    <dataValidation allowBlank="1" showInputMessage="1" showErrorMessage="1" promptTitle="Entry 10: Narrative" prompt="Green: Enter a summary of the contact or description of any areas that Individual had difficulties or did very well (behavior, job task quantity, or job task quality)." sqref="M28"/>
    <dataValidation allowBlank="1" showInputMessage="1" showErrorMessage="1" promptTitle="Entry 10: Interventions" prompt="Green: Provide a detailed description of intervention(s) that the Job Coach used to address the barrier and summarize the effectiveness of the intervention(s)." sqref="N28"/>
    <dataValidation allowBlank="1" showInputMessage="1" showErrorMessage="1" promptTitle="Entry 9: Interventions" prompt="Green: Provide a detailed description of intervention(s) that the Job Coach used to address the barrier and summarize the effectiveness of the intervention(s)." sqref="N27"/>
    <dataValidation allowBlank="1" showInputMessage="1" showErrorMessage="1" promptTitle="Entry 9: Narrative" prompt="Green: Enter a summary of the contact or description of any areas that Individual had difficulties or did very well (behavior, job task quantity, or job task quality)." sqref="M27"/>
    <dataValidation type="list" allowBlank="1" showInputMessage="1" showErrorMessage="1" error="You must select an option from the drop-down list." promptTitle="Entry 9: Job Task Quantity" prompt="Green: Does the Individual meet the Employer's Expectations for job task quantity?  What percentage of time does the Individual meet the production standards of their co-workers in the same/similar position?" sqref="L27">
      <formula1>$Q$1:$Q$13</formula1>
    </dataValidation>
    <dataValidation type="list" allowBlank="1" showInputMessage="1" showErrorMessage="1" error="You must select an option from the drop-down list." promptTitle="Entry 9: Job Task Quality" prompt="Green: Does the Individual meet the Employer's Expectations for job task quality?  What percentage of time does the Individual meet the quality standards of their co-workers in the same/similar position?" sqref="K27">
      <formula1>$Q$1:$Q$13</formula1>
    </dataValidation>
    <dataValidation type="list" allowBlank="1" showInputMessage="1" showErrorMessage="1" error="You must select an option from the drop-down list." promptTitle="Entry 9: Behavioral Indicators" prompt="Green: Does the Individual meet the Employer's Expectations for Inter-Personal Skills, Communication, Timeliness, Hygiene, etc.?  Enter the percentage of time that Individual meets the Employer’s standards." sqref="J27">
      <formula1>$Q$1:$Q$13</formula1>
    </dataValidation>
    <dataValidation allowBlank="1" showInputMessage="1" showErrorMessage="1" promptTitle="Entry 8: Interventions" prompt="Green: Provide a detailed description of intervention(s) that the Job Coach used to address the barrier and summarize the effectiveness of the intervention(s)." sqref="N26"/>
    <dataValidation allowBlank="1" showInputMessage="1" showErrorMessage="1" promptTitle="Entry 8: Narrative" prompt="Green: Enter a summary of the contact or description of any areas that Individual had difficulties or did very well (behavior, job task quantity, or job task quality)." sqref="M26"/>
    <dataValidation type="list" allowBlank="1" showInputMessage="1" showErrorMessage="1" error="You must select an option from the drop-down list." promptTitle="Entry 8: Job Task Quantity" prompt="Green: Does the Individual meet the Employer's Expectations for job task quantity?  What percentage of time does the Individual meet the production standards of their co-workers in the same/similar position?" sqref="L26">
      <formula1>$Q$1:$Q$13</formula1>
    </dataValidation>
    <dataValidation type="list" allowBlank="1" showInputMessage="1" showErrorMessage="1" error="You must select an option from the drop-down list." promptTitle="Entry 8: Job Task Quality" prompt="Green: Does the Individual meet the Employer's Expectations for job task quality?  What percentage of time does the Individual meet the quality standards of their co-workers in the same/similar position?" sqref="K26">
      <formula1>$Q$1:$Q$13</formula1>
    </dataValidation>
    <dataValidation type="list" allowBlank="1" showInputMessage="1" showErrorMessage="1" error="You must select an option from the drop-down list." promptTitle="Entry 8: Behavioral Indicators" prompt="Green: Does the Individual meet the Employer's Expectations for Inter-Personal Skills, Communication, Timeliness, Hygiene, etc.?  Enter the percentage of time that Individual meets the Employer’s standards." sqref="J26">
      <formula1>$Q$1:$Q$13</formula1>
    </dataValidation>
    <dataValidation allowBlank="1" showInputMessage="1" showErrorMessage="1" promptTitle="Entry 7: Interventions" prompt="Green: Provide a detailed description of intervention(s) that the Job Coach used to address the barrier and summarize the effectiveness of the intervention(s)." sqref="N25"/>
    <dataValidation allowBlank="1" showInputMessage="1" showErrorMessage="1" promptTitle="Entry 7: Narrative" prompt="Green: Enter a summary of the contact or description of any areas that Individual had difficulties or did very well (behavior, job task quantity, or job task quality)." sqref="M25"/>
    <dataValidation type="list" allowBlank="1" showInputMessage="1" showErrorMessage="1" error="You must select an option from the drop-down list." promptTitle="Entry 7: Job Task Quantity" prompt="Green: Does the Individual meet the Employer's Expectations for job task quantity?  What percentage of time does the Individual meet the production standards of their co-workers in the same/similar position?" sqref="L25">
      <formula1>$Q$1:$Q$13</formula1>
    </dataValidation>
    <dataValidation type="list" allowBlank="1" showInputMessage="1" showErrorMessage="1" error="You must select an option from the drop-down list." promptTitle="Entry 7: Job Task Quality" prompt="Green: Does the Individual meet the Employer's Expectations for job task quality?  What percentage of time does the Individual meet the quality standards of their co-workers in the same/similar position?" sqref="K25">
      <formula1>$Q$1:$Q$13</formula1>
    </dataValidation>
    <dataValidation type="list" allowBlank="1" showInputMessage="1" showErrorMessage="1" error="You must select an option from the drop-down list." promptTitle="Entry 7: Behavioral Indicators" prompt="Green: Does the Individual meet the Employer's Expectations for Inter-Personal Skills, Communication, Timeliness, Hygiene, etc.?  Enter the percentage of time that Individual meets the Employer’s standards." sqref="J25">
      <formula1>$Q$1:$Q$13</formula1>
    </dataValidation>
    <dataValidation allowBlank="1" showInputMessage="1" showErrorMessage="1" promptTitle="Entry 6: Interventions" prompt="Green: Provide a detailed description of intervention(s) that the Job Coach used to address the barrier and summarize the effectiveness of the intervention(s)." sqref="N24"/>
    <dataValidation allowBlank="1" showInputMessage="1" showErrorMessage="1" promptTitle="Entry 6: Narrative" prompt="Green: Enter a summary of the contact or description of any areas that Individual had difficulties or did very well (behavior, job task quantity, or job task quality)." sqref="M24"/>
    <dataValidation type="list" allowBlank="1" showInputMessage="1" showErrorMessage="1" error="You must select an option from the drop-down list." promptTitle="Entry 6: Job Task Quantity" prompt="Green: Does the Individual meet the Employer's Expectations for job task quantity?  What percentage of time does the Individual meet the production standards of their co-workers in the same/similar position?" sqref="L24">
      <formula1>$Q$1:$Q$13</formula1>
    </dataValidation>
    <dataValidation type="list" allowBlank="1" showInputMessage="1" showErrorMessage="1" error="You must select an option from the drop-down list." promptTitle="Entry 6: Job Task Quality" prompt="Green: Does the Individual meet the Employer's Expectations for job task quality?  What percentage of time does the Individual meet the quality standards of their co-workers in the same/similar position?" sqref="K24">
      <formula1>$Q$1:$Q$13</formula1>
    </dataValidation>
    <dataValidation type="list" allowBlank="1" showInputMessage="1" showErrorMessage="1" error="You must select an option from the drop-down list." promptTitle="Entry 6: Behavioral Indicators" prompt="Green: Does the Individual meet the Employer's Expectations for Inter-Personal Skills, Communication, Timeliness, Hygiene, etc.?  Enter the percentage of time that Individual meets the Employer’s standards." sqref="J24">
      <formula1>$Q$1:$Q$13</formula1>
    </dataValidation>
    <dataValidation allowBlank="1" showInputMessage="1" showErrorMessage="1" promptTitle="Entry 5: nterventions" prompt="Green: Provide a detailed description of intervention(s) that the Job Coach used to address the barrier and summarize the effectiveness of the intervention(s)." sqref="N23"/>
    <dataValidation allowBlank="1" showInputMessage="1" showErrorMessage="1" promptTitle="Entry 5: Narrative" prompt="Green: Enter a summary of the contact or description of any areas that Individual had difficulties or did very well (behavior, job task quantity, or job task quality)." sqref="M23"/>
    <dataValidation type="list" allowBlank="1" showInputMessage="1" showErrorMessage="1" error="You must select an option from the drop-down list." promptTitle="Entry 5: Job Task Quantity" prompt="Green: Does the Individual meet the Employer's Expectations for job task quantity?  What percentage of time does the Individual meet the production standards of their co-workers in the same/similar position?" sqref="L23">
      <formula1>$Q$1:$Q$13</formula1>
    </dataValidation>
    <dataValidation type="list" allowBlank="1" showInputMessage="1" showErrorMessage="1" error="You must select an option from the drop-down list." promptTitle="Entry 5: Job Task Quality" prompt="Green: Does the Individual meet the Employer's Expectations for job task quality?  What percentage of time does the Individual meet the quality standards of their co-workers in the same/similar position?" sqref="K23">
      <formula1>$Q$1:$Q$13</formula1>
    </dataValidation>
    <dataValidation type="list" allowBlank="1" showInputMessage="1" showErrorMessage="1" error="You must select an option from the drop-down list." promptTitle="Entry 5: Behavioral Indicators" prompt="Green: Does the Individual meet the Employer's Expectations for Inter-Personal Skills, Communication, Timeliness, Hygiene, etc.?  Enter the percentage of time that Individual meets the Employer’s standards." sqref="J23">
      <formula1>$Q$1:$Q$13</formula1>
    </dataValidation>
    <dataValidation allowBlank="1" showInputMessage="1" showErrorMessage="1" promptTitle="Entry 4: Interventions" prompt="Green: Provide a detailed description of intervention(s) that the Job Coach used to address the barrier and summarize the effectiveness of the intervention(s)." sqref="N22"/>
    <dataValidation allowBlank="1" showInputMessage="1" showErrorMessage="1" promptTitle="Entry 4: Narrative" prompt="Green: Enter a summary of the contact or description of any areas that Individual had difficulties or did very well (behavior, job task quantity, or job task quality)." sqref="M22"/>
    <dataValidation type="list" allowBlank="1" showInputMessage="1" showErrorMessage="1" error="You must select an option from the drop-down list." promptTitle="Entry 4: Job Task Quantity" prompt="Green: Does the Individual meet the Employer's Expectations for job task quantity?  What percentage of time does the Individual meet the production standards of their co-workers in the same/similar position?" sqref="L22">
      <formula1>$Q$1:$Q$13</formula1>
    </dataValidation>
    <dataValidation type="list" allowBlank="1" showInputMessage="1" showErrorMessage="1" error="You must select an option from the drop-down list." promptTitle="Entry 4: Job Task Quality" prompt="Green: Does the Individual meet the Employer's Expectations for job task quality?  What percentage of time does the Individual meet the quality standards of their co-workers in the same/similar position?" sqref="K22">
      <formula1>$Q$1:$Q$13</formula1>
    </dataValidation>
    <dataValidation type="list" allowBlank="1" showInputMessage="1" showErrorMessage="1" error="You must select an option from the drop-down list." promptTitle="Entry 4: Behavioral Indicators" prompt="Green: Does the Individual meet the Employer's Expectations for Inter-Personal Skills, Communication, Timeliness, Hygiene, etc.?  Enter the percentage of time that Individual meets the Employer’s standards." sqref="J22">
      <formula1>$Q$1:$Q$13</formula1>
    </dataValidation>
    <dataValidation allowBlank="1" showInputMessage="1" showErrorMessage="1" promptTitle="Entry 3: Interventions" prompt="Green: Provide a detailed description of intervention(s) that the Job Coach used to address the barrier and summarize the effectiveness of the intervention(s)." sqref="N21"/>
    <dataValidation allowBlank="1" showInputMessage="1" showErrorMessage="1" promptTitle="Entry 3:Narrative" prompt="Green: Enter a summary of the contact or description of any areas that Individual had difficulties or did very well (behavior, job task quantity, or job task quality)." sqref="M21"/>
    <dataValidation type="list" allowBlank="1" showInputMessage="1" showErrorMessage="1" error="You must select an option from the drop-down list." promptTitle="Entry 3: Job Task Quantity" prompt="Green: Does the Individual meet the Employer's Expectations for job task quantity?  What percentage of time does the Individual meet the production standards of their co-workers in the same/similar position?" sqref="L21">
      <formula1>$Q$1:$Q$13</formula1>
    </dataValidation>
    <dataValidation type="list" allowBlank="1" showInputMessage="1" showErrorMessage="1" error="You must select an option from the drop-down list." promptTitle="Entry 3: Job Task Quality" prompt="Green: Does the Individual meet the Employer's Expectations for job task quality?  What percentage of time does the Individual meet the quality standards of their co-workers in the same/similar position?" sqref="K21">
      <formula1>$Q$1:$Q$13</formula1>
    </dataValidation>
    <dataValidation type="list" allowBlank="1" showInputMessage="1" showErrorMessage="1" error="You must select an option from the drop-down list." promptTitle="Entry 3: Behavioral Indicators" prompt="Green: Does the Individual meet the Employer's Expectations for Inter-Personal Skills, Communication, Timeliness, Hygiene, etc.?  Enter the percentage of time that Individual meets the Employer’s standards." sqref="J21">
      <formula1>$Q$1:$Q$13</formula1>
    </dataValidation>
    <dataValidation allowBlank="1" showInputMessage="1" showErrorMessage="1" promptTitle="Entry 2: Interventions" prompt="Green: Provide a detailed description of intervention(s) that the Job Coach used to address the barrier and summarize the effectiveness of the intervention(s)." sqref="N20"/>
    <dataValidation allowBlank="1" showInputMessage="1" showErrorMessage="1" promptTitle="Entry 2: Narrative" prompt="Green: Enter a summary of the contact or description of any areas that Individual had difficulties or did very well (behavior, job task quantity, or job task quality)." sqref="M20"/>
    <dataValidation type="list" allowBlank="1" showInputMessage="1" showErrorMessage="1" error="You must select an option from the drop-down list." promptTitle="Entry 2: Job Task Quantity" prompt="Green: Does the Individual meet the Employer's Expectations for job task quantity?  What percentage of time does the Individual meet the production standards of their co-workers in the same/similar position?" sqref="L20">
      <formula1>$Q$1:$Q$13</formula1>
    </dataValidation>
    <dataValidation type="list" allowBlank="1" showInputMessage="1" showErrorMessage="1" error="You must select an option from the drop-down list." promptTitle="Entry 2: Job Task Quality" prompt="Green: Does the Individual meet the Employer's Expectations for job task quality?  What percentage of time does the Individual meet the quality standards of their co-workers in the same/similar position?" sqref="K20">
      <formula1>$Q$1:$Q$13</formula1>
    </dataValidation>
    <dataValidation type="list" allowBlank="1" showInputMessage="1" showErrorMessage="1" error="You must select an option from the drop-down list." promptTitle="Entry 2: Behavioral Indicators" prompt="Green: Does the Individual meet the Employer's Expectations for Inter-Personal Skills, Communication, Timeliness, Hygiene, etc.?  Enter the percentage of time that Individual meets the Employer’s standards." sqref="J20">
      <formula1>$Q$1:$Q$13</formula1>
    </dataValidation>
    <dataValidation allowBlank="1" showInputMessage="1" showErrorMessage="1" promptTitle="Total VTS UOS" prompt="Non-Editable: Calculation" sqref="K69"/>
    <dataValidation type="whole" allowBlank="1" showInputMessage="1" showErrorMessage="1" error="Calculation: Non-Editable" promptTitle="Total OTJS UOS" prompt="Non-Editable: Calculation" sqref="F69">
      <formula1>0</formula1>
      <formula2>100000</formula2>
    </dataValidation>
    <dataValidation allowBlank="1" showInputMessage="1" showErrorMessage="1" promptTitle="Provider's Assessment Continued" prompt="Green: Enter a summary of the Provider's assessment of the Individual and recommendation for next steps , including any concerns or potential barriers to employment." sqref="M73"/>
    <dataValidation type="list" allowBlank="1" showInputMessage="1" showErrorMessage="1" error="You must select an option from the drop-down list." promptTitle="Entry 1: Contact Method" prompt="Green: Indicate the method of contact in this field, choices are: Email, In Person, Letter, Other, Remote, Service, Telephone, or Text." sqref="I19">
      <formula1>$U$1:$U$9</formula1>
    </dataValidation>
    <dataValidation allowBlank="1" showInputMessage="1" showErrorMessage="1" promptTitle="Entry 2: Staff Initials" prompt="Green: Enter the initials of the person(s) who provided the service in this field." sqref="H20"/>
    <dataValidation type="list" allowBlank="1" showInputMessage="1" showErrorMessage="1" error="You must select an option from the drop-down list." promptTitle="Entry 2: Contact Method" prompt="Green: Indicate the method of contact in this field, choices are: Email, In Person, Letter, Other, Remote, Service, Telephone, or Text." sqref="I20">
      <formula1>$U$1:$U$9</formula1>
    </dataValidation>
    <dataValidation allowBlank="1" showInputMessage="1" showErrorMessage="1" promptTitle="Entry 3: Staff Initials" prompt="Green: Enter the initials of the person(s) who provided the service in this field." sqref="H21"/>
    <dataValidation type="list" allowBlank="1" showInputMessage="1" showErrorMessage="1" error="You must select an option from the drop-down list." promptTitle="Entry 3: Contact Method" prompt="Green: Indicate the method of contact in this field, choices are: Email, In Person, Letter, Other, Remote, Service, Telephone, or Text." sqref="I21">
      <formula1>$U$1:$U$9</formula1>
    </dataValidation>
    <dataValidation type="list" allowBlank="1" showInputMessage="1" showErrorMessage="1" error="You must select an option from the drop-down list." promptTitle="Entry 4: Contact Method" prompt="Green: Indicate the method of contact in this field, choices are: Email, In Person, Letter, Other, Remote, Service, Telephone, or Text." sqref="I22">
      <formula1>$U$1:$U$9</formula1>
    </dataValidation>
    <dataValidation allowBlank="1" showInputMessage="1" showErrorMessage="1" promptTitle="Entry 4: Staff Initials" prompt="Green: Enter the initials of the person(s) who provided the service in this field." sqref="H22"/>
    <dataValidation allowBlank="1" showInputMessage="1" showErrorMessage="1" promptTitle="Entry 5: Staff Initials" prompt="Green: Enter the initials of the person(s) who provided the service in this field." sqref="H23"/>
    <dataValidation type="list" allowBlank="1" showInputMessage="1" showErrorMessage="1" error="You must select an option from the drop-down list." promptTitle="Entry 5: Contact Method" prompt="Green: Indicate the method of contact in this field, choices are: Email, In Person, Letter, Other, Remote, Service, Telephone, or Text." sqref="I23">
      <formula1>$U$1:$U$9</formula1>
    </dataValidation>
    <dataValidation allowBlank="1" showInputMessage="1" showErrorMessage="1" promptTitle="Entry 6: Staff Initials" prompt="Green: Enter the initials of the person(s) who provided the service in this field." sqref="H24"/>
    <dataValidation type="list" allowBlank="1" showInputMessage="1" showErrorMessage="1" error="You must select an option from the drop-down list." promptTitle="Entry 6: Contact Method" prompt="Green: Indicate the method of contact in this field, choices are: Email, In Person, Letter, Other, Remote, Service, Telephone, or Text." sqref="I24">
      <formula1>$U$1:$U$9</formula1>
    </dataValidation>
    <dataValidation allowBlank="1" showInputMessage="1" showErrorMessage="1" promptTitle="Entry 7: Staff Initials" prompt="Green: Enter the initials of the person(s) who provided the service in this field." sqref="H25"/>
    <dataValidation type="list" allowBlank="1" showInputMessage="1" showErrorMessage="1" error="You must select an option from the drop-down list." promptTitle="Entry 7: Contact Method" prompt="Green: Indicate the method of contact in this field, choices are: Email, In Person, Letter, Other, Remote, Service, Telephone, or Text." sqref="I25">
      <formula1>$U$1:$U$9</formula1>
    </dataValidation>
    <dataValidation allowBlank="1" showInputMessage="1" showErrorMessage="1" promptTitle="Entry 8: Staff Initials" prompt="Green: Enter the initials of the person(s) who provided the service in this field." sqref="H26"/>
    <dataValidation type="list" allowBlank="1" showInputMessage="1" showErrorMessage="1" error="You must select an option from the drop-down list." promptTitle="Entry 8: Contact Method" prompt="Green: Indicate the method of contact in this field, choices are: Email, In Person, Letter, Other, Remote, Service, Telephone, or Text." sqref="I26">
      <formula1>$U$1:$U$9</formula1>
    </dataValidation>
    <dataValidation type="list" allowBlank="1" showInputMessage="1" showErrorMessage="1" error="You must select an option from the drop-down list." promptTitle="Entry 9: Contact Method" prompt="Green: Indicate the method of contact in this field, choices are: Email, In Person, Letter, Other, Remote, Service, Telephone, or Text." sqref="I27">
      <formula1>$U$1:$U$9</formula1>
    </dataValidation>
    <dataValidation allowBlank="1" showInputMessage="1" showErrorMessage="1" promptTitle="Entry 9: Staff Initials" prompt="Green: Enter the initials of the person(s) who provided the service in this field." sqref="H27"/>
    <dataValidation allowBlank="1" showInputMessage="1" showErrorMessage="1" promptTitle="Entry 10: Staff Initials" prompt="Green: Enter the initials of the person(s) who provided the service in this field." sqref="H28"/>
    <dataValidation type="list" allowBlank="1" showInputMessage="1" showErrorMessage="1" error="You must select an option from the drop-down list." promptTitle="Entry 10: Contact Method" prompt="Green: Indicate the method of contact in this field, choices are: Email, In Person, Letter, Other, Remote, Service, Telephone, or Text." sqref="I28">
      <formula1>$U$1:$U$9</formula1>
    </dataValidation>
    <dataValidation type="list" allowBlank="1" showInputMessage="1" showErrorMessage="1" error="You must select an option from the drop-down list." promptTitle="Entry 11: Contact Method" prompt="Green: Indicate the method of contact in this field, choices are: Email, In Person, Letter, Other, Remote, Service, Telephone, or Text." sqref="I29">
      <formula1>$U$1:$U$9</formula1>
    </dataValidation>
    <dataValidation allowBlank="1" showInputMessage="1" showErrorMessage="1" promptTitle="Entry 11: Staff Initials" prompt="Green: Enter the initials of the person(s) who provided the service in this field." sqref="H29"/>
    <dataValidation allowBlank="1" showInputMessage="1" showErrorMessage="1" promptTitle="Entry 12: Staff Initials" prompt="Green: Enter the initials of the person(s) who provided the service in this field." sqref="H30"/>
    <dataValidation type="list" allowBlank="1" showInputMessage="1" showErrorMessage="1" error="You must select an option from the drop-down list." promptTitle="Entry 12: Contact Method" prompt="Green: Indicate the method of contact in this field, choices are: Email, In Person, Letter, Other, Remote, Service, Telephone, or Text." sqref="I30">
      <formula1>$U$1:$U$9</formula1>
    </dataValidation>
    <dataValidation type="list" allowBlank="1" showInputMessage="1" showErrorMessage="1" error="You must select an option from the drop-down list." promptTitle="Entry 13: Contact Method" prompt="Green: Indicate the method of contact in this field, choices are: Email, In Person, Letter, Other, Remote, Service, Telephone, or Text." sqref="I31">
      <formula1>$U$1:$U$9</formula1>
    </dataValidation>
    <dataValidation allowBlank="1" showInputMessage="1" showErrorMessage="1" promptTitle="Entry 13: Staff Initials" prompt="Green: Enter the initials of the person(s) who provided the service in this field." sqref="H31"/>
    <dataValidation allowBlank="1" showInputMessage="1" showErrorMessage="1" promptTitle="Entry 14: Staff Initials" prompt="Green: Enter the initials of the person(s) who provided the service in this field." sqref="H32"/>
    <dataValidation type="list" allowBlank="1" showInputMessage="1" showErrorMessage="1" error="You must select an option from the drop-down list." promptTitle="Entry 14: Contact Method" prompt="Green: Indicate the method of contact in this field, choices are: Email, In Person, Letter, Other, Remote, Service, Telephone, or Text." sqref="I32">
      <formula1>$U$1:$U$9</formula1>
    </dataValidation>
    <dataValidation allowBlank="1" showInputMessage="1" showErrorMessage="1" promptTitle="Entry 15: Staff Initials" prompt="Green: Enter the initials of the person(s) who provided the service in this field." sqref="H33"/>
    <dataValidation type="list" allowBlank="1" showInputMessage="1" showErrorMessage="1" error="You must select an option from the drop-down list." promptTitle="Entry 15: Contact Method" prompt="Green: Indicate the method of contact in this field, choices are: Email, In Person, Letter, Other, Remote, Service, Telephone, or Text." sqref="I33">
      <formula1>$U$1:$U$9</formula1>
    </dataValidation>
    <dataValidation allowBlank="1" showInputMessage="1" showErrorMessage="1" promptTitle="Entry 16: Staff Initials" prompt="Green: Enter the initials of the person(s) who provided the service in this field." sqref="H34"/>
    <dataValidation type="list" allowBlank="1" showInputMessage="1" showErrorMessage="1" error="You must select an option from the drop-down list." promptTitle="Entry16: Contact Method" prompt="Green: Indicate the method of contact in this field, choices are: Email, In Person, Letter, Other, Remote, Service, Telephone, or Text." sqref="I34">
      <formula1>$U$1:$U$9</formula1>
    </dataValidation>
    <dataValidation allowBlank="1" showInputMessage="1" showErrorMessage="1" promptTitle="Entry 17: Staff Initials" prompt="Green: Enter the initials of the person(s) who provided the service in this field." sqref="H35"/>
    <dataValidation type="list" allowBlank="1" showInputMessage="1" showErrorMessage="1" error="You must select an option from the drop-down list." promptTitle="Entry 17: Contact Method" prompt="Green: Indicate the method of contact in this field, choices are: Email, In Person, Letter, Other, Remote, Service, Telephone, or Text." sqref="I35">
      <formula1>$U$1:$U$9</formula1>
    </dataValidation>
    <dataValidation allowBlank="1" showInputMessage="1" showErrorMessage="1" promptTitle="Entry 18: Staff Initials" prompt="Green: Enter the initials of the person(s) who provided the service in this field." sqref="H36"/>
    <dataValidation type="list" allowBlank="1" showInputMessage="1" showErrorMessage="1" error="You must select an option from the drop-down list." promptTitle="Entry 18: Contact Method" prompt="Green: Indicate the method of contact in this field, choices are: Email, In Person, Letter, Other, Remote, Service, Telephone, or Text." sqref="I36">
      <formula1>$U$1:$U$9</formula1>
    </dataValidation>
    <dataValidation allowBlank="1" showInputMessage="1" showErrorMessage="1" promptTitle="Entry 19: Staff Initials" prompt="Green: Enter the initials of the person(s) who provided the service in this field." sqref="H37"/>
    <dataValidation type="list" allowBlank="1" showInputMessage="1" showErrorMessage="1" error="You must select an option from the drop-down list." promptTitle="Entry 19: Contact Method" prompt="Green: Indicate the method of contact in this field, choices are: Email, In Person, Letter, Other, Remote, Service, Telephone, or Text." sqref="I37">
      <formula1>$U$1:$U$9</formula1>
    </dataValidation>
    <dataValidation allowBlank="1" showInputMessage="1" showErrorMessage="1" promptTitle="Entry 20: Staff Initials" prompt="Green: Enter the initials of the person(s) who provided the service in this field." sqref="H38"/>
    <dataValidation type="list" allowBlank="1" showInputMessage="1" showErrorMessage="1" error="You must select an option from the drop-down list." promptTitle="Entry 20: Contact Method" prompt="Green: Indicate the method of contact in this field, choices are: Email, In Person, Letter, Other, Remote, Service, Telephone, or Text." sqref="I38">
      <formula1>$U$1:$U$9</formula1>
    </dataValidation>
    <dataValidation allowBlank="1" showInputMessage="1" showErrorMessage="1" promptTitle="Entry 21: Staff Initials" prompt="Green: Enter the initials of the person(s) who provided the service in this field." sqref="H39"/>
    <dataValidation type="list" allowBlank="1" showInputMessage="1" showErrorMessage="1" error="You must select an option from the drop-down list." promptTitle="Entry 21: Contact Method" prompt="Green: Indicate the method of contact in this field, choices are: Email, In Person, Letter, Other, Remote, Service, Telephone, or Text." sqref="I39">
      <formula1>$U$1:$U$9</formula1>
    </dataValidation>
    <dataValidation allowBlank="1" showInputMessage="1" showErrorMessage="1" promptTitle="Entry 22: Staff Initials" prompt="Green: Enter the initials of the person(s) who provided the service in this field." sqref="H40"/>
    <dataValidation type="list" allowBlank="1" showInputMessage="1" showErrorMessage="1" error="You must select an option from the drop-down list." promptTitle="Entry 22: Contact Method" prompt="Green: Indicate the method of contact in this field, choices are: Email, In Person, Letter, Other, Remote, Service, Telephone, or Text." sqref="I40">
      <formula1>$U$1:$U$9</formula1>
    </dataValidation>
    <dataValidation allowBlank="1" showInputMessage="1" showErrorMessage="1" promptTitle="Entry 23: Staff Initials" prompt="Green: Enter the initials of the person(s) who provided the service in this field." sqref="H41"/>
    <dataValidation type="list" allowBlank="1" showInputMessage="1" showErrorMessage="1" error="You must select an option from the drop-down list." promptTitle="Entry 23: Contact Method" prompt="Green: Indicate the method of contact in this field, choices are: Email, In Person, Letter, Other, Remote, Service, Telephone, or Text." sqref="I41">
      <formula1>$U$1:$U$9</formula1>
    </dataValidation>
    <dataValidation allowBlank="1" showInputMessage="1" showErrorMessage="1" promptTitle="Entry 24: Staff Initials" prompt="Green: Enter the initials of the person(s) who provided the service in this field." sqref="H42"/>
    <dataValidation type="list" allowBlank="1" showInputMessage="1" showErrorMessage="1" error="You must select an option from the drop-down list." promptTitle="Entry 24: Contact Method" prompt="Green: Indicate the method of contact in this field, choices are: Email, In Person, Letter, Other, Remote, Service, Telephone, or Text." sqref="I42">
      <formula1>$U$1:$U$9</formula1>
    </dataValidation>
    <dataValidation allowBlank="1" showInputMessage="1" showErrorMessage="1" promptTitle="Entry 25: Staff Initials" prompt="Green: Enter the initials of the person(s) who provided the service in this field." sqref="H43"/>
    <dataValidation type="list" allowBlank="1" showInputMessage="1" showErrorMessage="1" error="You must select an option from the drop-down list." promptTitle="Entry 25: Contact Method" prompt="Green: Indicate the method of contact in this field, choices are: Email, In Person, Letter, Other, Remote, Service, Telephone, or Text." sqref="I43">
      <formula1>$U$1:$U$9</formula1>
    </dataValidation>
    <dataValidation allowBlank="1" showInputMessage="1" showErrorMessage="1" promptTitle="Entry 26: Staff Initials" prompt="Green: Enter the initials of the person(s) who provided the service in this field." sqref="H44"/>
    <dataValidation type="list" allowBlank="1" showInputMessage="1" showErrorMessage="1" error="You must select an option from the drop-down list." promptTitle="Entry 26: Contact Method" prompt="Green: Indicate the method of contact in this field, choices are: Email, In Person, Letter, Other, Remote, Service, Telephone, or Text." sqref="I44">
      <formula1>$U$1:$U$9</formula1>
    </dataValidation>
    <dataValidation allowBlank="1" showInputMessage="1" showErrorMessage="1" promptTitle="Entry 27: Staff Initials" prompt="Green: Enter the initials of the person(s) who provided the service in this field." sqref="H45"/>
    <dataValidation type="list" allowBlank="1" showInputMessage="1" showErrorMessage="1" error="You must select an option from the drop-down list." promptTitle="Entry 27: Contact Method" prompt="Green: Indicate the method of contact in this field, choices are: Email, In Person, Letter, Other, Remote, Service, Telephone, or Text." sqref="I45">
      <formula1>$U$1:$U$9</formula1>
    </dataValidation>
    <dataValidation allowBlank="1" showInputMessage="1" showErrorMessage="1" promptTitle="Entry 28: Staff Initials" prompt="Green: Enter the initials of the person(s) who provided the service in this field." sqref="H46"/>
    <dataValidation type="list" allowBlank="1" showInputMessage="1" showErrorMessage="1" error="You must select an option from the drop-down list." promptTitle="Entry 28: Contact Method" prompt="Green: Indicate the method of contact in this field, choices are: Email, In Person, Letter, Other, Remote, Service, Telephone, or Text." sqref="I46">
      <formula1>$U$1:$U$9</formula1>
    </dataValidation>
    <dataValidation allowBlank="1" showInputMessage="1" showErrorMessage="1" promptTitle="Entry 29: Staff Initials" prompt="Green: Enter the initials of the person(s) who provided the service in this field." sqref="H47"/>
    <dataValidation type="list" allowBlank="1" showInputMessage="1" showErrorMessage="1" error="You must select an option from the drop-down list." promptTitle="Entry 29: Contact Method" prompt="Green: Indicate the method of contact in this field, choices are: Email, In Person, Letter, Other, Remote, Service, Telephone, or Text." sqref="I47">
      <formula1>$U$1:$U$9</formula1>
    </dataValidation>
    <dataValidation allowBlank="1" showInputMessage="1" showErrorMessage="1" promptTitle="Entry 30: Staff Initials" prompt="Green: Enter the initials of the person(s) who provided the service in this field." sqref="H48"/>
    <dataValidation type="list" allowBlank="1" showInputMessage="1" showErrorMessage="1" error="You must select an option from the drop-down list." promptTitle="Entry 30: Contact Method" prompt="Green: Indicate the method of contact in this field, choices are: Email, In Person, Letter, Other, Remote, Service, Telephone, or Text." sqref="I48">
      <formula1>$U$1:$U$9</formula1>
    </dataValidation>
    <dataValidation allowBlank="1" showInputMessage="1" showErrorMessage="1" promptTitle="Entry 31: Staff Initials" prompt="Green: Enter the initials of the person(s) who provided the service in this field." sqref="H49"/>
    <dataValidation type="list" allowBlank="1" showInputMessage="1" showErrorMessage="1" error="You must select an option from the drop-down list." promptTitle="Entry 31: Contact Method" prompt="Green: Indicate the method of contact in this field, choices are: Email, In Person, Letter, Other, Remote, Service, Telephone, or Text." sqref="I49">
      <formula1>$U$1:$U$9</formula1>
    </dataValidation>
    <dataValidation allowBlank="1" showInputMessage="1" showErrorMessage="1" promptTitle="Entry 32: Staff Initials" prompt="Green: Enter the initials of the person(s) who provided the service in this field." sqref="H50"/>
    <dataValidation type="list" allowBlank="1" showInputMessage="1" showErrorMessage="1" error="You must select an option from the drop-down list." promptTitle="Entry 32: Contact Method" prompt="Green: Indicate the method of contact in this field, choices are: Email, In Person, Letter, Other, Remote, Service, Telephone, or Text." sqref="I50">
      <formula1>$U$1:$U$9</formula1>
    </dataValidation>
    <dataValidation allowBlank="1" showInputMessage="1" showErrorMessage="1" promptTitle="Entry 33: Staff Initials" prompt="Green: Enter the initials of the person(s) who provided the service in this field." sqref="H51"/>
    <dataValidation type="list" allowBlank="1" showInputMessage="1" showErrorMessage="1" error="You must select an option from the drop-down list." promptTitle="Entry 33: Contact Method" prompt="Green: Indicate the method of contact in this field, choices are: Email, In Person, Letter, Other, Remote, Service, Telephone, or Text." sqref="I51">
      <formula1>$U$1:$U$9</formula1>
    </dataValidation>
    <dataValidation allowBlank="1" showInputMessage="1" showErrorMessage="1" promptTitle="Entry 34: Staff Initials" prompt="Green: Enter the initials of the person(s) who provided the service in this field." sqref="H52"/>
    <dataValidation type="list" allowBlank="1" showInputMessage="1" showErrorMessage="1" error="You must select an option from the drop-down list." promptTitle="Entry 34: Contact Method" prompt="Green: Indicate the method of contact in this field, choices are: Email, In Person, Letter, Other, Remote, Service, Telephone, or Text." sqref="I52">
      <formula1>$U$1:$U$9</formula1>
    </dataValidation>
    <dataValidation allowBlank="1" showInputMessage="1" showErrorMessage="1" promptTitle="Entry 35: Staff Initials" prompt="Green: Enter the initials of the person(s) who provided the service in this field." sqref="H53"/>
    <dataValidation type="list" allowBlank="1" showInputMessage="1" showErrorMessage="1" error="You must select an option from the drop-down list." promptTitle="Entry 35: Contact Method" prompt="Green: Indicate the method of contact in this field, choices are: Email, In Person, Letter, Other, Remote, Service, Telephone, or Text." sqref="I53">
      <formula1>$U$1:$U$9</formula1>
    </dataValidation>
    <dataValidation allowBlank="1" showInputMessage="1" showErrorMessage="1" promptTitle="Entry 36: Staff Initials" prompt="Green: Enter the initials of the person(s) who provided the service in this field." sqref="H54"/>
    <dataValidation type="list" allowBlank="1" showInputMessage="1" showErrorMessage="1" error="You must select an option from the drop-down list." promptTitle="Entry 36: Contact Method" prompt="Green: Indicate the method of contact in this field, choices are: Email, In Person, Letter, Other, Remote, Service, Telephone, or Text." sqref="I54">
      <formula1>$U$1:$U$9</formula1>
    </dataValidation>
    <dataValidation type="list" allowBlank="1" showInputMessage="1" showErrorMessage="1" error="You must select an option from the drop-down list." promptTitle="Entry 37: Contact Method" prompt="Green: Indicate the method of contact in this field, choices are: Email, In Person, Letter, Other, Remote, Service, Telephone, or Text." sqref="I55">
      <formula1>$U$1:$U$9</formula1>
    </dataValidation>
    <dataValidation allowBlank="1" showInputMessage="1" showErrorMessage="1" promptTitle="Entry 37: Staff Initials" prompt="Green: Enter the initials of the person(s) who provided the service in this field." sqref="H55"/>
    <dataValidation allowBlank="1" showInputMessage="1" showErrorMessage="1" promptTitle="Entry 38: Staff Initials" prompt="Green: Enter the initials of the person(s) who provided the service in this field." sqref="H56"/>
    <dataValidation type="list" allowBlank="1" showInputMessage="1" showErrorMessage="1" error="You must select an option from the drop-down list." promptTitle="Entry 38: Contact Method" prompt="Green: Indicate the method of contact in this field, choices are: Email, In Person, Letter, Other, Remote, Service, Telephone, or Text." sqref="I56">
      <formula1>$U$1:$U$9</formula1>
    </dataValidation>
    <dataValidation type="list" allowBlank="1" showInputMessage="1" showErrorMessage="1" error="You must select an option from the drop-down list." promptTitle="Entry 39: Contact Method" prompt="Green: Indicate the method of contact in this field, choices are: Email, In Person, Letter, Other, Remote, Service, Telephone, or Text." sqref="I57">
      <formula1>$U$1:$U$9</formula1>
    </dataValidation>
    <dataValidation allowBlank="1" showInputMessage="1" showErrorMessage="1" promptTitle="Entry 39: Staff Initials" prompt="Green: Enter the initials of the person(s) who provided the service in this field." sqref="H57"/>
    <dataValidation allowBlank="1" showInputMessage="1" showErrorMessage="1" promptTitle="Entry 40: Staff Initials" prompt="Green: Enter the initials of the person(s) who provided the service in this field." sqref="H58"/>
    <dataValidation type="list" allowBlank="1" showInputMessage="1" showErrorMessage="1" error="You must select an option from the drop-down list." promptTitle="Entry 40: Contact Method" prompt="Green: Indicate the method of contact in this field, choices are: Email, In Person, Letter, Other, Remote, Service, Telephone, or Text." sqref="I58">
      <formula1>$U$1:$U$9</formula1>
    </dataValidation>
    <dataValidation allowBlank="1" showInputMessage="1" showErrorMessage="1" promptTitle="Entry 41: Staff Initials" prompt="Green: Enter the initials of the person(s) who provided the service in this field." sqref="H59"/>
    <dataValidation type="list" allowBlank="1" showInputMessage="1" showErrorMessage="1" error="You must select an option from the drop-down list." promptTitle="Entry 41: Contact Method" prompt="Green: Indicate the method of contact in this field, choices are: Email, In Person, Letter, Other, Remote, Service, Telephone, or Text." sqref="I59">
      <formula1>$U$1:$U$9</formula1>
    </dataValidation>
    <dataValidation type="list" allowBlank="1" showInputMessage="1" showErrorMessage="1" error="You must select an option from the drop-down list." promptTitle="Entry 42: Contact Method" prompt="Green: Indicate the method of contact in this field, choices are: Email, In Person, Letter, Other, Remote, Service, Telephone, or Text." sqref="I60">
      <formula1>$U$1:$U$9</formula1>
    </dataValidation>
    <dataValidation allowBlank="1" showInputMessage="1" showErrorMessage="1" promptTitle="Entry 42: Staff Initials" prompt="Green: Enter the initials of the person(s) who provided the service in this field." sqref="H60"/>
    <dataValidation allowBlank="1" showInputMessage="1" showErrorMessage="1" promptTitle="Entry 43: Staff Initials" prompt="Green: Enter the initials of the person(s) who provided the service in this field." sqref="H61"/>
    <dataValidation type="list" allowBlank="1" showInputMessage="1" showErrorMessage="1" error="You must select an option from the drop-down list." promptTitle="Entry 43: Contact Method" prompt="Green: Indicate the method of contact in this field, choices are: Email, In Person, Letter, Other, Remote, Service, Telephone, or Text." sqref="I61">
      <formula1>$U$1:$U$9</formula1>
    </dataValidation>
    <dataValidation type="list" allowBlank="1" showInputMessage="1" showErrorMessage="1" error="You must select an option from the drop-down list." promptTitle="Entry 44: Contact Method" prompt="Green: Indicate the method of contact in this field, choices are: Email, In Person, Letter, Other, Remote, Service, Telephone, or Text." sqref="I62">
      <formula1>$U$1:$U$9</formula1>
    </dataValidation>
    <dataValidation allowBlank="1" showInputMessage="1" showErrorMessage="1" promptTitle="Entry 44: Staff Initials" prompt="Green: Enter the initials of the person(s) who provided the service in this field." sqref="H62"/>
    <dataValidation allowBlank="1" showInputMessage="1" showErrorMessage="1" promptTitle="Entry 45: Staff Initials" prompt="Green: Enter the initials of the person(s) who provided the service in this field." sqref="H63"/>
    <dataValidation type="list" allowBlank="1" showInputMessage="1" showErrorMessage="1" error="You must select an option from the drop-down list." promptTitle="Entry 45: Contact Method" prompt="Green: Indicate the method of contact in this field, choices are: Email, In Person, Letter, Other, Remote, Service, Telephone, or Text." sqref="I63">
      <formula1>$U$1:$U$9</formula1>
    </dataValidation>
    <dataValidation allowBlank="1" showInputMessage="1" showErrorMessage="1" promptTitle="Entry 46: Staff Initials" prompt="Green: Enter the initials of the person(s) who provided the service in this field." sqref="H64"/>
    <dataValidation type="list" allowBlank="1" showInputMessage="1" showErrorMessage="1" error="You must select an option from the drop-down list." promptTitle="Entry 46: Contact Method" prompt="Green: Indicate the method of contact in this field, choices are: Email, In Person, Letter, Other, Remote, Service, Telephone, or Text." sqref="I64">
      <formula1>$U$1:$U$9</formula1>
    </dataValidation>
    <dataValidation type="list" allowBlank="1" showInputMessage="1" showErrorMessage="1" error="You must select an option from the drop-down list." promptTitle="Entry 47: Contact Method" prompt="Green: Indicate the method of contact in this field, choices are: Email, In Person, Letter, Other, Remote, Service, Telephone, or Text." sqref="I65">
      <formula1>$U$1:$U$9</formula1>
    </dataValidation>
    <dataValidation allowBlank="1" showInputMessage="1" showErrorMessage="1" promptTitle="Entry 47: Staff Initials" prompt="Green: Enter the initials of the person(s) who provided the service in this field." sqref="H65"/>
    <dataValidation allowBlank="1" showInputMessage="1" showErrorMessage="1" promptTitle="Entry 48: Staff Initials" prompt="Green: Enter the initials of the person(s) who provided the service in this field." sqref="H66"/>
    <dataValidation type="list" allowBlank="1" showInputMessage="1" showErrorMessage="1" error="You must select an option from the drop-down list." promptTitle="Entry 48: Contact Method" prompt="Green: Indicate the method of contact in this field, choices are: Email, In Person, Letter, Other, Remote, Service, Telephone, or Text." sqref="I66">
      <formula1>$U$1:$U$9</formula1>
    </dataValidation>
    <dataValidation type="list" allowBlank="1" showInputMessage="1" showErrorMessage="1" error="You must select an option from the drop-down list." promptTitle="Entry 49: Contact Method" prompt="Green: Indicate the method of contact in this field, choices are: Email, In Person, Letter, Other, Remote, Service, Telephone, or Text." sqref="I67">
      <formula1>$U$1:$U$9</formula1>
    </dataValidation>
    <dataValidation allowBlank="1" showInputMessage="1" showErrorMessage="1" promptTitle="Entry 49: Staff Initials" prompt="Green: Enter the initials of the person(s) who provided the service in this field." sqref="H67"/>
    <dataValidation allowBlank="1" showInputMessage="1" showErrorMessage="1" promptTitle="Entry 50: Staff Initials" prompt="Green: Enter the initials of the person(s) who provided the service in this field." sqref="H68"/>
    <dataValidation type="list" allowBlank="1" showInputMessage="1" showErrorMessage="1" error="You must select an option from the drop-down list." promptTitle="Entry 50: Contact Method" prompt="Green: Indicate the method of contact in this field, choices are: Email, In Person, Letter, Other, Remote, Service, Telephone, or Text." sqref="I68">
      <formula1>$U$1:$U$9</formula1>
    </dataValidation>
    <dataValidation type="time" allowBlank="1" showInputMessage="1" showErrorMessage="1" error="Must be formatted as time, either 1:30 PM or 13:30." promptTitle="Entry 1: End Time" prompt="Green: Enter the end time of the service." sqref="C19 C68">
      <formula1>0</formula1>
      <formula2>0.999988425925926</formula2>
    </dataValidation>
    <dataValidation type="time" allowBlank="1" showInputMessage="1" showErrorMessage="1" error="Must be formatted as time, either 1:30 PM or 13:30." promptTitle="Entry 1: Start Time" prompt="Green: Enter the start time of the service." sqref="B19 B68">
      <formula1>0</formula1>
      <formula2>0.999988425925926</formula2>
    </dataValidation>
    <dataValidation type="list" allowBlank="1" showInputMessage="1" showErrorMessage="1" error="You must select an option from the drop-down list." promptTitle="Entry 1: Service Area Modifier" prompt="Green: Select 1, 2, or 3 if the case qualifies for the Service Area Modifier (SAM), other leave the field NA." sqref="G19">
      <formula1>$S$1:$S$4</formula1>
    </dataValidation>
    <dataValidation type="whole" allowBlank="1" showInputMessage="1" showErrorMessage="1" error="Non-Editable: Calculation" promptTitle="Entry 1: UOS" prompt="Non-Editable: Calculation" sqref="F19">
      <formula1>0</formula1>
      <formula2>100000</formula2>
    </dataValidation>
    <dataValidation type="date" allowBlank="1" showInputMessage="1" showErrorMessage="1" error="Must be in MM/DD/YY format." promptTitle="Entry 2: Date" prompt="Green: Date of Service (MM/DD/YY)." sqref="A20">
      <formula1>44470</formula1>
      <formula2>48121</formula2>
    </dataValidation>
    <dataValidation type="time" allowBlank="1" showInputMessage="1" showErrorMessage="1" error="Must be formatted as time, either 1:30 PM or 13:30." promptTitle="Entry 2: Start Time" prompt="Green: Enter the start time of the service." sqref="B20">
      <formula1>0</formula1>
      <formula2>0.999988425925926</formula2>
    </dataValidation>
    <dataValidation type="time" allowBlank="1" showInputMessage="1" showErrorMessage="1" error="Must be formatted as time, either 1:30 PM or 13:30." promptTitle="Entry 2: End Time" prompt="Green: Enter the end time of the service." sqref="C20">
      <formula1>0</formula1>
      <formula2>0.999988425925926</formula2>
    </dataValidation>
    <dataValidation type="whole" allowBlank="1" showInputMessage="1" showErrorMessage="1" error="Non-Editable: Calculation" promptTitle="Entry 2: UOS" prompt="Non-Editable: Calculation" sqref="F20">
      <formula1>0</formula1>
      <formula2>100000</formula2>
    </dataValidation>
    <dataValidation type="list" allowBlank="1" showInputMessage="1" showErrorMessage="1" error="You must select an option from the drop-down list." promptTitle="Entry 2: Service Area Modifier" prompt="Green: Select 1, 2, or 3 if the case qualifies for the Service Area Modifier (SAM), other leave the field NA." sqref="G20">
      <formula1>$S$1:$S$4</formula1>
    </dataValidation>
    <dataValidation type="date" allowBlank="1" showInputMessage="1" showErrorMessage="1" error="Must be in MM/DD/YY format." promptTitle="Entry 3: Date" prompt="Green: Date of Service (MM/DD/YY)." sqref="A21">
      <formula1>44470</formula1>
      <formula2>48121</formula2>
    </dataValidation>
    <dataValidation type="time" allowBlank="1" showInputMessage="1" showErrorMessage="1" error="Must be formatted as time, either 1:30 PM or 13:30." promptTitle="Entry 3: Start Time" prompt="Green: Enter the start time of the service." sqref="B21">
      <formula1>0</formula1>
      <formula2>0.999988425925926</formula2>
    </dataValidation>
    <dataValidation type="time" allowBlank="1" showInputMessage="1" showErrorMessage="1" error="Must be formatted as time, either 1:30 PM or 13:30." promptTitle="Entry 3: End Time" prompt="Green: Enter the end time of the service." sqref="C21">
      <formula1>0</formula1>
      <formula2>0.999988425925926</formula2>
    </dataValidation>
    <dataValidation type="whole" allowBlank="1" showInputMessage="1" showErrorMessage="1" error="Non-Editable: Calculation" promptTitle="Entry 3: UOS" prompt="Non-Editable: Calculation" sqref="F21">
      <formula1>0</formula1>
      <formula2>100000</formula2>
    </dataValidation>
    <dataValidation type="list" allowBlank="1" showInputMessage="1" showErrorMessage="1" error="You must select an option from the drop-down list." promptTitle="Entry 3: Service Area Modifier" prompt="Green: Select 1, 2, or 3 if the case qualifies for the Service Area Modifier (SAM), other leave the field NA." sqref="G21">
      <formula1>$S$1:$S$4</formula1>
    </dataValidation>
    <dataValidation type="list" allowBlank="1" showInputMessage="1" showErrorMessage="1" error="You must select an option from the drop-down list." promptTitle="Entry 4: Service Area Modifier" prompt="Green: Select 1, 2, or 3 if the case qualifies for the Service Area Modifier (SAM), other leave the field NA." sqref="G22">
      <formula1>$S$1:$S$4</formula1>
    </dataValidation>
    <dataValidation type="whole" allowBlank="1" showInputMessage="1" showErrorMessage="1" error="Non-Editable: Calculation" promptTitle="Entry 4: UOS" prompt="Non-Editable: Calculation" sqref="F22">
      <formula1>0</formula1>
      <formula2>100000</formula2>
    </dataValidation>
    <dataValidation type="time" allowBlank="1" showInputMessage="1" showErrorMessage="1" error="Must be formatted as time, either 1:30 PM or 13:30." promptTitle="Entry 4: End Time" prompt="Green: Enter the end time of the service." sqref="C22">
      <formula1>0</formula1>
      <formula2>0.999988425925926</formula2>
    </dataValidation>
    <dataValidation type="time" allowBlank="1" showInputMessage="1" showErrorMessage="1" error="Must be formatted as time, either 1:30 PM or 13:30." promptTitle="Entry 4: Start Time" prompt="Green: Enter the start time of the service." sqref="B22">
      <formula1>0</formula1>
      <formula2>0.999988425925926</formula2>
    </dataValidation>
    <dataValidation type="date" allowBlank="1" showInputMessage="1" showErrorMessage="1" error="Must be in MM/DD/YY format." promptTitle="Entry 4: Date" prompt="Green: Date of Service (MM/DD/YY)." sqref="A22">
      <formula1>44470</formula1>
      <formula2>48121</formula2>
    </dataValidation>
    <dataValidation type="date" allowBlank="1" showInputMessage="1" showErrorMessage="1" error="Must be in MM/DD/YY format." promptTitle="Entry 5: Date" prompt="Green: Date of Service (MM/DD/YY)." sqref="A23">
      <formula1>44470</formula1>
      <formula2>48121</formula2>
    </dataValidation>
    <dataValidation type="time" allowBlank="1" showInputMessage="1" showErrorMessage="1" error="Must be formatted as time, either 1:30 PM or 13:30." promptTitle="Entry 5: Start Time" prompt="Green: Enter the start time of the service." sqref="B23">
      <formula1>0</formula1>
      <formula2>0.999988425925926</formula2>
    </dataValidation>
    <dataValidation type="time" allowBlank="1" showInputMessage="1" showErrorMessage="1" error="Must be formatted as time, either 1:30 PM or 13:30." promptTitle="Entry 5: End Time" prompt="Green: Enter the end time of the service." sqref="C23">
      <formula1>0</formula1>
      <formula2>0.999988425925926</formula2>
    </dataValidation>
    <dataValidation type="list" allowBlank="1" showInputMessage="1" showErrorMessage="1" error="You must select an option from the drop-down list." promptTitle="Entry 5: Service Area Modifier" prompt="Green: Select 1, 2, or 3 if the case qualifies for the Service Area Modifier (SAM), other leave the field NA." sqref="G23">
      <formula1>$S$1:$S$4</formula1>
    </dataValidation>
    <dataValidation type="date" allowBlank="1" showInputMessage="1" showErrorMessage="1" error="Must be in MM/DD/YY format." promptTitle="Entry 6: Date" prompt="Green: Date of Service (MM/DD/YY)." sqref="A24">
      <formula1>44470</formula1>
      <formula2>48121</formula2>
    </dataValidation>
    <dataValidation type="time" allowBlank="1" showInputMessage="1" showErrorMessage="1" error="Must be formatted as time, either 1:30 PM or 13:30." promptTitle="Entry 6: Start Time" prompt="Green: Enter the start time of the service." sqref="B24">
      <formula1>0</formula1>
      <formula2>0.999988425925926</formula2>
    </dataValidation>
    <dataValidation type="time" allowBlank="1" showInputMessage="1" showErrorMessage="1" error="Must be formatted as time, either 1:30 PM or 13:30." promptTitle="Entry 6: End Time" prompt="Green: Enter the end time of the service." sqref="C24">
      <formula1>0</formula1>
      <formula2>0.999988425925926</formula2>
    </dataValidation>
    <dataValidation type="list" allowBlank="1" showInputMessage="1" showErrorMessage="1" error="You must select an option from the drop-down list." promptTitle="Entry 6: Service Area Modifier" prompt="Green: Select 1, 2, or 3 if the case qualifies for the Service Area Modifier (SAM), other leave the field NA." sqref="G24">
      <formula1>$S$1:$S$4</formula1>
    </dataValidation>
    <dataValidation type="date" allowBlank="1" showInputMessage="1" showErrorMessage="1" error="Must be in MM/DD/YY format." promptTitle="Entry 7: Date" prompt="Green: Date of Service (MM/DD/YY)." sqref="A25">
      <formula1>44470</formula1>
      <formula2>48121</formula2>
    </dataValidation>
    <dataValidation type="time" allowBlank="1" showInputMessage="1" showErrorMessage="1" error="Must be formatted as time, either 1:30 PM or 13:30." promptTitle="Entry 7: Start Time" prompt="Green: Enter the start time of the service." sqref="B25">
      <formula1>0</formula1>
      <formula2>0.999988425925926</formula2>
    </dataValidation>
    <dataValidation type="time" allowBlank="1" showInputMessage="1" showErrorMessage="1" error="Must be formatted as time, either 1:30 PM or 13:30." promptTitle="Entry 7: End Time" prompt="Green: Enter the end time of the service." sqref="C25">
      <formula1>0</formula1>
      <formula2>0.999988425925926</formula2>
    </dataValidation>
    <dataValidation type="list" allowBlank="1" showInputMessage="1" showErrorMessage="1" error="You must select an option from the drop-down list." promptTitle="Entry 7: Service Area Modifier" prompt="Green: Select 1, 2, or 3 if the case qualifies for the Service Area Modifier (SAM), other leave the field NA." sqref="G25">
      <formula1>$S$1:$S$4</formula1>
    </dataValidation>
    <dataValidation type="time" allowBlank="1" showInputMessage="1" showErrorMessage="1" error="Must be formatted as time, either 1:30 PM or 13:30." promptTitle="Entry 8: Start Time" prompt="Green: Enter the start time of the service." sqref="B26">
      <formula1>0</formula1>
      <formula2>0.999988425925926</formula2>
    </dataValidation>
    <dataValidation type="time" allowBlank="1" showInputMessage="1" showErrorMessage="1" error="Must be formatted as time, either 1:30 PM or 13:30." promptTitle="Entry 8: End Time" prompt="Green: Enter the end time of the service." sqref="C26">
      <formula1>0</formula1>
      <formula2>0.999988425925926</formula2>
    </dataValidation>
    <dataValidation type="list" allowBlank="1" showInputMessage="1" showErrorMessage="1" error="You must select an option from the drop-down list." promptTitle="Entry 8: Service Area Modifier" prompt="Green: Select 1, 2, or 3 if the case qualifies for the Service Area Modifier (SAM), other leave the field NA." sqref="G26">
      <formula1>$S$1:$S$4</formula1>
    </dataValidation>
    <dataValidation type="list" allowBlank="1" showInputMessage="1" showErrorMessage="1" error="You must select an option from the drop-down list." promptTitle="Entry 9: Service Area Modifier" prompt="Green: Select 1, 2, or 3 if the case qualifies for the Service Area Modifier (SAM), other leave the field NA." sqref="G27">
      <formula1>$S$1:$S$4</formula1>
    </dataValidation>
    <dataValidation type="time" allowBlank="1" showInputMessage="1" showErrorMessage="1" error="Must be formatted as time, either 1:30 PM or 13:30." promptTitle="Entry 9: End Time" prompt="Green: Enter the end time of the service." sqref="C27">
      <formula1>0</formula1>
      <formula2>0.999988425925926</formula2>
    </dataValidation>
    <dataValidation type="time" allowBlank="1" showInputMessage="1" showErrorMessage="1" error="Must be formatted as time, either 1:30 PM or 13:30." promptTitle="Entry 9: Start Time" prompt="Green: Enter the start time of the service." sqref="B27">
      <formula1>0</formula1>
      <formula2>0.999988425925926</formula2>
    </dataValidation>
    <dataValidation type="date" allowBlank="1" showInputMessage="1" showErrorMessage="1" error="Must be in MM/DD/YY format." promptTitle="Entry 9: Date" prompt="Green: Date of Service (MM/DD/YY)." sqref="A27">
      <formula1>44470</formula1>
      <formula2>48121</formula2>
    </dataValidation>
    <dataValidation type="date" allowBlank="1" showInputMessage="1" showErrorMessage="1" error="Must be in MM/DD/YY format." promptTitle="Entry 10: Date" prompt="Green: Date of Service (MM/DD/YY)." sqref="A28">
      <formula1>44470</formula1>
      <formula2>48121</formula2>
    </dataValidation>
    <dataValidation type="time" allowBlank="1" showInputMessage="1" showErrorMessage="1" error="Must be formatted as time, either 1:30 PM or 13:30." promptTitle="Entry 10: Start Time" prompt="Green: Enter the start time of the service." sqref="B28">
      <formula1>0</formula1>
      <formula2>0.999988425925926</formula2>
    </dataValidation>
    <dataValidation type="time" allowBlank="1" showInputMessage="1" showErrorMessage="1" error="Must be formatted as time, either 1:30 PM or 13:30." promptTitle="Entry 10: End Time" prompt="Green: Enter the end time of the service." sqref="C28">
      <formula1>0</formula1>
      <formula2>0.999988425925926</formula2>
    </dataValidation>
    <dataValidation type="list" allowBlank="1" showInputMessage="1" showErrorMessage="1" error="You must select an option from the drop-down list." promptTitle="Entry 10: Service Area Modifier" prompt="Green: Select 1, 2, or 3 if the case qualifies for the Service Area Modifier (SAM), other leave the field NA." sqref="G28">
      <formula1>$S$1:$S$4</formula1>
    </dataValidation>
    <dataValidation type="list" allowBlank="1" showInputMessage="1" showErrorMessage="1" error="You must select an option from the drop-down list." promptTitle="Entry 11: Service Area Modifier" prompt="Green: Select 1, 2, or 3 if the case qualifies for the Service Area Modifier (SAM), other leave the field NA." sqref="G29">
      <formula1>$S$1:$S$4</formula1>
    </dataValidation>
    <dataValidation type="time" allowBlank="1" showInputMessage="1" showErrorMessage="1" error="Must be formatted as time, either 1:30 PM or 13:30." promptTitle="Entry 11: End Time" prompt="Green: Enter the end time of the service." sqref="C29">
      <formula1>0</formula1>
      <formula2>0.999988425925926</formula2>
    </dataValidation>
    <dataValidation type="time" allowBlank="1" showInputMessage="1" showErrorMessage="1" error="Must be formatted as time, either 1:30 PM or 13:30." promptTitle="Entry 11: Start Time" prompt="Green: Enter the start time of the service." sqref="B29">
      <formula1>0</formula1>
      <formula2>0.999988425925926</formula2>
    </dataValidation>
    <dataValidation type="date" allowBlank="1" showInputMessage="1" showErrorMessage="1" error="Must be in MM/DD/YY format." promptTitle="Entry 11: Date" prompt="Green: Date of Service (MM/DD/YY)." sqref="A29">
      <formula1>44470</formula1>
      <formula2>48121</formula2>
    </dataValidation>
    <dataValidation type="date" allowBlank="1" showInputMessage="1" showErrorMessage="1" error="Must be in MM/DD/YY format." promptTitle="Entry 12: Date" prompt="Green: Date of Service (MM/DD/YY)." sqref="A30">
      <formula1>44470</formula1>
      <formula2>48121</formula2>
    </dataValidation>
    <dataValidation type="time" allowBlank="1" showInputMessage="1" showErrorMessage="1" error="Must be formatted as time, either 1:30 PM or 13:30." promptTitle="Entry 12: Start Time" prompt="Green: Enter the start time of the service." sqref="B30">
      <formula1>0</formula1>
      <formula2>0.999988425925926</formula2>
    </dataValidation>
    <dataValidation type="time" allowBlank="1" showInputMessage="1" showErrorMessage="1" error="Must be formatted as time, either 1:30 PM or 13:30." promptTitle="Entry 12: End Time" prompt="Green: Enter the end time of the service." sqref="C30">
      <formula1>0</formula1>
      <formula2>0.999988425925926</formula2>
    </dataValidation>
    <dataValidation type="list" allowBlank="1" showInputMessage="1" showErrorMessage="1" error="You must select an option from the drop-down list." promptTitle="Entry 12: Service Area Modifier" prompt="Green: Select 1, 2, or 3 if the case qualifies for the Service Area Modifier (SAM), other leave the field NA." sqref="G30">
      <formula1>$S$1:$S$4</formula1>
    </dataValidation>
    <dataValidation type="list" allowBlank="1" showInputMessage="1" showErrorMessage="1" error="You must select an option from the drop-down list." promptTitle="Entry 13: Service Area Modifier" prompt="Green: Select 1, 2, or 3 if the case qualifies for the Service Area Modifier (SAM), other leave the field NA." sqref="G31">
      <formula1>$S$1:$S$4</formula1>
    </dataValidation>
    <dataValidation type="time" allowBlank="1" showInputMessage="1" showErrorMessage="1" error="Must be formatted as time, either 1:30 PM or 13:30." promptTitle="Entry 13: End Time" prompt="Green: Enter the end time of the service." sqref="C31">
      <formula1>0</formula1>
      <formula2>0.999988425925926</formula2>
    </dataValidation>
    <dataValidation type="time" allowBlank="1" showInputMessage="1" showErrorMessage="1" error="Must be formatted as time, either 1:30 PM or 13:30." promptTitle="Entry 13: Start Time" prompt="Green: Enter the start time of the service." sqref="B31">
      <formula1>0</formula1>
      <formula2>0.999988425925926</formula2>
    </dataValidation>
    <dataValidation type="date" allowBlank="1" showInputMessage="1" showErrorMessage="1" error="Must be in MM/DD/YY format." promptTitle="Entry 13: Date" prompt="Green: Date of Service (MM/DD/YY)." sqref="A31">
      <formula1>44470</formula1>
      <formula2>48121</formula2>
    </dataValidation>
    <dataValidation type="date" allowBlank="1" showInputMessage="1" showErrorMessage="1" error="Must be in MM/DD/YY format." promptTitle="Entry 14: Date" prompt="Green: Date of Service (MM/DD/YY)." sqref="A32">
      <formula1>44470</formula1>
      <formula2>48121</formula2>
    </dataValidation>
    <dataValidation type="date" allowBlank="1" showInputMessage="1" showErrorMessage="1" error="Must be in MM/DD/YY format." promptTitle="Entry 15: Date" prompt="Green: Date of Service (MM/DD/YY)." sqref="A33">
      <formula1>44470</formula1>
      <formula2>48121</formula2>
    </dataValidation>
    <dataValidation type="date" allowBlank="1" showInputMessage="1" showErrorMessage="1" error="Must be in MM/DD/YY format." promptTitle="Entry 16: Date" prompt="Green: Date of Service (MM/DD/YY)." sqref="A34">
      <formula1>44470</formula1>
      <formula2>48121</formula2>
    </dataValidation>
    <dataValidation type="date" allowBlank="1" showInputMessage="1" showErrorMessage="1" error="Must be in MM/DD/YY format." promptTitle="Entry 17: Date" prompt="Green: Date of Service (MM/DD/YY)." sqref="A35">
      <formula1>44470</formula1>
      <formula2>48121</formula2>
    </dataValidation>
    <dataValidation type="date" allowBlank="1" showInputMessage="1" showErrorMessage="1" error="Must be in MM/DD/YY format." promptTitle="Entry 18: Date" prompt="Green: Date of Service (MM/DD/YY)." sqref="A36">
      <formula1>44470</formula1>
      <formula2>48121</formula2>
    </dataValidation>
    <dataValidation type="date" allowBlank="1" showInputMessage="1" showErrorMessage="1" error="Must be in MM/DD/YY format." promptTitle="Entry 19: Date" prompt="Green: Date of Service (MM/DD/YY)." sqref="A37">
      <formula1>44470</formula1>
      <formula2>48121</formula2>
    </dataValidation>
    <dataValidation type="date" allowBlank="1" showInputMessage="1" showErrorMessage="1" error="Must be in MM/DD/YY format." promptTitle="Entry 20: Date" prompt="Green: Date of Service (MM/DD/YY)." sqref="A38">
      <formula1>44470</formula1>
      <formula2>48121</formula2>
    </dataValidation>
    <dataValidation type="date" allowBlank="1" showInputMessage="1" showErrorMessage="1" error="Must be in MM/DD/YY format." promptTitle="Entry 21: Date" prompt="Green: Date of Service (MM/DD/YY)." sqref="A39">
      <formula1>44470</formula1>
      <formula2>48121</formula2>
    </dataValidation>
    <dataValidation type="date" allowBlank="1" showInputMessage="1" showErrorMessage="1" error="Must be in MM/DD/YY format." promptTitle="Entry 22: Date" prompt="Green: Date of Service (MM/DD/YY)." sqref="A40">
      <formula1>44470</formula1>
      <formula2>48121</formula2>
    </dataValidation>
    <dataValidation type="date" allowBlank="1" showInputMessage="1" showErrorMessage="1" error="Must be in MM/DD/YY format." promptTitle="Entry 23: Date" prompt="Green: Date of Service (MM/DD/YY)." sqref="A41">
      <formula1>44470</formula1>
      <formula2>48121</formula2>
    </dataValidation>
    <dataValidation type="date" allowBlank="1" showInputMessage="1" showErrorMessage="1" error="Must be in MM/DD/YY format." promptTitle="Entry 24: Date" prompt="Green: Date of Service (MM/DD/YY)." sqref="A42">
      <formula1>44470</formula1>
      <formula2>48121</formula2>
    </dataValidation>
    <dataValidation type="date" allowBlank="1" showInputMessage="1" showErrorMessage="1" error="Must be in MM/DD/YY format." promptTitle="Entry 25: Date" prompt="Green: Date of Service (MM/DD/YY)." sqref="A43">
      <formula1>44470</formula1>
      <formula2>48121</formula2>
    </dataValidation>
    <dataValidation type="date" allowBlank="1" showInputMessage="1" showErrorMessage="1" error="Must be in MM/DD/YY format." promptTitle="Entry 26: Date" prompt="Green: Date of Service (MM/DD/YY)." sqref="A44">
      <formula1>44470</formula1>
      <formula2>48121</formula2>
    </dataValidation>
    <dataValidation type="date" allowBlank="1" showInputMessage="1" showErrorMessage="1" error="Must be in MM/DD/YY format." promptTitle="Entry 27: Date" prompt="Green: Date of Service (MM/DD/YY)." sqref="A45">
      <formula1>44470</formula1>
      <formula2>48121</formula2>
    </dataValidation>
    <dataValidation type="date" allowBlank="1" showInputMessage="1" showErrorMessage="1" error="Must be in MM/DD/YY format." promptTitle="Entry 28: Date" prompt="Green: Date of Service (MM/DD/YY)." sqref="A46">
      <formula1>44470</formula1>
      <formula2>48121</formula2>
    </dataValidation>
    <dataValidation type="date" allowBlank="1" showInputMessage="1" showErrorMessage="1" error="Must be in MM/DD/YY format." promptTitle="Entry 29: Date" prompt="Green: Date of Service (MM/DD/YY)." sqref="A47">
      <formula1>44470</formula1>
      <formula2>48121</formula2>
    </dataValidation>
    <dataValidation type="date" allowBlank="1" showInputMessage="1" showErrorMessage="1" error="Must be in MM/DD/YY format." promptTitle="Entry 30: Date" prompt="Green: Date of Service (MM/DD/YY)." sqref="A48">
      <formula1>44470</formula1>
      <formula2>48121</formula2>
    </dataValidation>
    <dataValidation type="date" allowBlank="1" showInputMessage="1" showErrorMessage="1" error="Must be in MM/DD/YY format." promptTitle="Entry 31: Date" prompt="Green: Date of Service (MM/DD/YY)." sqref="A49">
      <formula1>44470</formula1>
      <formula2>48121</formula2>
    </dataValidation>
    <dataValidation type="date" allowBlank="1" showInputMessage="1" showErrorMessage="1" error="Must be in MM/DD/YY format." promptTitle="Entry 32: Date" prompt="Green: Date of Service (MM/DD/YY)." sqref="A50">
      <formula1>44470</formula1>
      <formula2>48121</formula2>
    </dataValidation>
    <dataValidation type="date" allowBlank="1" showInputMessage="1" showErrorMessage="1" error="Must be in MM/DD/YY format." promptTitle="Entry 33: Date" prompt="Green: Date of Service (MM/DD/YY)." sqref="A51">
      <formula1>44470</formula1>
      <formula2>48121</formula2>
    </dataValidation>
    <dataValidation type="date" allowBlank="1" showInputMessage="1" showErrorMessage="1" error="Must be in MM/DD/YY format." promptTitle="Entry 34: Date" prompt="Green: Date of Service (MM/DD/YY)." sqref="A52">
      <formula1>44470</formula1>
      <formula2>48121</formula2>
    </dataValidation>
    <dataValidation type="date" allowBlank="1" showInputMessage="1" showErrorMessage="1" error="Must be in MM/DD/YY format." promptTitle="Entry 35: Date" prompt="Green: Date of Service (MM/DD/YY)." sqref="A53">
      <formula1>44470</formula1>
      <formula2>48121</formula2>
    </dataValidation>
    <dataValidation type="date" allowBlank="1" showInputMessage="1" showErrorMessage="1" error="Must be in MM/DD/YY format." promptTitle="Entry 36: Date" prompt="Green: Date of Service (MM/DD/YY)." sqref="A54">
      <formula1>44470</formula1>
      <formula2>48121</formula2>
    </dataValidation>
    <dataValidation type="date" allowBlank="1" showInputMessage="1" showErrorMessage="1" error="Must be in MM/DD/YY format." promptTitle="Entry 37: Date" prompt="Green: Date of Service (MM/DD/YY)." sqref="A55">
      <formula1>44470</formula1>
      <formula2>48121</formula2>
    </dataValidation>
    <dataValidation type="date" allowBlank="1" showInputMessage="1" showErrorMessage="1" error="Must be in MM/DD/YY format." promptTitle="Entry 38: Date" prompt="Green: Date of Service (MM/DD/YY)." sqref="A56">
      <formula1>44470</formula1>
      <formula2>48121</formula2>
    </dataValidation>
    <dataValidation type="date" allowBlank="1" showInputMessage="1" showErrorMessage="1" error="Must be in MM/DD/YY format." promptTitle="Entry 39: Date" prompt="Green: Date of Service (MM/DD/YY)." sqref="A57">
      <formula1>44470</formula1>
      <formula2>48121</formula2>
    </dataValidation>
    <dataValidation type="date" allowBlank="1" showInputMessage="1" showErrorMessage="1" error="Must be in MM/DD/YY format." promptTitle="Entry 40: Date" prompt="Green: Date of Service (MM/DD/YY)." sqref="A58">
      <formula1>44470</formula1>
      <formula2>48121</formula2>
    </dataValidation>
    <dataValidation type="date" allowBlank="1" showInputMessage="1" showErrorMessage="1" error="Must be in MM/DD/YY format." promptTitle="Entry 41: Date" prompt="Green: Date of Service (MM/DD/YY)." sqref="A59">
      <formula1>44470</formula1>
      <formula2>48121</formula2>
    </dataValidation>
    <dataValidation type="date" allowBlank="1" showInputMessage="1" showErrorMessage="1" error="Must be in MM/DD/YY format." promptTitle="Entry 42: Date" prompt="Green: Date of Service (MM/DD/YY)." sqref="A60">
      <formula1>44470</formula1>
      <formula2>48121</formula2>
    </dataValidation>
    <dataValidation type="date" allowBlank="1" showInputMessage="1" showErrorMessage="1" error="Must be in MM/DD/YY format." promptTitle="Entry 43: Date" prompt="Green: Date of Service (MM/DD/YY)." sqref="A61">
      <formula1>44470</formula1>
      <formula2>48121</formula2>
    </dataValidation>
    <dataValidation type="date" allowBlank="1" showInputMessage="1" showErrorMessage="1" error="Must be in MM/DD/YY format." promptTitle="Entry 44: Date" prompt="Green: Date of Service (MM/DD/YY)." sqref="A62">
      <formula1>44470</formula1>
      <formula2>48121</formula2>
    </dataValidation>
    <dataValidation type="date" allowBlank="1" showInputMessage="1" showErrorMessage="1" error="Must be in MM/DD/YY format." promptTitle="Entry 45: Date" prompt="Green: Date of Service (MM/DD/YY)." sqref="A63">
      <formula1>44470</formula1>
      <formula2>48121</formula2>
    </dataValidation>
    <dataValidation type="date" allowBlank="1" showInputMessage="1" showErrorMessage="1" error="Must be in MM/DD/YY format." promptTitle="Entry 46: Date" prompt="Green: Date of Service (MM/DD/YY)." sqref="A64">
      <formula1>44470</formula1>
      <formula2>48121</formula2>
    </dataValidation>
    <dataValidation type="date" allowBlank="1" showInputMessage="1" showErrorMessage="1" error="Must be in MM/DD/YY format." promptTitle="Entry 47: Date" prompt="Green: Date of Service (MM/DD/YY)." sqref="A65">
      <formula1>44470</formula1>
      <formula2>48121</formula2>
    </dataValidation>
    <dataValidation type="date" allowBlank="1" showInputMessage="1" showErrorMessage="1" error="Must be in MM/DD/YY format." promptTitle="Entry 48: Date" prompt="Green: Date of Service (MM/DD/YY)." sqref="A66">
      <formula1>44470</formula1>
      <formula2>48121</formula2>
    </dataValidation>
    <dataValidation type="date" allowBlank="1" showInputMessage="1" showErrorMessage="1" error="Must be in MM/DD/YY format." promptTitle="Entry 49: Date" prompt="Green: Date of Service (MM/DD/YY)." sqref="A67">
      <formula1>44470</formula1>
      <formula2>48121</formula2>
    </dataValidation>
    <dataValidation type="list" allowBlank="1" showInputMessage="1" showErrorMessage="1" error="Must be formatted as whole number, between 1 and 4." promptTitle="Entry 1: # Participants" prompt="Green: Enter the number of participants that received the service between the start and end times." sqref="E19 E68">
      <formula1>$S$2:$S$5</formula1>
    </dataValidation>
    <dataValidation type="time" allowBlank="1" showInputMessage="1" showErrorMessage="1" error="Must be formatted as time, either 1:30 PM or 13:30." promptTitle="Entry 14: Start Time" prompt="Green: Enter the start time of the service." sqref="B32">
      <formula1>0</formula1>
      <formula2>0.999988425925926</formula2>
    </dataValidation>
    <dataValidation type="time" allowBlank="1" showInputMessage="1" showErrorMessage="1" error="Must be formatted as time, either 1:30 PM or 13:30." promptTitle="Entry 14: End Time" prompt="Green: Enter the end time of the service." sqref="C32">
      <formula1>0</formula1>
      <formula2>0.999988425925926</formula2>
    </dataValidation>
    <dataValidation type="list" allowBlank="1" showInputMessage="1" showErrorMessage="1" error="You must select an option from the drop-down list." promptTitle="Entry 14: Service Area Modifier" prompt="Green: Select 1, 2, or 3 if the case qualifies for the Service Area Modifier (SAM), other leave the field NA." sqref="G32">
      <formula1>$S$1:$S$4</formula1>
    </dataValidation>
    <dataValidation type="time" allowBlank="1" showInputMessage="1" showErrorMessage="1" error="Must be formatted as time, either 1:30 PM or 13:30." promptTitle="Entry 15: Start Time" prompt="Green: Enter the start time of the service." sqref="B33">
      <formula1>0</formula1>
      <formula2>0.999988425925926</formula2>
    </dataValidation>
    <dataValidation type="time" allowBlank="1" showInputMessage="1" showErrorMessage="1" error="Must be formatted as time, either 1:30 PM or 13:30." promptTitle="Entry 15: End Time" prompt="Green: Enter the end time of the service." sqref="C33">
      <formula1>0</formula1>
      <formula2>0.999988425925926</formula2>
    </dataValidation>
    <dataValidation type="list" allowBlank="1" showInputMessage="1" showErrorMessage="1" error="You must select an option from the drop-down list." promptTitle="Entry 15: Service Area Modifier" prompt="Green: Select 1, 2, or 3 if the case qualifies for the Service Area Modifier (SAM), other leave the field NA." sqref="G33">
      <formula1>$S$1:$S$4</formula1>
    </dataValidation>
    <dataValidation type="time" allowBlank="1" showInputMessage="1" showErrorMessage="1" error="Must be formatted as time, either 1:30 PM or 13:30." promptTitle="Entry 16: Start Time" prompt="Green: Enter the start time of the service." sqref="B34">
      <formula1>0</formula1>
      <formula2>0.999988425925926</formula2>
    </dataValidation>
    <dataValidation type="time" allowBlank="1" showInputMessage="1" showErrorMessage="1" error="Must be formatted as time, either 1:30 PM or 13:30." promptTitle="Entry 16: End Time" prompt="Green: Enter the end time of the service." sqref="C34">
      <formula1>0</formula1>
      <formula2>0.999988425925926</formula2>
    </dataValidation>
    <dataValidation type="list" allowBlank="1" showInputMessage="1" showErrorMessage="1" error="You must select an option from the drop-down list." promptTitle="Entry 16: Service Area Modifier" prompt="Green: Select 1, 2, or 3 if the case qualifies for the Service Area Modifier (SAM), other leave the field NA." sqref="G34">
      <formula1>$S$1:$S$4</formula1>
    </dataValidation>
    <dataValidation type="time" allowBlank="1" showInputMessage="1" showErrorMessage="1" error="Must be formatted as time, either 1:30 PM or 13:30." promptTitle="Entry 17: Start Time" prompt="Green: Enter the start time of the service." sqref="B35">
      <formula1>0</formula1>
      <formula2>0.999988425925926</formula2>
    </dataValidation>
    <dataValidation type="time" allowBlank="1" showInputMessage="1" showErrorMessage="1" error="Must be formatted as time, either 1:30 PM or 13:30." promptTitle="Entry 17: End Time" prompt="Green: Enter the end time of the service." sqref="C35">
      <formula1>0</formula1>
      <formula2>0.999988425925926</formula2>
    </dataValidation>
    <dataValidation type="list" allowBlank="1" showInputMessage="1" showErrorMessage="1" error="You must select an option from the drop-down list." promptTitle="Entry 17: Service Area Modifier" prompt="Green: Select 1, 2, or 3 if the case qualifies for the Service Area Modifier (SAM), other leave the field NA." sqref="G35">
      <formula1>$S$1:$S$4</formula1>
    </dataValidation>
    <dataValidation type="time" allowBlank="1" showInputMessage="1" showErrorMessage="1" error="Must be formatted as time, either 1:30 PM or 13:30." promptTitle="Entry 18: Start Time" prompt="Green: Enter the start time of the service." sqref="B36">
      <formula1>0</formula1>
      <formula2>0.999988425925926</formula2>
    </dataValidation>
    <dataValidation type="time" allowBlank="1" showInputMessage="1" showErrorMessage="1" error="Must be formatted as time, either 1:30 PM or 13:30." promptTitle="Entry 18: End Time" prompt="Green: Enter the end time of the service." sqref="C36">
      <formula1>0</formula1>
      <formula2>0.999988425925926</formula2>
    </dataValidation>
    <dataValidation type="list" allowBlank="1" showInputMessage="1" showErrorMessage="1" error="You must select an option from the drop-down list." promptTitle="Entry 18: Service Area Modifier" prompt="Green: Select 1, 2, or 3 if the case qualifies for the Service Area Modifier (SAM), other leave the field NA." sqref="G36">
      <formula1>$S$1:$S$4</formula1>
    </dataValidation>
    <dataValidation type="time" allowBlank="1" showInputMessage="1" showErrorMessage="1" error="Must be formatted as time, either 1:30 PM or 13:30." promptTitle="Entry 19: Start Time" prompt="Green: Enter the start time of the service." sqref="B37">
      <formula1>0</formula1>
      <formula2>0.999988425925926</formula2>
    </dataValidation>
    <dataValidation type="time" allowBlank="1" showInputMessage="1" showErrorMessage="1" error="Must be formatted as time, either 1:30 PM or 13:30." promptTitle="Entry 19: End Time" prompt="Green: Enter the end time of the service." sqref="C37">
      <formula1>0</formula1>
      <formula2>0.999988425925926</formula2>
    </dataValidation>
    <dataValidation type="list" allowBlank="1" showInputMessage="1" showErrorMessage="1" error="You must select an option from the drop-down list." promptTitle="Entry 19: Service Area Modifier" prompt="Green: Select 1, 2, or 3 if the case qualifies for the Service Area Modifier (SAM), other leave the field NA." sqref="G37">
      <formula1>$S$1:$S$4</formula1>
    </dataValidation>
    <dataValidation type="time" allowBlank="1" showInputMessage="1" showErrorMessage="1" error="Must be formatted as time, either 1:30 PM or 13:30." promptTitle="Entry 20: Start Time" prompt="Green: Enter the start time of the service." sqref="B38">
      <formula1>0</formula1>
      <formula2>0.999988425925926</formula2>
    </dataValidation>
    <dataValidation type="time" allowBlank="1" showInputMessage="1" showErrorMessage="1" error="Must be formatted as time, either 1:30 PM or 13:30." promptTitle="Entry 20: End Time" prompt="Green: Enter the end time of the service." sqref="C38">
      <formula1>0</formula1>
      <formula2>0.999988425925926</formula2>
    </dataValidation>
    <dataValidation type="list" allowBlank="1" showInputMessage="1" showErrorMessage="1" error="You must select an option from the drop-down list." promptTitle="Entry 20: Service Area Modifier" prompt="Green: Select 1, 2, or 3 if the case qualifies for the Service Area Modifier (SAM), other leave the field NA." sqref="G38">
      <formula1>$S$1:$S$4</formula1>
    </dataValidation>
    <dataValidation type="time" allowBlank="1" showInputMessage="1" showErrorMessage="1" error="Must be formatted as time, either 1:30 PM or 13:30." promptTitle="Entry 21: Start Time" prompt="Green: Enter the start time of the service." sqref="B39">
      <formula1>0</formula1>
      <formula2>0.999988425925926</formula2>
    </dataValidation>
    <dataValidation type="time" allowBlank="1" showInputMessage="1" showErrorMessage="1" error="Must be formatted as time, either 1:30 PM or 13:30." promptTitle="Entry 21: End Time" prompt="Green: Enter the end time of the service." sqref="C39">
      <formula1>0</formula1>
      <formula2>0.999988425925926</formula2>
    </dataValidation>
    <dataValidation type="list" allowBlank="1" showInputMessage="1" showErrorMessage="1" error="You must select an option from the drop-down list." promptTitle="Entry 21: Service Area Modifier" prompt="Green: Select 1, 2, or 3 if the case qualifies for the Service Area Modifier (SAM), other leave the field NA." sqref="G39">
      <formula1>$S$1:$S$4</formula1>
    </dataValidation>
    <dataValidation type="time" allowBlank="1" showInputMessage="1" showErrorMessage="1" error="Must be formatted as time, either 1:30 PM or 13:30." promptTitle="Entry 22: Start Time" prompt="Green: Enter the start time of the service." sqref="B40">
      <formula1>0</formula1>
      <formula2>0.999988425925926</formula2>
    </dataValidation>
    <dataValidation type="time" allowBlank="1" showInputMessage="1" showErrorMessage="1" error="Must be formatted as time, either 1:30 PM or 13:30." promptTitle="Entry 22: End Time" prompt="Green: Enter the end time of the service." sqref="C40">
      <formula1>0</formula1>
      <formula2>0.999988425925926</formula2>
    </dataValidation>
    <dataValidation type="list" allowBlank="1" showInputMessage="1" showErrorMessage="1" error="You must select an option from the drop-down list." promptTitle="Entry 22: Service Area Modifier" prompt="Green: Select 1, 2, or 3 if the case qualifies for the Service Area Modifier (SAM), other leave the field NA." sqref="G40">
      <formula1>$S$1:$S$4</formula1>
    </dataValidation>
    <dataValidation type="time" allowBlank="1" showInputMessage="1" showErrorMessage="1" error="Must be formatted as time, either 1:30 PM or 13:30." promptTitle="Entry 23: Start Time" prompt="Green: Enter the start time of the service." sqref="B41">
      <formula1>0</formula1>
      <formula2>0.999988425925926</formula2>
    </dataValidation>
    <dataValidation type="time" allowBlank="1" showInputMessage="1" showErrorMessage="1" error="Must be formatted as time, either 1:30 PM or 13:30." promptTitle="Entry 23: End Time" prompt="Green: Enter the end time of the service." sqref="C41">
      <formula1>0</formula1>
      <formula2>0.999988425925926</formula2>
    </dataValidation>
    <dataValidation type="list" allowBlank="1" showInputMessage="1" showErrorMessage="1" error="You must select an option from the drop-down list." promptTitle="Entry 23: Service Area Modifier" prompt="Green: Select 1, 2, or 3 if the case qualifies for the Service Area Modifier (SAM), other leave the field NA." sqref="G41">
      <formula1>$S$1:$S$4</formula1>
    </dataValidation>
    <dataValidation type="time" allowBlank="1" showInputMessage="1" showErrorMessage="1" error="Must be formatted as time, either 1:30 PM or 13:30." promptTitle="Entry 24: Start Time" prompt="Green: Enter the start time of the service." sqref="B42">
      <formula1>0</formula1>
      <formula2>0.999988425925926</formula2>
    </dataValidation>
    <dataValidation type="time" allowBlank="1" showInputMessage="1" showErrorMessage="1" error="Must be formatted as time, either 1:30 PM or 13:30." promptTitle="Entry 24: End Time" prompt="Green: Enter the end time of the service." sqref="C42">
      <formula1>0</formula1>
      <formula2>0.999988425925926</formula2>
    </dataValidation>
    <dataValidation type="list" allowBlank="1" showInputMessage="1" showErrorMessage="1" error="You must select an option from the drop-down list." promptTitle="Entry 24: Service Area Modifier" prompt="Green: Select 1, 2, or 3 if the case qualifies for the Service Area Modifier (SAM), other leave the field NA." sqref="G42">
      <formula1>$S$1:$S$4</formula1>
    </dataValidation>
    <dataValidation type="time" allowBlank="1" showInputMessage="1" showErrorMessage="1" error="Must be formatted as time, either 1:30 PM or 13:30." promptTitle="Entry 25: Start Time" prompt="Green: Enter the start time of the service." sqref="B43">
      <formula1>0</formula1>
      <formula2>0.999988425925926</formula2>
    </dataValidation>
    <dataValidation type="time" allowBlank="1" showInputMessage="1" showErrorMessage="1" error="Must be formatted as time, either 1:30 PM or 13:30." promptTitle="Entry 25: End Time" prompt="Green: Enter the end time of the service." sqref="C43">
      <formula1>0</formula1>
      <formula2>0.999988425925926</formula2>
    </dataValidation>
    <dataValidation type="list" allowBlank="1" showInputMessage="1" showErrorMessage="1" error="You must select an option from the drop-down list." promptTitle="Entry 25: Service Area Modifier" prompt="Green: Select 1, 2, or 3 if the case qualifies for the Service Area Modifier (SAM), other leave the field NA." sqref="G43">
      <formula1>$S$1:$S$4</formula1>
    </dataValidation>
    <dataValidation type="time" allowBlank="1" showInputMessage="1" showErrorMessage="1" error="Must be formatted as time, either 1:30 PM or 13:30." promptTitle="Entry 26: Start Time" prompt="Green: Enter the start time of the service." sqref="B44">
      <formula1>0</formula1>
      <formula2>0.999988425925926</formula2>
    </dataValidation>
    <dataValidation type="time" allowBlank="1" showInputMessage="1" showErrorMessage="1" error="Must be formatted as time, either 1:30 PM or 13:30." promptTitle="Entry 26: End Time" prompt="Green: Enter the end time of the service." sqref="C44">
      <formula1>0</formula1>
      <formula2>0.999988425925926</formula2>
    </dataValidation>
    <dataValidation type="list" allowBlank="1" showInputMessage="1" showErrorMessage="1" error="You must select an option from the drop-down list." promptTitle="Entry 26: Service Area Modifier" prompt="Green: Select 1, 2, or 3 if the case qualifies for the Service Area Modifier (SAM), other leave the field NA." sqref="G44">
      <formula1>$S$1:$S$4</formula1>
    </dataValidation>
    <dataValidation type="time" allowBlank="1" showInputMessage="1" showErrorMessage="1" error="Must be formatted as time, either 1:30 PM or 13:30." promptTitle="Entry 27: Start Time" prompt="Green: Enter the start time of the service." sqref="B45">
      <formula1>0</formula1>
      <formula2>0.999988425925926</formula2>
    </dataValidation>
    <dataValidation type="time" allowBlank="1" showInputMessage="1" showErrorMessage="1" error="Must be formatted as time, either 1:30 PM or 13:30." promptTitle="Entry 27: End Time" prompt="Green: Enter the end time of the service." sqref="C45">
      <formula1>0</formula1>
      <formula2>0.999988425925926</formula2>
    </dataValidation>
    <dataValidation type="list" allowBlank="1" showInputMessage="1" showErrorMessage="1" error="You must select an option from the drop-down list." promptTitle="Entry 27: Service Area Modifier" prompt="Green: Select 1, 2, or 3 if the case qualifies for the Service Area Modifier (SAM), other leave the field NA." sqref="G45">
      <formula1>$S$1:$S$4</formula1>
    </dataValidation>
    <dataValidation type="time" allowBlank="1" showInputMessage="1" showErrorMessage="1" error="Must be formatted as time, either 1:30 PM or 13:30." promptTitle="Entry 28: Start Time" prompt="Green: Enter the start time of the service." sqref="B46">
      <formula1>0</formula1>
      <formula2>0.999988425925926</formula2>
    </dataValidation>
    <dataValidation type="time" allowBlank="1" showInputMessage="1" showErrorMessage="1" error="Must be formatted as time, either 1:30 PM or 13:30." promptTitle="Entry 28: End Time" prompt="Green: Enter the end time of the service." sqref="C46">
      <formula1>0</formula1>
      <formula2>0.999988425925926</formula2>
    </dataValidation>
    <dataValidation type="list" allowBlank="1" showInputMessage="1" showErrorMessage="1" error="You must select an option from the drop-down list." promptTitle="Entry 28: Service Area Modifier" prompt="Green: Select 1, 2, or 3 if the case qualifies for the Service Area Modifier (SAM), other leave the field NA." sqref="G46">
      <formula1>$S$1:$S$4</formula1>
    </dataValidation>
    <dataValidation type="time" allowBlank="1" showInputMessage="1" showErrorMessage="1" error="Must be formatted as time, either 1:30 PM or 13:30." promptTitle="Entry 29: Start Time" prompt="Green: Enter the start time of the service." sqref="B47">
      <formula1>0</formula1>
      <formula2>0.999988425925926</formula2>
    </dataValidation>
    <dataValidation type="time" allowBlank="1" showInputMessage="1" showErrorMessage="1" error="Must be formatted as time, either 1:30 PM or 13:30." promptTitle="Entry 29: End Time" prompt="Green: Enter the end time of the service." sqref="C47">
      <formula1>0</formula1>
      <formula2>0.999988425925926</formula2>
    </dataValidation>
    <dataValidation type="list" allowBlank="1" showInputMessage="1" showErrorMessage="1" error="You must select an option from the drop-down list." promptTitle="Entry 29: Service Area Modifier" prompt="Green: Select 1, 2, or 3 if the case qualifies for the Service Area Modifier (SAM), other leave the field NA." sqref="G47">
      <formula1>$S$1:$S$4</formula1>
    </dataValidation>
    <dataValidation type="time" allowBlank="1" showInputMessage="1" showErrorMessage="1" error="Must be formatted as time, either 1:30 PM or 13:30." promptTitle="Entry 30: Start Time" prompt="Green: Enter the start time of the service." sqref="B48">
      <formula1>0</formula1>
      <formula2>0.999988425925926</formula2>
    </dataValidation>
    <dataValidation type="time" allowBlank="1" showInputMessage="1" showErrorMessage="1" error="Must be formatted as time, either 1:30 PM or 13:30." promptTitle="Entry 30: End Time" prompt="Green: Enter the end time of the service." sqref="C48">
      <formula1>0</formula1>
      <formula2>0.999988425925926</formula2>
    </dataValidation>
    <dataValidation type="list" allowBlank="1" showInputMessage="1" showErrorMessage="1" error="You must select an option from the drop-down list." promptTitle="Entry 30: Service Area Modifier" prompt="Green: Select 1, 2, or 3 if the case qualifies for the Service Area Modifier (SAM), other leave the field NA." sqref="G48">
      <formula1>$S$1:$S$4</formula1>
    </dataValidation>
    <dataValidation type="time" allowBlank="1" showInputMessage="1" showErrorMessage="1" error="Must be formatted as time, either 1:30 PM or 13:30." promptTitle="Entry 31: Start Time" prompt="Green: Enter the start time of the service." sqref="B49">
      <formula1>0</formula1>
      <formula2>0.999988425925926</formula2>
    </dataValidation>
    <dataValidation type="time" allowBlank="1" showInputMessage="1" showErrorMessage="1" error="Must be formatted as time, either 1:30 PM or 13:30." promptTitle="Entry 31: End Time" prompt="Green: Enter the end time of the service." sqref="C49">
      <formula1>0</formula1>
      <formula2>0.999988425925926</formula2>
    </dataValidation>
    <dataValidation type="list" allowBlank="1" showInputMessage="1" showErrorMessage="1" error="You must select an option from the drop-down list." promptTitle="Entry 31: Service Area Modifier" prompt="Green: Select 1, 2, or 3 if the case qualifies for the Service Area Modifier (SAM), other leave the field NA." sqref="G49">
      <formula1>$S$1:$S$4</formula1>
    </dataValidation>
    <dataValidation type="time" allowBlank="1" showInputMessage="1" showErrorMessage="1" error="Must be formatted as time, either 1:30 PM or 13:30." promptTitle="Entry 32: Start Time" prompt="Green: Enter the start time of the service." sqref="B50">
      <formula1>0</formula1>
      <formula2>0.999988425925926</formula2>
    </dataValidation>
    <dataValidation type="time" allowBlank="1" showInputMessage="1" showErrorMessage="1" error="Must be formatted as time, either 1:30 PM or 13:30." promptTitle="Entry 32: End Time" prompt="Green: Enter the end time of the service." sqref="C50">
      <formula1>0</formula1>
      <formula2>0.999988425925926</formula2>
    </dataValidation>
    <dataValidation type="list" allowBlank="1" showInputMessage="1" showErrorMessage="1" error="You must select an option from the drop-down list." promptTitle="Entry 32: Service Area Modifier" prompt="Green: Select 1, 2, or 3 if the case qualifies for the Service Area Modifier (SAM), other leave the field NA." sqref="G50">
      <formula1>$S$1:$S$4</formula1>
    </dataValidation>
    <dataValidation type="time" allowBlank="1" showInputMessage="1" showErrorMessage="1" error="Must be formatted as time, either 1:30 PM or 13:30." promptTitle="Entry 33: Start Time" prompt="Green: Enter the start time of the service." sqref="B51">
      <formula1>0</formula1>
      <formula2>0.999988425925926</formula2>
    </dataValidation>
    <dataValidation type="time" allowBlank="1" showInputMessage="1" showErrorMessage="1" error="Must be formatted as time, either 1:30 PM or 13:30." promptTitle="Entry 33: End Time" prompt="Green: Enter the end time of the service." sqref="C51">
      <formula1>0</formula1>
      <formula2>0.999988425925926</formula2>
    </dataValidation>
    <dataValidation type="list" allowBlank="1" showInputMessage="1" showErrorMessage="1" error="You must select an option from the drop-down list." promptTitle="Entry 33: Service Area Modifier" prompt="Green: Select 1, 2, or 3 if the case qualifies for the Service Area Modifier (SAM), other leave the field NA." sqref="G51">
      <formula1>$S$1:$S$4</formula1>
    </dataValidation>
    <dataValidation type="time" allowBlank="1" showInputMessage="1" showErrorMessage="1" error="Must be formatted as time, either 1:30 PM or 13:30." promptTitle="Entry 34: Start Time" prompt="Green: Enter the start time of the service." sqref="B52">
      <formula1>0</formula1>
      <formula2>0.999988425925926</formula2>
    </dataValidation>
    <dataValidation type="time" allowBlank="1" showInputMessage="1" showErrorMessage="1" error="Must be formatted as time, either 1:30 PM or 13:30." promptTitle="Entry 34: End Time" prompt="Green: Enter the end time of the service." sqref="C52">
      <formula1>0</formula1>
      <formula2>0.999988425925926</formula2>
    </dataValidation>
    <dataValidation type="list" allowBlank="1" showInputMessage="1" showErrorMessage="1" error="You must select an option from the drop-down list." promptTitle="Entry 34: Service Area Modifier" prompt="Green: Select 1, 2, or 3 if the case qualifies for the Service Area Modifier (SAM), other leave the field NA." sqref="G52">
      <formula1>$S$1:$S$4</formula1>
    </dataValidation>
    <dataValidation type="time" allowBlank="1" showInputMessage="1" showErrorMessage="1" error="Must be formatted as time, either 1:30 PM or 13:30." promptTitle="Entry 35: Start Time" prompt="Green: Enter the start time of the service." sqref="B53">
      <formula1>0</formula1>
      <formula2>0.999988425925926</formula2>
    </dataValidation>
    <dataValidation type="time" allowBlank="1" showInputMessage="1" showErrorMessage="1" error="Must be formatted as time, either 1:30 PM or 13:30." promptTitle="Entry 35: End Time" prompt="Green: Enter the end time of the service." sqref="C53">
      <formula1>0</formula1>
      <formula2>0.999988425925926</formula2>
    </dataValidation>
    <dataValidation type="list" allowBlank="1" showInputMessage="1" showErrorMessage="1" error="You must select an option from the drop-down list." promptTitle="Entry 35 Service Area Modifier" prompt="Green: Select 1, 2, or 3 if the case qualifies for the Service Area Modifier (SAM), other leave the field NA." sqref="G53">
      <formula1>$S$1:$S$4</formula1>
    </dataValidation>
    <dataValidation type="time" allowBlank="1" showInputMessage="1" showErrorMessage="1" error="Must be formatted as time, either 1:30 PM or 13:30." promptTitle="Entry 36: Start Time" prompt="Green: Enter the start time of the service." sqref="B54">
      <formula1>0</formula1>
      <formula2>0.999988425925926</formula2>
    </dataValidation>
    <dataValidation type="time" allowBlank="1" showInputMessage="1" showErrorMessage="1" error="Must be formatted as time, either 1:30 PM or 13:30." promptTitle="Entry 36: End Time" prompt="Green: Enter the end time of the service." sqref="C54">
      <formula1>0</formula1>
      <formula2>0.999988425925926</formula2>
    </dataValidation>
    <dataValidation type="list" allowBlank="1" showInputMessage="1" showErrorMessage="1" error="You must select an option from the drop-down list." promptTitle="Entry 36: Service Area Modifier" prompt="Green: Select 1, 2, or 3 if the case qualifies for the Service Area Modifier (SAM), other leave the field NA." sqref="G54">
      <formula1>$S$1:$S$4</formula1>
    </dataValidation>
    <dataValidation type="list" allowBlank="1" showInputMessage="1" showErrorMessage="1" error="You must select an option from the drop-down list." promptTitle="Entry 37: Service Area Modifier" prompt="Green: Select 1, 2, or 3 if the case qualifies for the Service Area Modifier (SAM), other leave the field NA." sqref="G55">
      <formula1>$S$1:$S$4</formula1>
    </dataValidation>
    <dataValidation type="time" allowBlank="1" showInputMessage="1" showErrorMessage="1" error="Must be formatted as time, either 1:30 PM or 13:30." promptTitle="Entry 37: End Time" prompt="Green: Enter the end time of the service." sqref="C55">
      <formula1>0</formula1>
      <formula2>0.999988425925926</formula2>
    </dataValidation>
    <dataValidation type="time" allowBlank="1" showInputMessage="1" showErrorMessage="1" error="Must be formatted as time, either 1:30 PM or 13:30." promptTitle="Entry 37: Start Time" prompt="Green: Enter the start time of the service." sqref="B55">
      <formula1>0</formula1>
      <formula2>0.999988425925926</formula2>
    </dataValidation>
    <dataValidation type="time" allowBlank="1" showInputMessage="1" showErrorMessage="1" error="Must be formatted as time, either 1:30 PM or 13:30." promptTitle="Entry 38: Start Time" prompt="Green: Enter the start time of the service." sqref="B56">
      <formula1>0</formula1>
      <formula2>0.999988425925926</formula2>
    </dataValidation>
    <dataValidation type="time" allowBlank="1" showInputMessage="1" showErrorMessage="1" error="Must be formatted as time, either 1:30 PM or 13:30." promptTitle="Entry 38: End Time" prompt="Green: Enter the end time of the service." sqref="C56">
      <formula1>0</formula1>
      <formula2>0.999988425925926</formula2>
    </dataValidation>
    <dataValidation type="list" allowBlank="1" showInputMessage="1" showErrorMessage="1" error="You must select an option from the drop-down list." promptTitle="Entry 38: Service Area Modifier" prompt="Green: Select 1, 2, or 3 if the case qualifies for the Service Area Modifier (SAM), other leave the field NA." sqref="G56">
      <formula1>$S$1:$S$4</formula1>
    </dataValidation>
    <dataValidation type="list" allowBlank="1" showInputMessage="1" showErrorMessage="1" error="You must select an option from the drop-down list." promptTitle="Entry 39: Service Area Modifier" prompt="Green: Select 1, 2, or 3 if the case qualifies for the Service Area Modifier (SAM), other leave the field NA." sqref="G57">
      <formula1>$S$1:$S$4</formula1>
    </dataValidation>
    <dataValidation type="time" allowBlank="1" showInputMessage="1" showErrorMessage="1" error="Must be formatted as time, either 1:30 PM or 13:30." promptTitle="Entry 39: End Time" prompt="Green: Enter the end time of the service." sqref="C57">
      <formula1>0</formula1>
      <formula2>0.999988425925926</formula2>
    </dataValidation>
    <dataValidation type="time" allowBlank="1" showInputMessage="1" showErrorMessage="1" error="Must be formatted as time, either 1:30 PM or 13:30." promptTitle="Entry 39: Start Time" prompt="Green: Enter the start time of the service." sqref="B57">
      <formula1>0</formula1>
      <formula2>0.999988425925926</formula2>
    </dataValidation>
    <dataValidation type="time" allowBlank="1" showInputMessage="1" showErrorMessage="1" error="Must be formatted as time, either 1:30 PM or 13:30." promptTitle="Entry 40: Start Time" prompt="Green: Enter the start time of the service." sqref="B58">
      <formula1>0</formula1>
      <formula2>0.999988425925926</formula2>
    </dataValidation>
    <dataValidation type="time" allowBlank="1" showInputMessage="1" showErrorMessage="1" error="Must be formatted as time, either 1:30 PM or 13:30." promptTitle="Entry 40: End Time" prompt="Green: Enter the end time of the service." sqref="C58">
      <formula1>0</formula1>
      <formula2>0.999988425925926</formula2>
    </dataValidation>
    <dataValidation type="list" allowBlank="1" showInputMessage="1" showErrorMessage="1" error="You must select an option from the drop-down list." promptTitle="Entry 40: Service Area Modifier" prompt="Green: Select 1, 2, or 3 if the case qualifies for the Service Area Modifier (SAM), other leave the field NA." sqref="G58">
      <formula1>$S$1:$S$4</formula1>
    </dataValidation>
    <dataValidation type="time" allowBlank="1" showInputMessage="1" showErrorMessage="1" error="Must be formatted as time, either 1:30 PM or 13:30." promptTitle="Entry 41: Start Time" prompt="Green: Enter the start time of the service." sqref="B59">
      <formula1>0</formula1>
      <formula2>0.999988425925926</formula2>
    </dataValidation>
    <dataValidation type="time" allowBlank="1" showInputMessage="1" showErrorMessage="1" error="Must be formatted as time, either 1:30 PM or 13:30." promptTitle="Entry 41: End Time" prompt="Green: Enter the end time of the service." sqref="C59">
      <formula1>0</formula1>
      <formula2>0.999988425925926</formula2>
    </dataValidation>
    <dataValidation type="list" allowBlank="1" showInputMessage="1" showErrorMessage="1" error="You must select an option from the drop-down list." promptTitle="Entry 41: Service Area Modifier" prompt="Green: Select 1, 2, or 3 if the case qualifies for the Service Area Modifier (SAM), other leave the field NA." sqref="G59">
      <formula1>$S$1:$S$4</formula1>
    </dataValidation>
    <dataValidation type="list" allowBlank="1" showInputMessage="1" showErrorMessage="1" error="You must select an option from the drop-down list." promptTitle="Entry 42: Service Area Modifier" prompt="Green: Select 1, 2, or 3 if the case qualifies for the Service Area Modifier (SAM), other leave the field NA." sqref="G60">
      <formula1>$S$1:$S$4</formula1>
    </dataValidation>
    <dataValidation type="time" allowBlank="1" showInputMessage="1" showErrorMessage="1" error="Must be formatted as time, either 1:30 PM or 13:30." promptTitle="Entry 42: End Time" prompt="Green: Enter the end time of the service." sqref="C60">
      <formula1>0</formula1>
      <formula2>0.999988425925926</formula2>
    </dataValidation>
    <dataValidation type="time" allowBlank="1" showInputMessage="1" showErrorMessage="1" error="Must be formatted as time, either 1:30 PM or 13:30." promptTitle="Entry 42: Start Time" prompt="Green: Enter the start time of the service." sqref="B60">
      <formula1>0</formula1>
      <formula2>0.999988425925926</formula2>
    </dataValidation>
    <dataValidation type="time" allowBlank="1" showInputMessage="1" showErrorMessage="1" error="Must be formatted as time, either 1:30 PM or 13:30." promptTitle="Entry 43: Start Time" prompt="Green: Enter the start time of the service." sqref="B61">
      <formula1>0</formula1>
      <formula2>0.999988425925926</formula2>
    </dataValidation>
    <dataValidation type="time" allowBlank="1" showInputMessage="1" showErrorMessage="1" error="Must be formatted as time, either 1:30 PM or 13:30." promptTitle="Entry 43: End Time" prompt="Green: Enter the end time of the service." sqref="C61">
      <formula1>0</formula1>
      <formula2>0.999988425925926</formula2>
    </dataValidation>
    <dataValidation type="list" allowBlank="1" showInputMessage="1" showErrorMessage="1" error="You must select an option from the drop-down list." promptTitle="Entry 43: Service Area Modifier" prompt="Green: Select 1, 2, or 3 if the case qualifies for the Service Area Modifier (SAM), other leave the field NA." sqref="G61">
      <formula1>$S$1:$S$4</formula1>
    </dataValidation>
    <dataValidation type="list" allowBlank="1" showInputMessage="1" showErrorMessage="1" error="You must select an option from the drop-down list." promptTitle="Entry 44: Service Area Modifier" prompt="Green: Select 1, 2, or 3 if the case qualifies for the Service Area Modifier (SAM), other leave the field NA." sqref="G62">
      <formula1>$S$1:$S$4</formula1>
    </dataValidation>
    <dataValidation type="time" allowBlank="1" showInputMessage="1" showErrorMessage="1" error="Must be formatted as time, either 1:30 PM or 13:30." promptTitle="Entry 44: End Time" prompt="Green: Enter the end time of the service." sqref="C62">
      <formula1>0</formula1>
      <formula2>0.999988425925926</formula2>
    </dataValidation>
    <dataValidation type="time" allowBlank="1" showInputMessage="1" showErrorMessage="1" error="Must be formatted as time, either 1:30 PM or 13:30." promptTitle="Entry 45: Start Time" prompt="Green: Enter the start time of the service." sqref="B63">
      <formula1>0</formula1>
      <formula2>0.999988425925926</formula2>
    </dataValidation>
    <dataValidation type="time" allowBlank="1" showInputMessage="1" showErrorMessage="1" error="Must be formatted as time, either 1:30 PM or 13:30." promptTitle="Entry 45: End Time" prompt="Green: Enter the end time of the service." sqref="C63">
      <formula1>0</formula1>
      <formula2>0.999988425925926</formula2>
    </dataValidation>
    <dataValidation type="list" allowBlank="1" showInputMessage="1" showErrorMessage="1" error="You must select an option from the drop-down list." promptTitle="Entry 45: Service Area Modifier" prompt="Green: Select 1, 2, or 3 if the case qualifies for the Service Area Modifier (SAM), other leave the field NA." sqref="G63">
      <formula1>$S$1:$S$4</formula1>
    </dataValidation>
    <dataValidation type="time" allowBlank="1" showInputMessage="1" showErrorMessage="1" error="Must be formatted as time, either 1:30 PM or 13:30." promptTitle="Entry 46: Start Time" prompt="Green: Enter the start time of the service." sqref="B64">
      <formula1>0</formula1>
      <formula2>0.999988425925926</formula2>
    </dataValidation>
    <dataValidation type="time" allowBlank="1" showInputMessage="1" showErrorMessage="1" error="Must be formatted as time, either 1:30 PM or 13:30." promptTitle="Entry 46: End Time" prompt="Green: Enter the end time of the service." sqref="C64">
      <formula1>0</formula1>
      <formula2>0.999988425925926</formula2>
    </dataValidation>
    <dataValidation type="list" allowBlank="1" showInputMessage="1" showErrorMessage="1" error="You must select an option from the drop-down list." promptTitle="Entry 46: Service Area Modifier" prompt="Green: Select 1, 2, or 3 if the case qualifies for the Service Area Modifier (SAM), other leave the field NA." sqref="G64">
      <formula1>$S$1:$S$4</formula1>
    </dataValidation>
    <dataValidation type="list" allowBlank="1" showInputMessage="1" showErrorMessage="1" error="You must select an option from the drop-down list." promptTitle="Entry 47: Service Area Modifier" prompt="Green: Select 1, 2, or 3 if the case qualifies for the Service Area Modifier (SAM), other leave the field NA." sqref="G65">
      <formula1>$S$1:$S$4</formula1>
    </dataValidation>
    <dataValidation type="time" allowBlank="1" showInputMessage="1" showErrorMessage="1" error="Must be formatted as time, either 1:30 PM or 13:30." promptTitle="Entry 47: End Time" prompt="Green: Enter the end time of the service." sqref="C65">
      <formula1>0</formula1>
      <formula2>0.999988425925926</formula2>
    </dataValidation>
    <dataValidation type="time" allowBlank="1" showInputMessage="1" showErrorMessage="1" error="Must be formatted as time, either 1:30 PM or 13:30." promptTitle="Entry 47: Start Time" prompt="Green: Enter the start time of the service." sqref="B65">
      <formula1>0</formula1>
      <formula2>0.999988425925926</formula2>
    </dataValidation>
    <dataValidation type="time" allowBlank="1" showInputMessage="1" showErrorMessage="1" error="Must be formatted as time, either 1:30 PM or 13:30." promptTitle="Entry 48: Start Time" prompt="Green: Enter the start time of the service." sqref="B66">
      <formula1>0</formula1>
      <formula2>0.999988425925926</formula2>
    </dataValidation>
    <dataValidation type="time" allowBlank="1" showInputMessage="1" showErrorMessage="1" error="Must be formatted as time, either 1:30 PM or 13:30." promptTitle="Entry 48: End Time" prompt="Green: Enter the end time of the service." sqref="C66">
      <formula1>0</formula1>
      <formula2>0.999988425925926</formula2>
    </dataValidation>
    <dataValidation type="list" allowBlank="1" showInputMessage="1" showErrorMessage="1" error="You must select an option from the drop-down list." promptTitle="Entry 48: Service Area Modifier" prompt="Green: Select 1, 2, or 3 if the case qualifies for the Service Area Modifier (SAM), other leave the field NA." sqref="G66">
      <formula1>$S$1:$S$4</formula1>
    </dataValidation>
    <dataValidation type="list" allowBlank="1" showInputMessage="1" showErrorMessage="1" error="You must select an option from the drop-down list." promptTitle="Entry 49: Service Area Modifier" prompt="Green: Select 1, 2, or 3 if the case qualifies for the Service Area Modifier (SAM), other leave the field NA." sqref="G67">
      <formula1>$S$1:$S$4</formula1>
    </dataValidation>
    <dataValidation type="time" allowBlank="1" showInputMessage="1" showErrorMessage="1" error="Must be formatted as time, either 1:30 PM or 13:30." promptTitle="Entry 49: End Time" prompt="Green: Enter the end time of the service." sqref="C67">
      <formula1>0</formula1>
      <formula2>0.999988425925926</formula2>
    </dataValidation>
    <dataValidation type="time" allowBlank="1" showInputMessage="1" showErrorMessage="1" error="Must be formatted as time, either 1:30 PM or 13:30." promptTitle="Entry 49: Start Time" prompt="Green: Enter the start time of the service." sqref="B67">
      <formula1>0</formula1>
      <formula2>0.999988425925926</formula2>
    </dataValidation>
    <dataValidation type="list" allowBlank="1" showInputMessage="1" showErrorMessage="1" error="You must select an option from the drop-down list." promptTitle="Entry 50: Service Area Modifier" prompt="Green: Select 1, 2, or 3 if the case qualifies for the Service Area Modifier (SAM), other leave the field NA." sqref="G68">
      <formula1>$S$1:$S$4</formula1>
    </dataValidation>
    <dataValidation type="date" allowBlank="1" showInputMessage="1" showErrorMessage="1" error="Must be in MM/DD/YY format." promptTitle="Entry 8: Date" prompt="Green: Date of Service (MM/DD/YY)." sqref="A26">
      <formula1>44470</formula1>
      <formula2>48121</formula2>
    </dataValidation>
    <dataValidation type="time" allowBlank="1" showInputMessage="1" showErrorMessage="1" error="Must be formatted as time, either 1:30 PM or 13:30." promptTitle="Entry 44: Start Time" prompt="Green: Enter the start time of the service." sqref="B62">
      <formula1>0</formula1>
      <formula2>0.999988425925926</formula2>
    </dataValidation>
    <dataValidation type="list" allowBlank="1" showInputMessage="1" showErrorMessage="1" error="Must be formatted as whole number, between 1 and 4." promptTitle="Entry 2: # Participants" prompt="Green: Enter the number of participants that received the service between the start and end times." sqref="E20">
      <formula1>$S$2:$S$5</formula1>
    </dataValidation>
    <dataValidation type="list" allowBlank="1" showInputMessage="1" showErrorMessage="1" error="Must be formatted as whole number, between 1 and 4." promptTitle="Entry 3: # Participants" prompt="Green: Enter the number of participants that received the service between the start and end times." sqref="E21">
      <formula1>$S$2:$S$5</formula1>
    </dataValidation>
    <dataValidation type="list" allowBlank="1" showInputMessage="1" showErrorMessage="1" error="Must be formatted as whole number, between 1 and 4." promptTitle="Entry 4: # Participants" prompt="Enter the number of participants that received the service between the start and end times." sqref="E22">
      <formula1>$S$2:$S$5</formula1>
    </dataValidation>
    <dataValidation type="list" allowBlank="1" showInputMessage="1" showErrorMessage="1" error="Must be formatted as whole number, between 1 and 4." promptTitle="Entry 5: # Participants" prompt="Green: Enter the number of participants that received the service between the start and end times." sqref="E23">
      <formula1>$S$2:$S$5</formula1>
    </dataValidation>
    <dataValidation type="list" allowBlank="1" showInputMessage="1" showErrorMessage="1" error="Must be formatted as whole number, between 1 and 4." promptTitle="Entry 6: # Participants" prompt="Green: Enter the number of participants that received the service between the start and end times." sqref="E24">
      <formula1>$S$2:$S$5</formula1>
    </dataValidation>
    <dataValidation type="list" allowBlank="1" showInputMessage="1" showErrorMessage="1" error="Must be formatted as whole number, between 1 and 4." promptTitle="Entry 7: # Participants" prompt="Green: Enter the number of participants that received the service between the start and end times." sqref="E25">
      <formula1>$S$2:$S$5</formula1>
    </dataValidation>
    <dataValidation type="list" allowBlank="1" showInputMessage="1" showErrorMessage="1" error="Must be formatted as whole number, between 1 and 4." promptTitle="Entry 8: # Participants" prompt="Green: Enter the number of participants that received the service between the start and end times." sqref="E26">
      <formula1>$S$2:$S$5</formula1>
    </dataValidation>
    <dataValidation type="list" allowBlank="1" showInputMessage="1" showErrorMessage="1" error="Must be formatted as whole number, between 1 and 4." promptTitle="Entry 9: # Participants" prompt="Green: Enter the number of participants that received the service between the start and end times." sqref="E27">
      <formula1>$S$2:$S$5</formula1>
    </dataValidation>
    <dataValidation type="list" allowBlank="1" showInputMessage="1" showErrorMessage="1" error="Must be formatted as whole number, between 1 and 4." promptTitle="Entry 10: # Participants" prompt="Green: Enter the number of participants that received the service between the start and end times." sqref="E28">
      <formula1>$S$2:$S$5</formula1>
    </dataValidation>
    <dataValidation type="list" allowBlank="1" showInputMessage="1" showErrorMessage="1" error="Must be formatted as whole number, between 1 and 4." promptTitle="Entry 11: # Participants" prompt="Green: Enter the number of participants that received the service between the start and end times." sqref="E29">
      <formula1>$S$2:$S$5</formula1>
    </dataValidation>
    <dataValidation type="list" allowBlank="1" showInputMessage="1" showErrorMessage="1" error="Must be formatted as whole number, between 1 and 4." promptTitle="Entry 12: # Participants" prompt="Green: Enter the number of participants that received the service between the start and end times." sqref="E30">
      <formula1>$S$2:$S$5</formula1>
    </dataValidation>
    <dataValidation type="list" allowBlank="1" showInputMessage="1" showErrorMessage="1" error="Must be formatted as whole number, between 1 and 4." promptTitle="Entry 13: # Participants" prompt="Green: Enter the number of participants that received the service between the start and end times." sqref="E31">
      <formula1>$S$2:$S$5</formula1>
    </dataValidation>
    <dataValidation type="list" allowBlank="1" showInputMessage="1" showErrorMessage="1" error="Must be formatted as whole number, between 1 and 4." promptTitle="Entry 14: # Participants" prompt="Green: Enter the number of participants that received the service between the start and end times." sqref="E32">
      <formula1>$S$2:$S$5</formula1>
    </dataValidation>
    <dataValidation type="list" allowBlank="1" showInputMessage="1" showErrorMessage="1" error="Must be formatted as whole number, between 1 and 4." promptTitle="Entry 15: # Participants" prompt="Green: Enter the number of participants that received the service between the start and end times." sqref="E33">
      <formula1>$S$2:$S$5</formula1>
    </dataValidation>
    <dataValidation type="list" allowBlank="1" showInputMessage="1" showErrorMessage="1" error="Must be formatted as whole number, between 1 and 4." promptTitle="Entry 16: # Participants" prompt="Green: Enter the number of participants that received the service between the start and end times." sqref="E34">
      <formula1>$S$2:$S$5</formula1>
    </dataValidation>
    <dataValidation type="list" allowBlank="1" showInputMessage="1" showErrorMessage="1" error="Must be formatted as whole number, between 1 and 4." promptTitle="Entry 17: # Participants" prompt="Green: Enter the number of participants that received the service between the start and end times." sqref="E35">
      <formula1>$S$2:$S$5</formula1>
    </dataValidation>
    <dataValidation type="list" allowBlank="1" showInputMessage="1" showErrorMessage="1" error="Must be formatted as whole number, between 1 and 4." promptTitle="Entry 18: # Participants" prompt="Green: Enter the number of participants that received the service between the start and end times." sqref="E36">
      <formula1>$S$2:$S$5</formula1>
    </dataValidation>
    <dataValidation type="list" allowBlank="1" showInputMessage="1" showErrorMessage="1" error="Must be formatted as whole number, between 1 and 4." promptTitle="Entry 19: # Participants" prompt="Green: Enter the number of participants that received the service between the start and end times." sqref="E37">
      <formula1>$S$2:$S$5</formula1>
    </dataValidation>
    <dataValidation type="list" allowBlank="1" showInputMessage="1" showErrorMessage="1" error="Must be formatted as whole number, between 1 and 4." promptTitle="Entry 20: # Participants" prompt="Green: Enter the number of participants that received the service between the start and end times." sqref="E38">
      <formula1>$S$2:$S$5</formula1>
    </dataValidation>
    <dataValidation type="list" allowBlank="1" showInputMessage="1" showErrorMessage="1" error="Must be formatted as whole number, between 1 and 4." promptTitle="Entry 21: # Participants" prompt="Green: Enter the number of participants that received the service between the start and end times." sqref="E39">
      <formula1>$S$2:$S$5</formula1>
    </dataValidation>
    <dataValidation type="list" allowBlank="1" showInputMessage="1" showErrorMessage="1" error="Must be formatted as whole number, between 1 and 4." promptTitle="Entry 22: # Participants" prompt="Green: Enter the number of participants that received the service between the start and end times." sqref="E40">
      <formula1>$S$2:$S$5</formula1>
    </dataValidation>
    <dataValidation type="list" allowBlank="1" showInputMessage="1" showErrorMessage="1" error="Must be formatted as whole number, between 1 and 4." promptTitle="Entry 23: # Participants" prompt="Green: Enter the number of participants that received the service between the start and end times." sqref="E41">
      <formula1>$S$2:$S$5</formula1>
    </dataValidation>
    <dataValidation type="list" allowBlank="1" showInputMessage="1" showErrorMessage="1" error="Must be formatted as whole number, between 1 and 4." promptTitle="Entry 24: # Participants" prompt="Green: Enter the number of participants that received the service between the start and end times." sqref="E42">
      <formula1>$S$2:$S$5</formula1>
    </dataValidation>
    <dataValidation type="list" allowBlank="1" showInputMessage="1" showErrorMessage="1" error="Must be formatted as whole number, between 1 and 4." promptTitle="Entry 25: # Participants" prompt="Green: Enter the number of participants that received the service between the start and end times." sqref="E43">
      <formula1>$S$2:$S$5</formula1>
    </dataValidation>
    <dataValidation type="list" allowBlank="1" showInputMessage="1" showErrorMessage="1" error="Must be formatted as whole number, between 1 and 4." promptTitle="Entry 26: # Participants" prompt="Green: Enter the number of participants that received the service between the start and end times." sqref="E44">
      <formula1>$S$2:$S$5</formula1>
    </dataValidation>
    <dataValidation type="list" allowBlank="1" showInputMessage="1" showErrorMessage="1" error="Must be formatted as whole number, between 1 and 4." promptTitle="Entry 27: # Participants" prompt="Green: Enter the number of participants that received the service between the start and end times." sqref="E45">
      <formula1>$S$2:$S$5</formula1>
    </dataValidation>
    <dataValidation type="list" allowBlank="1" showInputMessage="1" showErrorMessage="1" error="Must be formatted as whole number, between 1 and 4." promptTitle="Entry 28: # Participants" prompt="Green: Enter the number of participants that received the service between the start and end times." sqref="E46">
      <formula1>$S$2:$S$5</formula1>
    </dataValidation>
    <dataValidation type="list" allowBlank="1" showInputMessage="1" showErrorMessage="1" error="Must be formatted as whole number, between 1 and 4." promptTitle="Entry 29: # Participants" prompt="Green: Enter the number of participants that received the service between the start and end times." sqref="E47">
      <formula1>$S$2:$S$5</formula1>
    </dataValidation>
    <dataValidation type="list" allowBlank="1" showInputMessage="1" showErrorMessage="1" error="Must be formatted as whole number, between 1 and 4." promptTitle="Entry 30: # Participants" prompt="Green: Enter the number of participants that received the service between the start and end times." sqref="E48">
      <formula1>$S$2:$S$5</formula1>
    </dataValidation>
    <dataValidation type="list" allowBlank="1" showInputMessage="1" showErrorMessage="1" error="Must be formatted as whole number, between 1 and 4." promptTitle="Entry 31: # Participants" prompt="Green: Enter the number of participants that received the service between the start and end times." sqref="E49">
      <formula1>$S$2:$S$5</formula1>
    </dataValidation>
    <dataValidation type="list" allowBlank="1" showInputMessage="1" showErrorMessage="1" error="Must be formatted as whole number, between 1 and 4." promptTitle="Entry 32: # Participants" prompt="Green: Enter the number of participants that received the service between the start and end times." sqref="E50">
      <formula1>$S$2:$S$5</formula1>
    </dataValidation>
    <dataValidation type="list" allowBlank="1" showInputMessage="1" showErrorMessage="1" error="Must be formatted as whole number, between 1 and 4." promptTitle="Entry 33: # Participants" prompt="Green: Enter the number of participants that received the service between the start and end times." sqref="E51">
      <formula1>$S$2:$S$5</formula1>
    </dataValidation>
    <dataValidation type="list" allowBlank="1" showInputMessage="1" showErrorMessage="1" error="Must be formatted as whole number, between 1 and 4." promptTitle="Entry 34: # Participants" prompt="Green: Enter the number of participants that received the service between the start and end times." sqref="E52">
      <formula1>$S$2:$S$5</formula1>
    </dataValidation>
    <dataValidation type="list" allowBlank="1" showInputMessage="1" showErrorMessage="1" error="Must be formatted as whole number, between 1 and 4." promptTitle="Entry 35: # Participants" prompt="Green: Enter the number of participants that received the service between the start and end times." sqref="E53">
      <formula1>$S$2:$S$5</formula1>
    </dataValidation>
    <dataValidation type="list" allowBlank="1" showInputMessage="1" showErrorMessage="1" error="Must be formatted as whole number, between 1 and 4." promptTitle="Entry 36: # Participants" prompt="Green: Enter the number of participants that received the service between the start and end times." sqref="E54">
      <formula1>$S$2:$S$5</formula1>
    </dataValidation>
    <dataValidation type="list" allowBlank="1" showInputMessage="1" showErrorMessage="1" error="Must be formatted as whole number, between 1 and 4." promptTitle="Entry 37: # Participants" prompt="Green: Enter the number of participants that received the service between the start and end times." sqref="E55">
      <formula1>$S$2:$S$5</formula1>
    </dataValidation>
    <dataValidation type="list" allowBlank="1" showInputMessage="1" showErrorMessage="1" error="Must be formatted as whole number, between 1 and 4." promptTitle="Entry 38: # Participants" prompt="Green: Enter the number of participants that received the service between the start and end times." sqref="E56">
      <formula1>$S$2:$S$5</formula1>
    </dataValidation>
    <dataValidation type="list" allowBlank="1" showInputMessage="1" showErrorMessage="1" error="Must be formatted as whole number, between 1 and 4." promptTitle="Entry 39: # Participants" prompt="Green: Enter the number of participants that received the service between the start and end times." sqref="E57">
      <formula1>$S$2:$S$5</formula1>
    </dataValidation>
    <dataValidation type="list" allowBlank="1" showInputMessage="1" showErrorMessage="1" error="Must be formatted as whole number, between 1 and 4." promptTitle="Entry 40: # Participants" prompt="Green: Enter the number of participants that received the service between the start and end times." sqref="E58">
      <formula1>$S$2:$S$5</formula1>
    </dataValidation>
    <dataValidation type="list" allowBlank="1" showInputMessage="1" showErrorMessage="1" error="Must be formatted as whole number, between 1 and 4." promptTitle="Entry 41: # Participants" prompt="Green: Enter the number of participants that received the service between the start and end times." sqref="E59">
      <formula1>$S$2:$S$5</formula1>
    </dataValidation>
    <dataValidation type="list" allowBlank="1" showInputMessage="1" showErrorMessage="1" error="Must be formatted as whole number, between 1 and 4." promptTitle="Entry 42: # Participants" prompt="Green: Enter the number of participants that received the service between the start and end times." sqref="E60">
      <formula1>$S$2:$S$5</formula1>
    </dataValidation>
    <dataValidation type="list" allowBlank="1" showInputMessage="1" showErrorMessage="1" error="Must be formatted as whole number, between 1 and 4." promptTitle="Entry 43: # Participants" prompt="Green: Enter the number of participants that received the service between the start and end times." sqref="E61">
      <formula1>$S$2:$S$5</formula1>
    </dataValidation>
    <dataValidation type="list" allowBlank="1" showInputMessage="1" showErrorMessage="1" error="Must be formatted as whole number, between 1 and 4." promptTitle="Entry 44: # Participants" prompt="Green: Enter the number of participants that received the service between the start and end times." sqref="E62">
      <formula1>$S$2:$S$5</formula1>
    </dataValidation>
    <dataValidation type="list" allowBlank="1" showInputMessage="1" showErrorMessage="1" error="Must be formatted as whole number, between 1 and 4." promptTitle="Entry 45: # Participants" prompt="Green: Enter the number of participants that received the service between the start and end times." sqref="E63">
      <formula1>$S$2:$S$5</formula1>
    </dataValidation>
    <dataValidation type="list" allowBlank="1" showInputMessage="1" showErrorMessage="1" error="Must be formatted as whole number, between 1 and 4." promptTitle="Entry 46: # Participants" prompt="Green: Enter the number of participants that received the service between the start and end times." sqref="E64">
      <formula1>$S$2:$S$5</formula1>
    </dataValidation>
    <dataValidation type="list" allowBlank="1" showInputMessage="1" showErrorMessage="1" error="Must be formatted as whole number, between 1 and 4." promptTitle="Entry 47: # Participants" prompt="Green: Enter the number of participants that received the service between the start and end times." sqref="E65">
      <formula1>$S$2:$S$5</formula1>
    </dataValidation>
    <dataValidation type="list" allowBlank="1" showInputMessage="1" showErrorMessage="1" error="Must be formatted as whole number, between 1 and 4." promptTitle="Entry 48: # Participants" prompt="Green: Enter the number of participants that received the service between the start and end times." sqref="E66">
      <formula1>$S$2:$S$5</formula1>
    </dataValidation>
    <dataValidation type="list" allowBlank="1" showInputMessage="1" showErrorMessage="1" error="Must be formatted as whole number, between 1 and 4." promptTitle="Entry 49: # Participants" prompt="Green: Enter the number of participants that received the service between the start and end times." sqref="E67">
      <formula1>$S$2:$S$5</formula1>
    </dataValidation>
    <dataValidation type="whole" operator="greaterThanOrEqual" allowBlank="1" showInputMessage="1" showErrorMessage="1" error="Must be formatted as whole number, greaqter or equal to 0." promptTitle="Entry 49: Less Billable Time" prompt="Green: Enter the number of minutes for meal periods and/or other unbillable time." sqref="D67">
      <formula1>0</formula1>
    </dataValidation>
    <dataValidation type="whole" operator="greaterThanOrEqual" allowBlank="1" showInputMessage="1" showErrorMessage="1" error="Must be formatted as whole number, greaqter or equal to 0." promptTitle="Entry 48: Less Billable Time" prompt="Green: Enter the number of minutes for meal periods and/or other unbillable time." sqref="D66">
      <formula1>0</formula1>
    </dataValidation>
    <dataValidation type="whole" operator="greaterThanOrEqual" allowBlank="1" showInputMessage="1" showErrorMessage="1" error="Must be formatted as whole number, greaqter or equal to 0." promptTitle="Entry 47: Less Billable Time" prompt="Green: Enter the number of minutes for meal periods and/or other unbillable time." sqref="D65">
      <formula1>0</formula1>
    </dataValidation>
    <dataValidation type="whole" operator="greaterThanOrEqual" allowBlank="1" showInputMessage="1" showErrorMessage="1" error="Must be formatted as whole number, greaqter or equal to 0." promptTitle="Entry 46: Less Billable Time" prompt="Green: Enter the number of minutes for meal periods and/or other unbillable time." sqref="D64">
      <formula1>0</formula1>
    </dataValidation>
    <dataValidation type="whole" operator="greaterThanOrEqual" allowBlank="1" showInputMessage="1" showErrorMessage="1" error="Must be formatted as whole number, greaqter or equal to 0." promptTitle="Entry 45: Less Billable Time" prompt="Green: Enter the number of minutes for meal periods and/or other unbillable time." sqref="D63">
      <formula1>0</formula1>
    </dataValidation>
    <dataValidation type="whole" operator="greaterThanOrEqual" allowBlank="1" showInputMessage="1" showErrorMessage="1" error="Must be formatted as whole number, greaqter or equal to 0." promptTitle="Entry 44: Less Billable Time" prompt="Green: Enter the number of minutes for meal periods and/or other unbillable time." sqref="D62">
      <formula1>0</formula1>
    </dataValidation>
    <dataValidation type="whole" operator="greaterThanOrEqual" allowBlank="1" showInputMessage="1" showErrorMessage="1" error="Must be formatted as whole number, greaqter or equal to 0." promptTitle="Entry 43: Less Billable Time" prompt="Green: Enter the number of minutes for meal periods and/or other unbillable time." sqref="D61">
      <formula1>0</formula1>
    </dataValidation>
    <dataValidation type="whole" operator="greaterThanOrEqual" allowBlank="1" showInputMessage="1" showErrorMessage="1" error="Must be formatted as whole number, greaqter or equal to 0." promptTitle="Entry 42: Less Billable Time" prompt="Green: Enter the number of minutes for meal periods and/or other unbillable time." sqref="D60">
      <formula1>0</formula1>
    </dataValidation>
    <dataValidation type="whole" operator="greaterThanOrEqual" allowBlank="1" showInputMessage="1" showErrorMessage="1" error="Must be formatted as whole number, greaqter or equal to 0." promptTitle="Entry 41: Less Billable Time" prompt="Green: Enter the number of minutes for meal periods and/or other unbillable time." sqref="D59">
      <formula1>0</formula1>
    </dataValidation>
    <dataValidation type="whole" operator="greaterThanOrEqual" allowBlank="1" showInputMessage="1" showErrorMessage="1" error="Must be formatted as whole number, greaqter or equal to 0." promptTitle="Entry 40: Less Billable Time" prompt="Green: Enter the number of minutes for meal periods and/or other unbillable time." sqref="D58">
      <formula1>0</formula1>
    </dataValidation>
    <dataValidation type="whole" operator="greaterThanOrEqual" allowBlank="1" showInputMessage="1" showErrorMessage="1" error="Must be formatted as whole number, greaqter or equal to 0." promptTitle="Entry 39: Less Billable Time" prompt="Green: Enter the number of minutes for meal periods and/or other unbillable time." sqref="D57">
      <formula1>0</formula1>
    </dataValidation>
    <dataValidation type="whole" operator="greaterThanOrEqual" allowBlank="1" showInputMessage="1" showErrorMessage="1" error="Must be formatted as whole number, greaqter or equal to 0." promptTitle="Entry 38: Less Billable Time" prompt="Green: Enter the number of minutes for meal periods and/or other unbillable time." sqref="D56">
      <formula1>0</formula1>
    </dataValidation>
    <dataValidation type="whole" operator="greaterThanOrEqual" allowBlank="1" showInputMessage="1" showErrorMessage="1" error="Must be formatted as whole number, greaqter or equal to 0." promptTitle="Entry 37: Less Billable Time" prompt="Green: Enter the number of minutes for meal periods and/or other unbillable time." sqref="D55">
      <formula1>0</formula1>
    </dataValidation>
    <dataValidation type="whole" operator="greaterThanOrEqual" allowBlank="1" showInputMessage="1" showErrorMessage="1" error="Must be formatted as whole number, greaqter or equal to 0." promptTitle="Entry 36: Less Billable Time" prompt="Green: Enter the number of minutes for meal periods and/or other unbillable time." sqref="D54">
      <formula1>0</formula1>
    </dataValidation>
    <dataValidation type="whole" operator="greaterThanOrEqual" allowBlank="1" showInputMessage="1" showErrorMessage="1" error="Must be formatted as whole number, greaqter or equal to 0." promptTitle="Entry 35: Less Billable Time" prompt="Green: Enter the number of minutes for meal periods and/or other unbillable time." sqref="D53">
      <formula1>0</formula1>
    </dataValidation>
    <dataValidation type="whole" operator="greaterThanOrEqual" allowBlank="1" showInputMessage="1" showErrorMessage="1" error="Must be formatted as whole number, greaqter or equal to 0." promptTitle="Entry 34: Less Billable Time" prompt="Green: Enter the number of minutes for meal periods and/or other unbillable time." sqref="D52">
      <formula1>0</formula1>
    </dataValidation>
    <dataValidation type="whole" operator="greaterThanOrEqual" allowBlank="1" showInputMessage="1" showErrorMessage="1" error="Must be formatted as whole number, greaqter or equal to 0." promptTitle="Entry 33: Less Billable Time" prompt="Green: Enter the number of minutes for meal periods and/or other unbillable time." sqref="D51">
      <formula1>0</formula1>
    </dataValidation>
    <dataValidation type="whole" operator="greaterThanOrEqual" allowBlank="1" showInputMessage="1" showErrorMessage="1" error="Must be formatted as whole number, greaqter or equal to 0." promptTitle="Entry 32: Less Billable Time" prompt="Green: Enter the number of minutes for meal periods and/or other unbillable time." sqref="D50">
      <formula1>0</formula1>
    </dataValidation>
    <dataValidation type="whole" operator="greaterThanOrEqual" allowBlank="1" showInputMessage="1" showErrorMessage="1" error="Must be formatted as whole number, greaqter or equal to 0." promptTitle="Entry 31: Less Billable Time" prompt="Green: Enter the number of minutes for meal periods and/or other unbillable time." sqref="D49">
      <formula1>0</formula1>
    </dataValidation>
    <dataValidation type="whole" operator="greaterThanOrEqual" allowBlank="1" showInputMessage="1" showErrorMessage="1" error="Must be formatted as whole number, greaqter or equal to 0." promptTitle="Entry 30: Less Billable Time" prompt="Green: Enter the number of minutes for meal periods and/or other unbillable time." sqref="D48">
      <formula1>0</formula1>
    </dataValidation>
    <dataValidation type="whole" operator="greaterThanOrEqual" allowBlank="1" showInputMessage="1" showErrorMessage="1" error="Must be formatted as whole number, greaqter or equal to 0." promptTitle="Entry 29: Less Billable Time" prompt="Green: Enter the number of minutes for meal periods and/or other unbillable time." sqref="D47">
      <formula1>0</formula1>
    </dataValidation>
    <dataValidation type="whole" operator="greaterThanOrEqual" allowBlank="1" showInputMessage="1" showErrorMessage="1" error="Must be formatted as whole number, greaqter or equal to 0." promptTitle="Entry 28: Less Billable Time" prompt="Green: Enter the number of minutes for meal periods and/or other unbillable time." sqref="D46">
      <formula1>0</formula1>
    </dataValidation>
    <dataValidation type="whole" operator="greaterThanOrEqual" allowBlank="1" showInputMessage="1" showErrorMessage="1" error="Must be formatted as whole number, greaqter or equal to 0." promptTitle="Entry 27: Less Billable Time" prompt="Green: Enter the number of minutes for meal periods and/or other unbillable time." sqref="D45">
      <formula1>0</formula1>
    </dataValidation>
    <dataValidation type="whole" operator="greaterThanOrEqual" allowBlank="1" showInputMessage="1" showErrorMessage="1" error="Must be formatted as whole number, greaqter or equal to 0." promptTitle="Entry 26: Less Billable Time" prompt="Green: Enter the number of minutes for meal periods and/or other unbillable time." sqref="D44">
      <formula1>0</formula1>
    </dataValidation>
    <dataValidation type="whole" operator="greaterThanOrEqual" allowBlank="1" showInputMessage="1" showErrorMessage="1" error="Must be formatted as whole number, greaqter or equal to 0." promptTitle="Entry 25: Less Billable Time" prompt="Green: Enter the number of minutes for meal periods and/or other unbillable time." sqref="D43">
      <formula1>0</formula1>
    </dataValidation>
    <dataValidation type="whole" operator="greaterThanOrEqual" allowBlank="1" showInputMessage="1" showErrorMessage="1" error="Must be formatted as whole number, greaqter or equal to 0." promptTitle="Entry 24: Less Billable Time" prompt="Green: Enter the number of minutes for meal periods and/or other unbillable time." sqref="D42">
      <formula1>0</formula1>
    </dataValidation>
    <dataValidation type="whole" operator="greaterThanOrEqual" allowBlank="1" showInputMessage="1" showErrorMessage="1" error="Must be formatted as whole number, greaqter or equal to 0." promptTitle="Entry 23: Less Billable Time" prompt="Green: Enter the number of minutes for meal periods and/or other unbillable time." sqref="D41">
      <formula1>0</formula1>
    </dataValidation>
    <dataValidation type="whole" operator="greaterThanOrEqual" allowBlank="1" showInputMessage="1" showErrorMessage="1" error="Must be formatted as whole number, greaqter or equal to 0." promptTitle="Entry 22: Less Billable Time" prompt="Green: Enter the number of minutes for meal periods and/or other unbillable time." sqref="D40">
      <formula1>0</formula1>
    </dataValidation>
    <dataValidation type="whole" operator="greaterThanOrEqual" allowBlank="1" showInputMessage="1" showErrorMessage="1" error="Must be formatted as whole number, greaqter or equal to 0." promptTitle="Entry 21: Less Billable Time" prompt="Green: Enter the number of minutes for meal periods and/or other unbillable time." sqref="D39">
      <formula1>0</formula1>
    </dataValidation>
    <dataValidation type="whole" operator="greaterThanOrEqual" allowBlank="1" showInputMessage="1" showErrorMessage="1" error="Must be formatted as whole number, greaqter or equal to 0." promptTitle="Entry 20: Less Billable Time" prompt="Green: Enter the number of minutes for meal periods and/or other unbillable time." sqref="D38">
      <formula1>0</formula1>
    </dataValidation>
    <dataValidation type="whole" operator="greaterThanOrEqual" allowBlank="1" showInputMessage="1" showErrorMessage="1" error="Must be formatted as whole number, greaqter or equal to 0." promptTitle="Entry 19: Less Billable Time" prompt="Green: Enter the number of minutes for meal periods and/or other unbillable time." sqref="D37">
      <formula1>0</formula1>
    </dataValidation>
    <dataValidation type="whole" operator="greaterThanOrEqual" allowBlank="1" showInputMessage="1" showErrorMessage="1" error="Must be formatted as whole number, greaqter or equal to 0." promptTitle="Entry 18: Less Billable Time" prompt="Green: Enter the number of minutes for meal periods and/or other unbillable time." sqref="D36">
      <formula1>0</formula1>
    </dataValidation>
    <dataValidation type="whole" operator="greaterThanOrEqual" allowBlank="1" showInputMessage="1" showErrorMessage="1" error="Must be formatted as whole number, greaqter or equal to 0." promptTitle="Entry 17: Less Billable Time" prompt="Green: Enter the number of minutes for meal periods and/or other unbillable time." sqref="D35">
      <formula1>0</formula1>
    </dataValidation>
    <dataValidation type="whole" operator="greaterThanOrEqual" allowBlank="1" showInputMessage="1" showErrorMessage="1" error="Must be formatted as whole number, greaqter or equal to 0." promptTitle="Entry 16: Less Billable Time" prompt="Green: Enter the number of minutes for meal periods and/or other unbillable time." sqref="D34">
      <formula1>0</formula1>
    </dataValidation>
    <dataValidation type="whole" operator="greaterThanOrEqual" allowBlank="1" showInputMessage="1" showErrorMessage="1" error="Must be formatted as whole number, greaqter or equal to 0." promptTitle="Entry 15: Less Billable Time" prompt="Green: Enter the number of minutes for meal periods and/or other unbillable time." sqref="D33">
      <formula1>0</formula1>
    </dataValidation>
    <dataValidation type="whole" operator="greaterThanOrEqual" allowBlank="1" showInputMessage="1" showErrorMessage="1" error="Must be formatted as whole number, greaqter or equal to 0." promptTitle="Entry 14: Less Billable Time" prompt="Green: Enter the number of minutes for meal periods and/or other unbillable time." sqref="D32">
      <formula1>0</formula1>
    </dataValidation>
    <dataValidation type="whole" operator="greaterThanOrEqual" allowBlank="1" showInputMessage="1" showErrorMessage="1" error="Must be formatted as whole number, greaqter or equal to 0." promptTitle="Entry 13: Less Billable Time" prompt="Green: Enter the number of minutes for meal periods and/or other unbillable time." sqref="D31">
      <formula1>0</formula1>
    </dataValidation>
    <dataValidation type="whole" operator="greaterThanOrEqual" allowBlank="1" showInputMessage="1" showErrorMessage="1" error="Must be formatted as whole number, greaqter or equal to 0." promptTitle="Entry 12: Less Billable Time" prompt="Green: Enter the number of minutes for meal periods and/or other unbillable time." sqref="D30">
      <formula1>0</formula1>
    </dataValidation>
    <dataValidation type="whole" operator="greaterThanOrEqual" allowBlank="1" showInputMessage="1" showErrorMessage="1" error="Must be formatted as whole number, greaqter or equal to 0." promptTitle="Entry 11: Less Billable Time" prompt="Green: Enter the number of minutes for meal periods and/or other unbillable time." sqref="D29">
      <formula1>0</formula1>
    </dataValidation>
    <dataValidation type="whole" operator="greaterThanOrEqual" allowBlank="1" showInputMessage="1" showErrorMessage="1" error="Must be formatted as whole number, greaqter or equal to 0." promptTitle="Entry 10: Less Billable Time" prompt="Green: Enter the number of minutes for meal periods and/or other unbillable time." sqref="D28">
      <formula1>0</formula1>
    </dataValidation>
    <dataValidation type="whole" operator="greaterThanOrEqual" allowBlank="1" showInputMessage="1" showErrorMessage="1" error="Must be formatted as whole number, greaqter or equal to 0." promptTitle="Entry 9: Less Billable Time" prompt="Green: Enter the number of minutes for meal periods and/or other unbillable time." sqref="D27">
      <formula1>0</formula1>
    </dataValidation>
    <dataValidation type="whole" operator="greaterThanOrEqual" allowBlank="1" showInputMessage="1" showErrorMessage="1" error="Must be formatted as whole number, greaqter or equal to 0." promptTitle="Entry 8: Less Billable Time" prompt="Green: Enter the number of minutes for meal periods and/or other unbillable time." sqref="D26">
      <formula1>0</formula1>
    </dataValidation>
    <dataValidation type="whole" operator="greaterThanOrEqual" allowBlank="1" showInputMessage="1" showErrorMessage="1" error="Must be formatted as whole number, greaqter or equal to 0." promptTitle="Entry 7: Less Billable Time" prompt="Green: Enter the number of minutes for meal periods and/or other unbillable time." sqref="D25">
      <formula1>0</formula1>
    </dataValidation>
    <dataValidation type="whole" operator="greaterThanOrEqual" allowBlank="1" showInputMessage="1" showErrorMessage="1" error="Must be formatted as whole number, greaqter or equal to 0." promptTitle="Entry 6: Less Billable Time" prompt="Green: Enter the number of minutes for meal periods and/or other unbillable time." sqref="D24">
      <formula1>0</formula1>
    </dataValidation>
    <dataValidation type="whole" operator="greaterThanOrEqual" allowBlank="1" showInputMessage="1" showErrorMessage="1" error="Must be formatted as whole number, greaqter or equal to 0." promptTitle="Entry 5: Less Billable Time" prompt="Green: Enter the number of minutes for meal periods and/or other unbillable time." sqref="D23">
      <formula1>0</formula1>
    </dataValidation>
    <dataValidation type="whole" operator="greaterThanOrEqual" allowBlank="1" showInputMessage="1" showErrorMessage="1" error="Must be formatted as whole number, greaqter or equal to 0." promptTitle="Entry 4: Less Billable Time" prompt="Green: Enter the number of minutes for meal periods and/or other unbillable time." sqref="D22">
      <formula1>0</formula1>
    </dataValidation>
    <dataValidation type="whole" operator="greaterThanOrEqual" allowBlank="1" showInputMessage="1" showErrorMessage="1" error="Must be formatted as whole number, greaqter or equal to 0." promptTitle="Entry 3: Less Billable Time" prompt="Green: Enter the number of minutes for meal periods and/or other unbillable time." sqref="D21">
      <formula1>0</formula1>
    </dataValidation>
    <dataValidation type="whole" operator="greaterThanOrEqual" allowBlank="1" showInputMessage="1" showErrorMessage="1" error="Must be formatted as whole number, greaqter or equal to 0." promptTitle="Entry 2: Less Billable Time" prompt="Green: Enter the number of minutes for meal periods and/or other unbillable time." sqref="D20">
      <formula1>0</formula1>
    </dataValidation>
    <dataValidation allowBlank="1" showInputMessage="1" showErrorMessage="1" prompt="Non-Editable: Calculation" sqref="M8 M10:M13"/>
    <dataValidation allowBlank="1" showInputMessage="1" showErrorMessage="1" prompt="Green: Enter the name(s) and initials of Provider’s Direct Staff, e.g. Noah Blake (NB)) in this field." sqref="M4"/>
    <dataValidation type="list" allowBlank="1" showInputMessage="1" showErrorMessage="1" error="You must select an option from the drop-down list." promptTitle="Service Description 1" prompt="Green: Select the service from the drop-down list." sqref="A8:L8">
      <formula1>$R$1:$R$6</formula1>
    </dataValidation>
    <dataValidation type="list" allowBlank="1" showInputMessage="1" showErrorMessage="1" error="You must select an option from the drop-down list." promptTitle="Entry 1: Job Task Quantity" prompt="Green: Does the Individual meet the Employer's Expectations for job task quantity?  What percentage of time does the Individual meet the production standards of their co-workers in the same/similar position?" sqref="L43 L19">
      <formula1>$Q$1:$Q$13</formula1>
    </dataValidation>
    <dataValidation type="list" allowBlank="1" showInputMessage="1" showErrorMessage="1" error="You must select an option from the drop-down list." promptTitle="Entry 1: Job Task Quality" prompt="Green: Does the Individual meet the Employer's Expectations for job task quality?  What percentage of time does the Individual meet the quality standards of their co-workers in the same/similar position?" sqref="K43 K19">
      <formula1>$Q$1:$Q$13</formula1>
    </dataValidation>
    <dataValidation type="list" allowBlank="1" showInputMessage="1" showErrorMessage="1" error="You must select an option from the drop-down list." promptTitle="Entry 1: Behavioral Indicators" prompt="Green: Does the Individual meet the Employer's Expectations for Inter-Personal Skills, Communication, Timeliness, Hygiene, etc.?  Enter the percentage of time that Individual meets the Employer’s standards." sqref="J43 J19">
      <formula1>$Q$1:$Q$13</formula1>
    </dataValidation>
    <dataValidation type="list" allowBlank="1" showInputMessage="1" showErrorMessage="1" prompt="Green: Select or type Yes or No, to attest to the fact that the Individual worked and was paid equivalent to the Ohio minimum wage for work activities." sqref="M75">
      <formula1>$V$5:$V$6</formula1>
    </dataValidation>
    <dataValidation allowBlank="1" showInputMessage="1" showErrorMessage="1" prompt="Green: Enter the name(s) of the OOD Staff or OOD Contractor assigned to manage the case in this field." sqref="M6"/>
    <dataValidation type="list" allowBlank="1" showInputMessage="1" showErrorMessage="1" error="Must either be Mid-Point or Final." prompt="Green: Enter the status of the invoice.  Default setting is Final." sqref="M7">
      <formula1>$O$11:$O$13</formula1>
    </dataValidation>
    <dataValidation allowBlank="1" showInputMessage="1" showErrorMessage="1" prompt="Green: Enter the name(s) of the Provider’s Staff who completed the report, if not the same as the Staff providing the direct service." sqref="M5"/>
    <dataValidation allowBlank="1" showInputMessage="1" showErrorMessage="1" prompt="Green: Enter the name of the Individual receiving the service in this field." sqref="M3"/>
    <dataValidation allowBlank="1" showInputMessage="1" showErrorMessage="1" prompt="Green: Enter the authorization number from the OOD-0020 VR Original Authorization &amp; Billing Form in this field." sqref="M2"/>
    <dataValidation allowBlank="1" showInputMessage="1" showErrorMessage="1" prompt="Green: Enter the Provider's name in this field." sqref="M1"/>
    <dataValidation allowBlank="1" showInputMessage="1" showErrorMessage="1" promptTitle="Entry 1: Interventions" prompt="Green: Provide a detailed description of intervention(s) that the Job Coach used to address the barrier and summarize the effectiveness of the intervention(s)." sqref="N19"/>
    <dataValidation allowBlank="1" showInputMessage="1" showErrorMessage="1" promptTitle="Entry 1: Narrative" prompt="Green: Enter a summary of the contact or description of any areas that Individual had difficulties or did very well (behavior, job task quantity, or job task quality)." sqref="M43 M19"/>
    <dataValidation allowBlank="1" showInputMessage="1" showErrorMessage="1" promptTitle="Entry 1: Staff Initials" prompt="Green: Enter the initials of the person(s) who provided the service in this field." sqref="H19"/>
    <dataValidation type="whole" operator="greaterThanOrEqual" allowBlank="1" showInputMessage="1" showErrorMessage="1" error="Must be formatted as whole number, greaqter or equal to 0." promptTitle="Entry 1: Less Billable Time" prompt="Green: Enter the number of minutes for meal periods and/or other unbillable time." sqref="D19 D68">
      <formula1>0</formula1>
    </dataValidation>
    <dataValidation type="date" allowBlank="1" showInputMessage="1" showErrorMessage="1" error="Must be in MM/DD/YY format." promptTitle="Entry 1: Date" prompt="Green: Date of Service (MM/DD/YY)." sqref="A19 A68">
      <formula1>44470</formula1>
      <formula2>48121</formula2>
    </dataValidation>
    <dataValidation allowBlank="1" showInputMessage="1" showErrorMessage="1" promptTitle="Business/Employer Name" prompt="Green: Enter the name of the business name &amp; location where service was provided in this field." sqref="M15"/>
    <dataValidation allowBlank="1" showInputMessage="1" showErrorMessage="1" promptTitle="Support &amp; Transition Plan)" prompt="Green: Outline any potential barriers to employment and an estimated timeline to implement potential interventions to address the barrier(s). Update the estimated  timeline on when service will be completed and the Individual will be independent." sqref="M17"/>
    <dataValidation allowBlank="1" showInputMessage="1" showErrorMessage="1" promptTitle="Provider's Assessment" prompt="Green: Enter a summary of the Provider's assessment of the Individual and recommendation for next steps , including any concerns or potential barriers to employment." sqref="M72"/>
    <dataValidation allowBlank="1" showInputMessage="1" showErrorMessage="1" promptTitle="Individual's Self-Assessment" prompt="Green: Enter a summary of how the Individual feel they performed during the service, including any concerns or potential barriers to employment." sqref="M71"/>
    <dataValidation allowBlank="1" showInputMessage="1" showErrorMessage="1" promptTitle="Job Task List" prompt="Green: Enter a list of the primary job tasks to be performed by the Individual in this field." sqref="M16"/>
    <dataValidation type="decimal" allowBlank="1" showInputMessage="1" showErrorMessage="1" error="Must be in $0.00 format." prompt="Green: Enter the current State of Ohio minimum wage in this field." sqref="L11">
      <formula1>0</formula1>
      <formula2>5</formula2>
    </dataValidation>
    <dataValidation allowBlank="1" showInputMessage="1" showErrorMessage="1" prompt="Enter the name of the person(s) whole completed the report in this field." sqref="N5:N7 N15:N17"/>
    <dataValidation allowBlank="1" showInputMessage="1" showErrorMessage="1" prompt="Enter the name(s) and initials of Provider’s Direct Staff, e.g. Noah Blake (NB)) in this field." sqref="N4"/>
    <dataValidation allowBlank="1" showInputMessage="1" showErrorMessage="1" prompt="Enter the Provider's name in this field." sqref="N1"/>
    <dataValidation type="list" allowBlank="1" showInputMessage="1" showErrorMessage="1" error="Enter Yes or No, or you may leave the field blank." prompt="Green: Select or type Yes or No, if the case qualifies for the Bilingual Supplement." sqref="L12">
      <formula1>$V$5:$V$6</formula1>
    </dataValidation>
  </dataValidations>
  <pageMargins left="0.7" right="0.7" top="0.75" bottom="0.75" header="0.3" footer="0.3"/>
  <pageSetup orientation="portrait" paperSize="9" horizontalDpi="360" verticalDpi="360" r:id="rId1"/>
  <headerFooter alignWithMargins="0"/>
</worksheet>
</file>