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d\Mag\FreeTips\Tip1012\"/>
    </mc:Choice>
  </mc:AlternateContent>
  <xr:revisionPtr revIDLastSave="0" documentId="13_ncr:1_{F12A89A4-B582-4E1F-81CB-8DB525606BE7}" xr6:coauthVersionLast="47" xr6:coauthVersionMax="47" xr10:uidLastSave="{00000000-0000-0000-0000-000000000000}"/>
  <bookViews>
    <workbookView xWindow="-14520" yWindow="-18120" windowWidth="29040" windowHeight="17520" tabRatio="801" firstSheet="1" activeTab="5" xr2:uid="{00000000-000D-0000-FFFF-FFFF00000000}"/>
  </bookViews>
  <sheets>
    <sheet name="Guide" sheetId="6" r:id="rId1"/>
    <sheet name="Params" sheetId="5" r:id="rId2"/>
    <sheet name="rGroupCountryProdPctByPct" sheetId="19" r:id="rId3"/>
    <sheet name="rGroupCountryProdPctByProd" sheetId="18" r:id="rId4"/>
    <sheet name="rGroupCountryProdPctByCountry" sheetId="17" r:id="rId5"/>
    <sheet name="rGroupPercent" sheetId="10" r:id="rId6"/>
    <sheet name="rNordicByProd" sheetId="11" r:id="rId7"/>
    <sheet name="rCountryByYear" sheetId="15" r:id="rId8"/>
    <sheet name="rCountryByProduct" sheetId="12" r:id="rId9"/>
    <sheet name="sData" sheetId="1" r:id="rId10"/>
    <sheet name="sDataNew" sheetId="16" r:id="rId11"/>
  </sheets>
  <definedNames>
    <definedName name="afbGuide">Guide!$A$1:$B$4</definedName>
    <definedName name="afbParams">Params!$A$1:$A$4</definedName>
    <definedName name="afbSheet" localSheetId="8">rCountryByProduct!$K$11:$K$14</definedName>
    <definedName name="afbSheet" localSheetId="7">rCountryByYear!$K$11:$K$14</definedName>
    <definedName name="afbSheet" localSheetId="4">rGroupCountryProdPctByCountry!$K$11:$K$14</definedName>
    <definedName name="afbSheet" localSheetId="2">rGroupCountryProdPctByPct!$K$11:$K$14</definedName>
    <definedName name="afbSheet" localSheetId="3">rGroupCountryProdPctByProd!$K$11:$K$14</definedName>
    <definedName name="afbSheet" localSheetId="5">rGroupPercent!$K$11:$K$14</definedName>
    <definedName name="afbSheet" localSheetId="6">rNordicByProd!$K$11:$K$14</definedName>
    <definedName name="afbSheet" localSheetId="9">sData!$K$11:$N$14</definedName>
    <definedName name="afbSheet" localSheetId="10">sDataNew!$K$11:$N$14</definedName>
    <definedName name="dlYears">_xlfn.ANCHORARRAY(rCountryByProduct!$I$3)</definedName>
    <definedName name="gAppDescription">Guide!$C$6</definedName>
    <definedName name="gCreator">Guide!$C$10</definedName>
    <definedName name="gProcedures">Guide!$A$26</definedName>
    <definedName name="gPurpose">Guide!$C$7</definedName>
    <definedName name="gStartWorkbook">Guide!$C$22</definedName>
    <definedName name="kAppName">Params!$B$6</definedName>
    <definedName name="kNow">Params!$B$9</definedName>
    <definedName name="kOrgName">Params!$B$8</definedName>
    <definedName name="kVersion">Params!$B$7</definedName>
    <definedName name="parSheet" localSheetId="8">rCountryByProduct!$K$11:$U$14</definedName>
    <definedName name="parSheet" localSheetId="7">rCountryByYear!$K$11:$N$14</definedName>
    <definedName name="parSheet" localSheetId="4">rGroupCountryProdPctByCountry!$K$11:$N$14</definedName>
    <definedName name="parSheet" localSheetId="2">rGroupCountryProdPctByPct!$K$11:$N$14</definedName>
    <definedName name="parSheet" localSheetId="3">rGroupCountryProdPctByProd!$K$11:$N$14</definedName>
    <definedName name="parSheet" localSheetId="5">rGroupPercent!$K$11:$N$14</definedName>
    <definedName name="parSheet" localSheetId="6">rNordicByProd!$K$11:$R$14</definedName>
    <definedName name="_xlnm.Print_Area" localSheetId="8">rCountryByProduct!$K$11:$U$14</definedName>
    <definedName name="_xlnm.Print_Area" localSheetId="7">rCountryByYear!$K$11:$N$14</definedName>
    <definedName name="_xlnm.Print_Area" localSheetId="4">rGroupCountryProdPctByCountry!$K$11:$N$14</definedName>
    <definedName name="_xlnm.Print_Area" localSheetId="2">rGroupCountryProdPctByPct!$K$11:$N$14</definedName>
    <definedName name="_xlnm.Print_Area" localSheetId="3">rGroupCountryProdPctByProd!$K$11:$N$14</definedName>
    <definedName name="_xlnm.Print_Area" localSheetId="5">rGroupPercent!$K$11:$N$14</definedName>
    <definedName name="_xlnm.Print_Area" localSheetId="6">rNordicByProd!$K$11:$R$14</definedName>
    <definedName name="_xlnm.Print_Area" localSheetId="9">sData!$K$11:$T$15</definedName>
    <definedName name="_xlnm.Print_Area" localSheetId="10">sDataNew!$K$11:$T$14</definedName>
    <definedName name="_xlnm.Print_Titles" localSheetId="0">Guide!$1:$4</definedName>
    <definedName name="_xlnm.Print_Titles" localSheetId="1">Params!$1:$4</definedName>
    <definedName name="_xlnm.Print_Titles" localSheetId="8">rCountryByProduct!$W:$W,rCountryByProduct!$11:$14</definedName>
    <definedName name="_xlnm.Print_Titles" localSheetId="7">rCountryByYear!$K:$K,rCountryByYear!$11:$14</definedName>
    <definedName name="_xlnm.Print_Titles" localSheetId="4">rGroupCountryProdPctByCountry!$K:$K,rGroupCountryProdPctByCountry!$11:$14</definedName>
    <definedName name="_xlnm.Print_Titles" localSheetId="2">rGroupCountryProdPctByPct!$K:$K,rGroupCountryProdPctByPct!$11:$14</definedName>
    <definedName name="_xlnm.Print_Titles" localSheetId="3">rGroupCountryProdPctByProd!$K:$K,rGroupCountryProdPctByProd!$11:$14</definedName>
    <definedName name="_xlnm.Print_Titles" localSheetId="5">rGroupPercent!$K:$K,rGroupPercent!$11:$14</definedName>
    <definedName name="_xlnm.Print_Titles" localSheetId="6">rNordicByProd!$K:$K,rNordicByProd!$11:$14</definedName>
    <definedName name="_xlnm.Print_Titles" localSheetId="9">sData!$K:$K,sData!$11:$14</definedName>
    <definedName name="_xlnm.Print_Titles" localSheetId="10">sDataNew!$K:$K,sDataNew!$11:$14</definedName>
    <definedName name="ttSheet" localSheetId="0">Guide!$A$4:$D$4</definedName>
    <definedName name="ttSheet" localSheetId="1">Params!$A$4:$B$4</definedName>
    <definedName name="ttSheet" localSheetId="8">rCountryByProduct!$W$14:$X$14</definedName>
    <definedName name="ttSheet" localSheetId="7">rCountryByYear!$K$14:$T$14</definedName>
    <definedName name="ttSheet" localSheetId="4">rGroupCountryProdPctByCountry!$K$14:$N$14</definedName>
    <definedName name="ttSheet" localSheetId="2">rGroupCountryProdPctByPct!$K$14:$N$14</definedName>
    <definedName name="ttSheet" localSheetId="3">rGroupCountryProdPctByProd!$K$14:$N$14</definedName>
    <definedName name="ttSheet" localSheetId="5">rGroupPercent!$K$14:$N$14</definedName>
    <definedName name="ttSheet" localSheetId="6">rNordicByProd!$K$14:$V$14</definedName>
    <definedName name="ttSheet" localSheetId="9">sData!$K$14:$T$14</definedName>
    <definedName name="ttSheet" localSheetId="10">sDataNew!$K$14:$T$14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17" l="1" a="1"/>
  <c r="K15" i="17" s="1"/>
  <c r="K15" i="18" a="1"/>
  <c r="K15" i="18" s="1"/>
  <c r="K15" i="19" a="1"/>
  <c r="K15" i="19" s="1"/>
  <c r="K14" i="11" a="1"/>
  <c r="K14" i="11" s="1"/>
  <c r="K13" i="15" a="1"/>
  <c r="K13" i="15" s="1"/>
  <c r="K14" i="12" a="1"/>
  <c r="K14" i="12" s="1"/>
  <c r="K33" i="12" a="1"/>
  <c r="K33" i="12" s="1"/>
  <c r="Z15" i="15" a="1"/>
  <c r="Z15" i="15" s="1"/>
  <c r="I3" i="12" a="1"/>
  <c r="I3" i="12" s="1"/>
  <c r="K15" i="10" a="1"/>
  <c r="K15" i="10" s="1"/>
  <c r="W15" i="12" a="1"/>
  <c r="W15" i="12" s="1"/>
  <c r="O11" i="16"/>
  <c r="B9" i="5" l="1"/>
  <c r="A2" i="5"/>
  <c r="A2" i="6"/>
  <c r="A3" i="6"/>
  <c r="C8" i="6"/>
  <c r="O12" i="1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Oulton</author>
  </authors>
  <commentList>
    <comment ref="A20" authorId="0" shapeId="0" xr:uid="{00000000-0006-0000-0000-000001000000}">
      <text>
        <r>
          <rPr>
            <sz val="8"/>
            <color indexed="81"/>
            <rFont val="Tahoma"/>
            <family val="2"/>
          </rPr>
          <t>If this is the start workbook, these are solely external sources to the application.
Otherwise, it is all sources (other workbooks and sources).</t>
        </r>
      </text>
    </comment>
    <comment ref="A21" authorId="0" shapeId="0" xr:uid="{00000000-0006-0000-0000-000002000000}">
      <text>
        <r>
          <rPr>
            <sz val="8"/>
            <color indexed="81"/>
            <rFont val="Tahoma"/>
            <family val="2"/>
          </rPr>
          <t>If this is the start workbook, these are solely external destinations of the application.
Otherwise, it is all destinations (other workbooks and external destinations).</t>
        </r>
      </text>
    </comment>
    <comment ref="A22" authorId="0" shapeId="0" xr:uid="{00000000-0006-0000-0000-000003000000}">
      <text>
        <r>
          <rPr>
            <sz val="8"/>
            <color indexed="81"/>
            <rFont val="Tahoma"/>
            <family val="2"/>
          </rPr>
          <t>First file to open in a multi-workbook application.</t>
        </r>
      </text>
    </comment>
    <comment ref="A23" authorId="0" shapeId="0" xr:uid="{00000000-0006-0000-0000-000004000000}">
      <text>
        <r>
          <rPr>
            <sz val="8"/>
            <color indexed="81"/>
            <rFont val="Tahoma"/>
            <family val="2"/>
          </rPr>
          <t>Names of workbooks. This is essential for start workbook only .</t>
        </r>
      </text>
    </comment>
    <comment ref="A25" authorId="0" shapeId="0" xr:uid="{00000000-0006-0000-0000-000005000000}">
      <text>
        <r>
          <rPr>
            <sz val="8"/>
            <color indexed="81"/>
            <rFont val="Tahoma"/>
            <family val="2"/>
          </rPr>
          <t>If this workbook is start workbook, it is for entire application. Otherwise, it is for this workbook only.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<sst xmlns="http://schemas.openxmlformats.org/spreadsheetml/2006/main" count="3333" uniqueCount="95">
  <si>
    <t>Key parameters</t>
  </si>
  <si>
    <t>Now</t>
  </si>
  <si>
    <t>Organisation name</t>
  </si>
  <si>
    <t>Procedures</t>
  </si>
  <si>
    <t>Application name</t>
  </si>
  <si>
    <t>File name</t>
  </si>
  <si>
    <t>Version</t>
  </si>
  <si>
    <t>1)</t>
  </si>
  <si>
    <t>2)</t>
  </si>
  <si>
    <t>References</t>
  </si>
  <si>
    <t>Files</t>
  </si>
  <si>
    <t>Workbook purpose</t>
  </si>
  <si>
    <t>Who created/modified</t>
  </si>
  <si>
    <t>Guide</t>
  </si>
  <si>
    <t>Modifications</t>
  </si>
  <si>
    <t>Naming convention</t>
  </si>
  <si>
    <t>Getting started</t>
  </si>
  <si>
    <t>Data sources</t>
  </si>
  <si>
    <t>Data inputs</t>
  </si>
  <si>
    <t>Reports</t>
  </si>
  <si>
    <t>Outputs</t>
  </si>
  <si>
    <t>Input-Process-Output</t>
  </si>
  <si>
    <t>Process/Calcs</t>
  </si>
  <si>
    <t>Overview</t>
  </si>
  <si>
    <t>Application purpose</t>
  </si>
  <si>
    <t>Start workbook</t>
  </si>
  <si>
    <t>None</t>
  </si>
  <si>
    <t>This one.</t>
  </si>
  <si>
    <t>This one only.</t>
  </si>
  <si>
    <t>Data sourced from</t>
  </si>
  <si>
    <t>Data destined for</t>
  </si>
  <si>
    <t>Other application files</t>
  </si>
  <si>
    <t>Diagram of data flow</t>
  </si>
  <si>
    <t>Same as application.</t>
  </si>
  <si>
    <t>Usage tasks</t>
  </si>
  <si>
    <t>Maintenance tasks</t>
  </si>
  <si>
    <t>Year</t>
  </si>
  <si>
    <t>Qtr1</t>
  </si>
  <si>
    <t>Qtr2</t>
  </si>
  <si>
    <t>Qtr3</t>
  </si>
  <si>
    <t>Qtr4</t>
  </si>
  <si>
    <t>FY</t>
  </si>
  <si>
    <t>AUS</t>
  </si>
  <si>
    <t>CAN</t>
  </si>
  <si>
    <t>DEN</t>
  </si>
  <si>
    <t>FRA</t>
  </si>
  <si>
    <t>GER</t>
  </si>
  <si>
    <t>HOL</t>
  </si>
  <si>
    <t>IRE</t>
  </si>
  <si>
    <t>ITA</t>
  </si>
  <si>
    <t>NOR</t>
  </si>
  <si>
    <t>NZL</t>
  </si>
  <si>
    <t>SPA</t>
  </si>
  <si>
    <t>SWE</t>
  </si>
  <si>
    <t>UKB</t>
  </si>
  <si>
    <t>USA</t>
  </si>
  <si>
    <t>Product</t>
  </si>
  <si>
    <t>Country</t>
  </si>
  <si>
    <t>ActBud</t>
  </si>
  <si>
    <t>Actual</t>
  </si>
  <si>
    <t>Budget</t>
  </si>
  <si>
    <t>Alpha</t>
  </si>
  <si>
    <t>Beta</t>
  </si>
  <si>
    <t>Gamma</t>
  </si>
  <si>
    <t>Delta</t>
  </si>
  <si>
    <t>Epsilon</t>
  </si>
  <si>
    <t>Feta</t>
  </si>
  <si>
    <t>Gorgonzola</t>
  </si>
  <si>
    <t>Halloumi</t>
  </si>
  <si>
    <t>Iota</t>
  </si>
  <si>
    <t>Data</t>
  </si>
  <si>
    <t>Nordic by product</t>
  </si>
  <si>
    <t>PivotTable examples</t>
  </si>
  <si>
    <t>PivotTables introduction</t>
  </si>
  <si>
    <t>Data as of 31/5/2014</t>
  </si>
  <si>
    <t>Country by FY</t>
  </si>
  <si>
    <t>FY sales</t>
  </si>
  <si>
    <t>ZA</t>
  </si>
  <si>
    <t>Renee Sharp, AbleOwl © 2014</t>
  </si>
  <si>
    <t>19-Sept-2014A</t>
  </si>
  <si>
    <t xml:space="preserve"> </t>
  </si>
  <si>
    <t>AbleOwl © 2024</t>
  </si>
  <si>
    <t>19-Sept-2024A</t>
  </si>
  <si>
    <t>PIVOTBY</t>
  </si>
  <si>
    <t>GROUPBY</t>
  </si>
  <si>
    <t xml:space="preserve">  </t>
  </si>
  <si>
    <t>Total</t>
  </si>
  <si>
    <t>Act/Bud</t>
  </si>
  <si>
    <t>% of world</t>
  </si>
  <si>
    <t>Years</t>
  </si>
  <si>
    <t>GROUPBY(row_fields,values,function,[field_headers],[total_depth],[sort_order],[filter_array],[field_relationship])</t>
  </si>
  <si>
    <t>PIVOTBY(row_fields,col_fields,values,function,[field_headers],[row_total_depth],[row_sort_order],[col_total_depth],[col_sort_order],[filter_array],[relative_to])</t>
  </si>
  <si>
    <t>CountryProdPctByCountry</t>
  </si>
  <si>
    <t>CountryProdPctByProd</t>
  </si>
  <si>
    <t>CountryProdPctByPct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</si>
</sst>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9">
    <numFmt numFmtId="164" formatCode="#,##0_);\(#,##0\);0_);* @_)"/>
    <numFmt numFmtId="165" formatCode="#,##0.0_);\(#,##0.0\);0.0_);* @_)"/>
    <numFmt numFmtId="166" formatCode="#,##0.00_);\(#,##0.00\);0.00_);* @_)"/>
    <numFmt numFmtId="167" formatCode="#,##0.000_);\(#,##0.000\);0.000_);* @_)"/>
    <numFmt numFmtId="168" formatCode="#,##0.0000_);\(#,##0.0000\);0.0000_);* @_)"/>
    <numFmt numFmtId="169" formatCode="0;\-0;0;* @"/>
    <numFmt numFmtId="170" formatCode="0%;\-0%;0%;* @_%"/>
    <numFmt numFmtId="171" formatCode="0.0%;\-0.0%;0.0%;* @_%"/>
    <numFmt numFmtId="172" formatCode="0.00%;\-0.00%;0.00%;* @_%"/>
    <numFmt numFmtId="173" formatCode="0.000%;\-0.000%;0.000%;* @_%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m\-yy;[Red]* &quot;Not date&quot;;&quot;-&quot;;[Red]* &quot;Not date&quot;"/>
    <numFmt numFmtId="178" formatCode="h:mm\ AM/PM;[Red]* &quot;Not time&quot;;\-;[Red]* &quot;Not time&quot;"/>
    <numFmt numFmtId="179" formatCode="[h]:mm;[Red]* &quot;Not time&quot;;[h]:mm;[Red]* &quot;Not time&quot;"/>
    <numFmt numFmtId="180" formatCode="d\-mmm\-yyyy;[Red]* &quot;Not date&quot;;&quot;-&quot;;[Red]* &quot;Not date&quot;"/>
    <numFmt numFmtId="181" formatCode="d\-mmm\-yyyy\ h:mm\ AM/PM;[Red]* &quot;Not time&quot;;0;[Red]* &quot;Not time&quot;"/>
    <numFmt numFmtId="182" formatCode="mm/dd/yyyy;[Red]* &quot;Not date&quot;;&quot;-&quot;;[Red]* &quot;Not date&quot;"/>
    <numFmt numFmtId="183" formatCode="d\-mmm;[Red]&quot;Not date&quot;;&quot;-&quot;;[Red]* &quot;Not date&quot;"/>
    <numFmt numFmtId="184" formatCode="#,##0,_);\(#,##0,\);0_);* @_)"/>
    <numFmt numFmtId="185" formatCode="#,##0,,_);\(#,##0,,\);0_);* @_)"/>
    <numFmt numFmtId="186" formatCode="\$* #,##0_);\$* \(#,##0\);\$* 0_);* @_)"/>
    <numFmt numFmtId="187" formatCode="\$* #,##0,_);\$* \(#,##0,\);\$* 0_);* @_)"/>
    <numFmt numFmtId="188" formatCode="\$* #,##0,,_);\$* \(#,##0,,\);\$* 0_);* @_)"/>
    <numFmt numFmtId="189" formatCode="\$* #,##0.0_);\$* \(#,##0.0\);\$* 0.0_);* @_)"/>
    <numFmt numFmtId="190" formatCode="\$* #,##0.00_);\$* \(#,##0.00\);\$* 0.00_);* @_)"/>
    <numFmt numFmtId="191" formatCode="\$* #,##0.000_);\$* \(#,##0.000\);\$* 0.000_);* @_)"/>
    <numFmt numFmtId="192" formatCode="\$* #,##0.0000_);\$* \(#,##0.0000\);\$* 0.0000_);* @_)"/>
  </numFmts>
  <fonts count="13" x14ac:knownFonts="1"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4"/>
      <color indexed="63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  <font>
      <u/>
      <sz val="8"/>
      <color indexed="12"/>
      <name val="Arial"/>
      <family val="2"/>
    </font>
    <font>
      <b/>
      <sz val="8"/>
      <color indexed="12"/>
      <name val="Arial"/>
      <family val="2"/>
    </font>
    <font>
      <b/>
      <sz val="12"/>
      <color rgb="FF1E1E1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E4BC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91">
    <xf numFmtId="0" fontId="0" fillId="0" borderId="0" applyFill="0" applyBorder="0"/>
    <xf numFmtId="164" fontId="4" fillId="0" borderId="0" applyFill="0" applyBorder="0">
      <alignment vertical="top"/>
    </xf>
    <xf numFmtId="184" fontId="4" fillId="0" borderId="0" applyFill="0" applyBorder="0">
      <alignment vertical="top"/>
    </xf>
    <xf numFmtId="185" fontId="4" fillId="0" borderId="0" applyFill="0" applyBorder="0">
      <alignment vertical="top"/>
    </xf>
    <xf numFmtId="165" fontId="4" fillId="0" borderId="0" applyFill="0" applyBorder="0">
      <alignment vertical="top"/>
    </xf>
    <xf numFmtId="166" fontId="4" fillId="0" borderId="0" applyFill="0" applyBorder="0">
      <alignment vertical="top"/>
    </xf>
    <xf numFmtId="167" fontId="4" fillId="0" borderId="0" applyFill="0" applyBorder="0">
      <alignment vertical="top"/>
    </xf>
    <xf numFmtId="168" fontId="4" fillId="0" borderId="0" applyFill="0" applyBorder="0">
      <alignment vertical="top"/>
    </xf>
    <xf numFmtId="183" fontId="4" fillId="0" borderId="0" applyFill="0" applyBorder="0">
      <alignment vertical="top"/>
    </xf>
    <xf numFmtId="174" fontId="4" fillId="0" borderId="0" applyFill="0" applyBorder="0">
      <alignment vertical="top"/>
    </xf>
    <xf numFmtId="175" fontId="4" fillId="0" borderId="0" applyFill="0" applyBorder="0">
      <alignment vertical="top"/>
    </xf>
    <xf numFmtId="176" fontId="4" fillId="0" borderId="0" applyFill="0" applyBorder="0">
      <alignment vertical="top"/>
    </xf>
    <xf numFmtId="182" fontId="4" fillId="0" borderId="0" applyFill="0" applyBorder="0">
      <alignment vertical="top"/>
    </xf>
    <xf numFmtId="177" fontId="4" fillId="0" borderId="0" applyFill="0" applyBorder="0">
      <alignment vertical="top"/>
    </xf>
    <xf numFmtId="177" fontId="4" fillId="0" borderId="0" applyFill="0" applyBorder="0">
      <alignment horizontal="center" vertical="top"/>
    </xf>
    <xf numFmtId="169" fontId="4" fillId="0" borderId="0" applyFill="0" applyBorder="0">
      <alignment vertical="top"/>
    </xf>
    <xf numFmtId="178" fontId="4" fillId="0" borderId="0" applyFill="0" applyBorder="0">
      <alignment vertical="top"/>
    </xf>
    <xf numFmtId="179" fontId="4" fillId="0" borderId="0" applyFill="0" applyBorder="0">
      <alignment vertical="top"/>
    </xf>
    <xf numFmtId="170" fontId="4" fillId="0" borderId="0" applyFill="0" applyBorder="0">
      <alignment vertical="top"/>
    </xf>
    <xf numFmtId="171" fontId="5" fillId="0" borderId="0" applyFill="0" applyBorder="0">
      <alignment vertical="top"/>
    </xf>
    <xf numFmtId="172" fontId="4" fillId="0" borderId="0" applyFill="0" applyBorder="0">
      <alignment vertical="top"/>
    </xf>
    <xf numFmtId="173" fontId="4" fillId="0" borderId="0" applyFill="0" applyBorder="0">
      <alignment vertical="top"/>
    </xf>
    <xf numFmtId="186" fontId="4" fillId="0" borderId="0" applyFill="0" applyBorder="0">
      <alignment vertical="top"/>
    </xf>
    <xf numFmtId="187" fontId="4" fillId="0" borderId="0" applyFill="0" applyBorder="0">
      <alignment vertical="top"/>
    </xf>
    <xf numFmtId="188" fontId="4" fillId="0" borderId="0" applyFill="0" applyBorder="0">
      <alignment vertical="top"/>
    </xf>
    <xf numFmtId="189" fontId="4" fillId="0" borderId="0" applyFill="0" applyBorder="0">
      <alignment vertical="top"/>
    </xf>
    <xf numFmtId="190" fontId="4" fillId="0" borderId="0" applyFill="0" applyBorder="0">
      <alignment vertical="top"/>
    </xf>
    <xf numFmtId="191" fontId="4" fillId="0" borderId="0" applyFill="0" applyBorder="0">
      <alignment vertical="top"/>
    </xf>
    <xf numFmtId="192" fontId="4" fillId="0" borderId="0" applyFill="0" applyBorder="0">
      <alignment vertical="top"/>
    </xf>
    <xf numFmtId="0" fontId="6" fillId="0" borderId="0" applyFill="0" applyBorder="0">
      <alignment vertical="top"/>
    </xf>
    <xf numFmtId="0" fontId="7" fillId="0" borderId="0" applyFill="0" applyBorder="0">
      <alignment vertical="top"/>
    </xf>
    <xf numFmtId="0" fontId="8" fillId="0" borderId="0" applyFill="0" applyBorder="0">
      <alignment vertical="top"/>
    </xf>
    <xf numFmtId="0" fontId="9" fillId="0" borderId="0" applyFill="0" applyBorder="0">
      <alignment vertical="top"/>
    </xf>
    <xf numFmtId="0" fontId="10" fillId="0" borderId="0" applyFill="0" applyBorder="0">
      <alignment horizontal="left" vertical="top"/>
      <protection hidden="1"/>
    </xf>
    <xf numFmtId="0" fontId="10" fillId="0" borderId="0" applyFill="0" applyBorder="0">
      <alignment horizontal="left" vertical="top" indent="1"/>
      <protection hidden="1"/>
    </xf>
    <xf numFmtId="0" fontId="10" fillId="0" borderId="0" applyFill="0" applyBorder="0">
      <alignment horizontal="left" vertical="top" indent="2"/>
      <protection hidden="1"/>
    </xf>
    <xf numFmtId="0" fontId="10" fillId="0" borderId="0" applyFill="0" applyBorder="0">
      <alignment horizontal="left" vertical="top" indent="3"/>
      <protection hidden="1"/>
    </xf>
    <xf numFmtId="164" fontId="3" fillId="0" borderId="0" applyFill="0" applyBorder="0">
      <alignment vertical="top"/>
      <protection locked="0"/>
    </xf>
    <xf numFmtId="184" fontId="3" fillId="0" borderId="0" applyFill="0" applyBorder="0">
      <alignment vertical="top"/>
      <protection locked="0"/>
    </xf>
    <xf numFmtId="185" fontId="3" fillId="0" borderId="0" applyFill="0" applyBorder="0">
      <alignment vertical="top"/>
      <protection locked="0"/>
    </xf>
    <xf numFmtId="165" fontId="3" fillId="0" borderId="0" applyFill="0" applyBorder="0">
      <alignment vertical="top"/>
      <protection locked="0"/>
    </xf>
    <xf numFmtId="166" fontId="3" fillId="0" borderId="0" applyFill="0" applyBorder="0">
      <alignment vertical="top"/>
      <protection locked="0"/>
    </xf>
    <xf numFmtId="167" fontId="3" fillId="0" borderId="0" applyFill="0" applyBorder="0">
      <alignment vertical="top"/>
      <protection locked="0"/>
    </xf>
    <xf numFmtId="168" fontId="3" fillId="0" borderId="0" applyFill="0" applyBorder="0">
      <alignment vertical="top"/>
      <protection locked="0"/>
    </xf>
    <xf numFmtId="183" fontId="3" fillId="0" borderId="0" applyFill="0" applyBorder="0">
      <alignment vertical="top"/>
      <protection locked="0"/>
    </xf>
    <xf numFmtId="180" fontId="3" fillId="0" borderId="0" applyFill="0" applyBorder="0">
      <alignment vertical="top"/>
      <protection locked="0"/>
    </xf>
    <xf numFmtId="181" fontId="3" fillId="0" borderId="0" applyFill="0" applyBorder="0">
      <alignment vertical="top"/>
      <protection locked="0"/>
    </xf>
    <xf numFmtId="176" fontId="3" fillId="0" borderId="0" applyFill="0" applyBorder="0">
      <alignment vertical="top"/>
      <protection locked="0"/>
    </xf>
    <xf numFmtId="182" fontId="3" fillId="0" borderId="0" applyFill="0" applyBorder="0">
      <alignment vertical="top"/>
      <protection locked="0"/>
    </xf>
    <xf numFmtId="177" fontId="3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169" fontId="11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49" fontId="3" fillId="0" borderId="0" applyFill="0" applyBorder="0">
      <alignment vertical="top"/>
      <protection locked="0"/>
    </xf>
    <xf numFmtId="49" fontId="11" fillId="0" borderId="0" applyFill="0" applyBorder="0">
      <alignment vertical="top"/>
      <protection locked="0"/>
    </xf>
    <xf numFmtId="0" fontId="3" fillId="0" borderId="0" applyFill="0" applyBorder="0">
      <alignment vertical="top" wrapText="1"/>
      <protection locked="0"/>
    </xf>
    <xf numFmtId="178" fontId="3" fillId="0" borderId="0" applyFill="0" applyBorder="0">
      <alignment vertical="top"/>
      <protection locked="0"/>
    </xf>
    <xf numFmtId="179" fontId="3" fillId="0" borderId="0" applyFill="0" applyBorder="0">
      <alignment vertical="top"/>
      <protection locked="0"/>
    </xf>
    <xf numFmtId="170" fontId="3" fillId="0" borderId="0" applyFill="0" applyBorder="0">
      <alignment vertical="top"/>
      <protection locked="0"/>
    </xf>
    <xf numFmtId="171" fontId="3" fillId="0" borderId="0" applyFill="0" applyBorder="0">
      <alignment vertical="top"/>
      <protection locked="0"/>
    </xf>
    <xf numFmtId="172" fontId="3" fillId="0" borderId="0" applyFill="0" applyBorder="0">
      <alignment vertical="top"/>
      <protection locked="0"/>
    </xf>
    <xf numFmtId="173" fontId="3" fillId="0" borderId="0" applyFill="0" applyBorder="0">
      <alignment vertical="top"/>
      <protection locked="0"/>
    </xf>
    <xf numFmtId="186" fontId="3" fillId="0" borderId="0" applyFill="0" applyBorder="0">
      <alignment vertical="top"/>
      <protection locked="0"/>
    </xf>
    <xf numFmtId="187" fontId="3" fillId="0" borderId="0" applyFill="0" applyBorder="0">
      <alignment vertical="top"/>
      <protection locked="0"/>
    </xf>
    <xf numFmtId="188" fontId="3" fillId="0" borderId="0" applyFill="0" applyBorder="0">
      <alignment vertical="top"/>
      <protection locked="0"/>
    </xf>
    <xf numFmtId="189" fontId="3" fillId="0" borderId="0" applyFill="0" applyBorder="0">
      <alignment vertical="top"/>
      <protection locked="0"/>
    </xf>
    <xf numFmtId="190" fontId="3" fillId="0" borderId="0" applyFill="0" applyBorder="0">
      <alignment vertical="top"/>
      <protection locked="0"/>
    </xf>
    <xf numFmtId="191" fontId="3" fillId="0" borderId="0" applyFill="0" applyBorder="0">
      <alignment vertical="top"/>
      <protection locked="0"/>
    </xf>
    <xf numFmtId="192" fontId="3" fillId="0" borderId="0" applyFill="0" applyBorder="0">
      <alignment vertical="top"/>
      <protection locked="0"/>
    </xf>
    <xf numFmtId="49" fontId="3" fillId="0" borderId="0" applyFill="0" applyBorder="0">
      <alignment horizontal="left" vertical="top"/>
      <protection locked="0"/>
    </xf>
    <xf numFmtId="49" fontId="3" fillId="0" borderId="0" applyFill="0" applyBorder="0">
      <alignment horizontal="left" vertical="top" indent="1"/>
      <protection locked="0"/>
    </xf>
    <xf numFmtId="49" fontId="3" fillId="0" borderId="0" applyFill="0" applyBorder="0">
      <alignment horizontal="left" vertical="top" indent="2"/>
      <protection locked="0"/>
    </xf>
    <xf numFmtId="49" fontId="3" fillId="0" borderId="0" applyFill="0" applyBorder="0">
      <alignment horizontal="left" vertical="top" indent="3"/>
      <protection locked="0"/>
    </xf>
    <xf numFmtId="49" fontId="3" fillId="0" borderId="0" applyFill="0" applyBorder="0">
      <alignment horizontal="left" vertical="top" indent="4"/>
      <protection locked="0"/>
    </xf>
    <xf numFmtId="49" fontId="3" fillId="0" borderId="0" applyFill="0" applyBorder="0">
      <alignment horizontal="center"/>
      <protection locked="0"/>
    </xf>
    <xf numFmtId="49" fontId="3" fillId="0" borderId="0" applyFill="0" applyBorder="0">
      <alignment horizontal="center" wrapText="1"/>
      <protection locked="0"/>
    </xf>
    <xf numFmtId="49" fontId="4" fillId="0" borderId="0" applyFill="0" applyBorder="0">
      <alignment vertical="top"/>
    </xf>
    <xf numFmtId="0" fontId="4" fillId="0" borderId="0" applyFill="0" applyBorder="0">
      <alignment vertical="top" wrapText="1"/>
    </xf>
    <xf numFmtId="0" fontId="2" fillId="0" borderId="0" applyFill="0" applyBorder="0">
      <alignment vertical="top"/>
    </xf>
    <xf numFmtId="0" fontId="2" fillId="0" borderId="0" applyFill="0" applyBorder="0">
      <alignment horizontal="left" vertical="top" indent="1"/>
    </xf>
    <xf numFmtId="0" fontId="2" fillId="0" borderId="0" applyFill="0" applyBorder="0">
      <alignment horizontal="left" vertical="top" indent="2"/>
    </xf>
    <xf numFmtId="0" fontId="2" fillId="0" borderId="0" applyFill="0" applyBorder="0">
      <alignment horizontal="left" vertical="top" indent="3"/>
    </xf>
    <xf numFmtId="0" fontId="4" fillId="0" borderId="0" applyFill="0" applyBorder="0">
      <alignment vertical="top"/>
    </xf>
    <xf numFmtId="0" fontId="4" fillId="0" borderId="0" applyFill="0" applyBorder="0">
      <alignment horizontal="left" vertical="top" indent="1"/>
    </xf>
    <xf numFmtId="0" fontId="4" fillId="0" borderId="0" applyFill="0" applyBorder="0">
      <alignment horizontal="left" vertical="top" indent="2"/>
    </xf>
    <xf numFmtId="0" fontId="4" fillId="0" borderId="0" applyFill="0" applyBorder="0">
      <alignment horizontal="left" vertical="top" indent="3"/>
    </xf>
    <xf numFmtId="0" fontId="4" fillId="0" borderId="0" applyFill="0" applyBorder="0">
      <alignment horizontal="left" vertical="top" indent="4"/>
    </xf>
    <xf numFmtId="177" fontId="4" fillId="0" borderId="0" applyFill="0" applyBorder="0">
      <alignment horizontal="center"/>
    </xf>
    <xf numFmtId="0" fontId="4" fillId="0" borderId="0" applyFill="0" applyBorder="0">
      <alignment horizontal="center"/>
    </xf>
    <xf numFmtId="0" fontId="4" fillId="2" borderId="0" applyFill="0" applyBorder="0">
      <alignment horizontal="left"/>
    </xf>
    <xf numFmtId="0" fontId="4" fillId="0" borderId="0" applyFill="0" applyBorder="0">
      <alignment horizontal="center" wrapText="1"/>
    </xf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4" fillId="0" borderId="3" xfId="0" applyFont="1" applyBorder="1"/>
    <xf numFmtId="0" fontId="0" fillId="0" borderId="0" xfId="0" applyFill="1" applyBorder="1"/>
    <xf numFmtId="0" fontId="2" fillId="0" borderId="0" xfId="78">
      <alignment vertical="top"/>
    </xf>
    <xf numFmtId="0" fontId="4" fillId="0" borderId="0" xfId="83">
      <alignment horizontal="left" vertical="top" indent="1"/>
    </xf>
    <xf numFmtId="0" fontId="3" fillId="0" borderId="0" xfId="55">
      <alignment vertical="top" wrapText="1"/>
      <protection locked="0"/>
    </xf>
    <xf numFmtId="0" fontId="4" fillId="0" borderId="0" xfId="84">
      <alignment horizontal="left" vertical="top" indent="2"/>
    </xf>
    <xf numFmtId="0" fontId="4" fillId="0" borderId="0" xfId="83" applyBorder="1">
      <alignment horizontal="left" vertical="top" indent="1"/>
    </xf>
    <xf numFmtId="0" fontId="4" fillId="0" borderId="0" xfId="84" applyBorder="1">
      <alignment horizontal="left" vertical="top" indent="2"/>
    </xf>
    <xf numFmtId="0" fontId="2" fillId="0" borderId="0" xfId="78" applyBorder="1">
      <alignment vertical="top"/>
    </xf>
    <xf numFmtId="0" fontId="2" fillId="0" borderId="0" xfId="79" applyBorder="1">
      <alignment horizontal="left" vertical="top" indent="1"/>
    </xf>
    <xf numFmtId="0" fontId="2" fillId="0" borderId="0" xfId="80" applyBorder="1">
      <alignment horizontal="left" vertical="top" indent="2"/>
    </xf>
    <xf numFmtId="0" fontId="2" fillId="0" borderId="0" xfId="79">
      <alignment horizontal="left" vertical="top" indent="1"/>
    </xf>
    <xf numFmtId="0" fontId="7" fillId="3" borderId="5" xfId="30" applyFill="1" applyBorder="1">
      <alignment vertical="top"/>
    </xf>
    <xf numFmtId="0" fontId="0" fillId="3" borderId="6" xfId="0" applyFill="1" applyBorder="1"/>
    <xf numFmtId="0" fontId="4" fillId="3" borderId="6" xfId="89" applyFill="1" applyBorder="1">
      <alignment horizontal="left"/>
    </xf>
    <xf numFmtId="0" fontId="0" fillId="3" borderId="7" xfId="0" applyFill="1" applyBorder="1"/>
    <xf numFmtId="0" fontId="7" fillId="3" borderId="3" xfId="30" applyFill="1" applyBorder="1">
      <alignment vertical="top"/>
    </xf>
    <xf numFmtId="0" fontId="0" fillId="3" borderId="0" xfId="0" applyFill="1" applyBorder="1"/>
    <xf numFmtId="0" fontId="4" fillId="3" borderId="0" xfId="89" applyFill="1" applyBorder="1">
      <alignment horizontal="left"/>
    </xf>
    <xf numFmtId="0" fontId="0" fillId="3" borderId="1" xfId="0" applyFill="1" applyBorder="1"/>
    <xf numFmtId="0" fontId="8" fillId="3" borderId="3" xfId="31" applyFill="1" applyBorder="1">
      <alignment vertical="top"/>
    </xf>
    <xf numFmtId="0" fontId="4" fillId="3" borderId="2" xfId="90" applyFill="1" applyBorder="1">
      <alignment horizontal="center" wrapText="1"/>
    </xf>
    <xf numFmtId="0" fontId="2" fillId="3" borderId="3" xfId="0" applyFont="1" applyFill="1" applyBorder="1"/>
    <xf numFmtId="0" fontId="2" fillId="3" borderId="4" xfId="0" applyFont="1" applyFill="1" applyBorder="1"/>
    <xf numFmtId="0" fontId="0" fillId="3" borderId="2" xfId="0" applyFill="1" applyBorder="1"/>
    <xf numFmtId="0" fontId="4" fillId="3" borderId="3" xfId="89" applyFill="1" applyBorder="1">
      <alignment horizontal="left"/>
    </xf>
    <xf numFmtId="0" fontId="0" fillId="3" borderId="4" xfId="0" applyFill="1" applyBorder="1"/>
    <xf numFmtId="0" fontId="0" fillId="3" borderId="8" xfId="0" applyFill="1" applyBorder="1"/>
    <xf numFmtId="0" fontId="4" fillId="3" borderId="4" xfId="88" applyFill="1" applyBorder="1">
      <alignment horizontal="center"/>
    </xf>
    <xf numFmtId="0" fontId="4" fillId="3" borderId="8" xfId="88" applyFill="1" applyBorder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3" fontId="0" fillId="0" borderId="0" xfId="0" applyNumberFormat="1"/>
    <xf numFmtId="164" fontId="4" fillId="0" borderId="0" xfId="1">
      <alignment vertical="top"/>
    </xf>
    <xf numFmtId="0" fontId="7" fillId="4" borderId="5" xfId="30" applyFill="1" applyBorder="1">
      <alignment vertical="top"/>
    </xf>
    <xf numFmtId="0" fontId="0" fillId="4" borderId="6" xfId="0" applyFill="1" applyBorder="1"/>
    <xf numFmtId="0" fontId="4" fillId="4" borderId="6" xfId="89" applyFill="1" applyBorder="1">
      <alignment horizontal="left"/>
    </xf>
    <xf numFmtId="0" fontId="0" fillId="4" borderId="7" xfId="0" applyFill="1" applyBorder="1"/>
    <xf numFmtId="0" fontId="4" fillId="4" borderId="0" xfId="89" applyFill="1" applyBorder="1">
      <alignment horizontal="left"/>
    </xf>
    <xf numFmtId="0" fontId="0" fillId="4" borderId="1" xfId="0" applyFill="1" applyBorder="1"/>
    <xf numFmtId="0" fontId="0" fillId="4" borderId="0" xfId="0" applyFill="1" applyBorder="1"/>
    <xf numFmtId="0" fontId="4" fillId="4" borderId="8" xfId="88" applyFill="1" applyBorder="1">
      <alignment horizontal="center"/>
    </xf>
    <xf numFmtId="0" fontId="4" fillId="4" borderId="2" xfId="88" applyFill="1" applyBorder="1">
      <alignment horizontal="center"/>
    </xf>
    <xf numFmtId="0" fontId="8" fillId="4" borderId="3" xfId="31" applyFill="1" applyBorder="1">
      <alignment vertical="top"/>
    </xf>
    <xf numFmtId="0" fontId="4" fillId="4" borderId="4" xfId="88" applyFill="1" applyBorder="1">
      <alignment horizontal="center"/>
    </xf>
    <xf numFmtId="0" fontId="0" fillId="0" borderId="0" xfId="0" applyAlignment="1">
      <alignment horizontal="left"/>
    </xf>
    <xf numFmtId="37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5" borderId="0" xfId="89" applyFill="1" applyBorder="1">
      <alignment horizontal="left"/>
    </xf>
    <xf numFmtId="0" fontId="7" fillId="5" borderId="3" xfId="30" applyFill="1" applyBorder="1">
      <alignment vertical="top"/>
    </xf>
    <xf numFmtId="0" fontId="8" fillId="5" borderId="3" xfId="31" applyFill="1" applyBorder="1">
      <alignment vertical="top"/>
    </xf>
    <xf numFmtId="0" fontId="7" fillId="5" borderId="5" xfId="30" applyFill="1" applyBorder="1">
      <alignment vertical="top"/>
    </xf>
    <xf numFmtId="0" fontId="4" fillId="5" borderId="6" xfId="89" applyFill="1" applyBorder="1">
      <alignment horizontal="left"/>
    </xf>
    <xf numFmtId="0" fontId="4" fillId="5" borderId="4" xfId="90" applyFill="1" applyBorder="1">
      <alignment horizontal="center" wrapText="1"/>
    </xf>
    <xf numFmtId="0" fontId="4" fillId="5" borderId="8" xfId="90" applyFill="1" applyBorder="1">
      <alignment horizontal="center" wrapText="1"/>
    </xf>
    <xf numFmtId="0" fontId="4" fillId="5" borderId="7" xfId="89" applyFill="1" applyBorder="1">
      <alignment horizontal="left"/>
    </xf>
    <xf numFmtId="0" fontId="4" fillId="5" borderId="1" xfId="89" applyFill="1" applyBorder="1">
      <alignment horizontal="left"/>
    </xf>
    <xf numFmtId="0" fontId="4" fillId="5" borderId="2" xfId="90" applyFill="1" applyBorder="1">
      <alignment horizontal="center" wrapText="1"/>
    </xf>
    <xf numFmtId="0" fontId="7" fillId="4" borderId="6" xfId="30" applyFill="1" applyBorder="1">
      <alignment vertical="top"/>
    </xf>
    <xf numFmtId="0" fontId="0" fillId="5" borderId="2" xfId="90" applyFont="1" applyFill="1" applyBorder="1">
      <alignment horizontal="center" wrapText="1"/>
    </xf>
    <xf numFmtId="171" fontId="5" fillId="0" borderId="0" xfId="19" applyBorder="1">
      <alignment vertical="top"/>
    </xf>
    <xf numFmtId="171" fontId="5" fillId="0" borderId="0" xfId="19">
      <alignment vertical="top"/>
    </xf>
    <xf numFmtId="0" fontId="0" fillId="5" borderId="3" xfId="0" applyFill="1" applyBorder="1"/>
    <xf numFmtId="0" fontId="0" fillId="4" borderId="3" xfId="0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horizontal="left"/>
    </xf>
    <xf numFmtId="0" fontId="4" fillId="5" borderId="0" xfId="89" applyFill="1" applyBorder="1" applyAlignment="1">
      <alignment horizontal="center"/>
    </xf>
    <xf numFmtId="0" fontId="12" fillId="0" borderId="0" xfId="0" applyFont="1"/>
    <xf numFmtId="172" fontId="4" fillId="0" borderId="0" xfId="20" applyBorder="1">
      <alignment vertical="top"/>
    </xf>
    <xf numFmtId="172" fontId="4" fillId="0" borderId="0" xfId="20">
      <alignment vertical="top"/>
    </xf>
    <xf numFmtId="0" fontId="0" fillId="0" borderId="0" xfId="0" applyAlignment="1"/>
    <xf numFmtId="0" fontId="5" fillId="0" borderId="0" xfId="19" applyNumberFormat="1" applyBorder="1" applyAlignment="1">
      <alignment horizontal="left" vertical="top"/>
    </xf>
    <xf numFmtId="0" fontId="5" fillId="0" borderId="0" xfId="19" applyNumberFormat="1" applyAlignment="1">
      <alignment horizontal="left" vertical="top"/>
    </xf>
    <xf numFmtId="0" fontId="0" fillId="0" borderId="0" xfId="0" applyNumberFormat="1" applyAlignment="1">
      <alignment horizontal="left"/>
    </xf>
  </cellXfs>
  <cellStyles count="91">
    <cellStyle name="cc0 -CalComma" xfId="1" xr:uid="{00000000-0005-0000-0000-000000000000}"/>
    <cellStyle name="cc0k -CalCommaThousand" xfId="2" xr:uid="{00000000-0005-0000-0000-000001000000}"/>
    <cellStyle name="cc0m -CalCommaMillion" xfId="3" xr:uid="{00000000-0005-0000-0000-000002000000}"/>
    <cellStyle name="cc1 -CalComma" xfId="4" xr:uid="{00000000-0005-0000-0000-000003000000}"/>
    <cellStyle name="cc2 -CalComma" xfId="5" xr:uid="{00000000-0005-0000-0000-000004000000}"/>
    <cellStyle name="cc3 -CalComma" xfId="6" xr:uid="{00000000-0005-0000-0000-000005000000}"/>
    <cellStyle name="cc4 -CalComma" xfId="7" xr:uid="{00000000-0005-0000-0000-000006000000}"/>
    <cellStyle name="cdDMM -CalDate" xfId="8" xr:uid="{00000000-0005-0000-0000-000007000000}"/>
    <cellStyle name="cdDMMY -CalDate" xfId="9" xr:uid="{00000000-0005-0000-0000-000008000000}"/>
    <cellStyle name="cdDMMYHM -CalDateTime" xfId="10" xr:uid="{00000000-0005-0000-0000-000009000000}"/>
    <cellStyle name="cdDMY -CalDate" xfId="11" xr:uid="{00000000-0005-0000-0000-00000A000000}"/>
    <cellStyle name="cdMDY -CalDate" xfId="12" xr:uid="{00000000-0005-0000-0000-00000B000000}"/>
    <cellStyle name="cdMMY -CalDate" xfId="13" xr:uid="{00000000-0005-0000-0000-00000C000000}"/>
    <cellStyle name="cdMMYc-CalDateC" xfId="14" xr:uid="{00000000-0005-0000-0000-00000D000000}"/>
    <cellStyle name="cf0 -CalFixed" xfId="15" xr:uid="{00000000-0005-0000-0000-00000E000000}"/>
    <cellStyle name="cmHM  -CalTime" xfId="16" xr:uid="{00000000-0005-0000-0000-00000F000000}"/>
    <cellStyle name="cmHM24+ -CalTime" xfId="17" xr:uid="{00000000-0005-0000-0000-000010000000}"/>
    <cellStyle name="cp0 -CalPercent" xfId="18" xr:uid="{00000000-0005-0000-0000-000011000000}"/>
    <cellStyle name="cp1 -CalPercent" xfId="19" xr:uid="{00000000-0005-0000-0000-000012000000}"/>
    <cellStyle name="cp2 -CalPercent" xfId="20" xr:uid="{00000000-0005-0000-0000-000013000000}"/>
    <cellStyle name="cp3 -CalPercent" xfId="21" xr:uid="{00000000-0005-0000-0000-000014000000}"/>
    <cellStyle name="cr0 -CalCurr" xfId="22" xr:uid="{00000000-0005-0000-0000-000015000000}"/>
    <cellStyle name="cr0k -CalCurrThousand" xfId="23" xr:uid="{00000000-0005-0000-0000-000016000000}"/>
    <cellStyle name="cr0m -CalCurrMillion" xfId="24" xr:uid="{00000000-0005-0000-0000-000017000000}"/>
    <cellStyle name="cr1 -CalCurr" xfId="25" xr:uid="{00000000-0005-0000-0000-000018000000}"/>
    <cellStyle name="cr2 -CalCurr" xfId="26" xr:uid="{00000000-0005-0000-0000-000019000000}"/>
    <cellStyle name="cr3 -CalCurr" xfId="27" xr:uid="{00000000-0005-0000-0000-00001A000000}"/>
    <cellStyle name="cr4 -CalCurr" xfId="28" xr:uid="{00000000-0005-0000-0000-00001B000000}"/>
    <cellStyle name="h0 -Heading" xfId="29" xr:uid="{00000000-0005-0000-0000-00001C000000}"/>
    <cellStyle name="h1 -Heading" xfId="30" xr:uid="{00000000-0005-0000-0000-00001D000000}"/>
    <cellStyle name="h2 -Heading" xfId="31" xr:uid="{00000000-0005-0000-0000-00001E000000}"/>
    <cellStyle name="h3 -Heading" xfId="32" xr:uid="{00000000-0005-0000-0000-00001F000000}"/>
    <cellStyle name="hp0 -Hyperlink" xfId="33" xr:uid="{00000000-0005-0000-0000-000020000000}"/>
    <cellStyle name="hp1 -Hyperlink" xfId="34" xr:uid="{00000000-0005-0000-0000-000021000000}"/>
    <cellStyle name="hp2 -Hyperlink" xfId="35" xr:uid="{00000000-0005-0000-0000-000022000000}"/>
    <cellStyle name="hp3 -Hyperlink" xfId="36" xr:uid="{00000000-0005-0000-0000-000023000000}"/>
    <cellStyle name="ic0 -InpComma" xfId="37" xr:uid="{00000000-0005-0000-0000-000024000000}"/>
    <cellStyle name="ic0k -InpCommaThousand" xfId="38" xr:uid="{00000000-0005-0000-0000-000025000000}"/>
    <cellStyle name="ic0m -InpCommaMillion" xfId="39" xr:uid="{00000000-0005-0000-0000-000026000000}"/>
    <cellStyle name="ic1 -InpComma" xfId="40" xr:uid="{00000000-0005-0000-0000-000027000000}"/>
    <cellStyle name="ic2 -InpComma" xfId="41" xr:uid="{00000000-0005-0000-0000-000028000000}"/>
    <cellStyle name="ic3 -InpComma" xfId="42" xr:uid="{00000000-0005-0000-0000-000029000000}"/>
    <cellStyle name="ic4 -InpComma" xfId="43" xr:uid="{00000000-0005-0000-0000-00002A000000}"/>
    <cellStyle name="idDMM -InpDate" xfId="44" xr:uid="{00000000-0005-0000-0000-00002B000000}"/>
    <cellStyle name="idDMMY -InpDate" xfId="45" xr:uid="{00000000-0005-0000-0000-00002C000000}"/>
    <cellStyle name="idDMMYHM -InpDateTime" xfId="46" xr:uid="{00000000-0005-0000-0000-00002D000000}"/>
    <cellStyle name="idDMY -InpDate" xfId="47" xr:uid="{00000000-0005-0000-0000-00002E000000}"/>
    <cellStyle name="idMDY -InpDate" xfId="48" xr:uid="{00000000-0005-0000-0000-00002F000000}"/>
    <cellStyle name="idMMY -InpDate" xfId="49" xr:uid="{00000000-0005-0000-0000-000030000000}"/>
    <cellStyle name="if0 -InpFixed" xfId="50" xr:uid="{00000000-0005-0000-0000-000031000000}"/>
    <cellStyle name="if0b-InpFixedB" xfId="51" xr:uid="{00000000-0005-0000-0000-000032000000}"/>
    <cellStyle name="if0-InpFixed" xfId="52" xr:uid="{00000000-0005-0000-0000-000033000000}"/>
    <cellStyle name="iln -InpTableTextNoWrap" xfId="53" xr:uid="{00000000-0005-0000-0000-000034000000}"/>
    <cellStyle name="ilnb-InpTableTextNoWrapB" xfId="54" xr:uid="{00000000-0005-0000-0000-000035000000}"/>
    <cellStyle name="ilw -InpTableTextWrap" xfId="55" xr:uid="{00000000-0005-0000-0000-000036000000}"/>
    <cellStyle name="imHM  -InpTime" xfId="56" xr:uid="{00000000-0005-0000-0000-000037000000}"/>
    <cellStyle name="imHM24+ -InpTime" xfId="57" xr:uid="{00000000-0005-0000-0000-000038000000}"/>
    <cellStyle name="ip0 -InpPercent" xfId="58" xr:uid="{00000000-0005-0000-0000-000039000000}"/>
    <cellStyle name="ip1 -InpPercent" xfId="59" xr:uid="{00000000-0005-0000-0000-00003A000000}"/>
    <cellStyle name="ip2 -InpPercent" xfId="60" xr:uid="{00000000-0005-0000-0000-00003B000000}"/>
    <cellStyle name="ip3 -InpPercent" xfId="61" xr:uid="{00000000-0005-0000-0000-00003C000000}"/>
    <cellStyle name="ir0 -InpCurr" xfId="62" xr:uid="{00000000-0005-0000-0000-00003D000000}"/>
    <cellStyle name="ir0k -InpCurrThousand" xfId="63" xr:uid="{00000000-0005-0000-0000-00003E000000}"/>
    <cellStyle name="ir0m -InpCurrMillion" xfId="64" xr:uid="{00000000-0005-0000-0000-00003F000000}"/>
    <cellStyle name="ir1 -InpCurr" xfId="65" xr:uid="{00000000-0005-0000-0000-000040000000}"/>
    <cellStyle name="ir2 -InpCurr" xfId="66" xr:uid="{00000000-0005-0000-0000-000041000000}"/>
    <cellStyle name="ir3 -InpCurr" xfId="67" xr:uid="{00000000-0005-0000-0000-000042000000}"/>
    <cellStyle name="ir4 -InpCurr" xfId="68" xr:uid="{00000000-0005-0000-0000-000043000000}"/>
    <cellStyle name="is0 -InpSideText" xfId="69" xr:uid="{00000000-0005-0000-0000-000044000000}"/>
    <cellStyle name="is1 -InpSideText" xfId="70" xr:uid="{00000000-0005-0000-0000-000045000000}"/>
    <cellStyle name="is2 -InpSideText" xfId="71" xr:uid="{00000000-0005-0000-0000-000046000000}"/>
    <cellStyle name="is3 -InpSideText" xfId="72" xr:uid="{00000000-0005-0000-0000-000047000000}"/>
    <cellStyle name="is4 -InpSideText" xfId="73" xr:uid="{00000000-0005-0000-0000-000048000000}"/>
    <cellStyle name="itn -InpTopTextNoWrap" xfId="74" xr:uid="{00000000-0005-0000-0000-000049000000}"/>
    <cellStyle name="itw -InpTopTextWrap" xfId="75" xr:uid="{00000000-0005-0000-0000-00004A000000}"/>
    <cellStyle name="ltn -TableTextNoWrap" xfId="76" xr:uid="{00000000-0005-0000-0000-00004B000000}"/>
    <cellStyle name="ltw -TableTextWrap" xfId="77" xr:uid="{00000000-0005-0000-0000-00004C000000}"/>
    <cellStyle name="Normal" xfId="0" builtinId="0" customBuiltin="1"/>
    <cellStyle name="sh0 -SideHeading" xfId="78" xr:uid="{00000000-0005-0000-0000-00004E000000}"/>
    <cellStyle name="sh1 -SideHeading" xfId="79" xr:uid="{00000000-0005-0000-0000-00004F000000}"/>
    <cellStyle name="sh2 -SideHeading" xfId="80" xr:uid="{00000000-0005-0000-0000-000050000000}"/>
    <cellStyle name="sh3 -SideHeading" xfId="81" xr:uid="{00000000-0005-0000-0000-000051000000}"/>
    <cellStyle name="st0 -SideText" xfId="82" xr:uid="{00000000-0005-0000-0000-000052000000}"/>
    <cellStyle name="st1 -SideText" xfId="83" xr:uid="{00000000-0005-0000-0000-000053000000}"/>
    <cellStyle name="st2 -SideText" xfId="84" xr:uid="{00000000-0005-0000-0000-000054000000}"/>
    <cellStyle name="st3 -SideText" xfId="85" xr:uid="{00000000-0005-0000-0000-000055000000}"/>
    <cellStyle name="st4 -SideText" xfId="86" xr:uid="{00000000-0005-0000-0000-000056000000}"/>
    <cellStyle name="tdMMYc-TopDateC" xfId="87" xr:uid="{00000000-0005-0000-0000-000057000000}"/>
    <cellStyle name="ttn -TopTextNoWrap" xfId="88" xr:uid="{00000000-0005-0000-0000-000058000000}"/>
    <cellStyle name="ttnl -TopTextNoWrapL" xfId="89" xr:uid="{00000000-0005-0000-0000-000059000000}"/>
    <cellStyle name="ttw -TopTextWrap" xfId="90" xr:uid="{00000000-0005-0000-0000-00005A000000}"/>
  </cellStyles>
  <dxfs count="29"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solid">
          <fgColor indexed="64"/>
          <bgColor indexed="23"/>
        </patternFill>
      </fill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</dxf>
    <dxf>
      <fill>
        <patternFill>
          <bgColor rgb="FFEBF1DE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</dxfs>
  <tableStyles count="4" defaultTableStyle="ESPTable" defaultPivotStyle="ESPPivotTable">
    <tableStyle name="ESPPivotTable" table="0" count="11" xr9:uid="{00000000-0011-0000-FFFF-FFFF00000000}">
      <tableStyleElement type="wholeTable" dxfId="28"/>
      <tableStyleElement type="headerRow" dxfId="27"/>
      <tableStyleElement type="totalRow" dxfId="26"/>
      <tableStyleElement type="firstRowStripe" dxfId="25"/>
      <tableStyleElement type="firstColumnStripe" dxfId="24"/>
      <tableStyleElement type="firstSubtotalRow" dxfId="23"/>
      <tableStyleElement type="secondSubtotalRow" dxfId="22"/>
      <tableStyleElement type="firstRowSubheading" dxfId="21"/>
      <tableStyleElement type="secondRowSubheading" dxfId="20"/>
      <tableStyleElement type="pageFieldLabels" dxfId="19"/>
      <tableStyleElement type="pageFieldValues" dxfId="18"/>
    </tableStyle>
    <tableStyle name="ESPSlicer" pivot="0" table="0" count="10" xr9:uid="{00000000-0011-0000-FFFF-FFFF01000000}">
      <tableStyleElement type="wholeTable" dxfId="17"/>
      <tableStyleElement type="headerRow" dxfId="16"/>
    </tableStyle>
    <tableStyle name="ESPTable" pivot="0" count="5" xr9:uid="{00000000-0011-0000-FFFF-FFFF02000000}">
      <tableStyleElement type="wholeTable" dxfId="15"/>
      <tableStyleElement type="headerRow" dxfId="14"/>
      <tableStyleElement type="totalRow" dxfId="13"/>
      <tableStyleElement type="firstRowStripe" dxfId="12"/>
      <tableStyleElement type="firstColumnStripe" dxfId="11"/>
    </tableStyle>
    <tableStyle name="ESPTimeLine" pivot="0" table="0" count="9" xr9:uid="{00000000-0011-0000-FFFF-FFFF03000000}">
      <tableStyleElement type="wholeTable" dxfId="10"/>
      <tableStyleElement type="headerRow" dxfId="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800"/>
      <rgbColor rgb="0066E2FF"/>
      <rgbColor rgb="00D5D000"/>
      <rgbColor rgb="00FFB9FF"/>
      <rgbColor rgb="00CDFFCD"/>
      <rgbColor rgb="00D8D8D8"/>
      <rgbColor rgb="00D7E4B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F2F2"/>
      <rgbColor rgb="00CCFFFF"/>
      <rgbColor rgb="00EBF1DE"/>
      <rgbColor rgb="00FFFF85"/>
      <rgbColor rgb="00BDDEFF"/>
      <rgbColor rgb="00FF99CC"/>
      <rgbColor rgb="00CC99FF"/>
      <rgbColor rgb="00FF8080"/>
      <rgbColor rgb="007596FF"/>
      <rgbColor rgb="0000FF99"/>
      <rgbColor rgb="00E7E200"/>
      <rgbColor rgb="00FFA080"/>
      <rgbColor rgb="00FFA143"/>
      <rgbColor rgb="00FF7E2F"/>
      <rgbColor rgb="00E6B9B8"/>
      <rgbColor rgb="00BFBFBF"/>
      <rgbColor rgb="009BBB59"/>
      <rgbColor rgb="0000DA00"/>
      <rgbColor rgb="00009A00"/>
      <rgbColor rgb="00B8B400"/>
      <rgbColor rgb="00FF4820"/>
      <rgbColor rgb="00CACADC"/>
      <rgbColor rgb="00C2D69A"/>
      <rgbColor rgb="00111111"/>
    </indexedColors>
  </colors>
  <extLst>
    <ext xmlns:x14="http://schemas.microsoft.com/office/spreadsheetml/2009/9/main" uri="{46F421CA-312F-682f-3DD2-61675219B42D}">
      <x14:dxfs count="8"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ESPSlicer">
        <x14:slicerStyle name="ESP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ESPTimeLine">
        <x15:timelineStyle name="ESPTimeLine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12</xdr:row>
      <xdr:rowOff>85725</xdr:rowOff>
    </xdr:from>
    <xdr:to>
      <xdr:col>10</xdr:col>
      <xdr:colOff>412750</xdr:colOff>
      <xdr:row>14</xdr:row>
      <xdr:rowOff>12700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5DCEBD97-0BEC-4B7E-AA82-95ADDB39B763}"/>
            </a:ext>
          </a:extLst>
        </xdr:cNvPr>
        <xdr:cNvCxnSpPr/>
      </xdr:nvCxnSpPr>
      <xdr:spPr>
        <a:xfrm flipH="1" flipV="1">
          <a:off x="8001000" y="1895475"/>
          <a:ext cx="117475" cy="2413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12</xdr:row>
      <xdr:rowOff>19050</xdr:rowOff>
    </xdr:from>
    <xdr:to>
      <xdr:col>15</xdr:col>
      <xdr:colOff>364490</xdr:colOff>
      <xdr:row>13</xdr:row>
      <xdr:rowOff>19050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23A31E62-4ABA-4387-A132-12CBE64F847F}"/>
            </a:ext>
          </a:extLst>
        </xdr:cNvPr>
        <xdr:cNvSpPr txBox="1"/>
      </xdr:nvSpPr>
      <xdr:spPr>
        <a:xfrm>
          <a:off x="7734300" y="1828800"/>
          <a:ext cx="2802890" cy="1619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=GROUPBY(dtbData[Country],dtbData[FY],PERCENTOF)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12</xdr:row>
      <xdr:rowOff>85725</xdr:rowOff>
    </xdr:from>
    <xdr:to>
      <xdr:col>10</xdr:col>
      <xdr:colOff>412750</xdr:colOff>
      <xdr:row>14</xdr:row>
      <xdr:rowOff>12700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F4B742A5-EDB4-47D4-B9B2-E0E581CA403C}"/>
            </a:ext>
          </a:extLst>
        </xdr:cNvPr>
        <xdr:cNvCxnSpPr/>
      </xdr:nvCxnSpPr>
      <xdr:spPr>
        <a:xfrm flipH="1" flipV="1">
          <a:off x="8001000" y="1895475"/>
          <a:ext cx="117475" cy="2413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12</xdr:row>
      <xdr:rowOff>19050</xdr:rowOff>
    </xdr:from>
    <xdr:to>
      <xdr:col>15</xdr:col>
      <xdr:colOff>364490</xdr:colOff>
      <xdr:row>13</xdr:row>
      <xdr:rowOff>19050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805D0898-411C-4169-B8B0-D0C1080B5F79}"/>
            </a:ext>
          </a:extLst>
        </xdr:cNvPr>
        <xdr:cNvSpPr txBox="1"/>
      </xdr:nvSpPr>
      <xdr:spPr>
        <a:xfrm>
          <a:off x="7734300" y="1828800"/>
          <a:ext cx="2802890" cy="1619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=GROUPBY(dtbData[Country],dtbData[FY],PERCENTOF)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12</xdr:row>
      <xdr:rowOff>85725</xdr:rowOff>
    </xdr:from>
    <xdr:to>
      <xdr:col>10</xdr:col>
      <xdr:colOff>412750</xdr:colOff>
      <xdr:row>14</xdr:row>
      <xdr:rowOff>12700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D1776FC0-25CC-4511-B68B-095464FABEF9}"/>
            </a:ext>
          </a:extLst>
        </xdr:cNvPr>
        <xdr:cNvCxnSpPr/>
      </xdr:nvCxnSpPr>
      <xdr:spPr>
        <a:xfrm flipH="1" flipV="1">
          <a:off x="8001000" y="1895475"/>
          <a:ext cx="117475" cy="2413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12</xdr:row>
      <xdr:rowOff>19050</xdr:rowOff>
    </xdr:from>
    <xdr:to>
      <xdr:col>15</xdr:col>
      <xdr:colOff>364490</xdr:colOff>
      <xdr:row>13</xdr:row>
      <xdr:rowOff>19050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BF2819F2-D0BB-4449-8D0B-3BF56CC9F751}"/>
            </a:ext>
          </a:extLst>
        </xdr:cNvPr>
        <xdr:cNvSpPr txBox="1"/>
      </xdr:nvSpPr>
      <xdr:spPr>
        <a:xfrm>
          <a:off x="7734300" y="1828800"/>
          <a:ext cx="2802890" cy="1619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=GROUPBY(dtbData[Country],dtbData[FY],PERCENTOF)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12</xdr:row>
      <xdr:rowOff>85725</xdr:rowOff>
    </xdr:from>
    <xdr:to>
      <xdr:col>10</xdr:col>
      <xdr:colOff>412750</xdr:colOff>
      <xdr:row>14</xdr:row>
      <xdr:rowOff>12700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3FBB25EE-0282-4C0B-E298-2815B857AC20}"/>
            </a:ext>
          </a:extLst>
        </xdr:cNvPr>
        <xdr:cNvCxnSpPr/>
      </xdr:nvCxnSpPr>
      <xdr:spPr>
        <a:xfrm flipH="1" flipV="1">
          <a:off x="8001000" y="1895475"/>
          <a:ext cx="117475" cy="2413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12</xdr:row>
      <xdr:rowOff>19050</xdr:rowOff>
    </xdr:from>
    <xdr:to>
      <xdr:col>15</xdr:col>
      <xdr:colOff>364490</xdr:colOff>
      <xdr:row>13</xdr:row>
      <xdr:rowOff>19050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E0D3D6B7-F09C-55F3-9411-7ABE5C9ACCC3}"/>
            </a:ext>
          </a:extLst>
        </xdr:cNvPr>
        <xdr:cNvSpPr txBox="1"/>
      </xdr:nvSpPr>
      <xdr:spPr>
        <a:xfrm>
          <a:off x="7734300" y="1828800"/>
          <a:ext cx="2802890" cy="1619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=GROUPBY(dtbData[Country],dtbData[FY],PERCENTOF)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19051</xdr:colOff>
      <xdr:row>10</xdr:row>
      <xdr:rowOff>133350</xdr:rowOff>
    </xdr:from>
    <xdr:to>
      <xdr:col>24</xdr:col>
      <xdr:colOff>247651</xdr:colOff>
      <xdr:row>12</xdr:row>
      <xdr:rowOff>85725</xdr:rowOff>
    </xdr:to>
    <xdr:sp macro="" textlink="">
      <xdr:nvSpPr>
        <xdr:cNvPr id="4" name="ESPTextArrowT1">
          <a:extLst>
            <a:ext uri="{FF2B5EF4-FFF2-40B4-BE49-F238E27FC236}">
              <a16:creationId xmlns:a16="http://schemas.microsoft.com/office/drawing/2014/main" id="{C8584CEE-38A0-2BBE-453C-D5589B8F241D}"/>
            </a:ext>
          </a:extLst>
        </xdr:cNvPr>
        <xdr:cNvSpPr txBox="1"/>
      </xdr:nvSpPr>
      <xdr:spPr>
        <a:xfrm>
          <a:off x="9172576" y="1571625"/>
          <a:ext cx="6553200" cy="29527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=PIVOTBY(dtbData[Country],dtbData[Product],dtbData[FY],SUM,,,,,,</a:t>
          </a:r>
        </a:p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(dtbData[Year]=L13)*(dtbData[ActBud]=L12)*ISNUMBER(MATCH(dtbData[Country],TEXTSPLIT("NOR,SWE,DEN",","),0)))</a:t>
          </a:r>
        </a:p>
      </xdr:txBody>
    </xdr:sp>
    <xdr:clientData/>
  </xdr:twoCellAnchor>
  <xdr:twoCellAnchor>
    <xdr:from>
      <xdr:col>10</xdr:col>
      <xdr:colOff>638175</xdr:colOff>
      <xdr:row>12</xdr:row>
      <xdr:rowOff>114300</xdr:rowOff>
    </xdr:from>
    <xdr:to>
      <xdr:col>12</xdr:col>
      <xdr:colOff>9525</xdr:colOff>
      <xdr:row>13</xdr:row>
      <xdr:rowOff>85725</xdr:rowOff>
    </xdr:to>
    <xdr:cxnSp macro="">
      <xdr:nvCxnSpPr>
        <xdr:cNvPr id="8" name="ESPTextArrowA2">
          <a:extLst>
            <a:ext uri="{FF2B5EF4-FFF2-40B4-BE49-F238E27FC236}">
              <a16:creationId xmlns:a16="http://schemas.microsoft.com/office/drawing/2014/main" id="{871F9237-E9DD-42BA-86F8-E16C3767134B}"/>
            </a:ext>
          </a:extLst>
        </xdr:cNvPr>
        <xdr:cNvCxnSpPr/>
      </xdr:nvCxnSpPr>
      <xdr:spPr>
        <a:xfrm flipV="1">
          <a:off x="8343900" y="1895475"/>
          <a:ext cx="819150" cy="1143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333375</xdr:colOff>
      <xdr:row>12</xdr:row>
      <xdr:rowOff>95250</xdr:rowOff>
    </xdr:from>
    <xdr:to>
      <xdr:col>26</xdr:col>
      <xdr:colOff>409575</xdr:colOff>
      <xdr:row>14</xdr:row>
      <xdr:rowOff>28575</xdr:rowOff>
    </xdr:to>
    <xdr:cxnSp macro="">
      <xdr:nvCxnSpPr>
        <xdr:cNvPr id="2" name="ESPTextArrowA2">
          <a:extLst>
            <a:ext uri="{FF2B5EF4-FFF2-40B4-BE49-F238E27FC236}">
              <a16:creationId xmlns:a16="http://schemas.microsoft.com/office/drawing/2014/main" id="{67A4AF34-F690-12CC-4FC5-93BAA8E5A971}"/>
            </a:ext>
          </a:extLst>
        </xdr:cNvPr>
        <xdr:cNvCxnSpPr/>
      </xdr:nvCxnSpPr>
      <xdr:spPr>
        <a:xfrm flipH="1">
          <a:off x="16554450" y="1933575"/>
          <a:ext cx="76200" cy="24765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447674</xdr:colOff>
      <xdr:row>10</xdr:row>
      <xdr:rowOff>76199</xdr:rowOff>
    </xdr:from>
    <xdr:to>
      <xdr:col>20</xdr:col>
      <xdr:colOff>276224</xdr:colOff>
      <xdr:row>11</xdr:row>
      <xdr:rowOff>95250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7D249527-A460-2A87-5EB8-54DF831C5D84}"/>
            </a:ext>
          </a:extLst>
        </xdr:cNvPr>
        <xdr:cNvSpPr txBox="1"/>
      </xdr:nvSpPr>
      <xdr:spPr>
        <a:xfrm>
          <a:off x="8867774" y="1514474"/>
          <a:ext cx="4429125" cy="219076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=PIVOTBY(dtbData[Country],HSTACK(dtbData[Year],dtbData[ActBud]),dtbData[FY],SUM,,,,0)</a:t>
          </a:r>
        </a:p>
      </xdr:txBody>
    </xdr:sp>
    <xdr:clientData/>
  </xdr:twoCellAnchor>
  <xdr:twoCellAnchor>
    <xdr:from>
      <xdr:col>10</xdr:col>
      <xdr:colOff>488950</xdr:colOff>
      <xdr:row>10</xdr:row>
      <xdr:rowOff>185737</xdr:rowOff>
    </xdr:from>
    <xdr:to>
      <xdr:col>11</xdr:col>
      <xdr:colOff>447674</xdr:colOff>
      <xdr:row>12</xdr:row>
      <xdr:rowOff>69850</xdr:rowOff>
    </xdr:to>
    <xdr:cxnSp macro="">
      <xdr:nvCxnSpPr>
        <xdr:cNvPr id="6" name="ESPTextArrowA1">
          <a:extLst>
            <a:ext uri="{FF2B5EF4-FFF2-40B4-BE49-F238E27FC236}">
              <a16:creationId xmlns:a16="http://schemas.microsoft.com/office/drawing/2014/main" id="{157881C9-5B09-4CDA-8CA9-9D1BD2745196}"/>
            </a:ext>
          </a:extLst>
        </xdr:cNvPr>
        <xdr:cNvCxnSpPr>
          <a:endCxn id="3" idx="1"/>
        </xdr:cNvCxnSpPr>
      </xdr:nvCxnSpPr>
      <xdr:spPr>
        <a:xfrm flipV="1">
          <a:off x="8194675" y="1624012"/>
          <a:ext cx="673099" cy="284163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11</xdr:row>
      <xdr:rowOff>114300</xdr:rowOff>
    </xdr:from>
    <xdr:to>
      <xdr:col>30</xdr:col>
      <xdr:colOff>161290</xdr:colOff>
      <xdr:row>12</xdr:row>
      <xdr:rowOff>76200</xdr:rowOff>
    </xdr:to>
    <xdr:sp macro="" textlink="">
      <xdr:nvSpPr>
        <xdr:cNvPr id="4" name="ESPTextArrowT2">
          <a:extLst>
            <a:ext uri="{FF2B5EF4-FFF2-40B4-BE49-F238E27FC236}">
              <a16:creationId xmlns:a16="http://schemas.microsoft.com/office/drawing/2014/main" id="{24BBF6EA-568E-AB9D-67D5-92D513DE7602}"/>
            </a:ext>
          </a:extLst>
        </xdr:cNvPr>
        <xdr:cNvSpPr txBox="1"/>
      </xdr:nvSpPr>
      <xdr:spPr>
        <a:xfrm>
          <a:off x="16259175" y="1752600"/>
          <a:ext cx="2256790" cy="1619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=HSTACK(dtbData[Year],dtbData[ActBud])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11</xdr:row>
      <xdr:rowOff>142875</xdr:rowOff>
    </xdr:from>
    <xdr:to>
      <xdr:col>12</xdr:col>
      <xdr:colOff>295275</xdr:colOff>
      <xdr:row>13</xdr:row>
      <xdr:rowOff>85725</xdr:rowOff>
    </xdr:to>
    <xdr:cxnSp macro="">
      <xdr:nvCxnSpPr>
        <xdr:cNvPr id="6" name="ESPTextArrowA2">
          <a:extLst>
            <a:ext uri="{FF2B5EF4-FFF2-40B4-BE49-F238E27FC236}">
              <a16:creationId xmlns:a16="http://schemas.microsoft.com/office/drawing/2014/main" id="{07E9CE38-B5CE-94AC-10C6-95A5A57DBA3A}"/>
            </a:ext>
          </a:extLst>
        </xdr:cNvPr>
        <xdr:cNvCxnSpPr/>
      </xdr:nvCxnSpPr>
      <xdr:spPr>
        <a:xfrm flipV="1">
          <a:off x="8343900" y="1781175"/>
          <a:ext cx="1143000" cy="3048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12</xdr:row>
      <xdr:rowOff>123825</xdr:rowOff>
    </xdr:from>
    <xdr:to>
      <xdr:col>22</xdr:col>
      <xdr:colOff>276225</xdr:colOff>
      <xdr:row>14</xdr:row>
      <xdr:rowOff>19050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3754E377-95BA-3093-CF0B-1E5DA1D26D15}"/>
            </a:ext>
          </a:extLst>
        </xdr:cNvPr>
        <xdr:cNvCxnSpPr/>
      </xdr:nvCxnSpPr>
      <xdr:spPr>
        <a:xfrm flipH="1" flipV="1">
          <a:off x="15411450" y="1924050"/>
          <a:ext cx="47625" cy="20955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28576</xdr:colOff>
      <xdr:row>11</xdr:row>
      <xdr:rowOff>161925</xdr:rowOff>
    </xdr:from>
    <xdr:to>
      <xdr:col>23</xdr:col>
      <xdr:colOff>438151</xdr:colOff>
      <xdr:row>12</xdr:row>
      <xdr:rowOff>142875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EEAEF8B3-EC67-2A22-CE12-8F024D06F949}"/>
            </a:ext>
          </a:extLst>
        </xdr:cNvPr>
        <xdr:cNvSpPr txBox="1"/>
      </xdr:nvSpPr>
      <xdr:spPr>
        <a:xfrm>
          <a:off x="11658601" y="1800225"/>
          <a:ext cx="4495800" cy="18097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=GROUPBY(dtbData[Country],dtbData[FY],SUM,,,,(dtbData[Year]=L13)*(dtbData[ActBud]=L12))</a:t>
          </a:r>
        </a:p>
      </xdr:txBody>
    </xdr:sp>
    <xdr:clientData/>
  </xdr:twoCellAnchor>
  <xdr:twoCellAnchor>
    <xdr:from>
      <xdr:col>11</xdr:col>
      <xdr:colOff>409575</xdr:colOff>
      <xdr:row>10</xdr:row>
      <xdr:rowOff>114300</xdr:rowOff>
    </xdr:from>
    <xdr:to>
      <xdr:col>20</xdr:col>
      <xdr:colOff>228600</xdr:colOff>
      <xdr:row>11</xdr:row>
      <xdr:rowOff>123825</xdr:rowOff>
    </xdr:to>
    <xdr:sp macro="" textlink="">
      <xdr:nvSpPr>
        <xdr:cNvPr id="7" name="ESPTextArrowT2">
          <a:extLst>
            <a:ext uri="{FF2B5EF4-FFF2-40B4-BE49-F238E27FC236}">
              <a16:creationId xmlns:a16="http://schemas.microsoft.com/office/drawing/2014/main" id="{48181FD4-C62E-FDB2-E764-231EE16FCE24}"/>
            </a:ext>
          </a:extLst>
        </xdr:cNvPr>
        <xdr:cNvSpPr txBox="1"/>
      </xdr:nvSpPr>
      <xdr:spPr>
        <a:xfrm>
          <a:off x="8991600" y="1552575"/>
          <a:ext cx="5305425" cy="209550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=PIVOTBY(dtbData[Country],dtbData[Product],dtbData[FY],SUM,,,,,,(dtbData[Year]=L13)*(dtbData[ActBud]=L12))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4015FC-5EB9-4AE8-8A81-DDBAB329C058}" name="dtbData" displayName="dtbData" ref="K14:T1022" totalsRowShown="0" headerRowDxfId="8" headerRowBorderDxfId="7" headerRowCellStyle="ttn -TopTextNoWrap" dataCellStyle="cc0 -CalComma">
  <autoFilter ref="K14:T1022" xr:uid="{764015FC-5EB9-4AE8-8A81-DDBAB329C058}"/>
  <tableColumns count="10">
    <tableColumn id="1" xr3:uid="{376356E8-D2DE-4A28-B4DB-CC42826B18E8}" name="Country" dataDxfId="6"/>
    <tableColumn id="2" xr3:uid="{D590C3D8-DEB4-4D79-AA40-188C6935978D}" name="Product" dataDxfId="5"/>
    <tableColumn id="3" xr3:uid="{6FD47B9A-0D72-4A41-A6A6-AEF156AA9666}" name="ActBud" dataDxfId="4"/>
    <tableColumn id="4" xr3:uid="{7382E755-3DC0-48EE-9CBB-E307EDA57150}" name="Year" dataDxfId="3"/>
    <tableColumn id="5" xr3:uid="{E8B48F13-593B-4688-9B92-3B9D2C83C9A5}" name="Qtr1" dataCellStyle="cc0 -CalComma"/>
    <tableColumn id="6" xr3:uid="{D6E7EF9C-1049-4D13-B1DE-F5C13FBBBC28}" name="Qtr2" dataCellStyle="cc0 -CalComma"/>
    <tableColumn id="7" xr3:uid="{C9FD3EF4-DDDC-4DC8-82BB-22E77253DD73}" name="Qtr3" dataCellStyle="cc0 -CalComma"/>
    <tableColumn id="8" xr3:uid="{B4090801-AD43-4536-8585-27BA443C6EBA}" name="Qtr4" dataCellStyle="cc0 -CalComma"/>
    <tableColumn id="9" xr3:uid="{E94748A2-C47F-4F7C-8497-96DAC1EE20E8}" name="FY" dataCellStyle="cc0 -CalComma"/>
    <tableColumn id="10" xr3:uid="{051F301D-4B38-4176-997D-2FB18F6295D9}" name=" "/>
  </tableColumns>
  <tableStyleInfo name="ESPTable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indexed="12"/>
  </sheetPr>
  <dimension ref="A1:D31"/>
  <sheetViews>
    <sheetView workbookViewId="0">
      <pane xSplit="2" ySplit="4" topLeftCell="C5" activePane="bottomRight" state="frozen"/>
      <selection activeCell="C12" sqref="C12"/>
      <selection pane="topRight" activeCell="C12" sqref="C12"/>
      <selection pane="bottomLeft" activeCell="C12" sqref="C12"/>
      <selection pane="bottomRight" activeCell="C10" sqref="C10"/>
    </sheetView>
  </sheetViews>
  <sheetFormatPr defaultRowHeight="11.25" x14ac:dyDescent="0.2"/>
  <cols>
    <col min="1" max="1" width="7" customWidth="1"/>
    <col min="2" max="2" width="15.83203125" customWidth="1"/>
    <col min="3" max="3" width="96.5" customWidth="1"/>
    <col min="4" max="4" width="2.33203125" customWidth="1"/>
  </cols>
  <sheetData>
    <row r="1" spans="1:4" ht="15.75" x14ac:dyDescent="0.2">
      <c r="A1" s="18" t="s">
        <v>13</v>
      </c>
      <c r="B1" s="19"/>
      <c r="C1" s="19"/>
      <c r="D1" s="21"/>
    </row>
    <row r="2" spans="1:4" ht="15.75" x14ac:dyDescent="0.2">
      <c r="A2" s="22" t="str">
        <f>kAppName</f>
        <v>PivotTables introduction</v>
      </c>
      <c r="B2" s="23"/>
      <c r="C2" s="23"/>
      <c r="D2" s="25"/>
    </row>
    <row r="3" spans="1:4" x14ac:dyDescent="0.2">
      <c r="A3" s="31" t="str">
        <f>"Version " &amp; kVersion</f>
        <v>Version 19-Sept-2024A</v>
      </c>
      <c r="B3" s="23"/>
      <c r="C3" s="23"/>
      <c r="D3" s="25"/>
    </row>
    <row r="4" spans="1:4" ht="12" thickBot="1" x14ac:dyDescent="0.25">
      <c r="A4" s="32"/>
      <c r="B4" s="33"/>
      <c r="C4" s="33"/>
      <c r="D4" s="30"/>
    </row>
    <row r="5" spans="1:4" x14ac:dyDescent="0.2">
      <c r="A5" s="8" t="s">
        <v>23</v>
      </c>
    </row>
    <row r="6" spans="1:4" x14ac:dyDescent="0.2">
      <c r="A6" s="9" t="s">
        <v>24</v>
      </c>
      <c r="C6" s="10" t="s">
        <v>72</v>
      </c>
    </row>
    <row r="7" spans="1:4" x14ac:dyDescent="0.2">
      <c r="A7" s="9" t="s">
        <v>11</v>
      </c>
      <c r="C7" s="10" t="s">
        <v>33</v>
      </c>
    </row>
    <row r="8" spans="1:4" x14ac:dyDescent="0.2">
      <c r="A8" s="9" t="s">
        <v>5</v>
      </c>
      <c r="C8" s="4" t="str">
        <f ca="1">SUBSTITUTE(LEFT(CELL("filename",C8),FIND("]",CELL("filename",C8))-1),"[","")</f>
        <v>C:\d\Mag\FreeTips\Tip1012\PivotTableCountries.xlsx</v>
      </c>
    </row>
    <row r="9" spans="1:4" x14ac:dyDescent="0.2">
      <c r="A9" s="9" t="s">
        <v>6</v>
      </c>
      <c r="C9" t="s">
        <v>79</v>
      </c>
    </row>
    <row r="10" spans="1:4" x14ac:dyDescent="0.2">
      <c r="A10" s="9" t="s">
        <v>12</v>
      </c>
      <c r="C10" t="s">
        <v>78</v>
      </c>
    </row>
    <row r="11" spans="1:4" x14ac:dyDescent="0.2">
      <c r="A11" s="9" t="s">
        <v>14</v>
      </c>
      <c r="C11" s="10"/>
    </row>
    <row r="12" spans="1:4" x14ac:dyDescent="0.2">
      <c r="A12" s="9" t="s">
        <v>9</v>
      </c>
      <c r="C12" s="10"/>
    </row>
    <row r="13" spans="1:4" x14ac:dyDescent="0.2">
      <c r="A13" s="9" t="s">
        <v>21</v>
      </c>
    </row>
    <row r="14" spans="1:4" x14ac:dyDescent="0.2">
      <c r="A14" s="11" t="s">
        <v>17</v>
      </c>
      <c r="C14" s="10"/>
    </row>
    <row r="15" spans="1:4" x14ac:dyDescent="0.2">
      <c r="A15" s="11" t="s">
        <v>18</v>
      </c>
      <c r="C15" s="10"/>
    </row>
    <row r="16" spans="1:4" x14ac:dyDescent="0.2">
      <c r="A16" s="11" t="s">
        <v>22</v>
      </c>
      <c r="C16" s="10"/>
    </row>
    <row r="17" spans="1:3" x14ac:dyDescent="0.2">
      <c r="A17" s="11" t="s">
        <v>19</v>
      </c>
      <c r="C17" s="10"/>
    </row>
    <row r="18" spans="1:3" x14ac:dyDescent="0.2">
      <c r="A18" s="11" t="s">
        <v>20</v>
      </c>
      <c r="C18" s="10"/>
    </row>
    <row r="19" spans="1:3" x14ac:dyDescent="0.2">
      <c r="A19" s="12" t="s">
        <v>10</v>
      </c>
    </row>
    <row r="20" spans="1:3" x14ac:dyDescent="0.2">
      <c r="A20" s="13" t="s">
        <v>29</v>
      </c>
      <c r="C20" s="10"/>
    </row>
    <row r="21" spans="1:3" x14ac:dyDescent="0.2">
      <c r="A21" s="13" t="s">
        <v>30</v>
      </c>
      <c r="C21" s="10"/>
    </row>
    <row r="22" spans="1:3" x14ac:dyDescent="0.2">
      <c r="A22" s="13" t="s">
        <v>25</v>
      </c>
      <c r="C22" s="10" t="s">
        <v>27</v>
      </c>
    </row>
    <row r="23" spans="1:3" x14ac:dyDescent="0.2">
      <c r="A23" s="13" t="s">
        <v>31</v>
      </c>
      <c r="C23" s="10" t="s">
        <v>28</v>
      </c>
    </row>
    <row r="24" spans="1:3" x14ac:dyDescent="0.2">
      <c r="A24" s="13" t="s">
        <v>15</v>
      </c>
      <c r="C24" s="10" t="s">
        <v>26</v>
      </c>
    </row>
    <row r="25" spans="1:3" x14ac:dyDescent="0.2">
      <c r="A25" s="13" t="s">
        <v>32</v>
      </c>
      <c r="C25" s="10"/>
    </row>
    <row r="26" spans="1:3" x14ac:dyDescent="0.2">
      <c r="A26" s="14" t="s">
        <v>3</v>
      </c>
      <c r="B26" s="4"/>
    </row>
    <row r="27" spans="1:3" x14ac:dyDescent="0.2">
      <c r="A27" s="15" t="s">
        <v>34</v>
      </c>
      <c r="B27" s="4"/>
    </row>
    <row r="28" spans="1:3" x14ac:dyDescent="0.2">
      <c r="A28" s="16" t="s">
        <v>16</v>
      </c>
      <c r="B28" s="4"/>
    </row>
    <row r="29" spans="1:3" x14ac:dyDescent="0.2">
      <c r="A29" s="13" t="s">
        <v>7</v>
      </c>
      <c r="B29" s="7"/>
      <c r="C29" s="4"/>
    </row>
    <row r="30" spans="1:3" x14ac:dyDescent="0.2">
      <c r="A30" s="13" t="s">
        <v>8</v>
      </c>
      <c r="B30" s="7"/>
      <c r="C30" s="4"/>
    </row>
    <row r="31" spans="1:3" x14ac:dyDescent="0.2">
      <c r="A31" s="17" t="s">
        <v>35</v>
      </c>
      <c r="B31" s="4"/>
      <c r="C31" s="4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indexed="22"/>
  </sheetPr>
  <dimension ref="A1:B10"/>
  <sheetViews>
    <sheetView workbookViewId="0">
      <pane xSplit="1" ySplit="4" topLeftCell="B5" activePane="bottomRight" state="frozen"/>
      <selection activeCell="C12" sqref="C12"/>
      <selection pane="topRight" activeCell="C12" sqref="C12"/>
      <selection pane="bottomLeft" activeCell="C12" sqref="C12"/>
      <selection pane="bottomRight" activeCell="B7" sqref="B7"/>
    </sheetView>
  </sheetViews>
  <sheetFormatPr defaultColWidth="9.83203125" defaultRowHeight="11.25" x14ac:dyDescent="0.2"/>
  <cols>
    <col min="1" max="1" width="22" customWidth="1"/>
    <col min="2" max="2" width="19.83203125" customWidth="1"/>
  </cols>
  <sheetData>
    <row r="1" spans="1:2" ht="15.75" x14ac:dyDescent="0.2">
      <c r="A1" s="18" t="s">
        <v>0</v>
      </c>
      <c r="B1" s="21"/>
    </row>
    <row r="2" spans="1:2" ht="15.75" x14ac:dyDescent="0.2">
      <c r="A2" s="22" t="str">
        <f>kAppName</f>
        <v>PivotTables introduction</v>
      </c>
      <c r="B2" s="25"/>
    </row>
    <row r="3" spans="1:2" x14ac:dyDescent="0.2">
      <c r="A3" s="28"/>
      <c r="B3" s="25"/>
    </row>
    <row r="4" spans="1:2" ht="12" thickBot="1" x14ac:dyDescent="0.25">
      <c r="A4" s="29"/>
      <c r="B4" s="30"/>
    </row>
    <row r="5" spans="1:2" x14ac:dyDescent="0.2">
      <c r="A5" s="3"/>
      <c r="B5" s="1"/>
    </row>
    <row r="6" spans="1:2" x14ac:dyDescent="0.2">
      <c r="A6" s="3" t="s">
        <v>4</v>
      </c>
      <c r="B6" s="1" t="s">
        <v>73</v>
      </c>
    </row>
    <row r="7" spans="1:2" x14ac:dyDescent="0.2">
      <c r="A7" s="6" t="s">
        <v>6</v>
      </c>
      <c r="B7" s="1" t="s">
        <v>82</v>
      </c>
    </row>
    <row r="8" spans="1:2" x14ac:dyDescent="0.2">
      <c r="A8" s="3" t="s">
        <v>2</v>
      </c>
      <c r="B8" s="1" t="s">
        <v>81</v>
      </c>
    </row>
    <row r="9" spans="1:2" x14ac:dyDescent="0.2">
      <c r="A9" s="3" t="s">
        <v>1</v>
      </c>
      <c r="B9" s="1" t="str">
        <f ca="1">TEXT(NOW(),"d-mmm-yyyy h:mm AM/PM ")</f>
        <v xml:space="preserve">1-Dec-2024 11:26 am </v>
      </c>
    </row>
    <row r="10" spans="1:2" ht="6" customHeight="1" thickBot="1" x14ac:dyDescent="0.25">
      <c r="A10" s="5"/>
      <c r="B10" s="2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2DE4-A08E-402E-AE08-765E740CE3F5}">
  <sheetPr>
    <tabColor rgb="FF973634"/>
  </sheetPr>
  <dimension ref="K9:N150"/>
  <sheetViews>
    <sheetView topLeftCell="K11" workbookViewId="0">
      <pane xSplit="1" ySplit="4" topLeftCell="L15" activePane="bottomRight" state="frozen"/>
      <selection activeCell="K20" sqref="K20"/>
      <selection pane="topRight" activeCell="K20" sqref="K20"/>
      <selection pane="bottomLeft" activeCell="K20" sqref="K20"/>
      <selection pane="bottomRight" activeCell="L11" sqref="L11"/>
    </sheetView>
  </sheetViews>
  <sheetFormatPr defaultRowHeight="11.25" x14ac:dyDescent="0.2"/>
  <cols>
    <col min="1" max="1" width="50.83203125" customWidth="1"/>
    <col min="11" max="11" width="12.5" customWidth="1"/>
    <col min="12" max="12" width="10.33203125" customWidth="1"/>
    <col min="13" max="13" width="9.83203125" customWidth="1"/>
    <col min="14" max="14" width="1.6640625" customWidth="1"/>
    <col min="15" max="17" width="8.83203125" customWidth="1"/>
    <col min="245" max="245" width="50.83203125" customWidth="1"/>
    <col min="255" max="255" width="30.83203125" customWidth="1"/>
    <col min="257" max="269" width="10.33203125" customWidth="1"/>
    <col min="270" max="270" width="1.83203125" customWidth="1"/>
    <col min="501" max="501" width="50.83203125" customWidth="1"/>
    <col min="511" max="511" width="30.83203125" customWidth="1"/>
    <col min="513" max="525" width="10.33203125" customWidth="1"/>
    <col min="526" max="526" width="1.83203125" customWidth="1"/>
    <col min="757" max="757" width="50.83203125" customWidth="1"/>
    <col min="767" max="767" width="30.83203125" customWidth="1"/>
    <col min="769" max="781" width="10.33203125" customWidth="1"/>
    <col min="782" max="782" width="1.83203125" customWidth="1"/>
    <col min="1013" max="1013" width="50.83203125" customWidth="1"/>
    <col min="1023" max="1023" width="30.83203125" customWidth="1"/>
    <col min="1025" max="1037" width="10.33203125" customWidth="1"/>
    <col min="1038" max="1038" width="1.83203125" customWidth="1"/>
    <col min="1269" max="1269" width="50.83203125" customWidth="1"/>
    <col min="1279" max="1279" width="30.83203125" customWidth="1"/>
    <col min="1281" max="1293" width="10.33203125" customWidth="1"/>
    <col min="1294" max="1294" width="1.83203125" customWidth="1"/>
    <col min="1525" max="1525" width="50.83203125" customWidth="1"/>
    <col min="1535" max="1535" width="30.83203125" customWidth="1"/>
    <col min="1537" max="1549" width="10.33203125" customWidth="1"/>
    <col min="1550" max="1550" width="1.83203125" customWidth="1"/>
    <col min="1781" max="1781" width="50.83203125" customWidth="1"/>
    <col min="1791" max="1791" width="30.83203125" customWidth="1"/>
    <col min="1793" max="1805" width="10.33203125" customWidth="1"/>
    <col min="1806" max="1806" width="1.83203125" customWidth="1"/>
    <col min="2037" max="2037" width="50.83203125" customWidth="1"/>
    <col min="2047" max="2047" width="30.83203125" customWidth="1"/>
    <col min="2049" max="2061" width="10.33203125" customWidth="1"/>
    <col min="2062" max="2062" width="1.83203125" customWidth="1"/>
    <col min="2293" max="2293" width="50.83203125" customWidth="1"/>
    <col min="2303" max="2303" width="30.83203125" customWidth="1"/>
    <col min="2305" max="2317" width="10.33203125" customWidth="1"/>
    <col min="2318" max="2318" width="1.83203125" customWidth="1"/>
    <col min="2549" max="2549" width="50.83203125" customWidth="1"/>
    <col min="2559" max="2559" width="30.83203125" customWidth="1"/>
    <col min="2561" max="2573" width="10.33203125" customWidth="1"/>
    <col min="2574" max="2574" width="1.83203125" customWidth="1"/>
    <col min="2805" max="2805" width="50.83203125" customWidth="1"/>
    <col min="2815" max="2815" width="30.83203125" customWidth="1"/>
    <col min="2817" max="2829" width="10.33203125" customWidth="1"/>
    <col min="2830" max="2830" width="1.83203125" customWidth="1"/>
    <col min="3061" max="3061" width="50.83203125" customWidth="1"/>
    <col min="3071" max="3071" width="30.83203125" customWidth="1"/>
    <col min="3073" max="3085" width="10.33203125" customWidth="1"/>
    <col min="3086" max="3086" width="1.83203125" customWidth="1"/>
    <col min="3317" max="3317" width="50.83203125" customWidth="1"/>
    <col min="3327" max="3327" width="30.83203125" customWidth="1"/>
    <col min="3329" max="3341" width="10.33203125" customWidth="1"/>
    <col min="3342" max="3342" width="1.83203125" customWidth="1"/>
    <col min="3573" max="3573" width="50.83203125" customWidth="1"/>
    <col min="3583" max="3583" width="30.83203125" customWidth="1"/>
    <col min="3585" max="3597" width="10.33203125" customWidth="1"/>
    <col min="3598" max="3598" width="1.83203125" customWidth="1"/>
    <col min="3829" max="3829" width="50.83203125" customWidth="1"/>
    <col min="3839" max="3839" width="30.83203125" customWidth="1"/>
    <col min="3841" max="3853" width="10.33203125" customWidth="1"/>
    <col min="3854" max="3854" width="1.83203125" customWidth="1"/>
    <col min="4085" max="4085" width="50.83203125" customWidth="1"/>
    <col min="4095" max="4095" width="30.83203125" customWidth="1"/>
    <col min="4097" max="4109" width="10.33203125" customWidth="1"/>
    <col min="4110" max="4110" width="1.83203125" customWidth="1"/>
    <col min="4341" max="4341" width="50.83203125" customWidth="1"/>
    <col min="4351" max="4351" width="30.83203125" customWidth="1"/>
    <col min="4353" max="4365" width="10.33203125" customWidth="1"/>
    <col min="4366" max="4366" width="1.83203125" customWidth="1"/>
    <col min="4597" max="4597" width="50.83203125" customWidth="1"/>
    <col min="4607" max="4607" width="30.83203125" customWidth="1"/>
    <col min="4609" max="4621" width="10.33203125" customWidth="1"/>
    <col min="4622" max="4622" width="1.83203125" customWidth="1"/>
    <col min="4853" max="4853" width="50.83203125" customWidth="1"/>
    <col min="4863" max="4863" width="30.83203125" customWidth="1"/>
    <col min="4865" max="4877" width="10.33203125" customWidth="1"/>
    <col min="4878" max="4878" width="1.83203125" customWidth="1"/>
    <col min="5109" max="5109" width="50.83203125" customWidth="1"/>
    <col min="5119" max="5119" width="30.83203125" customWidth="1"/>
    <col min="5121" max="5133" width="10.33203125" customWidth="1"/>
    <col min="5134" max="5134" width="1.83203125" customWidth="1"/>
    <col min="5365" max="5365" width="50.83203125" customWidth="1"/>
    <col min="5375" max="5375" width="30.83203125" customWidth="1"/>
    <col min="5377" max="5389" width="10.33203125" customWidth="1"/>
    <col min="5390" max="5390" width="1.83203125" customWidth="1"/>
    <col min="5621" max="5621" width="50.83203125" customWidth="1"/>
    <col min="5631" max="5631" width="30.83203125" customWidth="1"/>
    <col min="5633" max="5645" width="10.33203125" customWidth="1"/>
    <col min="5646" max="5646" width="1.83203125" customWidth="1"/>
    <col min="5877" max="5877" width="50.83203125" customWidth="1"/>
    <col min="5887" max="5887" width="30.83203125" customWidth="1"/>
    <col min="5889" max="5901" width="10.33203125" customWidth="1"/>
    <col min="5902" max="5902" width="1.83203125" customWidth="1"/>
    <col min="6133" max="6133" width="50.83203125" customWidth="1"/>
    <col min="6143" max="6143" width="30.83203125" customWidth="1"/>
    <col min="6145" max="6157" width="10.33203125" customWidth="1"/>
    <col min="6158" max="6158" width="1.83203125" customWidth="1"/>
    <col min="6389" max="6389" width="50.83203125" customWidth="1"/>
    <col min="6399" max="6399" width="30.83203125" customWidth="1"/>
    <col min="6401" max="6413" width="10.33203125" customWidth="1"/>
    <col min="6414" max="6414" width="1.83203125" customWidth="1"/>
    <col min="6645" max="6645" width="50.83203125" customWidth="1"/>
    <col min="6655" max="6655" width="30.83203125" customWidth="1"/>
    <col min="6657" max="6669" width="10.33203125" customWidth="1"/>
    <col min="6670" max="6670" width="1.83203125" customWidth="1"/>
    <col min="6901" max="6901" width="50.83203125" customWidth="1"/>
    <col min="6911" max="6911" width="30.83203125" customWidth="1"/>
    <col min="6913" max="6925" width="10.33203125" customWidth="1"/>
    <col min="6926" max="6926" width="1.83203125" customWidth="1"/>
    <col min="7157" max="7157" width="50.83203125" customWidth="1"/>
    <col min="7167" max="7167" width="30.83203125" customWidth="1"/>
    <col min="7169" max="7181" width="10.33203125" customWidth="1"/>
    <col min="7182" max="7182" width="1.83203125" customWidth="1"/>
    <col min="7413" max="7413" width="50.83203125" customWidth="1"/>
    <col min="7423" max="7423" width="30.83203125" customWidth="1"/>
    <col min="7425" max="7437" width="10.33203125" customWidth="1"/>
    <col min="7438" max="7438" width="1.83203125" customWidth="1"/>
    <col min="7669" max="7669" width="50.83203125" customWidth="1"/>
    <col min="7679" max="7679" width="30.83203125" customWidth="1"/>
    <col min="7681" max="7693" width="10.33203125" customWidth="1"/>
    <col min="7694" max="7694" width="1.83203125" customWidth="1"/>
    <col min="7925" max="7925" width="50.83203125" customWidth="1"/>
    <col min="7935" max="7935" width="30.83203125" customWidth="1"/>
    <col min="7937" max="7949" width="10.33203125" customWidth="1"/>
    <col min="7950" max="7950" width="1.83203125" customWidth="1"/>
    <col min="8181" max="8181" width="50.83203125" customWidth="1"/>
    <col min="8191" max="8191" width="30.83203125" customWidth="1"/>
    <col min="8193" max="8205" width="10.33203125" customWidth="1"/>
    <col min="8206" max="8206" width="1.83203125" customWidth="1"/>
    <col min="8437" max="8437" width="50.83203125" customWidth="1"/>
    <col min="8447" max="8447" width="30.83203125" customWidth="1"/>
    <col min="8449" max="8461" width="10.33203125" customWidth="1"/>
    <col min="8462" max="8462" width="1.83203125" customWidth="1"/>
    <col min="8693" max="8693" width="50.83203125" customWidth="1"/>
    <col min="8703" max="8703" width="30.83203125" customWidth="1"/>
    <col min="8705" max="8717" width="10.33203125" customWidth="1"/>
    <col min="8718" max="8718" width="1.83203125" customWidth="1"/>
    <col min="8949" max="8949" width="50.83203125" customWidth="1"/>
    <col min="8959" max="8959" width="30.83203125" customWidth="1"/>
    <col min="8961" max="8973" width="10.33203125" customWidth="1"/>
    <col min="8974" max="8974" width="1.83203125" customWidth="1"/>
    <col min="9205" max="9205" width="50.83203125" customWidth="1"/>
    <col min="9215" max="9215" width="30.83203125" customWidth="1"/>
    <col min="9217" max="9229" width="10.33203125" customWidth="1"/>
    <col min="9230" max="9230" width="1.83203125" customWidth="1"/>
    <col min="9461" max="9461" width="50.83203125" customWidth="1"/>
    <col min="9471" max="9471" width="30.83203125" customWidth="1"/>
    <col min="9473" max="9485" width="10.33203125" customWidth="1"/>
    <col min="9486" max="9486" width="1.83203125" customWidth="1"/>
    <col min="9717" max="9717" width="50.83203125" customWidth="1"/>
    <col min="9727" max="9727" width="30.83203125" customWidth="1"/>
    <col min="9729" max="9741" width="10.33203125" customWidth="1"/>
    <col min="9742" max="9742" width="1.83203125" customWidth="1"/>
    <col min="9973" max="9973" width="50.83203125" customWidth="1"/>
    <col min="9983" max="9983" width="30.83203125" customWidth="1"/>
    <col min="9985" max="9997" width="10.33203125" customWidth="1"/>
    <col min="9998" max="9998" width="1.83203125" customWidth="1"/>
    <col min="10229" max="10229" width="50.83203125" customWidth="1"/>
    <col min="10239" max="10239" width="30.83203125" customWidth="1"/>
    <col min="10241" max="10253" width="10.33203125" customWidth="1"/>
    <col min="10254" max="10254" width="1.83203125" customWidth="1"/>
    <col min="10485" max="10485" width="50.83203125" customWidth="1"/>
    <col min="10495" max="10495" width="30.83203125" customWidth="1"/>
    <col min="10497" max="10509" width="10.33203125" customWidth="1"/>
    <col min="10510" max="10510" width="1.83203125" customWidth="1"/>
    <col min="10741" max="10741" width="50.83203125" customWidth="1"/>
    <col min="10751" max="10751" width="30.83203125" customWidth="1"/>
    <col min="10753" max="10765" width="10.33203125" customWidth="1"/>
    <col min="10766" max="10766" width="1.83203125" customWidth="1"/>
    <col min="10997" max="10997" width="50.83203125" customWidth="1"/>
    <col min="11007" max="11007" width="30.83203125" customWidth="1"/>
    <col min="11009" max="11021" width="10.33203125" customWidth="1"/>
    <col min="11022" max="11022" width="1.83203125" customWidth="1"/>
    <col min="11253" max="11253" width="50.83203125" customWidth="1"/>
    <col min="11263" max="11263" width="30.83203125" customWidth="1"/>
    <col min="11265" max="11277" width="10.33203125" customWidth="1"/>
    <col min="11278" max="11278" width="1.83203125" customWidth="1"/>
    <col min="11509" max="11509" width="50.83203125" customWidth="1"/>
    <col min="11519" max="11519" width="30.83203125" customWidth="1"/>
    <col min="11521" max="11533" width="10.33203125" customWidth="1"/>
    <col min="11534" max="11534" width="1.83203125" customWidth="1"/>
    <col min="11765" max="11765" width="50.83203125" customWidth="1"/>
    <col min="11775" max="11775" width="30.83203125" customWidth="1"/>
    <col min="11777" max="11789" width="10.33203125" customWidth="1"/>
    <col min="11790" max="11790" width="1.83203125" customWidth="1"/>
    <col min="12021" max="12021" width="50.83203125" customWidth="1"/>
    <col min="12031" max="12031" width="30.83203125" customWidth="1"/>
    <col min="12033" max="12045" width="10.33203125" customWidth="1"/>
    <col min="12046" max="12046" width="1.83203125" customWidth="1"/>
    <col min="12277" max="12277" width="50.83203125" customWidth="1"/>
    <col min="12287" max="12287" width="30.83203125" customWidth="1"/>
    <col min="12289" max="12301" width="10.33203125" customWidth="1"/>
    <col min="12302" max="12302" width="1.83203125" customWidth="1"/>
    <col min="12533" max="12533" width="50.83203125" customWidth="1"/>
    <col min="12543" max="12543" width="30.83203125" customWidth="1"/>
    <col min="12545" max="12557" width="10.33203125" customWidth="1"/>
    <col min="12558" max="12558" width="1.83203125" customWidth="1"/>
    <col min="12789" max="12789" width="50.83203125" customWidth="1"/>
    <col min="12799" max="12799" width="30.83203125" customWidth="1"/>
    <col min="12801" max="12813" width="10.33203125" customWidth="1"/>
    <col min="12814" max="12814" width="1.83203125" customWidth="1"/>
    <col min="13045" max="13045" width="50.83203125" customWidth="1"/>
    <col min="13055" max="13055" width="30.83203125" customWidth="1"/>
    <col min="13057" max="13069" width="10.33203125" customWidth="1"/>
    <col min="13070" max="13070" width="1.83203125" customWidth="1"/>
    <col min="13301" max="13301" width="50.83203125" customWidth="1"/>
    <col min="13311" max="13311" width="30.83203125" customWidth="1"/>
    <col min="13313" max="13325" width="10.33203125" customWidth="1"/>
    <col min="13326" max="13326" width="1.83203125" customWidth="1"/>
    <col min="13557" max="13557" width="50.83203125" customWidth="1"/>
    <col min="13567" max="13567" width="30.83203125" customWidth="1"/>
    <col min="13569" max="13581" width="10.33203125" customWidth="1"/>
    <col min="13582" max="13582" width="1.83203125" customWidth="1"/>
    <col min="13813" max="13813" width="50.83203125" customWidth="1"/>
    <col min="13823" max="13823" width="30.83203125" customWidth="1"/>
    <col min="13825" max="13837" width="10.33203125" customWidth="1"/>
    <col min="13838" max="13838" width="1.83203125" customWidth="1"/>
    <col min="14069" max="14069" width="50.83203125" customWidth="1"/>
    <col min="14079" max="14079" width="30.83203125" customWidth="1"/>
    <col min="14081" max="14093" width="10.33203125" customWidth="1"/>
    <col min="14094" max="14094" width="1.83203125" customWidth="1"/>
    <col min="14325" max="14325" width="50.83203125" customWidth="1"/>
    <col min="14335" max="14335" width="30.83203125" customWidth="1"/>
    <col min="14337" max="14349" width="10.33203125" customWidth="1"/>
    <col min="14350" max="14350" width="1.83203125" customWidth="1"/>
    <col min="14581" max="14581" width="50.83203125" customWidth="1"/>
    <col min="14591" max="14591" width="30.83203125" customWidth="1"/>
    <col min="14593" max="14605" width="10.33203125" customWidth="1"/>
    <col min="14606" max="14606" width="1.83203125" customWidth="1"/>
    <col min="14837" max="14837" width="50.83203125" customWidth="1"/>
    <col min="14847" max="14847" width="30.83203125" customWidth="1"/>
    <col min="14849" max="14861" width="10.33203125" customWidth="1"/>
    <col min="14862" max="14862" width="1.83203125" customWidth="1"/>
    <col min="15093" max="15093" width="50.83203125" customWidth="1"/>
    <col min="15103" max="15103" width="30.83203125" customWidth="1"/>
    <col min="15105" max="15117" width="10.33203125" customWidth="1"/>
    <col min="15118" max="15118" width="1.83203125" customWidth="1"/>
    <col min="15349" max="15349" width="50.83203125" customWidth="1"/>
    <col min="15359" max="15359" width="30.83203125" customWidth="1"/>
    <col min="15361" max="15373" width="10.33203125" customWidth="1"/>
    <col min="15374" max="15374" width="1.83203125" customWidth="1"/>
    <col min="15605" max="15605" width="50.83203125" customWidth="1"/>
    <col min="15615" max="15615" width="30.83203125" customWidth="1"/>
    <col min="15617" max="15629" width="10.33203125" customWidth="1"/>
    <col min="15630" max="15630" width="1.83203125" customWidth="1"/>
    <col min="15861" max="15861" width="50.83203125" customWidth="1"/>
    <col min="15871" max="15871" width="30.83203125" customWidth="1"/>
    <col min="15873" max="15885" width="10.33203125" customWidth="1"/>
    <col min="15886" max="15886" width="1.83203125" customWidth="1"/>
    <col min="16117" max="16117" width="50.83203125" customWidth="1"/>
    <col min="16127" max="16127" width="30.83203125" customWidth="1"/>
    <col min="16129" max="16141" width="10.33203125" customWidth="1"/>
    <col min="16142" max="16142" width="1.83203125" customWidth="1"/>
  </cols>
  <sheetData>
    <row r="9" spans="11:14" ht="12" thickBot="1" x14ac:dyDescent="0.25"/>
    <row r="10" spans="11:14" ht="12" thickBot="1" x14ac:dyDescent="0.25">
      <c r="K10" s="53"/>
      <c r="L10" s="54"/>
      <c r="M10" s="54"/>
      <c r="N10" s="55"/>
    </row>
    <row r="11" spans="11:14" ht="15.75" x14ac:dyDescent="0.2">
      <c r="K11" s="40" t="s">
        <v>76</v>
      </c>
      <c r="L11" s="41" t="s">
        <v>94</v>
      </c>
      <c r="M11" s="42"/>
      <c r="N11" s="43"/>
    </row>
    <row r="12" spans="11:14" ht="12.75" x14ac:dyDescent="0.2">
      <c r="K12" s="49" t="s">
        <v>88</v>
      </c>
      <c r="L12" s="46"/>
      <c r="M12" s="44"/>
      <c r="N12" s="45"/>
    </row>
    <row r="13" spans="11:14" ht="12.75" x14ac:dyDescent="0.2">
      <c r="K13" s="49"/>
      <c r="L13" s="46"/>
      <c r="M13" s="46"/>
      <c r="N13" s="45"/>
    </row>
    <row r="14" spans="11:14" ht="12" thickBot="1" x14ac:dyDescent="0.25">
      <c r="K14" s="50"/>
      <c r="L14" s="47"/>
      <c r="M14" s="47"/>
      <c r="N14" s="48"/>
    </row>
    <row r="15" spans="11:14" x14ac:dyDescent="0.2">
      <c r="K15" s="3" t="str" cm="1">
        <f t="array" ref="K15:M141">_xlfn.GROUPBY(_xlfn.HSTACK(dtbData[Product],dtbData[Country]),dtbData[FY],_xleta.PERCENTOF,,,-3,,1)</f>
        <v>Gorgonzola</v>
      </c>
      <c r="L15" s="79" t="str">
        <v>USA</v>
      </c>
      <c r="M15" s="76">
        <v>3.9237309934961995E-2</v>
      </c>
      <c r="N15" s="4"/>
    </row>
    <row r="16" spans="11:14" x14ac:dyDescent="0.2">
      <c r="K16" t="str">
        <v>Gorgonzola</v>
      </c>
      <c r="L16" s="80" t="str">
        <v>HOL</v>
      </c>
      <c r="M16" s="77">
        <v>3.8981857539450486E-2</v>
      </c>
    </row>
    <row r="17" spans="11:13" x14ac:dyDescent="0.2">
      <c r="K17" t="str">
        <v>Gorgonzola</v>
      </c>
      <c r="L17" s="80" t="str">
        <v>UKB</v>
      </c>
      <c r="M17" s="77">
        <v>3.8407757208074433E-2</v>
      </c>
    </row>
    <row r="18" spans="11:13" x14ac:dyDescent="0.2">
      <c r="K18" t="str">
        <v>Gorgonzola</v>
      </c>
      <c r="L18" s="80" t="str">
        <v>CAN</v>
      </c>
      <c r="M18" s="77">
        <v>3.6442464910898739E-2</v>
      </c>
    </row>
    <row r="19" spans="11:13" x14ac:dyDescent="0.2">
      <c r="K19" t="str">
        <v>Gorgonzola</v>
      </c>
      <c r="L19" s="80" t="str">
        <v>FRA</v>
      </c>
      <c r="M19" s="77">
        <v>3.6389950306943412E-2</v>
      </c>
    </row>
    <row r="20" spans="11:13" x14ac:dyDescent="0.2">
      <c r="K20" t="str">
        <v>Gorgonzola</v>
      </c>
      <c r="L20" s="80" t="str">
        <v>GER</v>
      </c>
      <c r="M20" s="77">
        <v>3.4630266035423324E-2</v>
      </c>
    </row>
    <row r="21" spans="11:13" x14ac:dyDescent="0.2">
      <c r="K21" t="str">
        <v>Gorgonzola</v>
      </c>
      <c r="L21" s="80" t="str">
        <v>SWE</v>
      </c>
      <c r="M21" s="77">
        <v>3.4570630807202865E-2</v>
      </c>
    </row>
    <row r="22" spans="11:13" x14ac:dyDescent="0.2">
      <c r="K22" t="str">
        <v>Gorgonzola</v>
      </c>
      <c r="L22" s="80" t="str">
        <v>NOR</v>
      </c>
      <c r="M22" s="77">
        <v>3.3443792017246149E-2</v>
      </c>
    </row>
    <row r="23" spans="11:13" x14ac:dyDescent="0.2">
      <c r="K23" t="str">
        <v>Gorgonzola</v>
      </c>
      <c r="L23" s="80" t="str">
        <v>ITA</v>
      </c>
      <c r="M23" s="77">
        <v>3.1436666052512822E-2</v>
      </c>
    </row>
    <row r="24" spans="11:13" x14ac:dyDescent="0.2">
      <c r="K24" t="str">
        <v>Gorgonzola</v>
      </c>
      <c r="L24" s="80" t="str">
        <v>DEN</v>
      </c>
      <c r="M24" s="77">
        <v>3.0995187348074806E-2</v>
      </c>
    </row>
    <row r="25" spans="11:13" x14ac:dyDescent="0.2">
      <c r="K25" t="str">
        <v>Gorgonzola</v>
      </c>
      <c r="L25" s="80" t="str">
        <v>IRE</v>
      </c>
      <c r="M25" s="77">
        <v>3.0456690138024399E-2</v>
      </c>
    </row>
    <row r="26" spans="11:13" x14ac:dyDescent="0.2">
      <c r="K26" t="str">
        <v>Gorgonzola</v>
      </c>
      <c r="L26" s="80" t="str">
        <v>SPA</v>
      </c>
      <c r="M26" s="77">
        <v>3.0373022802909131E-2</v>
      </c>
    </row>
    <row r="27" spans="11:13" x14ac:dyDescent="0.2">
      <c r="K27" t="str">
        <v>Gorgonzola</v>
      </c>
      <c r="L27" s="80" t="str">
        <v>AUS</v>
      </c>
      <c r="M27" s="77">
        <v>2.9238173310654144E-2</v>
      </c>
    </row>
    <row r="28" spans="11:13" x14ac:dyDescent="0.2">
      <c r="K28" t="str">
        <v>Epsilon</v>
      </c>
      <c r="L28" s="80" t="str">
        <v>USA</v>
      </c>
      <c r="M28" s="77">
        <v>2.2194985834408102E-2</v>
      </c>
    </row>
    <row r="29" spans="11:13" x14ac:dyDescent="0.2">
      <c r="K29" t="str">
        <v>Epsilon</v>
      </c>
      <c r="L29" s="80" t="str">
        <v>UKB</v>
      </c>
      <c r="M29" s="77">
        <v>2.0255505800193502E-2</v>
      </c>
    </row>
    <row r="30" spans="11:13" x14ac:dyDescent="0.2">
      <c r="K30" t="str">
        <v>Epsilon</v>
      </c>
      <c r="L30" s="81" t="str">
        <v>CAN</v>
      </c>
      <c r="M30" s="77">
        <v>2.0173618621144515E-2</v>
      </c>
    </row>
    <row r="31" spans="11:13" x14ac:dyDescent="0.2">
      <c r="K31" t="str">
        <v>Epsilon</v>
      </c>
      <c r="L31" s="78" t="str">
        <v>ITA</v>
      </c>
      <c r="M31" s="77">
        <v>1.9943088410560954E-2</v>
      </c>
    </row>
    <row r="32" spans="11:13" x14ac:dyDescent="0.2">
      <c r="K32" t="str">
        <v>Epsilon</v>
      </c>
      <c r="L32" s="78" t="str">
        <v>GER</v>
      </c>
      <c r="M32" s="77">
        <v>1.8192304919372283E-2</v>
      </c>
    </row>
    <row r="33" spans="11:13" x14ac:dyDescent="0.2">
      <c r="K33" t="str">
        <v>Epsilon</v>
      </c>
      <c r="L33" s="78" t="str">
        <v>IRE</v>
      </c>
      <c r="M33" s="77">
        <v>1.6746818193551029E-2</v>
      </c>
    </row>
    <row r="34" spans="11:13" x14ac:dyDescent="0.2">
      <c r="K34" t="str">
        <v>Epsilon</v>
      </c>
      <c r="L34" s="78" t="str">
        <v>SWE</v>
      </c>
      <c r="M34" s="77">
        <v>1.647178408131041E-2</v>
      </c>
    </row>
    <row r="35" spans="11:13" x14ac:dyDescent="0.2">
      <c r="K35" t="str">
        <v>Epsilon</v>
      </c>
      <c r="L35" s="78" t="str">
        <v>NOR</v>
      </c>
      <c r="M35" s="77">
        <v>1.6413038931123093E-2</v>
      </c>
    </row>
    <row r="36" spans="11:13" x14ac:dyDescent="0.2">
      <c r="K36" t="str">
        <v>Epsilon</v>
      </c>
      <c r="L36" s="78" t="str">
        <v>HOL</v>
      </c>
      <c r="M36" s="77">
        <v>1.5560344175373855E-2</v>
      </c>
    </row>
    <row r="37" spans="11:13" x14ac:dyDescent="0.2">
      <c r="K37" t="str">
        <v>Epsilon</v>
      </c>
      <c r="L37" s="78" t="str">
        <v>SPA</v>
      </c>
      <c r="M37" s="77">
        <v>1.5512279961584233E-2</v>
      </c>
    </row>
    <row r="38" spans="11:13" x14ac:dyDescent="0.2">
      <c r="K38" t="str">
        <v>Epsilon</v>
      </c>
      <c r="L38" s="78" t="str">
        <v>FRA</v>
      </c>
      <c r="M38" s="77">
        <v>1.5118865470935838E-2</v>
      </c>
    </row>
    <row r="39" spans="11:13" x14ac:dyDescent="0.2">
      <c r="K39" t="str">
        <v>Epsilon</v>
      </c>
      <c r="L39" s="78" t="str">
        <v>DEN</v>
      </c>
      <c r="M39" s="77">
        <v>1.4202085096800437E-2</v>
      </c>
    </row>
    <row r="40" spans="11:13" x14ac:dyDescent="0.2">
      <c r="K40" t="str">
        <v>Gorgonzola</v>
      </c>
      <c r="L40" s="78" t="str">
        <v>NZL</v>
      </c>
      <c r="M40" s="77">
        <v>1.3320017765957542E-2</v>
      </c>
    </row>
    <row r="41" spans="11:13" x14ac:dyDescent="0.2">
      <c r="K41" t="str">
        <v>Epsilon</v>
      </c>
      <c r="L41" s="78" t="str">
        <v>AUS</v>
      </c>
      <c r="M41" s="77">
        <v>1.2575022452218386E-2</v>
      </c>
    </row>
    <row r="42" spans="11:13" x14ac:dyDescent="0.2">
      <c r="K42" t="str">
        <v>Feta</v>
      </c>
      <c r="L42" s="78" t="str">
        <v>CAN</v>
      </c>
      <c r="M42" s="77">
        <v>1.1906573849329371E-2</v>
      </c>
    </row>
    <row r="43" spans="11:13" x14ac:dyDescent="0.2">
      <c r="K43" t="str">
        <v>Feta</v>
      </c>
      <c r="L43" s="78" t="str">
        <v>UKB</v>
      </c>
      <c r="M43" s="77">
        <v>1.0969321680431724E-2</v>
      </c>
    </row>
    <row r="44" spans="11:13" x14ac:dyDescent="0.2">
      <c r="K44" t="str">
        <v>Feta</v>
      </c>
      <c r="L44" s="78" t="str">
        <v>ITA</v>
      </c>
      <c r="M44" s="77">
        <v>1.0946179651570053E-2</v>
      </c>
    </row>
    <row r="45" spans="11:13" x14ac:dyDescent="0.2">
      <c r="K45" t="str">
        <v>Feta</v>
      </c>
      <c r="L45" s="78" t="str">
        <v>GER</v>
      </c>
      <c r="M45" s="77">
        <v>1.0788635839704066E-2</v>
      </c>
    </row>
    <row r="46" spans="11:13" x14ac:dyDescent="0.2">
      <c r="K46" t="str">
        <v>Feta</v>
      </c>
      <c r="L46" s="78" t="str">
        <v>NOR</v>
      </c>
      <c r="M46" s="77">
        <v>9.8148904714476324E-3</v>
      </c>
    </row>
    <row r="47" spans="11:13" x14ac:dyDescent="0.2">
      <c r="K47" t="str">
        <v>Feta</v>
      </c>
      <c r="L47" s="78" t="str">
        <v>IRE</v>
      </c>
      <c r="M47" s="77">
        <v>9.7321132143655033E-3</v>
      </c>
    </row>
    <row r="48" spans="11:13" x14ac:dyDescent="0.2">
      <c r="K48" t="str">
        <v>Iota</v>
      </c>
      <c r="L48" s="78" t="str">
        <v>USA</v>
      </c>
      <c r="M48" s="77">
        <v>9.3912133276724367E-3</v>
      </c>
    </row>
    <row r="49" spans="11:13" x14ac:dyDescent="0.2">
      <c r="K49" t="str">
        <v>Feta</v>
      </c>
      <c r="L49" s="78" t="str">
        <v>USA</v>
      </c>
      <c r="M49" s="77">
        <v>9.0609943773770647E-3</v>
      </c>
    </row>
    <row r="50" spans="11:13" x14ac:dyDescent="0.2">
      <c r="K50" t="str">
        <v>Feta</v>
      </c>
      <c r="L50" s="78" t="str">
        <v>HOL</v>
      </c>
      <c r="M50" s="77">
        <v>8.6017141122762229E-3</v>
      </c>
    </row>
    <row r="51" spans="11:13" x14ac:dyDescent="0.2">
      <c r="K51" t="str">
        <v>Feta</v>
      </c>
      <c r="L51" s="78" t="str">
        <v>SPA</v>
      </c>
      <c r="M51" s="77">
        <v>8.3159990636379084E-3</v>
      </c>
    </row>
    <row r="52" spans="11:13" x14ac:dyDescent="0.2">
      <c r="K52" t="str">
        <v>Feta</v>
      </c>
      <c r="L52" s="78" t="str">
        <v>FRA</v>
      </c>
      <c r="M52" s="77">
        <v>8.1878278268655812E-3</v>
      </c>
    </row>
    <row r="53" spans="11:13" x14ac:dyDescent="0.2">
      <c r="K53" t="str">
        <v>Alpha</v>
      </c>
      <c r="L53" s="78" t="str">
        <v>CAN</v>
      </c>
      <c r="M53" s="77">
        <v>7.7481292784938455E-3</v>
      </c>
    </row>
    <row r="54" spans="11:13" x14ac:dyDescent="0.2">
      <c r="K54" t="str">
        <v>Feta</v>
      </c>
      <c r="L54" s="78" t="str">
        <v>SWE</v>
      </c>
      <c r="M54" s="77">
        <v>7.6520008509146E-3</v>
      </c>
    </row>
    <row r="55" spans="11:13" x14ac:dyDescent="0.2">
      <c r="K55" t="str">
        <v>Feta</v>
      </c>
      <c r="L55" s="78" t="str">
        <v>DEN</v>
      </c>
      <c r="M55" s="77">
        <v>7.1731388690846522E-3</v>
      </c>
    </row>
    <row r="56" spans="11:13" x14ac:dyDescent="0.2">
      <c r="K56" t="str">
        <v>Alpha</v>
      </c>
      <c r="L56" s="78" t="str">
        <v>ITA</v>
      </c>
      <c r="M56" s="77">
        <v>6.9969034185227022E-3</v>
      </c>
    </row>
    <row r="57" spans="11:13" x14ac:dyDescent="0.2">
      <c r="K57" t="str">
        <v>Alpha</v>
      </c>
      <c r="L57" s="78" t="str">
        <v>GER</v>
      </c>
      <c r="M57" s="77">
        <v>5.9127883741567624E-3</v>
      </c>
    </row>
    <row r="58" spans="11:13" x14ac:dyDescent="0.2">
      <c r="K58" t="str">
        <v>Epsilon</v>
      </c>
      <c r="L58" s="78" t="str">
        <v>NZL</v>
      </c>
      <c r="M58" s="77">
        <v>5.8113194783786697E-3</v>
      </c>
    </row>
    <row r="59" spans="11:13" x14ac:dyDescent="0.2">
      <c r="K59" t="str">
        <v>Feta</v>
      </c>
      <c r="L59" s="78" t="str">
        <v>AUS</v>
      </c>
      <c r="M59" s="77">
        <v>5.1873747771467122E-3</v>
      </c>
    </row>
    <row r="60" spans="11:13" x14ac:dyDescent="0.2">
      <c r="K60" t="str">
        <v>Iota</v>
      </c>
      <c r="L60" s="78" t="str">
        <v>AUS</v>
      </c>
      <c r="M60" s="77">
        <v>5.1197288466279835E-3</v>
      </c>
    </row>
    <row r="61" spans="11:13" x14ac:dyDescent="0.2">
      <c r="K61" t="str">
        <v>Iota</v>
      </c>
      <c r="L61" s="78" t="str">
        <v>UKB</v>
      </c>
      <c r="M61" s="77">
        <v>5.0859058813686195E-3</v>
      </c>
    </row>
    <row r="62" spans="11:13" x14ac:dyDescent="0.2">
      <c r="K62" t="str">
        <v>Alpha</v>
      </c>
      <c r="L62" s="78" t="str">
        <v>IRE</v>
      </c>
      <c r="M62" s="77">
        <v>4.9835469075573853E-3</v>
      </c>
    </row>
    <row r="63" spans="11:13" x14ac:dyDescent="0.2">
      <c r="K63" t="str">
        <v>Iota</v>
      </c>
      <c r="L63" s="78" t="str">
        <v>SWE</v>
      </c>
      <c r="M63" s="77">
        <v>4.8206626274925526E-3</v>
      </c>
    </row>
    <row r="64" spans="11:13" x14ac:dyDescent="0.2">
      <c r="K64" t="str">
        <v>Alpha</v>
      </c>
      <c r="L64" s="78" t="str">
        <v>SPA</v>
      </c>
      <c r="M64" s="77">
        <v>4.445939775540122E-3</v>
      </c>
    </row>
    <row r="65" spans="11:13" x14ac:dyDescent="0.2">
      <c r="K65" t="str">
        <v>Alpha</v>
      </c>
      <c r="L65" s="78" t="str">
        <v>UKB</v>
      </c>
      <c r="M65" s="77">
        <v>4.2002782383931602E-3</v>
      </c>
    </row>
    <row r="66" spans="11:13" x14ac:dyDescent="0.2">
      <c r="K66" t="str">
        <v>Alpha</v>
      </c>
      <c r="L66" s="78" t="str">
        <v>HOL</v>
      </c>
      <c r="M66" s="77">
        <v>4.1139406691784669E-3</v>
      </c>
    </row>
    <row r="67" spans="11:13" x14ac:dyDescent="0.2">
      <c r="K67" t="str">
        <v>Alpha</v>
      </c>
      <c r="L67" s="78" t="str">
        <v>NOR</v>
      </c>
      <c r="M67" s="77">
        <v>4.0320534901294794E-3</v>
      </c>
    </row>
    <row r="68" spans="11:13" x14ac:dyDescent="0.2">
      <c r="K68" t="str">
        <v>Alpha</v>
      </c>
      <c r="L68" s="78" t="str">
        <v>SWE</v>
      </c>
      <c r="M68" s="77">
        <v>3.9991206029032569E-3</v>
      </c>
    </row>
    <row r="69" spans="11:13" x14ac:dyDescent="0.2">
      <c r="K69" t="str">
        <v>Iota</v>
      </c>
      <c r="L69" s="78" t="str">
        <v>DEN</v>
      </c>
      <c r="M69" s="77">
        <v>3.9581770133787627E-3</v>
      </c>
    </row>
    <row r="70" spans="11:13" x14ac:dyDescent="0.2">
      <c r="K70" t="str">
        <v>Alpha</v>
      </c>
      <c r="L70" s="78" t="str">
        <v>USA</v>
      </c>
      <c r="M70" s="77">
        <v>3.7427781293586011E-3</v>
      </c>
    </row>
    <row r="71" spans="11:13" x14ac:dyDescent="0.2">
      <c r="K71" t="str">
        <v>Alpha</v>
      </c>
      <c r="L71" s="78" t="str">
        <v>FRA</v>
      </c>
      <c r="M71" s="77">
        <v>3.5887946296251794E-3</v>
      </c>
    </row>
    <row r="72" spans="11:13" x14ac:dyDescent="0.2">
      <c r="K72" t="str">
        <v>Iota</v>
      </c>
      <c r="L72" s="78" t="str">
        <v>FRA</v>
      </c>
      <c r="M72" s="77">
        <v>3.3422430144450766E-3</v>
      </c>
    </row>
    <row r="73" spans="11:13" x14ac:dyDescent="0.2">
      <c r="K73" t="str">
        <v>Alpha</v>
      </c>
      <c r="L73" s="78" t="str">
        <v>DEN</v>
      </c>
      <c r="M73" s="77">
        <v>3.0707692143370209E-3</v>
      </c>
    </row>
    <row r="74" spans="11:13" x14ac:dyDescent="0.2">
      <c r="K74" t="str">
        <v>Beta</v>
      </c>
      <c r="L74" s="78" t="str">
        <v>DEN</v>
      </c>
      <c r="M74" s="77">
        <v>2.8633810326151293E-3</v>
      </c>
    </row>
    <row r="75" spans="11:13" x14ac:dyDescent="0.2">
      <c r="K75" t="str">
        <v>Halloumi</v>
      </c>
      <c r="L75" s="78" t="str">
        <v>NZL</v>
      </c>
      <c r="M75" s="77">
        <v>2.8455794719523062E-3</v>
      </c>
    </row>
    <row r="76" spans="11:13" x14ac:dyDescent="0.2">
      <c r="K76" t="str">
        <v>Iota</v>
      </c>
      <c r="L76" s="78" t="str">
        <v>HOL</v>
      </c>
      <c r="M76" s="77">
        <v>2.8446893939191647E-3</v>
      </c>
    </row>
    <row r="77" spans="11:13" x14ac:dyDescent="0.2">
      <c r="K77" t="str">
        <v>Beta</v>
      </c>
      <c r="L77" s="78" t="str">
        <v>IRE</v>
      </c>
      <c r="M77" s="77">
        <v>2.7948450240632594E-3</v>
      </c>
    </row>
    <row r="78" spans="11:13" x14ac:dyDescent="0.2">
      <c r="K78" t="str">
        <v>Iota</v>
      </c>
      <c r="L78" s="78" t="str">
        <v>SPA</v>
      </c>
      <c r="M78" s="77">
        <v>2.7503411224062014E-3</v>
      </c>
    </row>
    <row r="79" spans="11:13" x14ac:dyDescent="0.2">
      <c r="K79" t="str">
        <v>Feta</v>
      </c>
      <c r="L79" s="78" t="str">
        <v>NZL</v>
      </c>
      <c r="M79" s="77">
        <v>2.7218586253456843E-3</v>
      </c>
    </row>
    <row r="80" spans="11:13" x14ac:dyDescent="0.2">
      <c r="K80" t="str">
        <v>Iota</v>
      </c>
      <c r="L80" s="78" t="str">
        <v>NOR</v>
      </c>
      <c r="M80" s="77">
        <v>2.5660949695459801E-3</v>
      </c>
    </row>
    <row r="81" spans="11:13" x14ac:dyDescent="0.2">
      <c r="K81" t="str">
        <v>Beta</v>
      </c>
      <c r="L81" s="78" t="str">
        <v>CAN</v>
      </c>
      <c r="M81" s="77">
        <v>2.2759295307419602E-3</v>
      </c>
    </row>
    <row r="82" spans="11:13" x14ac:dyDescent="0.2">
      <c r="K82" t="str">
        <v>Alpha</v>
      </c>
      <c r="L82" s="78" t="str">
        <v>AUS</v>
      </c>
      <c r="M82" s="77">
        <v>2.2679188284436898E-3</v>
      </c>
    </row>
    <row r="83" spans="11:13" x14ac:dyDescent="0.2">
      <c r="K83" t="str">
        <v>Gamma</v>
      </c>
      <c r="L83" s="78" t="str">
        <v>SPA</v>
      </c>
      <c r="M83" s="77">
        <v>2.1976026638255374E-3</v>
      </c>
    </row>
    <row r="84" spans="11:13" x14ac:dyDescent="0.2">
      <c r="K84" t="str">
        <v>Halloumi</v>
      </c>
      <c r="L84" s="78" t="str">
        <v>SWE</v>
      </c>
      <c r="M84" s="77">
        <v>2.1174956408428328E-3</v>
      </c>
    </row>
    <row r="85" spans="11:13" x14ac:dyDescent="0.2">
      <c r="K85" t="str">
        <v>Delta</v>
      </c>
      <c r="L85" s="78" t="str">
        <v>FRA</v>
      </c>
      <c r="M85" s="77">
        <v>2.1130452506771267E-3</v>
      </c>
    </row>
    <row r="86" spans="11:13" x14ac:dyDescent="0.2">
      <c r="K86" t="str">
        <v>Iota</v>
      </c>
      <c r="L86" s="78" t="str">
        <v>IRE</v>
      </c>
      <c r="M86" s="77">
        <v>2.0311580716281395E-3</v>
      </c>
    </row>
    <row r="87" spans="11:13" x14ac:dyDescent="0.2">
      <c r="K87" t="str">
        <v>Iota</v>
      </c>
      <c r="L87" s="78" t="str">
        <v>ITA</v>
      </c>
      <c r="M87" s="77">
        <v>2.0000053404681988E-3</v>
      </c>
    </row>
    <row r="88" spans="11:13" x14ac:dyDescent="0.2">
      <c r="K88" t="str">
        <v>Delta</v>
      </c>
      <c r="L88" s="78" t="str">
        <v>NOR</v>
      </c>
      <c r="M88" s="77">
        <v>1.9501609706122935E-3</v>
      </c>
    </row>
    <row r="89" spans="11:13" x14ac:dyDescent="0.2">
      <c r="K89" t="str">
        <v>Gamma</v>
      </c>
      <c r="L89" s="78" t="str">
        <v>SWE</v>
      </c>
      <c r="M89" s="77">
        <v>1.9483808145460111E-3</v>
      </c>
    </row>
    <row r="90" spans="11:13" x14ac:dyDescent="0.2">
      <c r="K90" t="str">
        <v>Beta</v>
      </c>
      <c r="L90" s="78" t="str">
        <v>NOR</v>
      </c>
      <c r="M90" s="77">
        <v>1.9376998781483173E-3</v>
      </c>
    </row>
    <row r="91" spans="11:13" x14ac:dyDescent="0.2">
      <c r="K91" t="str">
        <v>Gamma</v>
      </c>
      <c r="L91" s="78" t="str">
        <v>IRE</v>
      </c>
      <c r="M91" s="77">
        <v>1.9190082394523527E-3</v>
      </c>
    </row>
    <row r="92" spans="11:13" x14ac:dyDescent="0.2">
      <c r="K92" t="str">
        <v>Beta</v>
      </c>
      <c r="L92" s="78" t="str">
        <v>GER</v>
      </c>
      <c r="M92" s="77">
        <v>1.8540325430330478E-3</v>
      </c>
    </row>
    <row r="93" spans="11:13" x14ac:dyDescent="0.2">
      <c r="K93" t="str">
        <v>Gamma</v>
      </c>
      <c r="L93" s="78" t="str">
        <v>ITA</v>
      </c>
      <c r="M93" s="77">
        <v>1.8478019968010595E-3</v>
      </c>
    </row>
    <row r="94" spans="11:13" x14ac:dyDescent="0.2">
      <c r="K94" t="str">
        <v>Halloumi</v>
      </c>
      <c r="L94" s="78" t="str">
        <v>ITA</v>
      </c>
      <c r="M94" s="77">
        <v>1.8166492656411187E-3</v>
      </c>
    </row>
    <row r="95" spans="11:13" x14ac:dyDescent="0.2">
      <c r="K95" t="str">
        <v>Beta</v>
      </c>
      <c r="L95" s="78" t="str">
        <v>USA</v>
      </c>
      <c r="M95" s="77">
        <v>1.7837163784148956E-3</v>
      </c>
    </row>
    <row r="96" spans="11:13" x14ac:dyDescent="0.2">
      <c r="K96" t="str">
        <v>Gamma</v>
      </c>
      <c r="L96" s="78" t="str">
        <v>NZL</v>
      </c>
      <c r="M96" s="77">
        <v>1.7668048957852134E-3</v>
      </c>
    </row>
    <row r="97" spans="11:13" x14ac:dyDescent="0.2">
      <c r="K97" t="str">
        <v>Delta</v>
      </c>
      <c r="L97" s="78" t="str">
        <v>IRE</v>
      </c>
      <c r="M97" s="77">
        <v>1.7481132570892491E-3</v>
      </c>
    </row>
    <row r="98" spans="11:13" x14ac:dyDescent="0.2">
      <c r="K98" t="str">
        <v>Delta</v>
      </c>
      <c r="L98" s="78" t="str">
        <v>AUS</v>
      </c>
      <c r="M98" s="77">
        <v>1.7116200577304613E-3</v>
      </c>
    </row>
    <row r="99" spans="11:13" x14ac:dyDescent="0.2">
      <c r="K99" t="str">
        <v>Delta</v>
      </c>
      <c r="L99" s="78" t="str">
        <v>CAN</v>
      </c>
      <c r="M99" s="77">
        <v>1.6804673265705204E-3</v>
      </c>
    </row>
    <row r="100" spans="11:13" x14ac:dyDescent="0.2">
      <c r="K100" t="str">
        <v>Iota</v>
      </c>
      <c r="L100" s="78" t="str">
        <v>NZL</v>
      </c>
      <c r="M100" s="77">
        <v>1.6751268583716735E-3</v>
      </c>
    </row>
    <row r="101" spans="11:13" x14ac:dyDescent="0.2">
      <c r="K101" t="str">
        <v>Halloumi</v>
      </c>
      <c r="L101" s="78" t="str">
        <v>SPA</v>
      </c>
      <c r="M101" s="77">
        <v>1.6591054537751324E-3</v>
      </c>
    </row>
    <row r="102" spans="11:13" x14ac:dyDescent="0.2">
      <c r="K102" t="str">
        <v>Beta</v>
      </c>
      <c r="L102" s="78" t="str">
        <v>FRA</v>
      </c>
      <c r="M102" s="77">
        <v>1.6439741272117326E-3</v>
      </c>
    </row>
    <row r="103" spans="11:13" x14ac:dyDescent="0.2">
      <c r="K103" t="str">
        <v>Halloumi</v>
      </c>
      <c r="L103" s="78" t="str">
        <v>FRA</v>
      </c>
      <c r="M103" s="77">
        <v>1.5789984307924276E-3</v>
      </c>
    </row>
    <row r="104" spans="11:13" x14ac:dyDescent="0.2">
      <c r="K104" t="str">
        <v>Beta</v>
      </c>
      <c r="L104" s="78" t="str">
        <v>AUS</v>
      </c>
      <c r="M104" s="77">
        <v>1.5692075724278748E-3</v>
      </c>
    </row>
    <row r="105" spans="11:13" x14ac:dyDescent="0.2">
      <c r="K105" t="str">
        <v>Delta</v>
      </c>
      <c r="L105" s="78" t="str">
        <v>NZL</v>
      </c>
      <c r="M105" s="77">
        <v>1.5638671042290278E-3</v>
      </c>
    </row>
    <row r="106" spans="11:13" x14ac:dyDescent="0.2">
      <c r="K106" t="str">
        <v>Delta</v>
      </c>
      <c r="L106" s="78" t="str">
        <v>GER</v>
      </c>
      <c r="M106" s="77">
        <v>1.5015616419091463E-3</v>
      </c>
    </row>
    <row r="107" spans="11:13" x14ac:dyDescent="0.2">
      <c r="K107" t="str">
        <v>Beta</v>
      </c>
      <c r="L107" s="78" t="str">
        <v>SPA</v>
      </c>
      <c r="M107" s="77">
        <v>1.4926608615777345E-3</v>
      </c>
    </row>
    <row r="108" spans="11:13" x14ac:dyDescent="0.2">
      <c r="K108" t="str">
        <v>Iota</v>
      </c>
      <c r="L108" s="78" t="str">
        <v>GER</v>
      </c>
      <c r="M108" s="77">
        <v>1.4908807055114522E-3</v>
      </c>
    </row>
    <row r="109" spans="11:13" x14ac:dyDescent="0.2">
      <c r="K109" t="str">
        <v>Beta</v>
      </c>
      <c r="L109" s="78" t="str">
        <v>ITA</v>
      </c>
      <c r="M109" s="77">
        <v>1.4730791448486289E-3</v>
      </c>
    </row>
    <row r="110" spans="11:13" x14ac:dyDescent="0.2">
      <c r="K110" t="str">
        <v>Gamma</v>
      </c>
      <c r="L110" s="78" t="str">
        <v>CAN</v>
      </c>
      <c r="M110" s="77">
        <v>1.4588378963183702E-3</v>
      </c>
    </row>
    <row r="111" spans="11:13" x14ac:dyDescent="0.2">
      <c r="K111" t="str">
        <v>Gamma</v>
      </c>
      <c r="L111" s="78" t="str">
        <v>GER</v>
      </c>
      <c r="M111" s="77">
        <v>1.4588378963183702E-3</v>
      </c>
    </row>
    <row r="112" spans="11:13" x14ac:dyDescent="0.2">
      <c r="K112" t="str">
        <v>Delta</v>
      </c>
      <c r="L112" s="78" t="str">
        <v>ITA</v>
      </c>
      <c r="M112" s="77">
        <v>1.4419264136886882E-3</v>
      </c>
    </row>
    <row r="113" spans="11:13" x14ac:dyDescent="0.2">
      <c r="K113" t="str">
        <v>Halloumi</v>
      </c>
      <c r="L113" s="78" t="str">
        <v>NOR</v>
      </c>
      <c r="M113" s="77">
        <v>1.4312454772909941E-3</v>
      </c>
    </row>
    <row r="114" spans="11:13" x14ac:dyDescent="0.2">
      <c r="K114" t="str">
        <v>Gamma</v>
      </c>
      <c r="L114" s="78" t="str">
        <v>NOR</v>
      </c>
      <c r="M114" s="77">
        <v>1.4187843848270179E-3</v>
      </c>
    </row>
    <row r="115" spans="11:13" x14ac:dyDescent="0.2">
      <c r="K115" t="str">
        <v>Delta</v>
      </c>
      <c r="L115" s="78" t="str">
        <v>SWE</v>
      </c>
      <c r="M115" s="77">
        <v>1.4063232923630415E-3</v>
      </c>
    </row>
    <row r="116" spans="11:13" x14ac:dyDescent="0.2">
      <c r="K116" t="str">
        <v>Gamma</v>
      </c>
      <c r="L116" s="78" t="str">
        <v>DEN</v>
      </c>
      <c r="M116" s="77">
        <v>1.3867415756339358E-3</v>
      </c>
    </row>
    <row r="117" spans="11:13" x14ac:dyDescent="0.2">
      <c r="K117" t="str">
        <v>Delta</v>
      </c>
      <c r="L117" s="78" t="str">
        <v>HOL</v>
      </c>
      <c r="M117" s="77">
        <v>1.3635995467722655E-3</v>
      </c>
    </row>
    <row r="118" spans="11:13" x14ac:dyDescent="0.2">
      <c r="K118" t="str">
        <v>Halloumi</v>
      </c>
      <c r="L118" s="78" t="str">
        <v>UKB</v>
      </c>
      <c r="M118" s="77">
        <v>1.3573690005402774E-3</v>
      </c>
    </row>
    <row r="119" spans="11:13" x14ac:dyDescent="0.2">
      <c r="K119" t="str">
        <v>Beta</v>
      </c>
      <c r="L119" s="78" t="str">
        <v>HOL</v>
      </c>
      <c r="M119" s="77">
        <v>1.3440178300431599E-3</v>
      </c>
    </row>
    <row r="120" spans="11:13" x14ac:dyDescent="0.2">
      <c r="K120" t="str">
        <v>Delta</v>
      </c>
      <c r="L120" s="78" t="str">
        <v>UKB</v>
      </c>
      <c r="M120" s="77">
        <v>1.339567439877454E-3</v>
      </c>
    </row>
    <row r="121" spans="11:13" x14ac:dyDescent="0.2">
      <c r="K121" t="str">
        <v>Alpha</v>
      </c>
      <c r="L121" s="78" t="str">
        <v>NZL</v>
      </c>
      <c r="M121" s="77">
        <v>1.2834925237895606E-3</v>
      </c>
    </row>
    <row r="122" spans="11:13" x14ac:dyDescent="0.2">
      <c r="K122" t="str">
        <v>Gamma</v>
      </c>
      <c r="L122" s="78" t="str">
        <v>USA</v>
      </c>
      <c r="M122" s="77">
        <v>1.2380985440993612E-3</v>
      </c>
    </row>
    <row r="123" spans="11:13" x14ac:dyDescent="0.2">
      <c r="K123" t="str">
        <v>Beta</v>
      </c>
      <c r="L123" s="78" t="str">
        <v>SWE</v>
      </c>
      <c r="M123" s="77">
        <v>1.23720846606622E-3</v>
      </c>
    </row>
    <row r="124" spans="11:13" x14ac:dyDescent="0.2">
      <c r="K124" t="str">
        <v>Delta</v>
      </c>
      <c r="L124" s="78" t="str">
        <v>USA</v>
      </c>
      <c r="M124" s="77">
        <v>1.2087259690057028E-3</v>
      </c>
    </row>
    <row r="125" spans="11:13" x14ac:dyDescent="0.2">
      <c r="K125" t="str">
        <v>Gamma</v>
      </c>
      <c r="L125" s="78" t="str">
        <v>FRA</v>
      </c>
      <c r="M125" s="77">
        <v>1.1099273073270333E-3</v>
      </c>
    </row>
    <row r="126" spans="11:13" x14ac:dyDescent="0.2">
      <c r="K126" t="str">
        <v>Halloumi</v>
      </c>
      <c r="L126" s="78" t="str">
        <v>GER</v>
      </c>
      <c r="M126" s="77">
        <v>1.1063669951944686E-3</v>
      </c>
    </row>
    <row r="127" spans="11:13" x14ac:dyDescent="0.2">
      <c r="K127" t="str">
        <v>Halloumi</v>
      </c>
      <c r="L127" s="78" t="str">
        <v>AUS</v>
      </c>
      <c r="M127" s="77">
        <v>1.0992463709293394E-3</v>
      </c>
    </row>
    <row r="128" spans="11:13" x14ac:dyDescent="0.2">
      <c r="K128" t="str">
        <v>Gamma</v>
      </c>
      <c r="L128" s="78" t="str">
        <v>UKB</v>
      </c>
      <c r="M128" s="77">
        <v>1.085895200432222E-3</v>
      </c>
    </row>
    <row r="129" spans="11:13" x14ac:dyDescent="0.2">
      <c r="K129" t="str">
        <v>Beta</v>
      </c>
      <c r="L129" s="78" t="str">
        <v>NZL</v>
      </c>
      <c r="M129" s="77">
        <v>1.0850051223990807E-3</v>
      </c>
    </row>
    <row r="130" spans="11:13" x14ac:dyDescent="0.2">
      <c r="K130" t="str">
        <v>Beta</v>
      </c>
      <c r="L130" s="78" t="str">
        <v>UKB</v>
      </c>
      <c r="M130" s="77">
        <v>1.0680936397693985E-3</v>
      </c>
    </row>
    <row r="131" spans="11:13" x14ac:dyDescent="0.2">
      <c r="K131" t="str">
        <v>Delta</v>
      </c>
      <c r="L131" s="78" t="str">
        <v>DEN</v>
      </c>
      <c r="M131" s="77">
        <v>1.0618630935374104E-3</v>
      </c>
    </row>
    <row r="132" spans="11:13" x14ac:dyDescent="0.2">
      <c r="K132" t="str">
        <v>Gamma</v>
      </c>
      <c r="L132" s="78" t="str">
        <v>AUS</v>
      </c>
      <c r="M132" s="77">
        <v>9.5683388562675285E-4</v>
      </c>
    </row>
    <row r="133" spans="11:13" x14ac:dyDescent="0.2">
      <c r="K133" t="str">
        <v>Delta</v>
      </c>
      <c r="L133" s="78" t="str">
        <v>SPA</v>
      </c>
      <c r="M133" s="77">
        <v>9.5416365152732943E-4</v>
      </c>
    </row>
    <row r="134" spans="11:13" x14ac:dyDescent="0.2">
      <c r="K134" t="str">
        <v>Halloumi</v>
      </c>
      <c r="L134" s="78" t="str">
        <v>IRE</v>
      </c>
      <c r="M134" s="77">
        <v>8.7227647247834221E-4</v>
      </c>
    </row>
    <row r="135" spans="11:13" x14ac:dyDescent="0.2">
      <c r="K135" t="str">
        <v>Halloumi</v>
      </c>
      <c r="L135" s="78" t="str">
        <v>CAN</v>
      </c>
      <c r="M135" s="77">
        <v>8.6337569214693047E-4</v>
      </c>
    </row>
    <row r="136" spans="11:13" x14ac:dyDescent="0.2">
      <c r="K136" t="str">
        <v>Halloumi</v>
      </c>
      <c r="L136" s="78" t="str">
        <v>HOL</v>
      </c>
      <c r="M136" s="77">
        <v>8.1353132229102529E-4</v>
      </c>
    </row>
    <row r="137" spans="11:13" x14ac:dyDescent="0.2">
      <c r="K137" t="str">
        <v>Gamma</v>
      </c>
      <c r="L137" s="78" t="str">
        <v>HOL</v>
      </c>
      <c r="M137" s="77">
        <v>7.9394960556191958E-4</v>
      </c>
    </row>
    <row r="138" spans="11:13" x14ac:dyDescent="0.2">
      <c r="K138" t="str">
        <v>Halloumi</v>
      </c>
      <c r="L138" s="78" t="str">
        <v>USA</v>
      </c>
      <c r="M138" s="77">
        <v>6.6310813469016823E-4</v>
      </c>
    </row>
    <row r="139" spans="11:13" x14ac:dyDescent="0.2">
      <c r="K139" t="str">
        <v>Iota</v>
      </c>
      <c r="L139" s="78" t="str">
        <v>CAN</v>
      </c>
      <c r="M139" s="77">
        <v>5.189154933212995E-4</v>
      </c>
    </row>
    <row r="140" spans="11:13" x14ac:dyDescent="0.2">
      <c r="K140" t="str">
        <v>Halloumi</v>
      </c>
      <c r="L140" s="78" t="str">
        <v>DEN</v>
      </c>
      <c r="M140" s="77">
        <v>-4.147763634437831E-4</v>
      </c>
    </row>
    <row r="141" spans="11:13" x14ac:dyDescent="0.2">
      <c r="K141" t="str">
        <v>Total</v>
      </c>
      <c r="L141" s="78" t="str">
        <v/>
      </c>
      <c r="M141" s="77">
        <v>1</v>
      </c>
    </row>
    <row r="142" spans="11:13" x14ac:dyDescent="0.2">
      <c r="M142" s="77"/>
    </row>
    <row r="143" spans="11:13" x14ac:dyDescent="0.2">
      <c r="M143" s="77"/>
    </row>
    <row r="144" spans="11:13" x14ac:dyDescent="0.2">
      <c r="M144" s="77"/>
    </row>
    <row r="145" spans="13:13" x14ac:dyDescent="0.2">
      <c r="M145" s="77"/>
    </row>
    <row r="146" spans="13:13" x14ac:dyDescent="0.2">
      <c r="M146" s="77"/>
    </row>
    <row r="147" spans="13:13" x14ac:dyDescent="0.2">
      <c r="M147" s="77"/>
    </row>
    <row r="148" spans="13:13" x14ac:dyDescent="0.2">
      <c r="M148" s="77"/>
    </row>
    <row r="149" spans="13:13" x14ac:dyDescent="0.2">
      <c r="M149" s="77"/>
    </row>
    <row r="150" spans="13:13" x14ac:dyDescent="0.2">
      <c r="M150" s="77"/>
    </row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6505-3834-4562-92D0-14B4E2F1090A}">
  <sheetPr>
    <tabColor rgb="FF973634"/>
  </sheetPr>
  <dimension ref="K9:N150"/>
  <sheetViews>
    <sheetView topLeftCell="K11" workbookViewId="0">
      <pane xSplit="1" ySplit="4" topLeftCell="L15" activePane="bottomRight" state="frozen"/>
      <selection activeCell="K20" sqref="K20"/>
      <selection pane="topRight" activeCell="K20" sqref="K20"/>
      <selection pane="bottomLeft" activeCell="K20" sqref="K20"/>
      <selection pane="bottomRight" activeCell="L11" sqref="L11"/>
    </sheetView>
  </sheetViews>
  <sheetFormatPr defaultRowHeight="11.25" x14ac:dyDescent="0.2"/>
  <cols>
    <col min="1" max="1" width="50.83203125" customWidth="1"/>
    <col min="11" max="11" width="12.5" customWidth="1"/>
    <col min="12" max="12" width="10.33203125" customWidth="1"/>
    <col min="13" max="13" width="9.83203125" customWidth="1"/>
    <col min="14" max="14" width="1.6640625" customWidth="1"/>
    <col min="15" max="17" width="8.83203125" customWidth="1"/>
    <col min="245" max="245" width="50.83203125" customWidth="1"/>
    <col min="255" max="255" width="30.83203125" customWidth="1"/>
    <col min="257" max="269" width="10.33203125" customWidth="1"/>
    <col min="270" max="270" width="1.83203125" customWidth="1"/>
    <col min="501" max="501" width="50.83203125" customWidth="1"/>
    <col min="511" max="511" width="30.83203125" customWidth="1"/>
    <col min="513" max="525" width="10.33203125" customWidth="1"/>
    <col min="526" max="526" width="1.83203125" customWidth="1"/>
    <col min="757" max="757" width="50.83203125" customWidth="1"/>
    <col min="767" max="767" width="30.83203125" customWidth="1"/>
    <col min="769" max="781" width="10.33203125" customWidth="1"/>
    <col min="782" max="782" width="1.83203125" customWidth="1"/>
    <col min="1013" max="1013" width="50.83203125" customWidth="1"/>
    <col min="1023" max="1023" width="30.83203125" customWidth="1"/>
    <col min="1025" max="1037" width="10.33203125" customWidth="1"/>
    <col min="1038" max="1038" width="1.83203125" customWidth="1"/>
    <col min="1269" max="1269" width="50.83203125" customWidth="1"/>
    <col min="1279" max="1279" width="30.83203125" customWidth="1"/>
    <col min="1281" max="1293" width="10.33203125" customWidth="1"/>
    <col min="1294" max="1294" width="1.83203125" customWidth="1"/>
    <col min="1525" max="1525" width="50.83203125" customWidth="1"/>
    <col min="1535" max="1535" width="30.83203125" customWidth="1"/>
    <col min="1537" max="1549" width="10.33203125" customWidth="1"/>
    <col min="1550" max="1550" width="1.83203125" customWidth="1"/>
    <col min="1781" max="1781" width="50.83203125" customWidth="1"/>
    <col min="1791" max="1791" width="30.83203125" customWidth="1"/>
    <col min="1793" max="1805" width="10.33203125" customWidth="1"/>
    <col min="1806" max="1806" width="1.83203125" customWidth="1"/>
    <col min="2037" max="2037" width="50.83203125" customWidth="1"/>
    <col min="2047" max="2047" width="30.83203125" customWidth="1"/>
    <col min="2049" max="2061" width="10.33203125" customWidth="1"/>
    <col min="2062" max="2062" width="1.83203125" customWidth="1"/>
    <col min="2293" max="2293" width="50.83203125" customWidth="1"/>
    <col min="2303" max="2303" width="30.83203125" customWidth="1"/>
    <col min="2305" max="2317" width="10.33203125" customWidth="1"/>
    <col min="2318" max="2318" width="1.83203125" customWidth="1"/>
    <col min="2549" max="2549" width="50.83203125" customWidth="1"/>
    <col min="2559" max="2559" width="30.83203125" customWidth="1"/>
    <col min="2561" max="2573" width="10.33203125" customWidth="1"/>
    <col min="2574" max="2574" width="1.83203125" customWidth="1"/>
    <col min="2805" max="2805" width="50.83203125" customWidth="1"/>
    <col min="2815" max="2815" width="30.83203125" customWidth="1"/>
    <col min="2817" max="2829" width="10.33203125" customWidth="1"/>
    <col min="2830" max="2830" width="1.83203125" customWidth="1"/>
    <col min="3061" max="3061" width="50.83203125" customWidth="1"/>
    <col min="3071" max="3071" width="30.83203125" customWidth="1"/>
    <col min="3073" max="3085" width="10.33203125" customWidth="1"/>
    <col min="3086" max="3086" width="1.83203125" customWidth="1"/>
    <col min="3317" max="3317" width="50.83203125" customWidth="1"/>
    <col min="3327" max="3327" width="30.83203125" customWidth="1"/>
    <col min="3329" max="3341" width="10.33203125" customWidth="1"/>
    <col min="3342" max="3342" width="1.83203125" customWidth="1"/>
    <col min="3573" max="3573" width="50.83203125" customWidth="1"/>
    <col min="3583" max="3583" width="30.83203125" customWidth="1"/>
    <col min="3585" max="3597" width="10.33203125" customWidth="1"/>
    <col min="3598" max="3598" width="1.83203125" customWidth="1"/>
    <col min="3829" max="3829" width="50.83203125" customWidth="1"/>
    <col min="3839" max="3839" width="30.83203125" customWidth="1"/>
    <col min="3841" max="3853" width="10.33203125" customWidth="1"/>
    <col min="3854" max="3854" width="1.83203125" customWidth="1"/>
    <col min="4085" max="4085" width="50.83203125" customWidth="1"/>
    <col min="4095" max="4095" width="30.83203125" customWidth="1"/>
    <col min="4097" max="4109" width="10.33203125" customWidth="1"/>
    <col min="4110" max="4110" width="1.83203125" customWidth="1"/>
    <col min="4341" max="4341" width="50.83203125" customWidth="1"/>
    <col min="4351" max="4351" width="30.83203125" customWidth="1"/>
    <col min="4353" max="4365" width="10.33203125" customWidth="1"/>
    <col min="4366" max="4366" width="1.83203125" customWidth="1"/>
    <col min="4597" max="4597" width="50.83203125" customWidth="1"/>
    <col min="4607" max="4607" width="30.83203125" customWidth="1"/>
    <col min="4609" max="4621" width="10.33203125" customWidth="1"/>
    <col min="4622" max="4622" width="1.83203125" customWidth="1"/>
    <col min="4853" max="4853" width="50.83203125" customWidth="1"/>
    <col min="4863" max="4863" width="30.83203125" customWidth="1"/>
    <col min="4865" max="4877" width="10.33203125" customWidth="1"/>
    <col min="4878" max="4878" width="1.83203125" customWidth="1"/>
    <col min="5109" max="5109" width="50.83203125" customWidth="1"/>
    <col min="5119" max="5119" width="30.83203125" customWidth="1"/>
    <col min="5121" max="5133" width="10.33203125" customWidth="1"/>
    <col min="5134" max="5134" width="1.83203125" customWidth="1"/>
    <col min="5365" max="5365" width="50.83203125" customWidth="1"/>
    <col min="5375" max="5375" width="30.83203125" customWidth="1"/>
    <col min="5377" max="5389" width="10.33203125" customWidth="1"/>
    <col min="5390" max="5390" width="1.83203125" customWidth="1"/>
    <col min="5621" max="5621" width="50.83203125" customWidth="1"/>
    <col min="5631" max="5631" width="30.83203125" customWidth="1"/>
    <col min="5633" max="5645" width="10.33203125" customWidth="1"/>
    <col min="5646" max="5646" width="1.83203125" customWidth="1"/>
    <col min="5877" max="5877" width="50.83203125" customWidth="1"/>
    <col min="5887" max="5887" width="30.83203125" customWidth="1"/>
    <col min="5889" max="5901" width="10.33203125" customWidth="1"/>
    <col min="5902" max="5902" width="1.83203125" customWidth="1"/>
    <col min="6133" max="6133" width="50.83203125" customWidth="1"/>
    <col min="6143" max="6143" width="30.83203125" customWidth="1"/>
    <col min="6145" max="6157" width="10.33203125" customWidth="1"/>
    <col min="6158" max="6158" width="1.83203125" customWidth="1"/>
    <col min="6389" max="6389" width="50.83203125" customWidth="1"/>
    <col min="6399" max="6399" width="30.83203125" customWidth="1"/>
    <col min="6401" max="6413" width="10.33203125" customWidth="1"/>
    <col min="6414" max="6414" width="1.83203125" customWidth="1"/>
    <col min="6645" max="6645" width="50.83203125" customWidth="1"/>
    <col min="6655" max="6655" width="30.83203125" customWidth="1"/>
    <col min="6657" max="6669" width="10.33203125" customWidth="1"/>
    <col min="6670" max="6670" width="1.83203125" customWidth="1"/>
    <col min="6901" max="6901" width="50.83203125" customWidth="1"/>
    <col min="6911" max="6911" width="30.83203125" customWidth="1"/>
    <col min="6913" max="6925" width="10.33203125" customWidth="1"/>
    <col min="6926" max="6926" width="1.83203125" customWidth="1"/>
    <col min="7157" max="7157" width="50.83203125" customWidth="1"/>
    <col min="7167" max="7167" width="30.83203125" customWidth="1"/>
    <col min="7169" max="7181" width="10.33203125" customWidth="1"/>
    <col min="7182" max="7182" width="1.83203125" customWidth="1"/>
    <col min="7413" max="7413" width="50.83203125" customWidth="1"/>
    <col min="7423" max="7423" width="30.83203125" customWidth="1"/>
    <col min="7425" max="7437" width="10.33203125" customWidth="1"/>
    <col min="7438" max="7438" width="1.83203125" customWidth="1"/>
    <col min="7669" max="7669" width="50.83203125" customWidth="1"/>
    <col min="7679" max="7679" width="30.83203125" customWidth="1"/>
    <col min="7681" max="7693" width="10.33203125" customWidth="1"/>
    <col min="7694" max="7694" width="1.83203125" customWidth="1"/>
    <col min="7925" max="7925" width="50.83203125" customWidth="1"/>
    <col min="7935" max="7935" width="30.83203125" customWidth="1"/>
    <col min="7937" max="7949" width="10.33203125" customWidth="1"/>
    <col min="7950" max="7950" width="1.83203125" customWidth="1"/>
    <col min="8181" max="8181" width="50.83203125" customWidth="1"/>
    <col min="8191" max="8191" width="30.83203125" customWidth="1"/>
    <col min="8193" max="8205" width="10.33203125" customWidth="1"/>
    <col min="8206" max="8206" width="1.83203125" customWidth="1"/>
    <col min="8437" max="8437" width="50.83203125" customWidth="1"/>
    <col min="8447" max="8447" width="30.83203125" customWidth="1"/>
    <col min="8449" max="8461" width="10.33203125" customWidth="1"/>
    <col min="8462" max="8462" width="1.83203125" customWidth="1"/>
    <col min="8693" max="8693" width="50.83203125" customWidth="1"/>
    <col min="8703" max="8703" width="30.83203125" customWidth="1"/>
    <col min="8705" max="8717" width="10.33203125" customWidth="1"/>
    <col min="8718" max="8718" width="1.83203125" customWidth="1"/>
    <col min="8949" max="8949" width="50.83203125" customWidth="1"/>
    <col min="8959" max="8959" width="30.83203125" customWidth="1"/>
    <col min="8961" max="8973" width="10.33203125" customWidth="1"/>
    <col min="8974" max="8974" width="1.83203125" customWidth="1"/>
    <col min="9205" max="9205" width="50.83203125" customWidth="1"/>
    <col min="9215" max="9215" width="30.83203125" customWidth="1"/>
    <col min="9217" max="9229" width="10.33203125" customWidth="1"/>
    <col min="9230" max="9230" width="1.83203125" customWidth="1"/>
    <col min="9461" max="9461" width="50.83203125" customWidth="1"/>
    <col min="9471" max="9471" width="30.83203125" customWidth="1"/>
    <col min="9473" max="9485" width="10.33203125" customWidth="1"/>
    <col min="9486" max="9486" width="1.83203125" customWidth="1"/>
    <col min="9717" max="9717" width="50.83203125" customWidth="1"/>
    <col min="9727" max="9727" width="30.83203125" customWidth="1"/>
    <col min="9729" max="9741" width="10.33203125" customWidth="1"/>
    <col min="9742" max="9742" width="1.83203125" customWidth="1"/>
    <col min="9973" max="9973" width="50.83203125" customWidth="1"/>
    <col min="9983" max="9983" width="30.83203125" customWidth="1"/>
    <col min="9985" max="9997" width="10.33203125" customWidth="1"/>
    <col min="9998" max="9998" width="1.83203125" customWidth="1"/>
    <col min="10229" max="10229" width="50.83203125" customWidth="1"/>
    <col min="10239" max="10239" width="30.83203125" customWidth="1"/>
    <col min="10241" max="10253" width="10.33203125" customWidth="1"/>
    <col min="10254" max="10254" width="1.83203125" customWidth="1"/>
    <col min="10485" max="10485" width="50.83203125" customWidth="1"/>
    <col min="10495" max="10495" width="30.83203125" customWidth="1"/>
    <col min="10497" max="10509" width="10.33203125" customWidth="1"/>
    <col min="10510" max="10510" width="1.83203125" customWidth="1"/>
    <col min="10741" max="10741" width="50.83203125" customWidth="1"/>
    <col min="10751" max="10751" width="30.83203125" customWidth="1"/>
    <col min="10753" max="10765" width="10.33203125" customWidth="1"/>
    <col min="10766" max="10766" width="1.83203125" customWidth="1"/>
    <col min="10997" max="10997" width="50.83203125" customWidth="1"/>
    <col min="11007" max="11007" width="30.83203125" customWidth="1"/>
    <col min="11009" max="11021" width="10.33203125" customWidth="1"/>
    <col min="11022" max="11022" width="1.83203125" customWidth="1"/>
    <col min="11253" max="11253" width="50.83203125" customWidth="1"/>
    <col min="11263" max="11263" width="30.83203125" customWidth="1"/>
    <col min="11265" max="11277" width="10.33203125" customWidth="1"/>
    <col min="11278" max="11278" width="1.83203125" customWidth="1"/>
    <col min="11509" max="11509" width="50.83203125" customWidth="1"/>
    <col min="11519" max="11519" width="30.83203125" customWidth="1"/>
    <col min="11521" max="11533" width="10.33203125" customWidth="1"/>
    <col min="11534" max="11534" width="1.83203125" customWidth="1"/>
    <col min="11765" max="11765" width="50.83203125" customWidth="1"/>
    <col min="11775" max="11775" width="30.83203125" customWidth="1"/>
    <col min="11777" max="11789" width="10.33203125" customWidth="1"/>
    <col min="11790" max="11790" width="1.83203125" customWidth="1"/>
    <col min="12021" max="12021" width="50.83203125" customWidth="1"/>
    <col min="12031" max="12031" width="30.83203125" customWidth="1"/>
    <col min="12033" max="12045" width="10.33203125" customWidth="1"/>
    <col min="12046" max="12046" width="1.83203125" customWidth="1"/>
    <col min="12277" max="12277" width="50.83203125" customWidth="1"/>
    <col min="12287" max="12287" width="30.83203125" customWidth="1"/>
    <col min="12289" max="12301" width="10.33203125" customWidth="1"/>
    <col min="12302" max="12302" width="1.83203125" customWidth="1"/>
    <col min="12533" max="12533" width="50.83203125" customWidth="1"/>
    <col min="12543" max="12543" width="30.83203125" customWidth="1"/>
    <col min="12545" max="12557" width="10.33203125" customWidth="1"/>
    <col min="12558" max="12558" width="1.83203125" customWidth="1"/>
    <col min="12789" max="12789" width="50.83203125" customWidth="1"/>
    <col min="12799" max="12799" width="30.83203125" customWidth="1"/>
    <col min="12801" max="12813" width="10.33203125" customWidth="1"/>
    <col min="12814" max="12814" width="1.83203125" customWidth="1"/>
    <col min="13045" max="13045" width="50.83203125" customWidth="1"/>
    <col min="13055" max="13055" width="30.83203125" customWidth="1"/>
    <col min="13057" max="13069" width="10.33203125" customWidth="1"/>
    <col min="13070" max="13070" width="1.83203125" customWidth="1"/>
    <col min="13301" max="13301" width="50.83203125" customWidth="1"/>
    <col min="13311" max="13311" width="30.83203125" customWidth="1"/>
    <col min="13313" max="13325" width="10.33203125" customWidth="1"/>
    <col min="13326" max="13326" width="1.83203125" customWidth="1"/>
    <col min="13557" max="13557" width="50.83203125" customWidth="1"/>
    <col min="13567" max="13567" width="30.83203125" customWidth="1"/>
    <col min="13569" max="13581" width="10.33203125" customWidth="1"/>
    <col min="13582" max="13582" width="1.83203125" customWidth="1"/>
    <col min="13813" max="13813" width="50.83203125" customWidth="1"/>
    <col min="13823" max="13823" width="30.83203125" customWidth="1"/>
    <col min="13825" max="13837" width="10.33203125" customWidth="1"/>
    <col min="13838" max="13838" width="1.83203125" customWidth="1"/>
    <col min="14069" max="14069" width="50.83203125" customWidth="1"/>
    <col min="14079" max="14079" width="30.83203125" customWidth="1"/>
    <col min="14081" max="14093" width="10.33203125" customWidth="1"/>
    <col min="14094" max="14094" width="1.83203125" customWidth="1"/>
    <col min="14325" max="14325" width="50.83203125" customWidth="1"/>
    <col min="14335" max="14335" width="30.83203125" customWidth="1"/>
    <col min="14337" max="14349" width="10.33203125" customWidth="1"/>
    <col min="14350" max="14350" width="1.83203125" customWidth="1"/>
    <col min="14581" max="14581" width="50.83203125" customWidth="1"/>
    <col min="14591" max="14591" width="30.83203125" customWidth="1"/>
    <col min="14593" max="14605" width="10.33203125" customWidth="1"/>
    <col min="14606" max="14606" width="1.83203125" customWidth="1"/>
    <col min="14837" max="14837" width="50.83203125" customWidth="1"/>
    <col min="14847" max="14847" width="30.83203125" customWidth="1"/>
    <col min="14849" max="14861" width="10.33203125" customWidth="1"/>
    <col min="14862" max="14862" width="1.83203125" customWidth="1"/>
    <col min="15093" max="15093" width="50.83203125" customWidth="1"/>
    <col min="15103" max="15103" width="30.83203125" customWidth="1"/>
    <col min="15105" max="15117" width="10.33203125" customWidth="1"/>
    <col min="15118" max="15118" width="1.83203125" customWidth="1"/>
    <col min="15349" max="15349" width="50.83203125" customWidth="1"/>
    <col min="15359" max="15359" width="30.83203125" customWidth="1"/>
    <col min="15361" max="15373" width="10.33203125" customWidth="1"/>
    <col min="15374" max="15374" width="1.83203125" customWidth="1"/>
    <col min="15605" max="15605" width="50.83203125" customWidth="1"/>
    <col min="15615" max="15615" width="30.83203125" customWidth="1"/>
    <col min="15617" max="15629" width="10.33203125" customWidth="1"/>
    <col min="15630" max="15630" width="1.83203125" customWidth="1"/>
    <col min="15861" max="15861" width="50.83203125" customWidth="1"/>
    <col min="15871" max="15871" width="30.83203125" customWidth="1"/>
    <col min="15873" max="15885" width="10.33203125" customWidth="1"/>
    <col min="15886" max="15886" width="1.83203125" customWidth="1"/>
    <col min="16117" max="16117" width="50.83203125" customWidth="1"/>
    <col min="16127" max="16127" width="30.83203125" customWidth="1"/>
    <col min="16129" max="16141" width="10.33203125" customWidth="1"/>
    <col min="16142" max="16142" width="1.83203125" customWidth="1"/>
  </cols>
  <sheetData>
    <row r="9" spans="11:14" ht="12" thickBot="1" x14ac:dyDescent="0.25"/>
    <row r="10" spans="11:14" ht="12" thickBot="1" x14ac:dyDescent="0.25">
      <c r="K10" s="53"/>
      <c r="L10" s="54"/>
      <c r="M10" s="54"/>
      <c r="N10" s="55"/>
    </row>
    <row r="11" spans="11:14" ht="15.75" x14ac:dyDescent="0.2">
      <c r="K11" s="40" t="s">
        <v>76</v>
      </c>
      <c r="L11" s="41" t="s">
        <v>93</v>
      </c>
      <c r="M11" s="42"/>
      <c r="N11" s="43"/>
    </row>
    <row r="12" spans="11:14" ht="12.75" x14ac:dyDescent="0.2">
      <c r="K12" s="49" t="s">
        <v>88</v>
      </c>
      <c r="L12" s="46"/>
      <c r="M12" s="44"/>
      <c r="N12" s="45"/>
    </row>
    <row r="13" spans="11:14" ht="12.75" x14ac:dyDescent="0.2">
      <c r="K13" s="49"/>
      <c r="L13" s="46"/>
      <c r="M13" s="46"/>
      <c r="N13" s="45"/>
    </row>
    <row r="14" spans="11:14" ht="12" thickBot="1" x14ac:dyDescent="0.25">
      <c r="K14" s="50"/>
      <c r="L14" s="47"/>
      <c r="M14" s="47"/>
      <c r="N14" s="48"/>
    </row>
    <row r="15" spans="11:14" x14ac:dyDescent="0.2">
      <c r="K15" s="3" t="str" cm="1">
        <f t="array" ref="K15:M150">_xlfn.GROUPBY(_xlfn.HSTACK(dtbData[Product],dtbData[Country]),dtbData[FY],_xleta.PERCENTOF,,,-3)</f>
        <v>Gorgonzola</v>
      </c>
      <c r="L15" s="79" t="str">
        <v>USA</v>
      </c>
      <c r="M15" s="76">
        <v>3.9237309934961995E-2</v>
      </c>
      <c r="N15" s="4"/>
    </row>
    <row r="16" spans="11:14" x14ac:dyDescent="0.2">
      <c r="K16" t="str">
        <v>Gorgonzola</v>
      </c>
      <c r="L16" s="80" t="str">
        <v>HOL</v>
      </c>
      <c r="M16" s="77">
        <v>3.8981857539450486E-2</v>
      </c>
    </row>
    <row r="17" spans="11:13" x14ac:dyDescent="0.2">
      <c r="K17" t="str">
        <v>Gorgonzola</v>
      </c>
      <c r="L17" s="80" t="str">
        <v>UKB</v>
      </c>
      <c r="M17" s="77">
        <v>3.8407757208074433E-2</v>
      </c>
    </row>
    <row r="18" spans="11:13" x14ac:dyDescent="0.2">
      <c r="K18" t="str">
        <v>Gorgonzola</v>
      </c>
      <c r="L18" s="80" t="str">
        <v>CAN</v>
      </c>
      <c r="M18" s="77">
        <v>3.6442464910898739E-2</v>
      </c>
    </row>
    <row r="19" spans="11:13" x14ac:dyDescent="0.2">
      <c r="K19" t="str">
        <v>Gorgonzola</v>
      </c>
      <c r="L19" s="80" t="str">
        <v>FRA</v>
      </c>
      <c r="M19" s="77">
        <v>3.6389950306943412E-2</v>
      </c>
    </row>
    <row r="20" spans="11:13" x14ac:dyDescent="0.2">
      <c r="K20" t="str">
        <v>Gorgonzola</v>
      </c>
      <c r="L20" s="80" t="str">
        <v>GER</v>
      </c>
      <c r="M20" s="77">
        <v>3.4630266035423324E-2</v>
      </c>
    </row>
    <row r="21" spans="11:13" x14ac:dyDescent="0.2">
      <c r="K21" t="str">
        <v>Gorgonzola</v>
      </c>
      <c r="L21" s="80" t="str">
        <v>SWE</v>
      </c>
      <c r="M21" s="77">
        <v>3.4570630807202865E-2</v>
      </c>
    </row>
    <row r="22" spans="11:13" x14ac:dyDescent="0.2">
      <c r="K22" t="str">
        <v>Gorgonzola</v>
      </c>
      <c r="L22" s="80" t="str">
        <v>NOR</v>
      </c>
      <c r="M22" s="77">
        <v>3.3443792017246149E-2</v>
      </c>
    </row>
    <row r="23" spans="11:13" x14ac:dyDescent="0.2">
      <c r="K23" t="str">
        <v>Gorgonzola</v>
      </c>
      <c r="L23" s="80" t="str">
        <v>ITA</v>
      </c>
      <c r="M23" s="77">
        <v>3.1436666052512822E-2</v>
      </c>
    </row>
    <row r="24" spans="11:13" x14ac:dyDescent="0.2">
      <c r="K24" t="str">
        <v>Gorgonzola</v>
      </c>
      <c r="L24" s="80" t="str">
        <v>DEN</v>
      </c>
      <c r="M24" s="77">
        <v>3.0995187348074806E-2</v>
      </c>
    </row>
    <row r="25" spans="11:13" x14ac:dyDescent="0.2">
      <c r="K25" t="str">
        <v>Gorgonzola</v>
      </c>
      <c r="L25" s="80" t="str">
        <v>IRE</v>
      </c>
      <c r="M25" s="77">
        <v>3.0456690138024399E-2</v>
      </c>
    </row>
    <row r="26" spans="11:13" x14ac:dyDescent="0.2">
      <c r="K26" t="str">
        <v>Gorgonzola</v>
      </c>
      <c r="L26" s="80" t="str">
        <v>SPA</v>
      </c>
      <c r="M26" s="77">
        <v>3.0373022802909131E-2</v>
      </c>
    </row>
    <row r="27" spans="11:13" x14ac:dyDescent="0.2">
      <c r="K27" t="str">
        <v>Gorgonzola</v>
      </c>
      <c r="L27" s="80" t="str">
        <v>AUS</v>
      </c>
      <c r="M27" s="77">
        <v>2.9238173310654144E-2</v>
      </c>
    </row>
    <row r="28" spans="11:13" x14ac:dyDescent="0.2">
      <c r="K28" t="str">
        <v>Gorgonzola</v>
      </c>
      <c r="L28" s="80" t="str">
        <v>NZL</v>
      </c>
      <c r="M28" s="77">
        <v>1.3320017765957542E-2</v>
      </c>
    </row>
    <row r="29" spans="11:13" x14ac:dyDescent="0.2">
      <c r="K29" t="str">
        <v>Gorgonzola</v>
      </c>
      <c r="L29" s="80" t="str">
        <v/>
      </c>
      <c r="M29" s="77">
        <v>0.45792378617833424</v>
      </c>
    </row>
    <row r="30" spans="11:13" x14ac:dyDescent="0.2">
      <c r="K30" t="str">
        <v>Epsilon</v>
      </c>
      <c r="L30" s="81" t="str">
        <v>USA</v>
      </c>
      <c r="M30" s="77">
        <v>2.2194985834408102E-2</v>
      </c>
    </row>
    <row r="31" spans="11:13" x14ac:dyDescent="0.2">
      <c r="K31" t="str">
        <v>Epsilon</v>
      </c>
      <c r="L31" s="78" t="str">
        <v>UKB</v>
      </c>
      <c r="M31" s="77">
        <v>2.0255505800193502E-2</v>
      </c>
    </row>
    <row r="32" spans="11:13" x14ac:dyDescent="0.2">
      <c r="K32" t="str">
        <v>Epsilon</v>
      </c>
      <c r="L32" s="78" t="str">
        <v>CAN</v>
      </c>
      <c r="M32" s="77">
        <v>2.0173618621144515E-2</v>
      </c>
    </row>
    <row r="33" spans="11:13" x14ac:dyDescent="0.2">
      <c r="K33" t="str">
        <v>Epsilon</v>
      </c>
      <c r="L33" s="78" t="str">
        <v>ITA</v>
      </c>
      <c r="M33" s="77">
        <v>1.9943088410560954E-2</v>
      </c>
    </row>
    <row r="34" spans="11:13" x14ac:dyDescent="0.2">
      <c r="K34" t="str">
        <v>Epsilon</v>
      </c>
      <c r="L34" s="78" t="str">
        <v>GER</v>
      </c>
      <c r="M34" s="77">
        <v>1.8192304919372283E-2</v>
      </c>
    </row>
    <row r="35" spans="11:13" x14ac:dyDescent="0.2">
      <c r="K35" t="str">
        <v>Epsilon</v>
      </c>
      <c r="L35" s="78" t="str">
        <v>IRE</v>
      </c>
      <c r="M35" s="77">
        <v>1.6746818193551029E-2</v>
      </c>
    </row>
    <row r="36" spans="11:13" x14ac:dyDescent="0.2">
      <c r="K36" t="str">
        <v>Epsilon</v>
      </c>
      <c r="L36" s="78" t="str">
        <v>SWE</v>
      </c>
      <c r="M36" s="77">
        <v>1.647178408131041E-2</v>
      </c>
    </row>
    <row r="37" spans="11:13" x14ac:dyDescent="0.2">
      <c r="K37" t="str">
        <v>Epsilon</v>
      </c>
      <c r="L37" s="78" t="str">
        <v>NOR</v>
      </c>
      <c r="M37" s="77">
        <v>1.6413038931123093E-2</v>
      </c>
    </row>
    <row r="38" spans="11:13" x14ac:dyDescent="0.2">
      <c r="K38" t="str">
        <v>Epsilon</v>
      </c>
      <c r="L38" s="78" t="str">
        <v>HOL</v>
      </c>
      <c r="M38" s="77">
        <v>1.5560344175373855E-2</v>
      </c>
    </row>
    <row r="39" spans="11:13" x14ac:dyDescent="0.2">
      <c r="K39" t="str">
        <v>Epsilon</v>
      </c>
      <c r="L39" s="78" t="str">
        <v>SPA</v>
      </c>
      <c r="M39" s="77">
        <v>1.5512279961584233E-2</v>
      </c>
    </row>
    <row r="40" spans="11:13" x14ac:dyDescent="0.2">
      <c r="K40" t="str">
        <v>Epsilon</v>
      </c>
      <c r="L40" s="78" t="str">
        <v>FRA</v>
      </c>
      <c r="M40" s="77">
        <v>1.5118865470935838E-2</v>
      </c>
    </row>
    <row r="41" spans="11:13" x14ac:dyDescent="0.2">
      <c r="K41" t="str">
        <v>Epsilon</v>
      </c>
      <c r="L41" s="78" t="str">
        <v>DEN</v>
      </c>
      <c r="M41" s="77">
        <v>1.4202085096800437E-2</v>
      </c>
    </row>
    <row r="42" spans="11:13" x14ac:dyDescent="0.2">
      <c r="K42" t="str">
        <v>Epsilon</v>
      </c>
      <c r="L42" s="78" t="str">
        <v>AUS</v>
      </c>
      <c r="M42" s="77">
        <v>1.2575022452218386E-2</v>
      </c>
    </row>
    <row r="43" spans="11:13" x14ac:dyDescent="0.2">
      <c r="K43" t="str">
        <v>Epsilon</v>
      </c>
      <c r="L43" s="78" t="str">
        <v>NZL</v>
      </c>
      <c r="M43" s="77">
        <v>5.8113194783786697E-3</v>
      </c>
    </row>
    <row r="44" spans="11:13" x14ac:dyDescent="0.2">
      <c r="K44" t="str">
        <v>Epsilon</v>
      </c>
      <c r="L44" s="78" t="str">
        <v/>
      </c>
      <c r="M44" s="77">
        <v>0.22917106142695531</v>
      </c>
    </row>
    <row r="45" spans="11:13" x14ac:dyDescent="0.2">
      <c r="K45" t="str">
        <v>Feta</v>
      </c>
      <c r="L45" s="78" t="str">
        <v>CAN</v>
      </c>
      <c r="M45" s="77">
        <v>1.1906573849329371E-2</v>
      </c>
    </row>
    <row r="46" spans="11:13" x14ac:dyDescent="0.2">
      <c r="K46" t="str">
        <v>Feta</v>
      </c>
      <c r="L46" s="78" t="str">
        <v>UKB</v>
      </c>
      <c r="M46" s="77">
        <v>1.0969321680431724E-2</v>
      </c>
    </row>
    <row r="47" spans="11:13" x14ac:dyDescent="0.2">
      <c r="K47" t="str">
        <v>Feta</v>
      </c>
      <c r="L47" s="78" t="str">
        <v>ITA</v>
      </c>
      <c r="M47" s="77">
        <v>1.0946179651570053E-2</v>
      </c>
    </row>
    <row r="48" spans="11:13" x14ac:dyDescent="0.2">
      <c r="K48" t="str">
        <v>Feta</v>
      </c>
      <c r="L48" s="78" t="str">
        <v>GER</v>
      </c>
      <c r="M48" s="77">
        <v>1.0788635839704066E-2</v>
      </c>
    </row>
    <row r="49" spans="11:13" x14ac:dyDescent="0.2">
      <c r="K49" t="str">
        <v>Feta</v>
      </c>
      <c r="L49" s="78" t="str">
        <v>NOR</v>
      </c>
      <c r="M49" s="77">
        <v>9.8148904714476324E-3</v>
      </c>
    </row>
    <row r="50" spans="11:13" x14ac:dyDescent="0.2">
      <c r="K50" t="str">
        <v>Feta</v>
      </c>
      <c r="L50" s="78" t="str">
        <v>IRE</v>
      </c>
      <c r="M50" s="77">
        <v>9.7321132143655033E-3</v>
      </c>
    </row>
    <row r="51" spans="11:13" x14ac:dyDescent="0.2">
      <c r="K51" t="str">
        <v>Feta</v>
      </c>
      <c r="L51" s="78" t="str">
        <v>USA</v>
      </c>
      <c r="M51" s="77">
        <v>9.0609943773770647E-3</v>
      </c>
    </row>
    <row r="52" spans="11:13" x14ac:dyDescent="0.2">
      <c r="K52" t="str">
        <v>Feta</v>
      </c>
      <c r="L52" s="78" t="str">
        <v>HOL</v>
      </c>
      <c r="M52" s="77">
        <v>8.6017141122762229E-3</v>
      </c>
    </row>
    <row r="53" spans="11:13" x14ac:dyDescent="0.2">
      <c r="K53" t="str">
        <v>Feta</v>
      </c>
      <c r="L53" s="78" t="str">
        <v>SPA</v>
      </c>
      <c r="M53" s="77">
        <v>8.3159990636379084E-3</v>
      </c>
    </row>
    <row r="54" spans="11:13" x14ac:dyDescent="0.2">
      <c r="K54" t="str">
        <v>Feta</v>
      </c>
      <c r="L54" s="78" t="str">
        <v>FRA</v>
      </c>
      <c r="M54" s="77">
        <v>8.1878278268655812E-3</v>
      </c>
    </row>
    <row r="55" spans="11:13" x14ac:dyDescent="0.2">
      <c r="K55" t="str">
        <v>Feta</v>
      </c>
      <c r="L55" s="78" t="str">
        <v>SWE</v>
      </c>
      <c r="M55" s="77">
        <v>7.6520008509146E-3</v>
      </c>
    </row>
    <row r="56" spans="11:13" x14ac:dyDescent="0.2">
      <c r="K56" t="str">
        <v>Feta</v>
      </c>
      <c r="L56" s="78" t="str">
        <v>DEN</v>
      </c>
      <c r="M56" s="77">
        <v>7.1731388690846522E-3</v>
      </c>
    </row>
    <row r="57" spans="11:13" x14ac:dyDescent="0.2">
      <c r="K57" t="str">
        <v>Feta</v>
      </c>
      <c r="L57" s="78" t="str">
        <v>AUS</v>
      </c>
      <c r="M57" s="77">
        <v>5.1873747771467122E-3</v>
      </c>
    </row>
    <row r="58" spans="11:13" x14ac:dyDescent="0.2">
      <c r="K58" t="str">
        <v>Feta</v>
      </c>
      <c r="L58" s="78" t="str">
        <v>NZL</v>
      </c>
      <c r="M58" s="77">
        <v>2.7218586253456843E-3</v>
      </c>
    </row>
    <row r="59" spans="11:13" x14ac:dyDescent="0.2">
      <c r="K59" t="str">
        <v>Feta</v>
      </c>
      <c r="L59" s="78" t="str">
        <v/>
      </c>
      <c r="M59" s="77">
        <v>0.12105862320949677</v>
      </c>
    </row>
    <row r="60" spans="11:13" x14ac:dyDescent="0.2">
      <c r="K60" t="str">
        <v>Alpha</v>
      </c>
      <c r="L60" s="78" t="str">
        <v>CAN</v>
      </c>
      <c r="M60" s="77">
        <v>7.7481292784938455E-3</v>
      </c>
    </row>
    <row r="61" spans="11:13" x14ac:dyDescent="0.2">
      <c r="K61" t="str">
        <v>Alpha</v>
      </c>
      <c r="L61" s="78" t="str">
        <v>ITA</v>
      </c>
      <c r="M61" s="77">
        <v>6.9969034185227022E-3</v>
      </c>
    </row>
    <row r="62" spans="11:13" x14ac:dyDescent="0.2">
      <c r="K62" t="str">
        <v>Alpha</v>
      </c>
      <c r="L62" s="78" t="str">
        <v>GER</v>
      </c>
      <c r="M62" s="77">
        <v>5.9127883741567624E-3</v>
      </c>
    </row>
    <row r="63" spans="11:13" x14ac:dyDescent="0.2">
      <c r="K63" t="str">
        <v>Alpha</v>
      </c>
      <c r="L63" s="78" t="str">
        <v>IRE</v>
      </c>
      <c r="M63" s="77">
        <v>4.9835469075573853E-3</v>
      </c>
    </row>
    <row r="64" spans="11:13" x14ac:dyDescent="0.2">
      <c r="K64" t="str">
        <v>Alpha</v>
      </c>
      <c r="L64" s="78" t="str">
        <v>SPA</v>
      </c>
      <c r="M64" s="77">
        <v>4.445939775540122E-3</v>
      </c>
    </row>
    <row r="65" spans="11:13" x14ac:dyDescent="0.2">
      <c r="K65" t="str">
        <v>Alpha</v>
      </c>
      <c r="L65" s="78" t="str">
        <v>UKB</v>
      </c>
      <c r="M65" s="77">
        <v>4.2002782383931602E-3</v>
      </c>
    </row>
    <row r="66" spans="11:13" x14ac:dyDescent="0.2">
      <c r="K66" t="str">
        <v>Alpha</v>
      </c>
      <c r="L66" s="78" t="str">
        <v>HOL</v>
      </c>
      <c r="M66" s="77">
        <v>4.1139406691784669E-3</v>
      </c>
    </row>
    <row r="67" spans="11:13" x14ac:dyDescent="0.2">
      <c r="K67" t="str">
        <v>Alpha</v>
      </c>
      <c r="L67" s="78" t="str">
        <v>NOR</v>
      </c>
      <c r="M67" s="77">
        <v>4.0320534901294794E-3</v>
      </c>
    </row>
    <row r="68" spans="11:13" x14ac:dyDescent="0.2">
      <c r="K68" t="str">
        <v>Alpha</v>
      </c>
      <c r="L68" s="78" t="str">
        <v>SWE</v>
      </c>
      <c r="M68" s="77">
        <v>3.9991206029032569E-3</v>
      </c>
    </row>
    <row r="69" spans="11:13" x14ac:dyDescent="0.2">
      <c r="K69" t="str">
        <v>Alpha</v>
      </c>
      <c r="L69" s="78" t="str">
        <v>USA</v>
      </c>
      <c r="M69" s="77">
        <v>3.7427781293586011E-3</v>
      </c>
    </row>
    <row r="70" spans="11:13" x14ac:dyDescent="0.2">
      <c r="K70" t="str">
        <v>Alpha</v>
      </c>
      <c r="L70" s="78" t="str">
        <v>FRA</v>
      </c>
      <c r="M70" s="77">
        <v>3.5887946296251794E-3</v>
      </c>
    </row>
    <row r="71" spans="11:13" x14ac:dyDescent="0.2">
      <c r="K71" t="str">
        <v>Alpha</v>
      </c>
      <c r="L71" s="78" t="str">
        <v>DEN</v>
      </c>
      <c r="M71" s="77">
        <v>3.0707692143370209E-3</v>
      </c>
    </row>
    <row r="72" spans="11:13" x14ac:dyDescent="0.2">
      <c r="K72" t="str">
        <v>Alpha</v>
      </c>
      <c r="L72" s="78" t="str">
        <v>AUS</v>
      </c>
      <c r="M72" s="77">
        <v>2.2679188284436898E-3</v>
      </c>
    </row>
    <row r="73" spans="11:13" x14ac:dyDescent="0.2">
      <c r="K73" t="str">
        <v>Alpha</v>
      </c>
      <c r="L73" s="78" t="str">
        <v>NZL</v>
      </c>
      <c r="M73" s="77">
        <v>1.2834925237895606E-3</v>
      </c>
    </row>
    <row r="74" spans="11:13" x14ac:dyDescent="0.2">
      <c r="K74" t="str">
        <v>Alpha</v>
      </c>
      <c r="L74" s="78" t="str">
        <v/>
      </c>
      <c r="M74" s="77">
        <v>6.0386454080429232E-2</v>
      </c>
    </row>
    <row r="75" spans="11:13" x14ac:dyDescent="0.2">
      <c r="K75" t="str">
        <v>Iota</v>
      </c>
      <c r="L75" s="78" t="str">
        <v>USA</v>
      </c>
      <c r="M75" s="77">
        <v>9.3912133276724367E-3</v>
      </c>
    </row>
    <row r="76" spans="11:13" x14ac:dyDescent="0.2">
      <c r="K76" t="str">
        <v>Iota</v>
      </c>
      <c r="L76" s="78" t="str">
        <v>AUS</v>
      </c>
      <c r="M76" s="77">
        <v>5.1197288466279835E-3</v>
      </c>
    </row>
    <row r="77" spans="11:13" x14ac:dyDescent="0.2">
      <c r="K77" t="str">
        <v>Iota</v>
      </c>
      <c r="L77" s="78" t="str">
        <v>UKB</v>
      </c>
      <c r="M77" s="77">
        <v>5.0859058813686195E-3</v>
      </c>
    </row>
    <row r="78" spans="11:13" x14ac:dyDescent="0.2">
      <c r="K78" t="str">
        <v>Iota</v>
      </c>
      <c r="L78" s="78" t="str">
        <v>SWE</v>
      </c>
      <c r="M78" s="77">
        <v>4.8206626274925526E-3</v>
      </c>
    </row>
    <row r="79" spans="11:13" x14ac:dyDescent="0.2">
      <c r="K79" t="str">
        <v>Iota</v>
      </c>
      <c r="L79" s="78" t="str">
        <v>DEN</v>
      </c>
      <c r="M79" s="77">
        <v>3.9581770133787627E-3</v>
      </c>
    </row>
    <row r="80" spans="11:13" x14ac:dyDescent="0.2">
      <c r="K80" t="str">
        <v>Iota</v>
      </c>
      <c r="L80" s="78" t="str">
        <v>FRA</v>
      </c>
      <c r="M80" s="77">
        <v>3.3422430144450766E-3</v>
      </c>
    </row>
    <row r="81" spans="11:13" x14ac:dyDescent="0.2">
      <c r="K81" t="str">
        <v>Iota</v>
      </c>
      <c r="L81" s="78" t="str">
        <v>HOL</v>
      </c>
      <c r="M81" s="77">
        <v>2.8446893939191647E-3</v>
      </c>
    </row>
    <row r="82" spans="11:13" x14ac:dyDescent="0.2">
      <c r="K82" t="str">
        <v>Iota</v>
      </c>
      <c r="L82" s="78" t="str">
        <v>SPA</v>
      </c>
      <c r="M82" s="77">
        <v>2.7503411224062014E-3</v>
      </c>
    </row>
    <row r="83" spans="11:13" x14ac:dyDescent="0.2">
      <c r="K83" t="str">
        <v>Iota</v>
      </c>
      <c r="L83" s="78" t="str">
        <v>NOR</v>
      </c>
      <c r="M83" s="77">
        <v>2.5660949695459801E-3</v>
      </c>
    </row>
    <row r="84" spans="11:13" x14ac:dyDescent="0.2">
      <c r="K84" t="str">
        <v>Iota</v>
      </c>
      <c r="L84" s="78" t="str">
        <v>IRE</v>
      </c>
      <c r="M84" s="77">
        <v>2.0311580716281395E-3</v>
      </c>
    </row>
    <row r="85" spans="11:13" x14ac:dyDescent="0.2">
      <c r="K85" t="str">
        <v>Iota</v>
      </c>
      <c r="L85" s="78" t="str">
        <v>ITA</v>
      </c>
      <c r="M85" s="77">
        <v>2.0000053404681988E-3</v>
      </c>
    </row>
    <row r="86" spans="11:13" x14ac:dyDescent="0.2">
      <c r="K86" t="str">
        <v>Iota</v>
      </c>
      <c r="L86" s="78" t="str">
        <v>NZL</v>
      </c>
      <c r="M86" s="77">
        <v>1.6751268583716735E-3</v>
      </c>
    </row>
    <row r="87" spans="11:13" x14ac:dyDescent="0.2">
      <c r="K87" t="str">
        <v>Iota</v>
      </c>
      <c r="L87" s="78" t="str">
        <v>GER</v>
      </c>
      <c r="M87" s="77">
        <v>1.4908807055114522E-3</v>
      </c>
    </row>
    <row r="88" spans="11:13" x14ac:dyDescent="0.2">
      <c r="K88" t="str">
        <v>Iota</v>
      </c>
      <c r="L88" s="78" t="str">
        <v>CAN</v>
      </c>
      <c r="M88" s="77">
        <v>5.189154933212995E-4</v>
      </c>
    </row>
    <row r="89" spans="11:13" x14ac:dyDescent="0.2">
      <c r="K89" t="str">
        <v>Iota</v>
      </c>
      <c r="L89" s="78" t="str">
        <v/>
      </c>
      <c r="M89" s="77">
        <v>4.7595142666157539E-2</v>
      </c>
    </row>
    <row r="90" spans="11:13" x14ac:dyDescent="0.2">
      <c r="K90" t="str">
        <v>Beta</v>
      </c>
      <c r="L90" s="78" t="str">
        <v>DEN</v>
      </c>
      <c r="M90" s="77">
        <v>2.8633810326151293E-3</v>
      </c>
    </row>
    <row r="91" spans="11:13" x14ac:dyDescent="0.2">
      <c r="K91" t="str">
        <v>Beta</v>
      </c>
      <c r="L91" s="78" t="str">
        <v>IRE</v>
      </c>
      <c r="M91" s="77">
        <v>2.7948450240632594E-3</v>
      </c>
    </row>
    <row r="92" spans="11:13" x14ac:dyDescent="0.2">
      <c r="K92" t="str">
        <v>Beta</v>
      </c>
      <c r="L92" s="78" t="str">
        <v>CAN</v>
      </c>
      <c r="M92" s="77">
        <v>2.2759295307419602E-3</v>
      </c>
    </row>
    <row r="93" spans="11:13" x14ac:dyDescent="0.2">
      <c r="K93" t="str">
        <v>Beta</v>
      </c>
      <c r="L93" s="78" t="str">
        <v>NOR</v>
      </c>
      <c r="M93" s="77">
        <v>1.9376998781483173E-3</v>
      </c>
    </row>
    <row r="94" spans="11:13" x14ac:dyDescent="0.2">
      <c r="K94" t="str">
        <v>Beta</v>
      </c>
      <c r="L94" s="78" t="str">
        <v>GER</v>
      </c>
      <c r="M94" s="77">
        <v>1.8540325430330478E-3</v>
      </c>
    </row>
    <row r="95" spans="11:13" x14ac:dyDescent="0.2">
      <c r="K95" t="str">
        <v>Beta</v>
      </c>
      <c r="L95" s="78" t="str">
        <v>USA</v>
      </c>
      <c r="M95" s="77">
        <v>1.7837163784148956E-3</v>
      </c>
    </row>
    <row r="96" spans="11:13" x14ac:dyDescent="0.2">
      <c r="K96" t="str">
        <v>Beta</v>
      </c>
      <c r="L96" s="78" t="str">
        <v>FRA</v>
      </c>
      <c r="M96" s="77">
        <v>1.6439741272117326E-3</v>
      </c>
    </row>
    <row r="97" spans="11:13" x14ac:dyDescent="0.2">
      <c r="K97" t="str">
        <v>Beta</v>
      </c>
      <c r="L97" s="78" t="str">
        <v>AUS</v>
      </c>
      <c r="M97" s="77">
        <v>1.5692075724278748E-3</v>
      </c>
    </row>
    <row r="98" spans="11:13" x14ac:dyDescent="0.2">
      <c r="K98" t="str">
        <v>Beta</v>
      </c>
      <c r="L98" s="78" t="str">
        <v>SPA</v>
      </c>
      <c r="M98" s="77">
        <v>1.4926608615777345E-3</v>
      </c>
    </row>
    <row r="99" spans="11:13" x14ac:dyDescent="0.2">
      <c r="K99" t="str">
        <v>Beta</v>
      </c>
      <c r="L99" s="78" t="str">
        <v>ITA</v>
      </c>
      <c r="M99" s="77">
        <v>1.4730791448486289E-3</v>
      </c>
    </row>
    <row r="100" spans="11:13" x14ac:dyDescent="0.2">
      <c r="K100" t="str">
        <v>Beta</v>
      </c>
      <c r="L100" s="78" t="str">
        <v>HOL</v>
      </c>
      <c r="M100" s="77">
        <v>1.3440178300431599E-3</v>
      </c>
    </row>
    <row r="101" spans="11:13" x14ac:dyDescent="0.2">
      <c r="K101" t="str">
        <v>Beta</v>
      </c>
      <c r="L101" s="78" t="str">
        <v>SWE</v>
      </c>
      <c r="M101" s="77">
        <v>1.23720846606622E-3</v>
      </c>
    </row>
    <row r="102" spans="11:13" x14ac:dyDescent="0.2">
      <c r="K102" t="str">
        <v>Beta</v>
      </c>
      <c r="L102" s="78" t="str">
        <v>NZL</v>
      </c>
      <c r="M102" s="77">
        <v>1.0850051223990807E-3</v>
      </c>
    </row>
    <row r="103" spans="11:13" x14ac:dyDescent="0.2">
      <c r="K103" t="str">
        <v>Beta</v>
      </c>
      <c r="L103" s="78" t="str">
        <v>UKB</v>
      </c>
      <c r="M103" s="77">
        <v>1.0680936397693985E-3</v>
      </c>
    </row>
    <row r="104" spans="11:13" x14ac:dyDescent="0.2">
      <c r="K104" t="str">
        <v>Beta</v>
      </c>
      <c r="L104" s="78" t="str">
        <v/>
      </c>
      <c r="M104" s="77">
        <v>2.442285115136044E-2</v>
      </c>
    </row>
    <row r="105" spans="11:13" x14ac:dyDescent="0.2">
      <c r="K105" t="str">
        <v>Delta</v>
      </c>
      <c r="L105" s="78" t="str">
        <v>FRA</v>
      </c>
      <c r="M105" s="77">
        <v>2.1130452506771267E-3</v>
      </c>
    </row>
    <row r="106" spans="11:13" x14ac:dyDescent="0.2">
      <c r="K106" t="str">
        <v>Delta</v>
      </c>
      <c r="L106" s="78" t="str">
        <v>NOR</v>
      </c>
      <c r="M106" s="77">
        <v>1.9501609706122935E-3</v>
      </c>
    </row>
    <row r="107" spans="11:13" x14ac:dyDescent="0.2">
      <c r="K107" t="str">
        <v>Delta</v>
      </c>
      <c r="L107" s="78" t="str">
        <v>IRE</v>
      </c>
      <c r="M107" s="77">
        <v>1.7481132570892491E-3</v>
      </c>
    </row>
    <row r="108" spans="11:13" x14ac:dyDescent="0.2">
      <c r="K108" t="str">
        <v>Delta</v>
      </c>
      <c r="L108" s="78" t="str">
        <v>AUS</v>
      </c>
      <c r="M108" s="77">
        <v>1.7116200577304613E-3</v>
      </c>
    </row>
    <row r="109" spans="11:13" x14ac:dyDescent="0.2">
      <c r="K109" t="str">
        <v>Delta</v>
      </c>
      <c r="L109" s="78" t="str">
        <v>CAN</v>
      </c>
      <c r="M109" s="77">
        <v>1.6804673265705204E-3</v>
      </c>
    </row>
    <row r="110" spans="11:13" x14ac:dyDescent="0.2">
      <c r="K110" t="str">
        <v>Delta</v>
      </c>
      <c r="L110" s="78" t="str">
        <v>NZL</v>
      </c>
      <c r="M110" s="77">
        <v>1.5638671042290278E-3</v>
      </c>
    </row>
    <row r="111" spans="11:13" x14ac:dyDescent="0.2">
      <c r="K111" t="str">
        <v>Delta</v>
      </c>
      <c r="L111" s="78" t="str">
        <v>GER</v>
      </c>
      <c r="M111" s="77">
        <v>1.5015616419091463E-3</v>
      </c>
    </row>
    <row r="112" spans="11:13" x14ac:dyDescent="0.2">
      <c r="K112" t="str">
        <v>Delta</v>
      </c>
      <c r="L112" s="78" t="str">
        <v>ITA</v>
      </c>
      <c r="M112" s="77">
        <v>1.4419264136886882E-3</v>
      </c>
    </row>
    <row r="113" spans="11:13" x14ac:dyDescent="0.2">
      <c r="K113" t="str">
        <v>Delta</v>
      </c>
      <c r="L113" s="78" t="str">
        <v>SWE</v>
      </c>
      <c r="M113" s="77">
        <v>1.4063232923630415E-3</v>
      </c>
    </row>
    <row r="114" spans="11:13" x14ac:dyDescent="0.2">
      <c r="K114" t="str">
        <v>Delta</v>
      </c>
      <c r="L114" s="78" t="str">
        <v>HOL</v>
      </c>
      <c r="M114" s="77">
        <v>1.3635995467722655E-3</v>
      </c>
    </row>
    <row r="115" spans="11:13" x14ac:dyDescent="0.2">
      <c r="K115" t="str">
        <v>Delta</v>
      </c>
      <c r="L115" s="78" t="str">
        <v>UKB</v>
      </c>
      <c r="M115" s="77">
        <v>1.339567439877454E-3</v>
      </c>
    </row>
    <row r="116" spans="11:13" x14ac:dyDescent="0.2">
      <c r="K116" t="str">
        <v>Delta</v>
      </c>
      <c r="L116" s="78" t="str">
        <v>USA</v>
      </c>
      <c r="M116" s="77">
        <v>1.2087259690057028E-3</v>
      </c>
    </row>
    <row r="117" spans="11:13" x14ac:dyDescent="0.2">
      <c r="K117" t="str">
        <v>Delta</v>
      </c>
      <c r="L117" s="78" t="str">
        <v>DEN</v>
      </c>
      <c r="M117" s="77">
        <v>1.0618630935374104E-3</v>
      </c>
    </row>
    <row r="118" spans="11:13" x14ac:dyDescent="0.2">
      <c r="K118" t="str">
        <v>Delta</v>
      </c>
      <c r="L118" s="78" t="str">
        <v>SPA</v>
      </c>
      <c r="M118" s="77">
        <v>9.5416365152732943E-4</v>
      </c>
    </row>
    <row r="119" spans="11:13" x14ac:dyDescent="0.2">
      <c r="K119" t="str">
        <v>Delta</v>
      </c>
      <c r="L119" s="78" t="str">
        <v/>
      </c>
      <c r="M119" s="77">
        <v>2.1045005015589716E-2</v>
      </c>
    </row>
    <row r="120" spans="11:13" x14ac:dyDescent="0.2">
      <c r="K120" t="str">
        <v>Gamma</v>
      </c>
      <c r="L120" s="78" t="str">
        <v>SPA</v>
      </c>
      <c r="M120" s="77">
        <v>2.1976026638255374E-3</v>
      </c>
    </row>
    <row r="121" spans="11:13" x14ac:dyDescent="0.2">
      <c r="K121" t="str">
        <v>Gamma</v>
      </c>
      <c r="L121" s="78" t="str">
        <v>SWE</v>
      </c>
      <c r="M121" s="77">
        <v>1.9483808145460111E-3</v>
      </c>
    </row>
    <row r="122" spans="11:13" x14ac:dyDescent="0.2">
      <c r="K122" t="str">
        <v>Gamma</v>
      </c>
      <c r="L122" s="78" t="str">
        <v>IRE</v>
      </c>
      <c r="M122" s="77">
        <v>1.9190082394523527E-3</v>
      </c>
    </row>
    <row r="123" spans="11:13" x14ac:dyDescent="0.2">
      <c r="K123" t="str">
        <v>Gamma</v>
      </c>
      <c r="L123" s="78" t="str">
        <v>ITA</v>
      </c>
      <c r="M123" s="77">
        <v>1.8478019968010595E-3</v>
      </c>
    </row>
    <row r="124" spans="11:13" x14ac:dyDescent="0.2">
      <c r="K124" t="str">
        <v>Gamma</v>
      </c>
      <c r="L124" s="78" t="str">
        <v>NZL</v>
      </c>
      <c r="M124" s="77">
        <v>1.7668048957852134E-3</v>
      </c>
    </row>
    <row r="125" spans="11:13" x14ac:dyDescent="0.2">
      <c r="K125" t="str">
        <v>Gamma</v>
      </c>
      <c r="L125" s="78" t="str">
        <v>CAN</v>
      </c>
      <c r="M125" s="77">
        <v>1.4588378963183702E-3</v>
      </c>
    </row>
    <row r="126" spans="11:13" x14ac:dyDescent="0.2">
      <c r="K126" t="str">
        <v>Gamma</v>
      </c>
      <c r="L126" s="78" t="str">
        <v>GER</v>
      </c>
      <c r="M126" s="77">
        <v>1.4588378963183702E-3</v>
      </c>
    </row>
    <row r="127" spans="11:13" x14ac:dyDescent="0.2">
      <c r="K127" t="str">
        <v>Gamma</v>
      </c>
      <c r="L127" s="78" t="str">
        <v>NOR</v>
      </c>
      <c r="M127" s="77">
        <v>1.4187843848270179E-3</v>
      </c>
    </row>
    <row r="128" spans="11:13" x14ac:dyDescent="0.2">
      <c r="K128" t="str">
        <v>Gamma</v>
      </c>
      <c r="L128" s="78" t="str">
        <v>DEN</v>
      </c>
      <c r="M128" s="77">
        <v>1.3867415756339358E-3</v>
      </c>
    </row>
    <row r="129" spans="11:13" x14ac:dyDescent="0.2">
      <c r="K129" t="str">
        <v>Gamma</v>
      </c>
      <c r="L129" s="78" t="str">
        <v>USA</v>
      </c>
      <c r="M129" s="77">
        <v>1.2380985440993612E-3</v>
      </c>
    </row>
    <row r="130" spans="11:13" x14ac:dyDescent="0.2">
      <c r="K130" t="str">
        <v>Gamma</v>
      </c>
      <c r="L130" s="78" t="str">
        <v>FRA</v>
      </c>
      <c r="M130" s="77">
        <v>1.1099273073270333E-3</v>
      </c>
    </row>
    <row r="131" spans="11:13" x14ac:dyDescent="0.2">
      <c r="K131" t="str">
        <v>Gamma</v>
      </c>
      <c r="L131" s="78" t="str">
        <v>UKB</v>
      </c>
      <c r="M131" s="77">
        <v>1.085895200432222E-3</v>
      </c>
    </row>
    <row r="132" spans="11:13" x14ac:dyDescent="0.2">
      <c r="K132" t="str">
        <v>Gamma</v>
      </c>
      <c r="L132" s="78" t="str">
        <v>AUS</v>
      </c>
      <c r="M132" s="77">
        <v>9.5683388562675285E-4</v>
      </c>
    </row>
    <row r="133" spans="11:13" x14ac:dyDescent="0.2">
      <c r="K133" t="str">
        <v>Gamma</v>
      </c>
      <c r="L133" s="78" t="str">
        <v>HOL</v>
      </c>
      <c r="M133" s="77">
        <v>7.9394960556191958E-4</v>
      </c>
    </row>
    <row r="134" spans="11:13" x14ac:dyDescent="0.2">
      <c r="K134" t="str">
        <v>Gamma</v>
      </c>
      <c r="L134" s="78" t="str">
        <v/>
      </c>
      <c r="M134" s="77">
        <v>2.0587504906555157E-2</v>
      </c>
    </row>
    <row r="135" spans="11:13" x14ac:dyDescent="0.2">
      <c r="K135" t="str">
        <v>Halloumi</v>
      </c>
      <c r="L135" s="78" t="str">
        <v>NZL</v>
      </c>
      <c r="M135" s="77">
        <v>2.8455794719523062E-3</v>
      </c>
    </row>
    <row r="136" spans="11:13" x14ac:dyDescent="0.2">
      <c r="K136" t="str">
        <v>Halloumi</v>
      </c>
      <c r="L136" s="78" t="str">
        <v>SWE</v>
      </c>
      <c r="M136" s="77">
        <v>2.1174956408428328E-3</v>
      </c>
    </row>
    <row r="137" spans="11:13" x14ac:dyDescent="0.2">
      <c r="K137" t="str">
        <v>Halloumi</v>
      </c>
      <c r="L137" s="78" t="str">
        <v>ITA</v>
      </c>
      <c r="M137" s="77">
        <v>1.8166492656411187E-3</v>
      </c>
    </row>
    <row r="138" spans="11:13" x14ac:dyDescent="0.2">
      <c r="K138" t="str">
        <v>Halloumi</v>
      </c>
      <c r="L138" s="78" t="str">
        <v>SPA</v>
      </c>
      <c r="M138" s="77">
        <v>1.6591054537751324E-3</v>
      </c>
    </row>
    <row r="139" spans="11:13" x14ac:dyDescent="0.2">
      <c r="K139" t="str">
        <v>Halloumi</v>
      </c>
      <c r="L139" s="78" t="str">
        <v>FRA</v>
      </c>
      <c r="M139" s="77">
        <v>1.5789984307924276E-3</v>
      </c>
    </row>
    <row r="140" spans="11:13" x14ac:dyDescent="0.2">
      <c r="K140" t="str">
        <v>Halloumi</v>
      </c>
      <c r="L140" s="78" t="str">
        <v>NOR</v>
      </c>
      <c r="M140" s="77">
        <v>1.4312454772909941E-3</v>
      </c>
    </row>
    <row r="141" spans="11:13" x14ac:dyDescent="0.2">
      <c r="K141" t="str">
        <v>Halloumi</v>
      </c>
      <c r="L141" s="78" t="str">
        <v>UKB</v>
      </c>
      <c r="M141" s="77">
        <v>1.3573690005402774E-3</v>
      </c>
    </row>
    <row r="142" spans="11:13" x14ac:dyDescent="0.2">
      <c r="K142" t="str">
        <v>Halloumi</v>
      </c>
      <c r="L142" t="str">
        <v>GER</v>
      </c>
      <c r="M142" s="77">
        <v>1.1063669951944686E-3</v>
      </c>
    </row>
    <row r="143" spans="11:13" x14ac:dyDescent="0.2">
      <c r="K143" t="str">
        <v>Halloumi</v>
      </c>
      <c r="L143" t="str">
        <v>AUS</v>
      </c>
      <c r="M143" s="77">
        <v>1.0992463709293394E-3</v>
      </c>
    </row>
    <row r="144" spans="11:13" x14ac:dyDescent="0.2">
      <c r="K144" t="str">
        <v>Halloumi</v>
      </c>
      <c r="L144" t="str">
        <v>IRE</v>
      </c>
      <c r="M144" s="77">
        <v>8.7227647247834221E-4</v>
      </c>
    </row>
    <row r="145" spans="11:13" x14ac:dyDescent="0.2">
      <c r="K145" t="str">
        <v>Halloumi</v>
      </c>
      <c r="L145" t="str">
        <v>CAN</v>
      </c>
      <c r="M145" s="77">
        <v>8.6337569214693047E-4</v>
      </c>
    </row>
    <row r="146" spans="11:13" x14ac:dyDescent="0.2">
      <c r="K146" t="str">
        <v>Halloumi</v>
      </c>
      <c r="L146" t="str">
        <v>HOL</v>
      </c>
      <c r="M146" s="77">
        <v>8.1353132229102529E-4</v>
      </c>
    </row>
    <row r="147" spans="11:13" x14ac:dyDescent="0.2">
      <c r="K147" t="str">
        <v>Halloumi</v>
      </c>
      <c r="L147" t="str">
        <v>USA</v>
      </c>
      <c r="M147" s="77">
        <v>6.6310813469016823E-4</v>
      </c>
    </row>
    <row r="148" spans="11:13" x14ac:dyDescent="0.2">
      <c r="K148" t="str">
        <v>Halloumi</v>
      </c>
      <c r="L148" t="str">
        <v>DEN</v>
      </c>
      <c r="M148" s="77">
        <v>-4.147763634437831E-4</v>
      </c>
    </row>
    <row r="149" spans="11:13" x14ac:dyDescent="0.2">
      <c r="K149" t="str">
        <v>Halloumi</v>
      </c>
      <c r="L149" t="str">
        <v/>
      </c>
      <c r="M149" s="77">
        <v>1.7809571365121579E-2</v>
      </c>
    </row>
    <row r="150" spans="11:13" x14ac:dyDescent="0.2">
      <c r="K150" t="str">
        <v>Grand Total</v>
      </c>
      <c r="L150" t="str">
        <v/>
      </c>
      <c r="M150" s="77">
        <v>1</v>
      </c>
    </row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AC1A-0301-4D8D-9660-C1FC927543CE}">
  <sheetPr>
    <tabColor rgb="FF973634"/>
  </sheetPr>
  <dimension ref="K9:N155"/>
  <sheetViews>
    <sheetView topLeftCell="K11" workbookViewId="0">
      <pane xSplit="1" ySplit="4" topLeftCell="L15" activePane="bottomRight" state="frozen"/>
      <selection activeCell="K20" sqref="K20"/>
      <selection pane="topRight" activeCell="K20" sqref="K20"/>
      <selection pane="bottomLeft" activeCell="K20" sqref="K20"/>
      <selection pane="bottomRight" activeCell="L11" sqref="L11"/>
    </sheetView>
  </sheetViews>
  <sheetFormatPr defaultRowHeight="11.25" x14ac:dyDescent="0.2"/>
  <cols>
    <col min="1" max="1" width="50.83203125" customWidth="1"/>
    <col min="11" max="11" width="12.5" customWidth="1"/>
    <col min="12" max="12" width="10.33203125" customWidth="1"/>
    <col min="13" max="13" width="9.83203125" customWidth="1"/>
    <col min="14" max="14" width="1.6640625" customWidth="1"/>
    <col min="15" max="17" width="8.83203125" customWidth="1"/>
    <col min="245" max="245" width="50.83203125" customWidth="1"/>
    <col min="255" max="255" width="30.83203125" customWidth="1"/>
    <col min="257" max="269" width="10.33203125" customWidth="1"/>
    <col min="270" max="270" width="1.83203125" customWidth="1"/>
    <col min="501" max="501" width="50.83203125" customWidth="1"/>
    <col min="511" max="511" width="30.83203125" customWidth="1"/>
    <col min="513" max="525" width="10.33203125" customWidth="1"/>
    <col min="526" max="526" width="1.83203125" customWidth="1"/>
    <col min="757" max="757" width="50.83203125" customWidth="1"/>
    <col min="767" max="767" width="30.83203125" customWidth="1"/>
    <col min="769" max="781" width="10.33203125" customWidth="1"/>
    <col min="782" max="782" width="1.83203125" customWidth="1"/>
    <col min="1013" max="1013" width="50.83203125" customWidth="1"/>
    <col min="1023" max="1023" width="30.83203125" customWidth="1"/>
    <col min="1025" max="1037" width="10.33203125" customWidth="1"/>
    <col min="1038" max="1038" width="1.83203125" customWidth="1"/>
    <col min="1269" max="1269" width="50.83203125" customWidth="1"/>
    <col min="1279" max="1279" width="30.83203125" customWidth="1"/>
    <col min="1281" max="1293" width="10.33203125" customWidth="1"/>
    <col min="1294" max="1294" width="1.83203125" customWidth="1"/>
    <col min="1525" max="1525" width="50.83203125" customWidth="1"/>
    <col min="1535" max="1535" width="30.83203125" customWidth="1"/>
    <col min="1537" max="1549" width="10.33203125" customWidth="1"/>
    <col min="1550" max="1550" width="1.83203125" customWidth="1"/>
    <col min="1781" max="1781" width="50.83203125" customWidth="1"/>
    <col min="1791" max="1791" width="30.83203125" customWidth="1"/>
    <col min="1793" max="1805" width="10.33203125" customWidth="1"/>
    <col min="1806" max="1806" width="1.83203125" customWidth="1"/>
    <col min="2037" max="2037" width="50.83203125" customWidth="1"/>
    <col min="2047" max="2047" width="30.83203125" customWidth="1"/>
    <col min="2049" max="2061" width="10.33203125" customWidth="1"/>
    <col min="2062" max="2062" width="1.83203125" customWidth="1"/>
    <col min="2293" max="2293" width="50.83203125" customWidth="1"/>
    <col min="2303" max="2303" width="30.83203125" customWidth="1"/>
    <col min="2305" max="2317" width="10.33203125" customWidth="1"/>
    <col min="2318" max="2318" width="1.83203125" customWidth="1"/>
    <col min="2549" max="2549" width="50.83203125" customWidth="1"/>
    <col min="2559" max="2559" width="30.83203125" customWidth="1"/>
    <col min="2561" max="2573" width="10.33203125" customWidth="1"/>
    <col min="2574" max="2574" width="1.83203125" customWidth="1"/>
    <col min="2805" max="2805" width="50.83203125" customWidth="1"/>
    <col min="2815" max="2815" width="30.83203125" customWidth="1"/>
    <col min="2817" max="2829" width="10.33203125" customWidth="1"/>
    <col min="2830" max="2830" width="1.83203125" customWidth="1"/>
    <col min="3061" max="3061" width="50.83203125" customWidth="1"/>
    <col min="3071" max="3071" width="30.83203125" customWidth="1"/>
    <col min="3073" max="3085" width="10.33203125" customWidth="1"/>
    <col min="3086" max="3086" width="1.83203125" customWidth="1"/>
    <col min="3317" max="3317" width="50.83203125" customWidth="1"/>
    <col min="3327" max="3327" width="30.83203125" customWidth="1"/>
    <col min="3329" max="3341" width="10.33203125" customWidth="1"/>
    <col min="3342" max="3342" width="1.83203125" customWidth="1"/>
    <col min="3573" max="3573" width="50.83203125" customWidth="1"/>
    <col min="3583" max="3583" width="30.83203125" customWidth="1"/>
    <col min="3585" max="3597" width="10.33203125" customWidth="1"/>
    <col min="3598" max="3598" width="1.83203125" customWidth="1"/>
    <col min="3829" max="3829" width="50.83203125" customWidth="1"/>
    <col min="3839" max="3839" width="30.83203125" customWidth="1"/>
    <col min="3841" max="3853" width="10.33203125" customWidth="1"/>
    <col min="3854" max="3854" width="1.83203125" customWidth="1"/>
    <col min="4085" max="4085" width="50.83203125" customWidth="1"/>
    <col min="4095" max="4095" width="30.83203125" customWidth="1"/>
    <col min="4097" max="4109" width="10.33203125" customWidth="1"/>
    <col min="4110" max="4110" width="1.83203125" customWidth="1"/>
    <col min="4341" max="4341" width="50.83203125" customWidth="1"/>
    <col min="4351" max="4351" width="30.83203125" customWidth="1"/>
    <col min="4353" max="4365" width="10.33203125" customWidth="1"/>
    <col min="4366" max="4366" width="1.83203125" customWidth="1"/>
    <col min="4597" max="4597" width="50.83203125" customWidth="1"/>
    <col min="4607" max="4607" width="30.83203125" customWidth="1"/>
    <col min="4609" max="4621" width="10.33203125" customWidth="1"/>
    <col min="4622" max="4622" width="1.83203125" customWidth="1"/>
    <col min="4853" max="4853" width="50.83203125" customWidth="1"/>
    <col min="4863" max="4863" width="30.83203125" customWidth="1"/>
    <col min="4865" max="4877" width="10.33203125" customWidth="1"/>
    <col min="4878" max="4878" width="1.83203125" customWidth="1"/>
    <col min="5109" max="5109" width="50.83203125" customWidth="1"/>
    <col min="5119" max="5119" width="30.83203125" customWidth="1"/>
    <col min="5121" max="5133" width="10.33203125" customWidth="1"/>
    <col min="5134" max="5134" width="1.83203125" customWidth="1"/>
    <col min="5365" max="5365" width="50.83203125" customWidth="1"/>
    <col min="5375" max="5375" width="30.83203125" customWidth="1"/>
    <col min="5377" max="5389" width="10.33203125" customWidth="1"/>
    <col min="5390" max="5390" width="1.83203125" customWidth="1"/>
    <col min="5621" max="5621" width="50.83203125" customWidth="1"/>
    <col min="5631" max="5631" width="30.83203125" customWidth="1"/>
    <col min="5633" max="5645" width="10.33203125" customWidth="1"/>
    <col min="5646" max="5646" width="1.83203125" customWidth="1"/>
    <col min="5877" max="5877" width="50.83203125" customWidth="1"/>
    <col min="5887" max="5887" width="30.83203125" customWidth="1"/>
    <col min="5889" max="5901" width="10.33203125" customWidth="1"/>
    <col min="5902" max="5902" width="1.83203125" customWidth="1"/>
    <col min="6133" max="6133" width="50.83203125" customWidth="1"/>
    <col min="6143" max="6143" width="30.83203125" customWidth="1"/>
    <col min="6145" max="6157" width="10.33203125" customWidth="1"/>
    <col min="6158" max="6158" width="1.83203125" customWidth="1"/>
    <col min="6389" max="6389" width="50.83203125" customWidth="1"/>
    <col min="6399" max="6399" width="30.83203125" customWidth="1"/>
    <col min="6401" max="6413" width="10.33203125" customWidth="1"/>
    <col min="6414" max="6414" width="1.83203125" customWidth="1"/>
    <col min="6645" max="6645" width="50.83203125" customWidth="1"/>
    <col min="6655" max="6655" width="30.83203125" customWidth="1"/>
    <col min="6657" max="6669" width="10.33203125" customWidth="1"/>
    <col min="6670" max="6670" width="1.83203125" customWidth="1"/>
    <col min="6901" max="6901" width="50.83203125" customWidth="1"/>
    <col min="6911" max="6911" width="30.83203125" customWidth="1"/>
    <col min="6913" max="6925" width="10.33203125" customWidth="1"/>
    <col min="6926" max="6926" width="1.83203125" customWidth="1"/>
    <col min="7157" max="7157" width="50.83203125" customWidth="1"/>
    <col min="7167" max="7167" width="30.83203125" customWidth="1"/>
    <col min="7169" max="7181" width="10.33203125" customWidth="1"/>
    <col min="7182" max="7182" width="1.83203125" customWidth="1"/>
    <col min="7413" max="7413" width="50.83203125" customWidth="1"/>
    <col min="7423" max="7423" width="30.83203125" customWidth="1"/>
    <col min="7425" max="7437" width="10.33203125" customWidth="1"/>
    <col min="7438" max="7438" width="1.83203125" customWidth="1"/>
    <col min="7669" max="7669" width="50.83203125" customWidth="1"/>
    <col min="7679" max="7679" width="30.83203125" customWidth="1"/>
    <col min="7681" max="7693" width="10.33203125" customWidth="1"/>
    <col min="7694" max="7694" width="1.83203125" customWidth="1"/>
    <col min="7925" max="7925" width="50.83203125" customWidth="1"/>
    <col min="7935" max="7935" width="30.83203125" customWidth="1"/>
    <col min="7937" max="7949" width="10.33203125" customWidth="1"/>
    <col min="7950" max="7950" width="1.83203125" customWidth="1"/>
    <col min="8181" max="8181" width="50.83203125" customWidth="1"/>
    <col min="8191" max="8191" width="30.83203125" customWidth="1"/>
    <col min="8193" max="8205" width="10.33203125" customWidth="1"/>
    <col min="8206" max="8206" width="1.83203125" customWidth="1"/>
    <col min="8437" max="8437" width="50.83203125" customWidth="1"/>
    <col min="8447" max="8447" width="30.83203125" customWidth="1"/>
    <col min="8449" max="8461" width="10.33203125" customWidth="1"/>
    <col min="8462" max="8462" width="1.83203125" customWidth="1"/>
    <col min="8693" max="8693" width="50.83203125" customWidth="1"/>
    <col min="8703" max="8703" width="30.83203125" customWidth="1"/>
    <col min="8705" max="8717" width="10.33203125" customWidth="1"/>
    <col min="8718" max="8718" width="1.83203125" customWidth="1"/>
    <col min="8949" max="8949" width="50.83203125" customWidth="1"/>
    <col min="8959" max="8959" width="30.83203125" customWidth="1"/>
    <col min="8961" max="8973" width="10.33203125" customWidth="1"/>
    <col min="8974" max="8974" width="1.83203125" customWidth="1"/>
    <col min="9205" max="9205" width="50.83203125" customWidth="1"/>
    <col min="9215" max="9215" width="30.83203125" customWidth="1"/>
    <col min="9217" max="9229" width="10.33203125" customWidth="1"/>
    <col min="9230" max="9230" width="1.83203125" customWidth="1"/>
    <col min="9461" max="9461" width="50.83203125" customWidth="1"/>
    <col min="9471" max="9471" width="30.83203125" customWidth="1"/>
    <col min="9473" max="9485" width="10.33203125" customWidth="1"/>
    <col min="9486" max="9486" width="1.83203125" customWidth="1"/>
    <col min="9717" max="9717" width="50.83203125" customWidth="1"/>
    <col min="9727" max="9727" width="30.83203125" customWidth="1"/>
    <col min="9729" max="9741" width="10.33203125" customWidth="1"/>
    <col min="9742" max="9742" width="1.83203125" customWidth="1"/>
    <col min="9973" max="9973" width="50.83203125" customWidth="1"/>
    <col min="9983" max="9983" width="30.83203125" customWidth="1"/>
    <col min="9985" max="9997" width="10.33203125" customWidth="1"/>
    <col min="9998" max="9998" width="1.83203125" customWidth="1"/>
    <col min="10229" max="10229" width="50.83203125" customWidth="1"/>
    <col min="10239" max="10239" width="30.83203125" customWidth="1"/>
    <col min="10241" max="10253" width="10.33203125" customWidth="1"/>
    <col min="10254" max="10254" width="1.83203125" customWidth="1"/>
    <col min="10485" max="10485" width="50.83203125" customWidth="1"/>
    <col min="10495" max="10495" width="30.83203125" customWidth="1"/>
    <col min="10497" max="10509" width="10.33203125" customWidth="1"/>
    <col min="10510" max="10510" width="1.83203125" customWidth="1"/>
    <col min="10741" max="10741" width="50.83203125" customWidth="1"/>
    <col min="10751" max="10751" width="30.83203125" customWidth="1"/>
    <col min="10753" max="10765" width="10.33203125" customWidth="1"/>
    <col min="10766" max="10766" width="1.83203125" customWidth="1"/>
    <col min="10997" max="10997" width="50.83203125" customWidth="1"/>
    <col min="11007" max="11007" width="30.83203125" customWidth="1"/>
    <col min="11009" max="11021" width="10.33203125" customWidth="1"/>
    <col min="11022" max="11022" width="1.83203125" customWidth="1"/>
    <col min="11253" max="11253" width="50.83203125" customWidth="1"/>
    <col min="11263" max="11263" width="30.83203125" customWidth="1"/>
    <col min="11265" max="11277" width="10.33203125" customWidth="1"/>
    <col min="11278" max="11278" width="1.83203125" customWidth="1"/>
    <col min="11509" max="11509" width="50.83203125" customWidth="1"/>
    <col min="11519" max="11519" width="30.83203125" customWidth="1"/>
    <col min="11521" max="11533" width="10.33203125" customWidth="1"/>
    <col min="11534" max="11534" width="1.83203125" customWidth="1"/>
    <col min="11765" max="11765" width="50.83203125" customWidth="1"/>
    <col min="11775" max="11775" width="30.83203125" customWidth="1"/>
    <col min="11777" max="11789" width="10.33203125" customWidth="1"/>
    <col min="11790" max="11790" width="1.83203125" customWidth="1"/>
    <col min="12021" max="12021" width="50.83203125" customWidth="1"/>
    <col min="12031" max="12031" width="30.83203125" customWidth="1"/>
    <col min="12033" max="12045" width="10.33203125" customWidth="1"/>
    <col min="12046" max="12046" width="1.83203125" customWidth="1"/>
    <col min="12277" max="12277" width="50.83203125" customWidth="1"/>
    <col min="12287" max="12287" width="30.83203125" customWidth="1"/>
    <col min="12289" max="12301" width="10.33203125" customWidth="1"/>
    <col min="12302" max="12302" width="1.83203125" customWidth="1"/>
    <col min="12533" max="12533" width="50.83203125" customWidth="1"/>
    <col min="12543" max="12543" width="30.83203125" customWidth="1"/>
    <col min="12545" max="12557" width="10.33203125" customWidth="1"/>
    <col min="12558" max="12558" width="1.83203125" customWidth="1"/>
    <col min="12789" max="12789" width="50.83203125" customWidth="1"/>
    <col min="12799" max="12799" width="30.83203125" customWidth="1"/>
    <col min="12801" max="12813" width="10.33203125" customWidth="1"/>
    <col min="12814" max="12814" width="1.83203125" customWidth="1"/>
    <col min="13045" max="13045" width="50.83203125" customWidth="1"/>
    <col min="13055" max="13055" width="30.83203125" customWidth="1"/>
    <col min="13057" max="13069" width="10.33203125" customWidth="1"/>
    <col min="13070" max="13070" width="1.83203125" customWidth="1"/>
    <col min="13301" max="13301" width="50.83203125" customWidth="1"/>
    <col min="13311" max="13311" width="30.83203125" customWidth="1"/>
    <col min="13313" max="13325" width="10.33203125" customWidth="1"/>
    <col min="13326" max="13326" width="1.83203125" customWidth="1"/>
    <col min="13557" max="13557" width="50.83203125" customWidth="1"/>
    <col min="13567" max="13567" width="30.83203125" customWidth="1"/>
    <col min="13569" max="13581" width="10.33203125" customWidth="1"/>
    <col min="13582" max="13582" width="1.83203125" customWidth="1"/>
    <col min="13813" max="13813" width="50.83203125" customWidth="1"/>
    <col min="13823" max="13823" width="30.83203125" customWidth="1"/>
    <col min="13825" max="13837" width="10.33203125" customWidth="1"/>
    <col min="13838" max="13838" width="1.83203125" customWidth="1"/>
    <col min="14069" max="14069" width="50.83203125" customWidth="1"/>
    <col min="14079" max="14079" width="30.83203125" customWidth="1"/>
    <col min="14081" max="14093" width="10.33203125" customWidth="1"/>
    <col min="14094" max="14094" width="1.83203125" customWidth="1"/>
    <col min="14325" max="14325" width="50.83203125" customWidth="1"/>
    <col min="14335" max="14335" width="30.83203125" customWidth="1"/>
    <col min="14337" max="14349" width="10.33203125" customWidth="1"/>
    <col min="14350" max="14350" width="1.83203125" customWidth="1"/>
    <col min="14581" max="14581" width="50.83203125" customWidth="1"/>
    <col min="14591" max="14591" width="30.83203125" customWidth="1"/>
    <col min="14593" max="14605" width="10.33203125" customWidth="1"/>
    <col min="14606" max="14606" width="1.83203125" customWidth="1"/>
    <col min="14837" max="14837" width="50.83203125" customWidth="1"/>
    <col min="14847" max="14847" width="30.83203125" customWidth="1"/>
    <col min="14849" max="14861" width="10.33203125" customWidth="1"/>
    <col min="14862" max="14862" width="1.83203125" customWidth="1"/>
    <col min="15093" max="15093" width="50.83203125" customWidth="1"/>
    <col min="15103" max="15103" width="30.83203125" customWidth="1"/>
    <col min="15105" max="15117" width="10.33203125" customWidth="1"/>
    <col min="15118" max="15118" width="1.83203125" customWidth="1"/>
    <col min="15349" max="15349" width="50.83203125" customWidth="1"/>
    <col min="15359" max="15359" width="30.83203125" customWidth="1"/>
    <col min="15361" max="15373" width="10.33203125" customWidth="1"/>
    <col min="15374" max="15374" width="1.83203125" customWidth="1"/>
    <col min="15605" max="15605" width="50.83203125" customWidth="1"/>
    <col min="15615" max="15615" width="30.83203125" customWidth="1"/>
    <col min="15617" max="15629" width="10.33203125" customWidth="1"/>
    <col min="15630" max="15630" width="1.83203125" customWidth="1"/>
    <col min="15861" max="15861" width="50.83203125" customWidth="1"/>
    <col min="15871" max="15871" width="30.83203125" customWidth="1"/>
    <col min="15873" max="15885" width="10.33203125" customWidth="1"/>
    <col min="15886" max="15886" width="1.83203125" customWidth="1"/>
    <col min="16117" max="16117" width="50.83203125" customWidth="1"/>
    <col min="16127" max="16127" width="30.83203125" customWidth="1"/>
    <col min="16129" max="16141" width="10.33203125" customWidth="1"/>
    <col min="16142" max="16142" width="1.83203125" customWidth="1"/>
  </cols>
  <sheetData>
    <row r="9" spans="11:14" ht="12" thickBot="1" x14ac:dyDescent="0.25"/>
    <row r="10" spans="11:14" ht="12" thickBot="1" x14ac:dyDescent="0.25">
      <c r="K10" s="53"/>
      <c r="L10" s="54"/>
      <c r="M10" s="54"/>
      <c r="N10" s="55"/>
    </row>
    <row r="11" spans="11:14" ht="15.75" x14ac:dyDescent="0.2">
      <c r="K11" s="40" t="s">
        <v>76</v>
      </c>
      <c r="L11" s="41" t="s">
        <v>92</v>
      </c>
      <c r="M11" s="42"/>
      <c r="N11" s="43"/>
    </row>
    <row r="12" spans="11:14" ht="12.75" x14ac:dyDescent="0.2">
      <c r="K12" s="49" t="s">
        <v>88</v>
      </c>
      <c r="L12" s="46"/>
      <c r="M12" s="44"/>
      <c r="N12" s="45"/>
    </row>
    <row r="13" spans="11:14" ht="12.75" x14ac:dyDescent="0.2">
      <c r="K13" s="49"/>
      <c r="L13" s="46"/>
      <c r="M13" s="46"/>
      <c r="N13" s="45"/>
    </row>
    <row r="14" spans="11:14" ht="12" thickBot="1" x14ac:dyDescent="0.25">
      <c r="K14" s="50"/>
      <c r="L14" s="47"/>
      <c r="M14" s="47"/>
      <c r="N14" s="48"/>
    </row>
    <row r="15" spans="11:14" x14ac:dyDescent="0.2">
      <c r="K15" s="3" t="str" cm="1">
        <f t="array" ref="K15:M155">_xlfn.GROUPBY(dtbData[[Country]:[Product]],dtbData[FY],_xleta.PERCENTOF,,,-3)</f>
        <v>USA</v>
      </c>
      <c r="L15" s="79" t="str">
        <v>Gorgonzola</v>
      </c>
      <c r="M15" s="76">
        <v>3.9237309934961995E-2</v>
      </c>
      <c r="N15" s="4"/>
    </row>
    <row r="16" spans="11:14" x14ac:dyDescent="0.2">
      <c r="K16" t="str">
        <v>USA</v>
      </c>
      <c r="L16" s="80" t="str">
        <v>Epsilon</v>
      </c>
      <c r="M16" s="77">
        <v>2.2194985834408102E-2</v>
      </c>
    </row>
    <row r="17" spans="11:13" x14ac:dyDescent="0.2">
      <c r="K17" t="str">
        <v>USA</v>
      </c>
      <c r="L17" s="80" t="str">
        <v>Iota</v>
      </c>
      <c r="M17" s="77">
        <v>9.3912133276724367E-3</v>
      </c>
    </row>
    <row r="18" spans="11:13" x14ac:dyDescent="0.2">
      <c r="K18" t="str">
        <v>USA</v>
      </c>
      <c r="L18" s="80" t="str">
        <v>Feta</v>
      </c>
      <c r="M18" s="77">
        <v>9.0609943773770647E-3</v>
      </c>
    </row>
    <row r="19" spans="11:13" x14ac:dyDescent="0.2">
      <c r="K19" t="str">
        <v>USA</v>
      </c>
      <c r="L19" s="80" t="str">
        <v>Alpha</v>
      </c>
      <c r="M19" s="77">
        <v>3.7427781293586011E-3</v>
      </c>
    </row>
    <row r="20" spans="11:13" x14ac:dyDescent="0.2">
      <c r="K20" t="str">
        <v>USA</v>
      </c>
      <c r="L20" s="80" t="str">
        <v>Beta</v>
      </c>
      <c r="M20" s="77">
        <v>1.7837163784148956E-3</v>
      </c>
    </row>
    <row r="21" spans="11:13" x14ac:dyDescent="0.2">
      <c r="K21" t="str">
        <v>USA</v>
      </c>
      <c r="L21" s="80" t="str">
        <v>Gamma</v>
      </c>
      <c r="M21" s="77">
        <v>1.2380985440993612E-3</v>
      </c>
    </row>
    <row r="22" spans="11:13" x14ac:dyDescent="0.2">
      <c r="K22" t="str">
        <v>USA</v>
      </c>
      <c r="L22" s="80" t="str">
        <v>Delta</v>
      </c>
      <c r="M22" s="77">
        <v>1.2087259690057028E-3</v>
      </c>
    </row>
    <row r="23" spans="11:13" x14ac:dyDescent="0.2">
      <c r="K23" t="str">
        <v>USA</v>
      </c>
      <c r="L23" s="80" t="str">
        <v>Halloumi</v>
      </c>
      <c r="M23" s="77">
        <v>6.6310813469016823E-4</v>
      </c>
    </row>
    <row r="24" spans="11:13" x14ac:dyDescent="0.2">
      <c r="K24" t="str">
        <v>USA</v>
      </c>
      <c r="L24" s="80" t="str">
        <v/>
      </c>
      <c r="M24" s="77">
        <v>8.8520930629988337E-2</v>
      </c>
    </row>
    <row r="25" spans="11:13" x14ac:dyDescent="0.2">
      <c r="K25" t="str">
        <v>UKB</v>
      </c>
      <c r="L25" s="80" t="str">
        <v>Gorgonzola</v>
      </c>
      <c r="M25" s="77">
        <v>3.8407757208074433E-2</v>
      </c>
    </row>
    <row r="26" spans="11:13" x14ac:dyDescent="0.2">
      <c r="K26" t="str">
        <v>UKB</v>
      </c>
      <c r="L26" s="80" t="str">
        <v>Epsilon</v>
      </c>
      <c r="M26" s="77">
        <v>2.0255505800193502E-2</v>
      </c>
    </row>
    <row r="27" spans="11:13" x14ac:dyDescent="0.2">
      <c r="K27" t="str">
        <v>UKB</v>
      </c>
      <c r="L27" s="80" t="str">
        <v>Feta</v>
      </c>
      <c r="M27" s="77">
        <v>1.0969321680431724E-2</v>
      </c>
    </row>
    <row r="28" spans="11:13" x14ac:dyDescent="0.2">
      <c r="K28" t="str">
        <v>UKB</v>
      </c>
      <c r="L28" s="80" t="str">
        <v>Iota</v>
      </c>
      <c r="M28" s="77">
        <v>5.0859058813686195E-3</v>
      </c>
    </row>
    <row r="29" spans="11:13" x14ac:dyDescent="0.2">
      <c r="K29" t="str">
        <v>UKB</v>
      </c>
      <c r="L29" s="80" t="str">
        <v>Alpha</v>
      </c>
      <c r="M29" s="77">
        <v>4.2002782383931602E-3</v>
      </c>
    </row>
    <row r="30" spans="11:13" x14ac:dyDescent="0.2">
      <c r="K30" t="str">
        <v>UKB</v>
      </c>
      <c r="L30" s="81" t="str">
        <v>Halloumi</v>
      </c>
      <c r="M30" s="77">
        <v>1.3573690005402774E-3</v>
      </c>
    </row>
    <row r="31" spans="11:13" x14ac:dyDescent="0.2">
      <c r="K31" t="str">
        <v>UKB</v>
      </c>
      <c r="L31" s="78" t="str">
        <v>Delta</v>
      </c>
      <c r="M31" s="77">
        <v>1.339567439877454E-3</v>
      </c>
    </row>
    <row r="32" spans="11:13" x14ac:dyDescent="0.2">
      <c r="K32" t="str">
        <v>UKB</v>
      </c>
      <c r="L32" s="78" t="str">
        <v>Gamma</v>
      </c>
      <c r="M32" s="77">
        <v>1.085895200432222E-3</v>
      </c>
    </row>
    <row r="33" spans="11:13" x14ac:dyDescent="0.2">
      <c r="K33" t="str">
        <v>UKB</v>
      </c>
      <c r="L33" s="78" t="str">
        <v>Beta</v>
      </c>
      <c r="M33" s="77">
        <v>1.0680936397693985E-3</v>
      </c>
    </row>
    <row r="34" spans="11:13" x14ac:dyDescent="0.2">
      <c r="K34" t="str">
        <v>UKB</v>
      </c>
      <c r="L34" s="78" t="str">
        <v/>
      </c>
      <c r="M34" s="77">
        <v>8.376969408908079E-2</v>
      </c>
    </row>
    <row r="35" spans="11:13" x14ac:dyDescent="0.2">
      <c r="K35" t="str">
        <v>CAN</v>
      </c>
      <c r="L35" s="78" t="str">
        <v>Gorgonzola</v>
      </c>
      <c r="M35" s="77">
        <v>3.6442464910898739E-2</v>
      </c>
    </row>
    <row r="36" spans="11:13" x14ac:dyDescent="0.2">
      <c r="K36" t="str">
        <v>CAN</v>
      </c>
      <c r="L36" s="78" t="str">
        <v>Epsilon</v>
      </c>
      <c r="M36" s="77">
        <v>2.0173618621144515E-2</v>
      </c>
    </row>
    <row r="37" spans="11:13" x14ac:dyDescent="0.2">
      <c r="K37" t="str">
        <v>CAN</v>
      </c>
      <c r="L37" s="78" t="str">
        <v>Feta</v>
      </c>
      <c r="M37" s="77">
        <v>1.1906573849329371E-2</v>
      </c>
    </row>
    <row r="38" spans="11:13" x14ac:dyDescent="0.2">
      <c r="K38" t="str">
        <v>CAN</v>
      </c>
      <c r="L38" s="78" t="str">
        <v>Alpha</v>
      </c>
      <c r="M38" s="77">
        <v>7.7481292784938455E-3</v>
      </c>
    </row>
    <row r="39" spans="11:13" x14ac:dyDescent="0.2">
      <c r="K39" t="str">
        <v>CAN</v>
      </c>
      <c r="L39" s="78" t="str">
        <v>Beta</v>
      </c>
      <c r="M39" s="77">
        <v>2.2759295307419602E-3</v>
      </c>
    </row>
    <row r="40" spans="11:13" x14ac:dyDescent="0.2">
      <c r="K40" t="str">
        <v>CAN</v>
      </c>
      <c r="L40" s="78" t="str">
        <v>Delta</v>
      </c>
      <c r="M40" s="77">
        <v>1.6804673265705204E-3</v>
      </c>
    </row>
    <row r="41" spans="11:13" x14ac:dyDescent="0.2">
      <c r="K41" t="str">
        <v>CAN</v>
      </c>
      <c r="L41" s="78" t="str">
        <v>Gamma</v>
      </c>
      <c r="M41" s="77">
        <v>1.4588378963183702E-3</v>
      </c>
    </row>
    <row r="42" spans="11:13" x14ac:dyDescent="0.2">
      <c r="K42" t="str">
        <v>CAN</v>
      </c>
      <c r="L42" s="78" t="str">
        <v>Halloumi</v>
      </c>
      <c r="M42" s="77">
        <v>8.6337569214693047E-4</v>
      </c>
    </row>
    <row r="43" spans="11:13" x14ac:dyDescent="0.2">
      <c r="K43" t="str">
        <v>CAN</v>
      </c>
      <c r="L43" s="78" t="str">
        <v>Iota</v>
      </c>
      <c r="M43" s="77">
        <v>5.189154933212995E-4</v>
      </c>
    </row>
    <row r="44" spans="11:13" x14ac:dyDescent="0.2">
      <c r="K44" t="str">
        <v>CAN</v>
      </c>
      <c r="L44" s="78" t="str">
        <v/>
      </c>
      <c r="M44" s="77">
        <v>8.3068312598965549E-2</v>
      </c>
    </row>
    <row r="45" spans="11:13" x14ac:dyDescent="0.2">
      <c r="K45" t="str">
        <v>ITA</v>
      </c>
      <c r="L45" s="78" t="str">
        <v>Gorgonzola</v>
      </c>
      <c r="M45" s="77">
        <v>3.1436666052512822E-2</v>
      </c>
    </row>
    <row r="46" spans="11:13" x14ac:dyDescent="0.2">
      <c r="K46" t="str">
        <v>ITA</v>
      </c>
      <c r="L46" s="78" t="str">
        <v>Epsilon</v>
      </c>
      <c r="M46" s="77">
        <v>1.9943088410560954E-2</v>
      </c>
    </row>
    <row r="47" spans="11:13" x14ac:dyDescent="0.2">
      <c r="K47" t="str">
        <v>ITA</v>
      </c>
      <c r="L47" s="78" t="str">
        <v>Feta</v>
      </c>
      <c r="M47" s="77">
        <v>1.0946179651570053E-2</v>
      </c>
    </row>
    <row r="48" spans="11:13" x14ac:dyDescent="0.2">
      <c r="K48" t="str">
        <v>ITA</v>
      </c>
      <c r="L48" s="78" t="str">
        <v>Alpha</v>
      </c>
      <c r="M48" s="77">
        <v>6.9969034185227022E-3</v>
      </c>
    </row>
    <row r="49" spans="11:13" x14ac:dyDescent="0.2">
      <c r="K49" t="str">
        <v>ITA</v>
      </c>
      <c r="L49" s="78" t="str">
        <v>Iota</v>
      </c>
      <c r="M49" s="77">
        <v>2.0000053404681988E-3</v>
      </c>
    </row>
    <row r="50" spans="11:13" x14ac:dyDescent="0.2">
      <c r="K50" t="str">
        <v>ITA</v>
      </c>
      <c r="L50" s="78" t="str">
        <v>Gamma</v>
      </c>
      <c r="M50" s="77">
        <v>1.8478019968010595E-3</v>
      </c>
    </row>
    <row r="51" spans="11:13" x14ac:dyDescent="0.2">
      <c r="K51" t="str">
        <v>ITA</v>
      </c>
      <c r="L51" s="78" t="str">
        <v>Halloumi</v>
      </c>
      <c r="M51" s="77">
        <v>1.8166492656411187E-3</v>
      </c>
    </row>
    <row r="52" spans="11:13" x14ac:dyDescent="0.2">
      <c r="K52" t="str">
        <v>ITA</v>
      </c>
      <c r="L52" s="78" t="str">
        <v>Beta</v>
      </c>
      <c r="M52" s="77">
        <v>1.4730791448486289E-3</v>
      </c>
    </row>
    <row r="53" spans="11:13" x14ac:dyDescent="0.2">
      <c r="K53" t="str">
        <v>ITA</v>
      </c>
      <c r="L53" s="78" t="str">
        <v>Delta</v>
      </c>
      <c r="M53" s="77">
        <v>1.4419264136886882E-3</v>
      </c>
    </row>
    <row r="54" spans="11:13" x14ac:dyDescent="0.2">
      <c r="K54" t="str">
        <v>ITA</v>
      </c>
      <c r="L54" s="78" t="str">
        <v/>
      </c>
      <c r="M54" s="77">
        <v>7.7902299694614222E-2</v>
      </c>
    </row>
    <row r="55" spans="11:13" x14ac:dyDescent="0.2">
      <c r="K55" t="str">
        <v>GER</v>
      </c>
      <c r="L55" s="78" t="str">
        <v>Gorgonzola</v>
      </c>
      <c r="M55" s="77">
        <v>3.4630266035423324E-2</v>
      </c>
    </row>
    <row r="56" spans="11:13" x14ac:dyDescent="0.2">
      <c r="K56" t="str">
        <v>GER</v>
      </c>
      <c r="L56" s="78" t="str">
        <v>Epsilon</v>
      </c>
      <c r="M56" s="77">
        <v>1.8192304919372283E-2</v>
      </c>
    </row>
    <row r="57" spans="11:13" x14ac:dyDescent="0.2">
      <c r="K57" t="str">
        <v>GER</v>
      </c>
      <c r="L57" s="78" t="str">
        <v>Feta</v>
      </c>
      <c r="M57" s="77">
        <v>1.0788635839704066E-2</v>
      </c>
    </row>
    <row r="58" spans="11:13" x14ac:dyDescent="0.2">
      <c r="K58" t="str">
        <v>GER</v>
      </c>
      <c r="L58" s="78" t="str">
        <v>Alpha</v>
      </c>
      <c r="M58" s="77">
        <v>5.9127883741567624E-3</v>
      </c>
    </row>
    <row r="59" spans="11:13" x14ac:dyDescent="0.2">
      <c r="K59" t="str">
        <v>GER</v>
      </c>
      <c r="L59" s="78" t="str">
        <v>Beta</v>
      </c>
      <c r="M59" s="77">
        <v>1.8540325430330478E-3</v>
      </c>
    </row>
    <row r="60" spans="11:13" x14ac:dyDescent="0.2">
      <c r="K60" t="str">
        <v>GER</v>
      </c>
      <c r="L60" s="78" t="str">
        <v>Delta</v>
      </c>
      <c r="M60" s="77">
        <v>1.5015616419091463E-3</v>
      </c>
    </row>
    <row r="61" spans="11:13" x14ac:dyDescent="0.2">
      <c r="K61" t="str">
        <v>GER</v>
      </c>
      <c r="L61" s="78" t="str">
        <v>Iota</v>
      </c>
      <c r="M61" s="77">
        <v>1.4908807055114522E-3</v>
      </c>
    </row>
    <row r="62" spans="11:13" x14ac:dyDescent="0.2">
      <c r="K62" t="str">
        <v>GER</v>
      </c>
      <c r="L62" s="78" t="str">
        <v>Gamma</v>
      </c>
      <c r="M62" s="77">
        <v>1.4588378963183702E-3</v>
      </c>
    </row>
    <row r="63" spans="11:13" x14ac:dyDescent="0.2">
      <c r="K63" t="str">
        <v>GER</v>
      </c>
      <c r="L63" s="78" t="str">
        <v>Halloumi</v>
      </c>
      <c r="M63" s="77">
        <v>1.1063669951944686E-3</v>
      </c>
    </row>
    <row r="64" spans="11:13" x14ac:dyDescent="0.2">
      <c r="K64" t="str">
        <v>GER</v>
      </c>
      <c r="L64" s="78" t="str">
        <v/>
      </c>
      <c r="M64" s="77">
        <v>7.6935674950622923E-2</v>
      </c>
    </row>
    <row r="65" spans="11:13" x14ac:dyDescent="0.2">
      <c r="K65" t="str">
        <v>HOL</v>
      </c>
      <c r="L65" s="78" t="str">
        <v>Gorgonzola</v>
      </c>
      <c r="M65" s="77">
        <v>3.8981857539450486E-2</v>
      </c>
    </row>
    <row r="66" spans="11:13" x14ac:dyDescent="0.2">
      <c r="K66" t="str">
        <v>HOL</v>
      </c>
      <c r="L66" s="78" t="str">
        <v>Epsilon</v>
      </c>
      <c r="M66" s="77">
        <v>1.5560344175373855E-2</v>
      </c>
    </row>
    <row r="67" spans="11:13" x14ac:dyDescent="0.2">
      <c r="K67" t="str">
        <v>HOL</v>
      </c>
      <c r="L67" s="78" t="str">
        <v>Feta</v>
      </c>
      <c r="M67" s="77">
        <v>8.6017141122762229E-3</v>
      </c>
    </row>
    <row r="68" spans="11:13" x14ac:dyDescent="0.2">
      <c r="K68" t="str">
        <v>HOL</v>
      </c>
      <c r="L68" s="78" t="str">
        <v>Alpha</v>
      </c>
      <c r="M68" s="77">
        <v>4.1139406691784669E-3</v>
      </c>
    </row>
    <row r="69" spans="11:13" x14ac:dyDescent="0.2">
      <c r="K69" t="str">
        <v>HOL</v>
      </c>
      <c r="L69" s="78" t="str">
        <v>Iota</v>
      </c>
      <c r="M69" s="77">
        <v>2.8446893939191647E-3</v>
      </c>
    </row>
    <row r="70" spans="11:13" x14ac:dyDescent="0.2">
      <c r="K70" t="str">
        <v>HOL</v>
      </c>
      <c r="L70" s="78" t="str">
        <v>Delta</v>
      </c>
      <c r="M70" s="77">
        <v>1.3635995467722655E-3</v>
      </c>
    </row>
    <row r="71" spans="11:13" x14ac:dyDescent="0.2">
      <c r="K71" t="str">
        <v>HOL</v>
      </c>
      <c r="L71" s="78" t="str">
        <v>Beta</v>
      </c>
      <c r="M71" s="77">
        <v>1.3440178300431599E-3</v>
      </c>
    </row>
    <row r="72" spans="11:13" x14ac:dyDescent="0.2">
      <c r="K72" t="str">
        <v>HOL</v>
      </c>
      <c r="L72" s="78" t="str">
        <v>Halloumi</v>
      </c>
      <c r="M72" s="77">
        <v>8.1353132229102529E-4</v>
      </c>
    </row>
    <row r="73" spans="11:13" x14ac:dyDescent="0.2">
      <c r="K73" t="str">
        <v>HOL</v>
      </c>
      <c r="L73" s="78" t="str">
        <v>Gamma</v>
      </c>
      <c r="M73" s="77">
        <v>7.9394960556191958E-4</v>
      </c>
    </row>
    <row r="74" spans="11:13" x14ac:dyDescent="0.2">
      <c r="K74" t="str">
        <v>HOL</v>
      </c>
      <c r="L74" s="78" t="str">
        <v/>
      </c>
      <c r="M74" s="77">
        <v>7.4417644194866558E-2</v>
      </c>
    </row>
    <row r="75" spans="11:13" x14ac:dyDescent="0.2">
      <c r="K75" t="str">
        <v>SWE</v>
      </c>
      <c r="L75" s="78" t="str">
        <v>Gorgonzola</v>
      </c>
      <c r="M75" s="77">
        <v>3.4570630807202865E-2</v>
      </c>
    </row>
    <row r="76" spans="11:13" x14ac:dyDescent="0.2">
      <c r="K76" t="str">
        <v>SWE</v>
      </c>
      <c r="L76" s="78" t="str">
        <v>Epsilon</v>
      </c>
      <c r="M76" s="77">
        <v>1.647178408131041E-2</v>
      </c>
    </row>
    <row r="77" spans="11:13" x14ac:dyDescent="0.2">
      <c r="K77" t="str">
        <v>SWE</v>
      </c>
      <c r="L77" s="78" t="str">
        <v>Feta</v>
      </c>
      <c r="M77" s="77">
        <v>7.6520008509146E-3</v>
      </c>
    </row>
    <row r="78" spans="11:13" x14ac:dyDescent="0.2">
      <c r="K78" t="str">
        <v>SWE</v>
      </c>
      <c r="L78" s="78" t="str">
        <v>Iota</v>
      </c>
      <c r="M78" s="77">
        <v>4.8206626274925526E-3</v>
      </c>
    </row>
    <row r="79" spans="11:13" x14ac:dyDescent="0.2">
      <c r="K79" t="str">
        <v>SWE</v>
      </c>
      <c r="L79" s="78" t="str">
        <v>Alpha</v>
      </c>
      <c r="M79" s="77">
        <v>3.9991206029032569E-3</v>
      </c>
    </row>
    <row r="80" spans="11:13" x14ac:dyDescent="0.2">
      <c r="K80" t="str">
        <v>SWE</v>
      </c>
      <c r="L80" s="78" t="str">
        <v>Halloumi</v>
      </c>
      <c r="M80" s="77">
        <v>2.1174956408428328E-3</v>
      </c>
    </row>
    <row r="81" spans="11:13" x14ac:dyDescent="0.2">
      <c r="K81" t="str">
        <v>SWE</v>
      </c>
      <c r="L81" s="78" t="str">
        <v>Gamma</v>
      </c>
      <c r="M81" s="77">
        <v>1.9483808145460111E-3</v>
      </c>
    </row>
    <row r="82" spans="11:13" x14ac:dyDescent="0.2">
      <c r="K82" t="str">
        <v>SWE</v>
      </c>
      <c r="L82" s="78" t="str">
        <v>Delta</v>
      </c>
      <c r="M82" s="77">
        <v>1.4063232923630415E-3</v>
      </c>
    </row>
    <row r="83" spans="11:13" x14ac:dyDescent="0.2">
      <c r="K83" t="str">
        <v>SWE</v>
      </c>
      <c r="L83" s="78" t="str">
        <v>Beta</v>
      </c>
      <c r="M83" s="77">
        <v>1.23720846606622E-3</v>
      </c>
    </row>
    <row r="84" spans="11:13" x14ac:dyDescent="0.2">
      <c r="K84" t="str">
        <v>SWE</v>
      </c>
      <c r="L84" s="78" t="str">
        <v/>
      </c>
      <c r="M84" s="77">
        <v>7.4223607183641793E-2</v>
      </c>
    </row>
    <row r="85" spans="11:13" x14ac:dyDescent="0.2">
      <c r="K85" t="str">
        <v>FRA</v>
      </c>
      <c r="L85" s="78" t="str">
        <v>Gorgonzola</v>
      </c>
      <c r="M85" s="77">
        <v>3.6389950306943412E-2</v>
      </c>
    </row>
    <row r="86" spans="11:13" x14ac:dyDescent="0.2">
      <c r="K86" t="str">
        <v>FRA</v>
      </c>
      <c r="L86" s="78" t="str">
        <v>Epsilon</v>
      </c>
      <c r="M86" s="77">
        <v>1.5118865470935838E-2</v>
      </c>
    </row>
    <row r="87" spans="11:13" x14ac:dyDescent="0.2">
      <c r="K87" t="str">
        <v>FRA</v>
      </c>
      <c r="L87" s="78" t="str">
        <v>Feta</v>
      </c>
      <c r="M87" s="77">
        <v>8.1878278268655812E-3</v>
      </c>
    </row>
    <row r="88" spans="11:13" x14ac:dyDescent="0.2">
      <c r="K88" t="str">
        <v>FRA</v>
      </c>
      <c r="L88" s="78" t="str">
        <v>Alpha</v>
      </c>
      <c r="M88" s="77">
        <v>3.5887946296251794E-3</v>
      </c>
    </row>
    <row r="89" spans="11:13" x14ac:dyDescent="0.2">
      <c r="K89" t="str">
        <v>FRA</v>
      </c>
      <c r="L89" s="78" t="str">
        <v>Iota</v>
      </c>
      <c r="M89" s="77">
        <v>3.3422430144450766E-3</v>
      </c>
    </row>
    <row r="90" spans="11:13" x14ac:dyDescent="0.2">
      <c r="K90" t="str">
        <v>FRA</v>
      </c>
      <c r="L90" s="78" t="str">
        <v>Delta</v>
      </c>
      <c r="M90" s="77">
        <v>2.1130452506771267E-3</v>
      </c>
    </row>
    <row r="91" spans="11:13" x14ac:dyDescent="0.2">
      <c r="K91" t="str">
        <v>FRA</v>
      </c>
      <c r="L91" s="78" t="str">
        <v>Beta</v>
      </c>
      <c r="M91" s="77">
        <v>1.6439741272117326E-3</v>
      </c>
    </row>
    <row r="92" spans="11:13" x14ac:dyDescent="0.2">
      <c r="K92" t="str">
        <v>FRA</v>
      </c>
      <c r="L92" s="78" t="str">
        <v>Halloumi</v>
      </c>
      <c r="M92" s="77">
        <v>1.5789984307924276E-3</v>
      </c>
    </row>
    <row r="93" spans="11:13" x14ac:dyDescent="0.2">
      <c r="K93" t="str">
        <v>FRA</v>
      </c>
      <c r="L93" s="78" t="str">
        <v>Gamma</v>
      </c>
      <c r="M93" s="77">
        <v>1.1099273073270333E-3</v>
      </c>
    </row>
    <row r="94" spans="11:13" x14ac:dyDescent="0.2">
      <c r="K94" t="str">
        <v>FRA</v>
      </c>
      <c r="L94" s="78" t="str">
        <v/>
      </c>
      <c r="M94" s="77">
        <v>7.307362636482341E-2</v>
      </c>
    </row>
    <row r="95" spans="11:13" x14ac:dyDescent="0.2">
      <c r="K95" t="str">
        <v>NOR</v>
      </c>
      <c r="L95" s="78" t="str">
        <v>Gorgonzola</v>
      </c>
      <c r="M95" s="77">
        <v>3.3443792017246149E-2</v>
      </c>
    </row>
    <row r="96" spans="11:13" x14ac:dyDescent="0.2">
      <c r="K96" t="str">
        <v>NOR</v>
      </c>
      <c r="L96" s="78" t="str">
        <v>Epsilon</v>
      </c>
      <c r="M96" s="77">
        <v>1.6413038931123093E-2</v>
      </c>
    </row>
    <row r="97" spans="11:13" x14ac:dyDescent="0.2">
      <c r="K97" t="str">
        <v>NOR</v>
      </c>
      <c r="L97" s="78" t="str">
        <v>Feta</v>
      </c>
      <c r="M97" s="77">
        <v>9.8148904714476324E-3</v>
      </c>
    </row>
    <row r="98" spans="11:13" x14ac:dyDescent="0.2">
      <c r="K98" t="str">
        <v>NOR</v>
      </c>
      <c r="L98" s="78" t="str">
        <v>Alpha</v>
      </c>
      <c r="M98" s="77">
        <v>4.0320534901294794E-3</v>
      </c>
    </row>
    <row r="99" spans="11:13" x14ac:dyDescent="0.2">
      <c r="K99" t="str">
        <v>NOR</v>
      </c>
      <c r="L99" s="78" t="str">
        <v>Iota</v>
      </c>
      <c r="M99" s="77">
        <v>2.5660949695459801E-3</v>
      </c>
    </row>
    <row r="100" spans="11:13" x14ac:dyDescent="0.2">
      <c r="K100" t="str">
        <v>NOR</v>
      </c>
      <c r="L100" s="78" t="str">
        <v>Delta</v>
      </c>
      <c r="M100" s="77">
        <v>1.9501609706122935E-3</v>
      </c>
    </row>
    <row r="101" spans="11:13" x14ac:dyDescent="0.2">
      <c r="K101" t="str">
        <v>NOR</v>
      </c>
      <c r="L101" s="78" t="str">
        <v>Beta</v>
      </c>
      <c r="M101" s="77">
        <v>1.9376998781483173E-3</v>
      </c>
    </row>
    <row r="102" spans="11:13" x14ac:dyDescent="0.2">
      <c r="K102" t="str">
        <v>NOR</v>
      </c>
      <c r="L102" s="78" t="str">
        <v>Halloumi</v>
      </c>
      <c r="M102" s="77">
        <v>1.4312454772909941E-3</v>
      </c>
    </row>
    <row r="103" spans="11:13" x14ac:dyDescent="0.2">
      <c r="K103" t="str">
        <v>NOR</v>
      </c>
      <c r="L103" s="78" t="str">
        <v>Gamma</v>
      </c>
      <c r="M103" s="77">
        <v>1.4187843848270179E-3</v>
      </c>
    </row>
    <row r="104" spans="11:13" x14ac:dyDescent="0.2">
      <c r="K104" t="str">
        <v>NOR</v>
      </c>
      <c r="L104" s="78" t="str">
        <v/>
      </c>
      <c r="M104" s="77">
        <v>7.3007760590370951E-2</v>
      </c>
    </row>
    <row r="105" spans="11:13" x14ac:dyDescent="0.2">
      <c r="K105" t="str">
        <v>IRE</v>
      </c>
      <c r="L105" s="78" t="str">
        <v>Gorgonzola</v>
      </c>
      <c r="M105" s="77">
        <v>3.0456690138024399E-2</v>
      </c>
    </row>
    <row r="106" spans="11:13" x14ac:dyDescent="0.2">
      <c r="K106" t="str">
        <v>IRE</v>
      </c>
      <c r="L106" s="78" t="str">
        <v>Epsilon</v>
      </c>
      <c r="M106" s="77">
        <v>1.6746818193551029E-2</v>
      </c>
    </row>
    <row r="107" spans="11:13" x14ac:dyDescent="0.2">
      <c r="K107" t="str">
        <v>IRE</v>
      </c>
      <c r="L107" s="78" t="str">
        <v>Feta</v>
      </c>
      <c r="M107" s="77">
        <v>9.7321132143655033E-3</v>
      </c>
    </row>
    <row r="108" spans="11:13" x14ac:dyDescent="0.2">
      <c r="K108" t="str">
        <v>IRE</v>
      </c>
      <c r="L108" s="78" t="str">
        <v>Alpha</v>
      </c>
      <c r="M108" s="77">
        <v>4.9835469075573853E-3</v>
      </c>
    </row>
    <row r="109" spans="11:13" x14ac:dyDescent="0.2">
      <c r="K109" t="str">
        <v>IRE</v>
      </c>
      <c r="L109" s="78" t="str">
        <v>Beta</v>
      </c>
      <c r="M109" s="77">
        <v>2.7948450240632594E-3</v>
      </c>
    </row>
    <row r="110" spans="11:13" x14ac:dyDescent="0.2">
      <c r="K110" t="str">
        <v>IRE</v>
      </c>
      <c r="L110" s="78" t="str">
        <v>Iota</v>
      </c>
      <c r="M110" s="77">
        <v>2.0311580716281395E-3</v>
      </c>
    </row>
    <row r="111" spans="11:13" x14ac:dyDescent="0.2">
      <c r="K111" t="str">
        <v>IRE</v>
      </c>
      <c r="L111" s="78" t="str">
        <v>Gamma</v>
      </c>
      <c r="M111" s="77">
        <v>1.9190082394523527E-3</v>
      </c>
    </row>
    <row r="112" spans="11:13" x14ac:dyDescent="0.2">
      <c r="K112" t="str">
        <v>IRE</v>
      </c>
      <c r="L112" s="78" t="str">
        <v>Delta</v>
      </c>
      <c r="M112" s="77">
        <v>1.7481132570892491E-3</v>
      </c>
    </row>
    <row r="113" spans="11:13" x14ac:dyDescent="0.2">
      <c r="K113" t="str">
        <v>IRE</v>
      </c>
      <c r="L113" s="78" t="str">
        <v>Halloumi</v>
      </c>
      <c r="M113" s="77">
        <v>8.7227647247834221E-4</v>
      </c>
    </row>
    <row r="114" spans="11:13" x14ac:dyDescent="0.2">
      <c r="K114" t="str">
        <v>IRE</v>
      </c>
      <c r="L114" s="78" t="str">
        <v/>
      </c>
      <c r="M114" s="77">
        <v>7.1284569518209662E-2</v>
      </c>
    </row>
    <row r="115" spans="11:13" x14ac:dyDescent="0.2">
      <c r="K115" t="str">
        <v>SPA</v>
      </c>
      <c r="L115" s="78" t="str">
        <v>Gorgonzola</v>
      </c>
      <c r="M115" s="77">
        <v>3.0373022802909131E-2</v>
      </c>
    </row>
    <row r="116" spans="11:13" x14ac:dyDescent="0.2">
      <c r="K116" t="str">
        <v>SPA</v>
      </c>
      <c r="L116" s="78" t="str">
        <v>Epsilon</v>
      </c>
      <c r="M116" s="77">
        <v>1.5512279961584233E-2</v>
      </c>
    </row>
    <row r="117" spans="11:13" x14ac:dyDescent="0.2">
      <c r="K117" t="str">
        <v>SPA</v>
      </c>
      <c r="L117" s="78" t="str">
        <v>Feta</v>
      </c>
      <c r="M117" s="77">
        <v>8.3159990636379084E-3</v>
      </c>
    </row>
    <row r="118" spans="11:13" x14ac:dyDescent="0.2">
      <c r="K118" t="str">
        <v>SPA</v>
      </c>
      <c r="L118" s="78" t="str">
        <v>Alpha</v>
      </c>
      <c r="M118" s="77">
        <v>4.445939775540122E-3</v>
      </c>
    </row>
    <row r="119" spans="11:13" x14ac:dyDescent="0.2">
      <c r="K119" t="str">
        <v>SPA</v>
      </c>
      <c r="L119" s="78" t="str">
        <v>Iota</v>
      </c>
      <c r="M119" s="77">
        <v>2.7503411224062014E-3</v>
      </c>
    </row>
    <row r="120" spans="11:13" x14ac:dyDescent="0.2">
      <c r="K120" t="str">
        <v>SPA</v>
      </c>
      <c r="L120" s="78" t="str">
        <v>Gamma</v>
      </c>
      <c r="M120" s="77">
        <v>2.1976026638255374E-3</v>
      </c>
    </row>
    <row r="121" spans="11:13" x14ac:dyDescent="0.2">
      <c r="K121" t="str">
        <v>SPA</v>
      </c>
      <c r="L121" s="78" t="str">
        <v>Halloumi</v>
      </c>
      <c r="M121" s="77">
        <v>1.6591054537751324E-3</v>
      </c>
    </row>
    <row r="122" spans="11:13" x14ac:dyDescent="0.2">
      <c r="K122" t="str">
        <v>SPA</v>
      </c>
      <c r="L122" s="78" t="str">
        <v>Beta</v>
      </c>
      <c r="M122" s="77">
        <v>1.4926608615777345E-3</v>
      </c>
    </row>
    <row r="123" spans="11:13" x14ac:dyDescent="0.2">
      <c r="K123" t="str">
        <v>SPA</v>
      </c>
      <c r="L123" s="78" t="str">
        <v>Delta</v>
      </c>
      <c r="M123" s="77">
        <v>9.5416365152732943E-4</v>
      </c>
    </row>
    <row r="124" spans="11:13" x14ac:dyDescent="0.2">
      <c r="K124" t="str">
        <v>SPA</v>
      </c>
      <c r="L124" s="78" t="str">
        <v/>
      </c>
      <c r="M124" s="77">
        <v>6.7701115356783331E-2</v>
      </c>
    </row>
    <row r="125" spans="11:13" x14ac:dyDescent="0.2">
      <c r="K125" t="str">
        <v>DEN</v>
      </c>
      <c r="L125" s="78" t="str">
        <v>Gorgonzola</v>
      </c>
      <c r="M125" s="77">
        <v>3.0995187348074806E-2</v>
      </c>
    </row>
    <row r="126" spans="11:13" x14ac:dyDescent="0.2">
      <c r="K126" t="str">
        <v>DEN</v>
      </c>
      <c r="L126" s="78" t="str">
        <v>Epsilon</v>
      </c>
      <c r="M126" s="77">
        <v>1.4202085096800437E-2</v>
      </c>
    </row>
    <row r="127" spans="11:13" x14ac:dyDescent="0.2">
      <c r="K127" t="str">
        <v>DEN</v>
      </c>
      <c r="L127" s="78" t="str">
        <v>Feta</v>
      </c>
      <c r="M127" s="77">
        <v>7.1731388690846522E-3</v>
      </c>
    </row>
    <row r="128" spans="11:13" x14ac:dyDescent="0.2">
      <c r="K128" t="str">
        <v>DEN</v>
      </c>
      <c r="L128" s="78" t="str">
        <v>Iota</v>
      </c>
      <c r="M128" s="77">
        <v>3.9581770133787627E-3</v>
      </c>
    </row>
    <row r="129" spans="11:13" x14ac:dyDescent="0.2">
      <c r="K129" t="str">
        <v>DEN</v>
      </c>
      <c r="L129" s="78" t="str">
        <v>Alpha</v>
      </c>
      <c r="M129" s="77">
        <v>3.0707692143370209E-3</v>
      </c>
    </row>
    <row r="130" spans="11:13" x14ac:dyDescent="0.2">
      <c r="K130" t="str">
        <v>DEN</v>
      </c>
      <c r="L130" s="78" t="str">
        <v>Beta</v>
      </c>
      <c r="M130" s="77">
        <v>2.8633810326151293E-3</v>
      </c>
    </row>
    <row r="131" spans="11:13" x14ac:dyDescent="0.2">
      <c r="K131" t="str">
        <v>DEN</v>
      </c>
      <c r="L131" s="78" t="str">
        <v>Gamma</v>
      </c>
      <c r="M131" s="77">
        <v>1.3867415756339358E-3</v>
      </c>
    </row>
    <row r="132" spans="11:13" x14ac:dyDescent="0.2">
      <c r="K132" t="str">
        <v>DEN</v>
      </c>
      <c r="L132" s="78" t="str">
        <v>Delta</v>
      </c>
      <c r="M132" s="77">
        <v>1.0618630935374104E-3</v>
      </c>
    </row>
    <row r="133" spans="11:13" x14ac:dyDescent="0.2">
      <c r="K133" t="str">
        <v>DEN</v>
      </c>
      <c r="L133" s="78" t="str">
        <v>Halloumi</v>
      </c>
      <c r="M133" s="77">
        <v>-4.147763634437831E-4</v>
      </c>
    </row>
    <row r="134" spans="11:13" x14ac:dyDescent="0.2">
      <c r="K134" t="str">
        <v>DEN</v>
      </c>
      <c r="L134" s="78" t="str">
        <v/>
      </c>
      <c r="M134" s="77">
        <v>6.4296566880018377E-2</v>
      </c>
    </row>
    <row r="135" spans="11:13" x14ac:dyDescent="0.2">
      <c r="K135" t="str">
        <v>AUS</v>
      </c>
      <c r="L135" s="78" t="str">
        <v>Gorgonzola</v>
      </c>
      <c r="M135" s="77">
        <v>2.9238173310654144E-2</v>
      </c>
    </row>
    <row r="136" spans="11:13" x14ac:dyDescent="0.2">
      <c r="K136" t="str">
        <v>AUS</v>
      </c>
      <c r="L136" s="78" t="str">
        <v>Epsilon</v>
      </c>
      <c r="M136" s="77">
        <v>1.2575022452218386E-2</v>
      </c>
    </row>
    <row r="137" spans="11:13" x14ac:dyDescent="0.2">
      <c r="K137" t="str">
        <v>AUS</v>
      </c>
      <c r="L137" s="78" t="str">
        <v>Feta</v>
      </c>
      <c r="M137" s="77">
        <v>5.1873747771467122E-3</v>
      </c>
    </row>
    <row r="138" spans="11:13" x14ac:dyDescent="0.2">
      <c r="K138" t="str">
        <v>AUS</v>
      </c>
      <c r="L138" s="78" t="str">
        <v>Iota</v>
      </c>
      <c r="M138" s="77">
        <v>5.1197288466279835E-3</v>
      </c>
    </row>
    <row r="139" spans="11:13" x14ac:dyDescent="0.2">
      <c r="K139" t="str">
        <v>AUS</v>
      </c>
      <c r="L139" s="78" t="str">
        <v>Alpha</v>
      </c>
      <c r="M139" s="77">
        <v>2.2679188284436898E-3</v>
      </c>
    </row>
    <row r="140" spans="11:13" x14ac:dyDescent="0.2">
      <c r="K140" t="str">
        <v>AUS</v>
      </c>
      <c r="L140" s="78" t="str">
        <v>Delta</v>
      </c>
      <c r="M140" s="77">
        <v>1.7116200577304613E-3</v>
      </c>
    </row>
    <row r="141" spans="11:13" x14ac:dyDescent="0.2">
      <c r="K141" t="str">
        <v>AUS</v>
      </c>
      <c r="L141" s="78" t="str">
        <v>Beta</v>
      </c>
      <c r="M141" s="77">
        <v>1.5692075724278748E-3</v>
      </c>
    </row>
    <row r="142" spans="11:13" x14ac:dyDescent="0.2">
      <c r="K142" t="str">
        <v>AUS</v>
      </c>
      <c r="L142" t="str">
        <v>Halloumi</v>
      </c>
      <c r="M142">
        <v>1.0992463709293394E-3</v>
      </c>
    </row>
    <row r="143" spans="11:13" x14ac:dyDescent="0.2">
      <c r="K143" t="str">
        <v>AUS</v>
      </c>
      <c r="L143" t="str">
        <v>Gamma</v>
      </c>
      <c r="M143">
        <v>9.5683388562675285E-4</v>
      </c>
    </row>
    <row r="144" spans="11:13" x14ac:dyDescent="0.2">
      <c r="K144" t="str">
        <v>AUS</v>
      </c>
      <c r="L144" t="str">
        <v/>
      </c>
      <c r="M144">
        <v>5.9725126101805345E-2</v>
      </c>
    </row>
    <row r="145" spans="11:13" x14ac:dyDescent="0.2">
      <c r="K145" t="str">
        <v>NZL</v>
      </c>
      <c r="L145" t="str">
        <v>Gorgonzola</v>
      </c>
      <c r="M145">
        <v>1.3320017765957542E-2</v>
      </c>
    </row>
    <row r="146" spans="11:13" x14ac:dyDescent="0.2">
      <c r="K146" t="str">
        <v>NZL</v>
      </c>
      <c r="L146" t="str">
        <v>Epsilon</v>
      </c>
      <c r="M146">
        <v>5.8113194783786697E-3</v>
      </c>
    </row>
    <row r="147" spans="11:13" x14ac:dyDescent="0.2">
      <c r="K147" t="str">
        <v>NZL</v>
      </c>
      <c r="L147" t="str">
        <v>Halloumi</v>
      </c>
      <c r="M147">
        <v>2.8455794719523062E-3</v>
      </c>
    </row>
    <row r="148" spans="11:13" x14ac:dyDescent="0.2">
      <c r="K148" t="str">
        <v>NZL</v>
      </c>
      <c r="L148" t="str">
        <v>Feta</v>
      </c>
      <c r="M148">
        <v>2.7218586253456843E-3</v>
      </c>
    </row>
    <row r="149" spans="11:13" x14ac:dyDescent="0.2">
      <c r="K149" t="str">
        <v>NZL</v>
      </c>
      <c r="L149" t="str">
        <v>Gamma</v>
      </c>
      <c r="M149">
        <v>1.7668048957852134E-3</v>
      </c>
    </row>
    <row r="150" spans="11:13" x14ac:dyDescent="0.2">
      <c r="K150" t="str">
        <v>NZL</v>
      </c>
      <c r="L150" t="str">
        <v>Iota</v>
      </c>
      <c r="M150">
        <v>1.6751268583716735E-3</v>
      </c>
    </row>
    <row r="151" spans="11:13" x14ac:dyDescent="0.2">
      <c r="K151" t="str">
        <v>NZL</v>
      </c>
      <c r="L151" t="str">
        <v>Delta</v>
      </c>
      <c r="M151">
        <v>1.5638671042290278E-3</v>
      </c>
    </row>
    <row r="152" spans="11:13" x14ac:dyDescent="0.2">
      <c r="K152" t="str">
        <v>NZL</v>
      </c>
      <c r="L152" t="str">
        <v>Alpha</v>
      </c>
      <c r="M152">
        <v>1.2834925237895606E-3</v>
      </c>
    </row>
    <row r="153" spans="11:13" x14ac:dyDescent="0.2">
      <c r="K153" t="str">
        <v>NZL</v>
      </c>
      <c r="L153" t="str">
        <v>Beta</v>
      </c>
      <c r="M153">
        <v>1.0850051223990807E-3</v>
      </c>
    </row>
    <row r="154" spans="11:13" x14ac:dyDescent="0.2">
      <c r="K154" t="str">
        <v>NZL</v>
      </c>
      <c r="L154" t="str">
        <v/>
      </c>
      <c r="M154">
        <v>3.2073071846208757E-2</v>
      </c>
    </row>
    <row r="155" spans="11:13" x14ac:dyDescent="0.2">
      <c r="K155" t="str">
        <v>Grand Total</v>
      </c>
      <c r="L155" t="str">
        <v/>
      </c>
      <c r="M155">
        <v>1</v>
      </c>
    </row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rgb="FF973634"/>
  </sheetPr>
  <dimension ref="K9:N36"/>
  <sheetViews>
    <sheetView tabSelected="1" topLeftCell="K11" workbookViewId="0">
      <pane xSplit="1" ySplit="4" topLeftCell="L15" activePane="bottomRight" state="frozen"/>
      <selection activeCell="K20" sqref="K20"/>
      <selection pane="topRight" activeCell="K20" sqref="K20"/>
      <selection pane="bottomLeft" activeCell="K20" sqref="K20"/>
      <selection pane="bottomRight" activeCell="K15" sqref="K15"/>
    </sheetView>
  </sheetViews>
  <sheetFormatPr defaultRowHeight="11.25" x14ac:dyDescent="0.2"/>
  <cols>
    <col min="1" max="1" width="50.83203125" customWidth="1"/>
    <col min="11" max="11" width="12.5" customWidth="1"/>
    <col min="12" max="12" width="10.33203125" customWidth="1"/>
    <col min="13" max="13" width="9.83203125" customWidth="1"/>
    <col min="14" max="14" width="1.6640625" customWidth="1"/>
    <col min="15" max="17" width="8.83203125" customWidth="1"/>
    <col min="245" max="245" width="50.83203125" customWidth="1"/>
    <col min="255" max="255" width="30.83203125" customWidth="1"/>
    <col min="257" max="269" width="10.33203125" customWidth="1"/>
    <col min="270" max="270" width="1.83203125" customWidth="1"/>
    <col min="501" max="501" width="50.83203125" customWidth="1"/>
    <col min="511" max="511" width="30.83203125" customWidth="1"/>
    <col min="513" max="525" width="10.33203125" customWidth="1"/>
    <col min="526" max="526" width="1.83203125" customWidth="1"/>
    <col min="757" max="757" width="50.83203125" customWidth="1"/>
    <col min="767" max="767" width="30.83203125" customWidth="1"/>
    <col min="769" max="781" width="10.33203125" customWidth="1"/>
    <col min="782" max="782" width="1.83203125" customWidth="1"/>
    <col min="1013" max="1013" width="50.83203125" customWidth="1"/>
    <col min="1023" max="1023" width="30.83203125" customWidth="1"/>
    <col min="1025" max="1037" width="10.33203125" customWidth="1"/>
    <col min="1038" max="1038" width="1.83203125" customWidth="1"/>
    <col min="1269" max="1269" width="50.83203125" customWidth="1"/>
    <col min="1279" max="1279" width="30.83203125" customWidth="1"/>
    <col min="1281" max="1293" width="10.33203125" customWidth="1"/>
    <col min="1294" max="1294" width="1.83203125" customWidth="1"/>
    <col min="1525" max="1525" width="50.83203125" customWidth="1"/>
    <col min="1535" max="1535" width="30.83203125" customWidth="1"/>
    <col min="1537" max="1549" width="10.33203125" customWidth="1"/>
    <col min="1550" max="1550" width="1.83203125" customWidth="1"/>
    <col min="1781" max="1781" width="50.83203125" customWidth="1"/>
    <col min="1791" max="1791" width="30.83203125" customWidth="1"/>
    <col min="1793" max="1805" width="10.33203125" customWidth="1"/>
    <col min="1806" max="1806" width="1.83203125" customWidth="1"/>
    <col min="2037" max="2037" width="50.83203125" customWidth="1"/>
    <col min="2047" max="2047" width="30.83203125" customWidth="1"/>
    <col min="2049" max="2061" width="10.33203125" customWidth="1"/>
    <col min="2062" max="2062" width="1.83203125" customWidth="1"/>
    <col min="2293" max="2293" width="50.83203125" customWidth="1"/>
    <col min="2303" max="2303" width="30.83203125" customWidth="1"/>
    <col min="2305" max="2317" width="10.33203125" customWidth="1"/>
    <col min="2318" max="2318" width="1.83203125" customWidth="1"/>
    <col min="2549" max="2549" width="50.83203125" customWidth="1"/>
    <col min="2559" max="2559" width="30.83203125" customWidth="1"/>
    <col min="2561" max="2573" width="10.33203125" customWidth="1"/>
    <col min="2574" max="2574" width="1.83203125" customWidth="1"/>
    <col min="2805" max="2805" width="50.83203125" customWidth="1"/>
    <col min="2815" max="2815" width="30.83203125" customWidth="1"/>
    <col min="2817" max="2829" width="10.33203125" customWidth="1"/>
    <col min="2830" max="2830" width="1.83203125" customWidth="1"/>
    <col min="3061" max="3061" width="50.83203125" customWidth="1"/>
    <col min="3071" max="3071" width="30.83203125" customWidth="1"/>
    <col min="3073" max="3085" width="10.33203125" customWidth="1"/>
    <col min="3086" max="3086" width="1.83203125" customWidth="1"/>
    <col min="3317" max="3317" width="50.83203125" customWidth="1"/>
    <col min="3327" max="3327" width="30.83203125" customWidth="1"/>
    <col min="3329" max="3341" width="10.33203125" customWidth="1"/>
    <col min="3342" max="3342" width="1.83203125" customWidth="1"/>
    <col min="3573" max="3573" width="50.83203125" customWidth="1"/>
    <col min="3583" max="3583" width="30.83203125" customWidth="1"/>
    <col min="3585" max="3597" width="10.33203125" customWidth="1"/>
    <col min="3598" max="3598" width="1.83203125" customWidth="1"/>
    <col min="3829" max="3829" width="50.83203125" customWidth="1"/>
    <col min="3839" max="3839" width="30.83203125" customWidth="1"/>
    <col min="3841" max="3853" width="10.33203125" customWidth="1"/>
    <col min="3854" max="3854" width="1.83203125" customWidth="1"/>
    <col min="4085" max="4085" width="50.83203125" customWidth="1"/>
    <col min="4095" max="4095" width="30.83203125" customWidth="1"/>
    <col min="4097" max="4109" width="10.33203125" customWidth="1"/>
    <col min="4110" max="4110" width="1.83203125" customWidth="1"/>
    <col min="4341" max="4341" width="50.83203125" customWidth="1"/>
    <col min="4351" max="4351" width="30.83203125" customWidth="1"/>
    <col min="4353" max="4365" width="10.33203125" customWidth="1"/>
    <col min="4366" max="4366" width="1.83203125" customWidth="1"/>
    <col min="4597" max="4597" width="50.83203125" customWidth="1"/>
    <col min="4607" max="4607" width="30.83203125" customWidth="1"/>
    <col min="4609" max="4621" width="10.33203125" customWidth="1"/>
    <col min="4622" max="4622" width="1.83203125" customWidth="1"/>
    <col min="4853" max="4853" width="50.83203125" customWidth="1"/>
    <col min="4863" max="4863" width="30.83203125" customWidth="1"/>
    <col min="4865" max="4877" width="10.33203125" customWidth="1"/>
    <col min="4878" max="4878" width="1.83203125" customWidth="1"/>
    <col min="5109" max="5109" width="50.83203125" customWidth="1"/>
    <col min="5119" max="5119" width="30.83203125" customWidth="1"/>
    <col min="5121" max="5133" width="10.33203125" customWidth="1"/>
    <col min="5134" max="5134" width="1.83203125" customWidth="1"/>
    <col min="5365" max="5365" width="50.83203125" customWidth="1"/>
    <col min="5375" max="5375" width="30.83203125" customWidth="1"/>
    <col min="5377" max="5389" width="10.33203125" customWidth="1"/>
    <col min="5390" max="5390" width="1.83203125" customWidth="1"/>
    <col min="5621" max="5621" width="50.83203125" customWidth="1"/>
    <col min="5631" max="5631" width="30.83203125" customWidth="1"/>
    <col min="5633" max="5645" width="10.33203125" customWidth="1"/>
    <col min="5646" max="5646" width="1.83203125" customWidth="1"/>
    <col min="5877" max="5877" width="50.83203125" customWidth="1"/>
    <col min="5887" max="5887" width="30.83203125" customWidth="1"/>
    <col min="5889" max="5901" width="10.33203125" customWidth="1"/>
    <col min="5902" max="5902" width="1.83203125" customWidth="1"/>
    <col min="6133" max="6133" width="50.83203125" customWidth="1"/>
    <col min="6143" max="6143" width="30.83203125" customWidth="1"/>
    <col min="6145" max="6157" width="10.33203125" customWidth="1"/>
    <col min="6158" max="6158" width="1.83203125" customWidth="1"/>
    <col min="6389" max="6389" width="50.83203125" customWidth="1"/>
    <col min="6399" max="6399" width="30.83203125" customWidth="1"/>
    <col min="6401" max="6413" width="10.33203125" customWidth="1"/>
    <col min="6414" max="6414" width="1.83203125" customWidth="1"/>
    <col min="6645" max="6645" width="50.83203125" customWidth="1"/>
    <col min="6655" max="6655" width="30.83203125" customWidth="1"/>
    <col min="6657" max="6669" width="10.33203125" customWidth="1"/>
    <col min="6670" max="6670" width="1.83203125" customWidth="1"/>
    <col min="6901" max="6901" width="50.83203125" customWidth="1"/>
    <col min="6911" max="6911" width="30.83203125" customWidth="1"/>
    <col min="6913" max="6925" width="10.33203125" customWidth="1"/>
    <col min="6926" max="6926" width="1.83203125" customWidth="1"/>
    <col min="7157" max="7157" width="50.83203125" customWidth="1"/>
    <col min="7167" max="7167" width="30.83203125" customWidth="1"/>
    <col min="7169" max="7181" width="10.33203125" customWidth="1"/>
    <col min="7182" max="7182" width="1.83203125" customWidth="1"/>
    <col min="7413" max="7413" width="50.83203125" customWidth="1"/>
    <col min="7423" max="7423" width="30.83203125" customWidth="1"/>
    <col min="7425" max="7437" width="10.33203125" customWidth="1"/>
    <col min="7438" max="7438" width="1.83203125" customWidth="1"/>
    <col min="7669" max="7669" width="50.83203125" customWidth="1"/>
    <col min="7679" max="7679" width="30.83203125" customWidth="1"/>
    <col min="7681" max="7693" width="10.33203125" customWidth="1"/>
    <col min="7694" max="7694" width="1.83203125" customWidth="1"/>
    <col min="7925" max="7925" width="50.83203125" customWidth="1"/>
    <col min="7935" max="7935" width="30.83203125" customWidth="1"/>
    <col min="7937" max="7949" width="10.33203125" customWidth="1"/>
    <col min="7950" max="7950" width="1.83203125" customWidth="1"/>
    <col min="8181" max="8181" width="50.83203125" customWidth="1"/>
    <col min="8191" max="8191" width="30.83203125" customWidth="1"/>
    <col min="8193" max="8205" width="10.33203125" customWidth="1"/>
    <col min="8206" max="8206" width="1.83203125" customWidth="1"/>
    <col min="8437" max="8437" width="50.83203125" customWidth="1"/>
    <col min="8447" max="8447" width="30.83203125" customWidth="1"/>
    <col min="8449" max="8461" width="10.33203125" customWidth="1"/>
    <col min="8462" max="8462" width="1.83203125" customWidth="1"/>
    <col min="8693" max="8693" width="50.83203125" customWidth="1"/>
    <col min="8703" max="8703" width="30.83203125" customWidth="1"/>
    <col min="8705" max="8717" width="10.33203125" customWidth="1"/>
    <col min="8718" max="8718" width="1.83203125" customWidth="1"/>
    <col min="8949" max="8949" width="50.83203125" customWidth="1"/>
    <col min="8959" max="8959" width="30.83203125" customWidth="1"/>
    <col min="8961" max="8973" width="10.33203125" customWidth="1"/>
    <col min="8974" max="8974" width="1.83203125" customWidth="1"/>
    <col min="9205" max="9205" width="50.83203125" customWidth="1"/>
    <col min="9215" max="9215" width="30.83203125" customWidth="1"/>
    <col min="9217" max="9229" width="10.33203125" customWidth="1"/>
    <col min="9230" max="9230" width="1.83203125" customWidth="1"/>
    <col min="9461" max="9461" width="50.83203125" customWidth="1"/>
    <col min="9471" max="9471" width="30.83203125" customWidth="1"/>
    <col min="9473" max="9485" width="10.33203125" customWidth="1"/>
    <col min="9486" max="9486" width="1.83203125" customWidth="1"/>
    <col min="9717" max="9717" width="50.83203125" customWidth="1"/>
    <col min="9727" max="9727" width="30.83203125" customWidth="1"/>
    <col min="9729" max="9741" width="10.33203125" customWidth="1"/>
    <col min="9742" max="9742" width="1.83203125" customWidth="1"/>
    <col min="9973" max="9973" width="50.83203125" customWidth="1"/>
    <col min="9983" max="9983" width="30.83203125" customWidth="1"/>
    <col min="9985" max="9997" width="10.33203125" customWidth="1"/>
    <col min="9998" max="9998" width="1.83203125" customWidth="1"/>
    <col min="10229" max="10229" width="50.83203125" customWidth="1"/>
    <col min="10239" max="10239" width="30.83203125" customWidth="1"/>
    <col min="10241" max="10253" width="10.33203125" customWidth="1"/>
    <col min="10254" max="10254" width="1.83203125" customWidth="1"/>
    <col min="10485" max="10485" width="50.83203125" customWidth="1"/>
    <col min="10495" max="10495" width="30.83203125" customWidth="1"/>
    <col min="10497" max="10509" width="10.33203125" customWidth="1"/>
    <col min="10510" max="10510" width="1.83203125" customWidth="1"/>
    <col min="10741" max="10741" width="50.83203125" customWidth="1"/>
    <col min="10751" max="10751" width="30.83203125" customWidth="1"/>
    <col min="10753" max="10765" width="10.33203125" customWidth="1"/>
    <col min="10766" max="10766" width="1.83203125" customWidth="1"/>
    <col min="10997" max="10997" width="50.83203125" customWidth="1"/>
    <col min="11007" max="11007" width="30.83203125" customWidth="1"/>
    <col min="11009" max="11021" width="10.33203125" customWidth="1"/>
    <col min="11022" max="11022" width="1.83203125" customWidth="1"/>
    <col min="11253" max="11253" width="50.83203125" customWidth="1"/>
    <col min="11263" max="11263" width="30.83203125" customWidth="1"/>
    <col min="11265" max="11277" width="10.33203125" customWidth="1"/>
    <col min="11278" max="11278" width="1.83203125" customWidth="1"/>
    <col min="11509" max="11509" width="50.83203125" customWidth="1"/>
    <col min="11519" max="11519" width="30.83203125" customWidth="1"/>
    <col min="11521" max="11533" width="10.33203125" customWidth="1"/>
    <col min="11534" max="11534" width="1.83203125" customWidth="1"/>
    <col min="11765" max="11765" width="50.83203125" customWidth="1"/>
    <col min="11775" max="11775" width="30.83203125" customWidth="1"/>
    <col min="11777" max="11789" width="10.33203125" customWidth="1"/>
    <col min="11790" max="11790" width="1.83203125" customWidth="1"/>
    <col min="12021" max="12021" width="50.83203125" customWidth="1"/>
    <col min="12031" max="12031" width="30.83203125" customWidth="1"/>
    <col min="12033" max="12045" width="10.33203125" customWidth="1"/>
    <col min="12046" max="12046" width="1.83203125" customWidth="1"/>
    <col min="12277" max="12277" width="50.83203125" customWidth="1"/>
    <col min="12287" max="12287" width="30.83203125" customWidth="1"/>
    <col min="12289" max="12301" width="10.33203125" customWidth="1"/>
    <col min="12302" max="12302" width="1.83203125" customWidth="1"/>
    <col min="12533" max="12533" width="50.83203125" customWidth="1"/>
    <col min="12543" max="12543" width="30.83203125" customWidth="1"/>
    <col min="12545" max="12557" width="10.33203125" customWidth="1"/>
    <col min="12558" max="12558" width="1.83203125" customWidth="1"/>
    <col min="12789" max="12789" width="50.83203125" customWidth="1"/>
    <col min="12799" max="12799" width="30.83203125" customWidth="1"/>
    <col min="12801" max="12813" width="10.33203125" customWidth="1"/>
    <col min="12814" max="12814" width="1.83203125" customWidth="1"/>
    <col min="13045" max="13045" width="50.83203125" customWidth="1"/>
    <col min="13055" max="13055" width="30.83203125" customWidth="1"/>
    <col min="13057" max="13069" width="10.33203125" customWidth="1"/>
    <col min="13070" max="13070" width="1.83203125" customWidth="1"/>
    <col min="13301" max="13301" width="50.83203125" customWidth="1"/>
    <col min="13311" max="13311" width="30.83203125" customWidth="1"/>
    <col min="13313" max="13325" width="10.33203125" customWidth="1"/>
    <col min="13326" max="13326" width="1.83203125" customWidth="1"/>
    <col min="13557" max="13557" width="50.83203125" customWidth="1"/>
    <col min="13567" max="13567" width="30.83203125" customWidth="1"/>
    <col min="13569" max="13581" width="10.33203125" customWidth="1"/>
    <col min="13582" max="13582" width="1.83203125" customWidth="1"/>
    <col min="13813" max="13813" width="50.83203125" customWidth="1"/>
    <col min="13823" max="13823" width="30.83203125" customWidth="1"/>
    <col min="13825" max="13837" width="10.33203125" customWidth="1"/>
    <col min="13838" max="13838" width="1.83203125" customWidth="1"/>
    <col min="14069" max="14069" width="50.83203125" customWidth="1"/>
    <col min="14079" max="14079" width="30.83203125" customWidth="1"/>
    <col min="14081" max="14093" width="10.33203125" customWidth="1"/>
    <col min="14094" max="14094" width="1.83203125" customWidth="1"/>
    <col min="14325" max="14325" width="50.83203125" customWidth="1"/>
    <col min="14335" max="14335" width="30.83203125" customWidth="1"/>
    <col min="14337" max="14349" width="10.33203125" customWidth="1"/>
    <col min="14350" max="14350" width="1.83203125" customWidth="1"/>
    <col min="14581" max="14581" width="50.83203125" customWidth="1"/>
    <col min="14591" max="14591" width="30.83203125" customWidth="1"/>
    <col min="14593" max="14605" width="10.33203125" customWidth="1"/>
    <col min="14606" max="14606" width="1.83203125" customWidth="1"/>
    <col min="14837" max="14837" width="50.83203125" customWidth="1"/>
    <col min="14847" max="14847" width="30.83203125" customWidth="1"/>
    <col min="14849" max="14861" width="10.33203125" customWidth="1"/>
    <col min="14862" max="14862" width="1.83203125" customWidth="1"/>
    <col min="15093" max="15093" width="50.83203125" customWidth="1"/>
    <col min="15103" max="15103" width="30.83203125" customWidth="1"/>
    <col min="15105" max="15117" width="10.33203125" customWidth="1"/>
    <col min="15118" max="15118" width="1.83203125" customWidth="1"/>
    <col min="15349" max="15349" width="50.83203125" customWidth="1"/>
    <col min="15359" max="15359" width="30.83203125" customWidth="1"/>
    <col min="15361" max="15373" width="10.33203125" customWidth="1"/>
    <col min="15374" max="15374" width="1.83203125" customWidth="1"/>
    <col min="15605" max="15605" width="50.83203125" customWidth="1"/>
    <col min="15615" max="15615" width="30.83203125" customWidth="1"/>
    <col min="15617" max="15629" width="10.33203125" customWidth="1"/>
    <col min="15630" max="15630" width="1.83203125" customWidth="1"/>
    <col min="15861" max="15861" width="50.83203125" customWidth="1"/>
    <col min="15871" max="15871" width="30.83203125" customWidth="1"/>
    <col min="15873" max="15885" width="10.33203125" customWidth="1"/>
    <col min="15886" max="15886" width="1.83203125" customWidth="1"/>
    <col min="16117" max="16117" width="50.83203125" customWidth="1"/>
    <col min="16127" max="16127" width="30.83203125" customWidth="1"/>
    <col min="16129" max="16141" width="10.33203125" customWidth="1"/>
    <col min="16142" max="16142" width="1.83203125" customWidth="1"/>
  </cols>
  <sheetData>
    <row r="9" spans="11:14" ht="12" thickBot="1" x14ac:dyDescent="0.25"/>
    <row r="10" spans="11:14" ht="12" thickBot="1" x14ac:dyDescent="0.25">
      <c r="K10" s="53"/>
      <c r="L10" s="54"/>
      <c r="M10" s="54"/>
      <c r="N10" s="55"/>
    </row>
    <row r="11" spans="11:14" ht="15.75" x14ac:dyDescent="0.2">
      <c r="K11" s="40" t="s">
        <v>76</v>
      </c>
      <c r="L11" s="41"/>
      <c r="M11" s="42"/>
      <c r="N11" s="43"/>
    </row>
    <row r="12" spans="11:14" ht="12.75" x14ac:dyDescent="0.2">
      <c r="K12" s="49" t="s">
        <v>88</v>
      </c>
      <c r="L12" s="46"/>
      <c r="M12" s="44"/>
      <c r="N12" s="45"/>
    </row>
    <row r="13" spans="11:14" ht="12.75" x14ac:dyDescent="0.2">
      <c r="K13" s="49"/>
      <c r="L13" s="46"/>
      <c r="M13" s="46"/>
      <c r="N13" s="45"/>
    </row>
    <row r="14" spans="11:14" ht="12" thickBot="1" x14ac:dyDescent="0.25">
      <c r="K14" s="50"/>
      <c r="L14" s="47"/>
      <c r="M14" s="47"/>
      <c r="N14" s="48"/>
    </row>
    <row r="15" spans="11:14" x14ac:dyDescent="0.2">
      <c r="K15" s="3" t="str" cm="1">
        <f t="array" ref="K15:L29">_xlfn.GROUPBY(dtbData[Country],dtbData[FY],_xleta.PERCENTOF)</f>
        <v>AUS</v>
      </c>
      <c r="L15" s="68">
        <v>5.9725126101805345E-2</v>
      </c>
      <c r="M15" s="4"/>
      <c r="N15" s="4"/>
    </row>
    <row r="16" spans="11:14" x14ac:dyDescent="0.2">
      <c r="K16" t="str">
        <v>CAN</v>
      </c>
      <c r="L16" s="69">
        <v>8.3068312598965549E-2</v>
      </c>
    </row>
    <row r="17" spans="11:12" x14ac:dyDescent="0.2">
      <c r="K17" t="str">
        <v>DEN</v>
      </c>
      <c r="L17" s="69">
        <v>6.4296566880018377E-2</v>
      </c>
    </row>
    <row r="18" spans="11:12" x14ac:dyDescent="0.2">
      <c r="K18" t="str">
        <v>FRA</v>
      </c>
      <c r="L18" s="69">
        <v>7.307362636482341E-2</v>
      </c>
    </row>
    <row r="19" spans="11:12" x14ac:dyDescent="0.2">
      <c r="K19" t="str">
        <v>GER</v>
      </c>
      <c r="L19" s="69">
        <v>7.6935674950622923E-2</v>
      </c>
    </row>
    <row r="20" spans="11:12" x14ac:dyDescent="0.2">
      <c r="K20" t="str">
        <v>HOL</v>
      </c>
      <c r="L20" s="69">
        <v>7.4417644194866558E-2</v>
      </c>
    </row>
    <row r="21" spans="11:12" x14ac:dyDescent="0.2">
      <c r="K21" t="str">
        <v>IRE</v>
      </c>
      <c r="L21" s="69">
        <v>7.1284569518209662E-2</v>
      </c>
    </row>
    <row r="22" spans="11:12" x14ac:dyDescent="0.2">
      <c r="K22" t="str">
        <v>ITA</v>
      </c>
      <c r="L22" s="69">
        <v>7.7902299694614222E-2</v>
      </c>
    </row>
    <row r="23" spans="11:12" x14ac:dyDescent="0.2">
      <c r="K23" t="str">
        <v>NOR</v>
      </c>
      <c r="L23" s="69">
        <v>7.3007760590370951E-2</v>
      </c>
    </row>
    <row r="24" spans="11:12" x14ac:dyDescent="0.2">
      <c r="K24" t="str">
        <v>NZL</v>
      </c>
      <c r="L24" s="69">
        <v>3.2073071846208757E-2</v>
      </c>
    </row>
    <row r="25" spans="11:12" x14ac:dyDescent="0.2">
      <c r="K25" t="str">
        <v>SPA</v>
      </c>
      <c r="L25" s="69">
        <v>6.7701115356783331E-2</v>
      </c>
    </row>
    <row r="26" spans="11:12" x14ac:dyDescent="0.2">
      <c r="K26" t="str">
        <v>SWE</v>
      </c>
      <c r="L26" s="69">
        <v>7.4223607183641793E-2</v>
      </c>
    </row>
    <row r="27" spans="11:12" x14ac:dyDescent="0.2">
      <c r="K27" t="str">
        <v>UKB</v>
      </c>
      <c r="L27" s="69">
        <v>8.376969408908079E-2</v>
      </c>
    </row>
    <row r="28" spans="11:12" x14ac:dyDescent="0.2">
      <c r="K28" t="str">
        <v>USA</v>
      </c>
      <c r="L28" s="69">
        <v>8.8520930629988337E-2</v>
      </c>
    </row>
    <row r="29" spans="11:12" x14ac:dyDescent="0.2">
      <c r="K29" t="str">
        <v>Total</v>
      </c>
      <c r="L29" s="69">
        <v>1</v>
      </c>
    </row>
    <row r="36" ht="6" customHeight="1" x14ac:dyDescent="0.2"/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rgb="FF973634"/>
  </sheetPr>
  <dimension ref="K10:V32"/>
  <sheetViews>
    <sheetView topLeftCell="K11" workbookViewId="0">
      <pane xSplit="1" ySplit="4" topLeftCell="L15" activePane="bottomRight" state="frozen"/>
      <selection activeCell="K20" sqref="K20"/>
      <selection pane="topRight" activeCell="K20" sqref="K20"/>
      <selection pane="bottomLeft" activeCell="K20" sqref="K20"/>
      <selection pane="bottomRight" activeCell="K14" sqref="K14"/>
    </sheetView>
  </sheetViews>
  <sheetFormatPr defaultRowHeight="11.25" x14ac:dyDescent="0.2"/>
  <cols>
    <col min="1" max="1" width="50.83203125" customWidth="1"/>
    <col min="11" max="11" width="14.5" customWidth="1"/>
    <col min="12" max="21" width="10.83203125" customWidth="1"/>
    <col min="22" max="22" width="1.83203125" customWidth="1"/>
    <col min="23" max="25" width="5.6640625" customWidth="1"/>
    <col min="26" max="26" width="6.33203125" customWidth="1"/>
    <col min="27" max="40" width="5.6640625" customWidth="1"/>
    <col min="41" max="42" width="6.33203125" customWidth="1"/>
    <col min="43" max="43" width="7.5" customWidth="1"/>
    <col min="44" max="44" width="10" customWidth="1"/>
    <col min="45" max="45" width="7.33203125" customWidth="1"/>
    <col min="46" max="46" width="7.5" customWidth="1"/>
    <col min="47" max="47" width="10.5" customWidth="1"/>
    <col min="48" max="48" width="6.83203125" customWidth="1"/>
    <col min="49" max="49" width="7.5" customWidth="1"/>
    <col min="50" max="50" width="10" customWidth="1"/>
    <col min="51" max="51" width="6.83203125" customWidth="1"/>
    <col min="52" max="52" width="7.5" customWidth="1"/>
    <col min="53" max="53" width="10" customWidth="1"/>
    <col min="54" max="54" width="11.6640625" bestFit="1" customWidth="1"/>
    <col min="249" max="249" width="50.83203125" customWidth="1"/>
    <col min="259" max="259" width="30.83203125" customWidth="1"/>
    <col min="261" max="273" width="10.33203125" customWidth="1"/>
    <col min="274" max="274" width="1.83203125" customWidth="1"/>
    <col min="505" max="505" width="50.83203125" customWidth="1"/>
    <col min="515" max="515" width="30.83203125" customWidth="1"/>
    <col min="517" max="529" width="10.33203125" customWidth="1"/>
    <col min="530" max="530" width="1.83203125" customWidth="1"/>
    <col min="761" max="761" width="50.83203125" customWidth="1"/>
    <col min="771" max="771" width="30.83203125" customWidth="1"/>
    <col min="773" max="785" width="10.33203125" customWidth="1"/>
    <col min="786" max="786" width="1.83203125" customWidth="1"/>
    <col min="1017" max="1017" width="50.83203125" customWidth="1"/>
    <col min="1027" max="1027" width="30.83203125" customWidth="1"/>
    <col min="1029" max="1041" width="10.33203125" customWidth="1"/>
    <col min="1042" max="1042" width="1.83203125" customWidth="1"/>
    <col min="1273" max="1273" width="50.83203125" customWidth="1"/>
    <col min="1283" max="1283" width="30.83203125" customWidth="1"/>
    <col min="1285" max="1297" width="10.33203125" customWidth="1"/>
    <col min="1298" max="1298" width="1.83203125" customWidth="1"/>
    <col min="1529" max="1529" width="50.83203125" customWidth="1"/>
    <col min="1539" max="1539" width="30.83203125" customWidth="1"/>
    <col min="1541" max="1553" width="10.33203125" customWidth="1"/>
    <col min="1554" max="1554" width="1.83203125" customWidth="1"/>
    <col min="1785" max="1785" width="50.83203125" customWidth="1"/>
    <col min="1795" max="1795" width="30.83203125" customWidth="1"/>
    <col min="1797" max="1809" width="10.33203125" customWidth="1"/>
    <col min="1810" max="1810" width="1.83203125" customWidth="1"/>
    <col min="2041" max="2041" width="50.83203125" customWidth="1"/>
    <col min="2051" max="2051" width="30.83203125" customWidth="1"/>
    <col min="2053" max="2065" width="10.33203125" customWidth="1"/>
    <col min="2066" max="2066" width="1.83203125" customWidth="1"/>
    <col min="2297" max="2297" width="50.83203125" customWidth="1"/>
    <col min="2307" max="2307" width="30.83203125" customWidth="1"/>
    <col min="2309" max="2321" width="10.33203125" customWidth="1"/>
    <col min="2322" max="2322" width="1.83203125" customWidth="1"/>
    <col min="2553" max="2553" width="50.83203125" customWidth="1"/>
    <col min="2563" max="2563" width="30.83203125" customWidth="1"/>
    <col min="2565" max="2577" width="10.33203125" customWidth="1"/>
    <col min="2578" max="2578" width="1.83203125" customWidth="1"/>
    <col min="2809" max="2809" width="50.83203125" customWidth="1"/>
    <col min="2819" max="2819" width="30.83203125" customWidth="1"/>
    <col min="2821" max="2833" width="10.33203125" customWidth="1"/>
    <col min="2834" max="2834" width="1.83203125" customWidth="1"/>
    <col min="3065" max="3065" width="50.83203125" customWidth="1"/>
    <col min="3075" max="3075" width="30.83203125" customWidth="1"/>
    <col min="3077" max="3089" width="10.33203125" customWidth="1"/>
    <col min="3090" max="3090" width="1.83203125" customWidth="1"/>
    <col min="3321" max="3321" width="50.83203125" customWidth="1"/>
    <col min="3331" max="3331" width="30.83203125" customWidth="1"/>
    <col min="3333" max="3345" width="10.33203125" customWidth="1"/>
    <col min="3346" max="3346" width="1.83203125" customWidth="1"/>
    <col min="3577" max="3577" width="50.83203125" customWidth="1"/>
    <col min="3587" max="3587" width="30.83203125" customWidth="1"/>
    <col min="3589" max="3601" width="10.33203125" customWidth="1"/>
    <col min="3602" max="3602" width="1.83203125" customWidth="1"/>
    <col min="3833" max="3833" width="50.83203125" customWidth="1"/>
    <col min="3843" max="3843" width="30.83203125" customWidth="1"/>
    <col min="3845" max="3857" width="10.33203125" customWidth="1"/>
    <col min="3858" max="3858" width="1.83203125" customWidth="1"/>
    <col min="4089" max="4089" width="50.83203125" customWidth="1"/>
    <col min="4099" max="4099" width="30.83203125" customWidth="1"/>
    <col min="4101" max="4113" width="10.33203125" customWidth="1"/>
    <col min="4114" max="4114" width="1.83203125" customWidth="1"/>
    <col min="4345" max="4345" width="50.83203125" customWidth="1"/>
    <col min="4355" max="4355" width="30.83203125" customWidth="1"/>
    <col min="4357" max="4369" width="10.33203125" customWidth="1"/>
    <col min="4370" max="4370" width="1.83203125" customWidth="1"/>
    <col min="4601" max="4601" width="50.83203125" customWidth="1"/>
    <col min="4611" max="4611" width="30.83203125" customWidth="1"/>
    <col min="4613" max="4625" width="10.33203125" customWidth="1"/>
    <col min="4626" max="4626" width="1.83203125" customWidth="1"/>
    <col min="4857" max="4857" width="50.83203125" customWidth="1"/>
    <col min="4867" max="4867" width="30.83203125" customWidth="1"/>
    <col min="4869" max="4881" width="10.33203125" customWidth="1"/>
    <col min="4882" max="4882" width="1.83203125" customWidth="1"/>
    <col min="5113" max="5113" width="50.83203125" customWidth="1"/>
    <col min="5123" max="5123" width="30.83203125" customWidth="1"/>
    <col min="5125" max="5137" width="10.33203125" customWidth="1"/>
    <col min="5138" max="5138" width="1.83203125" customWidth="1"/>
    <col min="5369" max="5369" width="50.83203125" customWidth="1"/>
    <col min="5379" max="5379" width="30.83203125" customWidth="1"/>
    <col min="5381" max="5393" width="10.33203125" customWidth="1"/>
    <col min="5394" max="5394" width="1.83203125" customWidth="1"/>
    <col min="5625" max="5625" width="50.83203125" customWidth="1"/>
    <col min="5635" max="5635" width="30.83203125" customWidth="1"/>
    <col min="5637" max="5649" width="10.33203125" customWidth="1"/>
    <col min="5650" max="5650" width="1.83203125" customWidth="1"/>
    <col min="5881" max="5881" width="50.83203125" customWidth="1"/>
    <col min="5891" max="5891" width="30.83203125" customWidth="1"/>
    <col min="5893" max="5905" width="10.33203125" customWidth="1"/>
    <col min="5906" max="5906" width="1.83203125" customWidth="1"/>
    <col min="6137" max="6137" width="50.83203125" customWidth="1"/>
    <col min="6147" max="6147" width="30.83203125" customWidth="1"/>
    <col min="6149" max="6161" width="10.33203125" customWidth="1"/>
    <col min="6162" max="6162" width="1.83203125" customWidth="1"/>
    <col min="6393" max="6393" width="50.83203125" customWidth="1"/>
    <col min="6403" max="6403" width="30.83203125" customWidth="1"/>
    <col min="6405" max="6417" width="10.33203125" customWidth="1"/>
    <col min="6418" max="6418" width="1.83203125" customWidth="1"/>
    <col min="6649" max="6649" width="50.83203125" customWidth="1"/>
    <col min="6659" max="6659" width="30.83203125" customWidth="1"/>
    <col min="6661" max="6673" width="10.33203125" customWidth="1"/>
    <col min="6674" max="6674" width="1.83203125" customWidth="1"/>
    <col min="6905" max="6905" width="50.83203125" customWidth="1"/>
    <col min="6915" max="6915" width="30.83203125" customWidth="1"/>
    <col min="6917" max="6929" width="10.33203125" customWidth="1"/>
    <col min="6930" max="6930" width="1.83203125" customWidth="1"/>
    <col min="7161" max="7161" width="50.83203125" customWidth="1"/>
    <col min="7171" max="7171" width="30.83203125" customWidth="1"/>
    <col min="7173" max="7185" width="10.33203125" customWidth="1"/>
    <col min="7186" max="7186" width="1.83203125" customWidth="1"/>
    <col min="7417" max="7417" width="50.83203125" customWidth="1"/>
    <col min="7427" max="7427" width="30.83203125" customWidth="1"/>
    <col min="7429" max="7441" width="10.33203125" customWidth="1"/>
    <col min="7442" max="7442" width="1.83203125" customWidth="1"/>
    <col min="7673" max="7673" width="50.83203125" customWidth="1"/>
    <col min="7683" max="7683" width="30.83203125" customWidth="1"/>
    <col min="7685" max="7697" width="10.33203125" customWidth="1"/>
    <col min="7698" max="7698" width="1.83203125" customWidth="1"/>
    <col min="7929" max="7929" width="50.83203125" customWidth="1"/>
    <col min="7939" max="7939" width="30.83203125" customWidth="1"/>
    <col min="7941" max="7953" width="10.33203125" customWidth="1"/>
    <col min="7954" max="7954" width="1.83203125" customWidth="1"/>
    <col min="8185" max="8185" width="50.83203125" customWidth="1"/>
    <col min="8195" max="8195" width="30.83203125" customWidth="1"/>
    <col min="8197" max="8209" width="10.33203125" customWidth="1"/>
    <col min="8210" max="8210" width="1.83203125" customWidth="1"/>
    <col min="8441" max="8441" width="50.83203125" customWidth="1"/>
    <col min="8451" max="8451" width="30.83203125" customWidth="1"/>
    <col min="8453" max="8465" width="10.33203125" customWidth="1"/>
    <col min="8466" max="8466" width="1.83203125" customWidth="1"/>
    <col min="8697" max="8697" width="50.83203125" customWidth="1"/>
    <col min="8707" max="8707" width="30.83203125" customWidth="1"/>
    <col min="8709" max="8721" width="10.33203125" customWidth="1"/>
    <col min="8722" max="8722" width="1.83203125" customWidth="1"/>
    <col min="8953" max="8953" width="50.83203125" customWidth="1"/>
    <col min="8963" max="8963" width="30.83203125" customWidth="1"/>
    <col min="8965" max="8977" width="10.33203125" customWidth="1"/>
    <col min="8978" max="8978" width="1.83203125" customWidth="1"/>
    <col min="9209" max="9209" width="50.83203125" customWidth="1"/>
    <col min="9219" max="9219" width="30.83203125" customWidth="1"/>
    <col min="9221" max="9233" width="10.33203125" customWidth="1"/>
    <col min="9234" max="9234" width="1.83203125" customWidth="1"/>
    <col min="9465" max="9465" width="50.83203125" customWidth="1"/>
    <col min="9475" max="9475" width="30.83203125" customWidth="1"/>
    <col min="9477" max="9489" width="10.33203125" customWidth="1"/>
    <col min="9490" max="9490" width="1.83203125" customWidth="1"/>
    <col min="9721" max="9721" width="50.83203125" customWidth="1"/>
    <col min="9731" max="9731" width="30.83203125" customWidth="1"/>
    <col min="9733" max="9745" width="10.33203125" customWidth="1"/>
    <col min="9746" max="9746" width="1.83203125" customWidth="1"/>
    <col min="9977" max="9977" width="50.83203125" customWidth="1"/>
    <col min="9987" max="9987" width="30.83203125" customWidth="1"/>
    <col min="9989" max="10001" width="10.33203125" customWidth="1"/>
    <col min="10002" max="10002" width="1.83203125" customWidth="1"/>
    <col min="10233" max="10233" width="50.83203125" customWidth="1"/>
    <col min="10243" max="10243" width="30.83203125" customWidth="1"/>
    <col min="10245" max="10257" width="10.33203125" customWidth="1"/>
    <col min="10258" max="10258" width="1.83203125" customWidth="1"/>
    <col min="10489" max="10489" width="50.83203125" customWidth="1"/>
    <col min="10499" max="10499" width="30.83203125" customWidth="1"/>
    <col min="10501" max="10513" width="10.33203125" customWidth="1"/>
    <col min="10514" max="10514" width="1.83203125" customWidth="1"/>
    <col min="10745" max="10745" width="50.83203125" customWidth="1"/>
    <col min="10755" max="10755" width="30.83203125" customWidth="1"/>
    <col min="10757" max="10769" width="10.33203125" customWidth="1"/>
    <col min="10770" max="10770" width="1.83203125" customWidth="1"/>
    <col min="11001" max="11001" width="50.83203125" customWidth="1"/>
    <col min="11011" max="11011" width="30.83203125" customWidth="1"/>
    <col min="11013" max="11025" width="10.33203125" customWidth="1"/>
    <col min="11026" max="11026" width="1.83203125" customWidth="1"/>
    <col min="11257" max="11257" width="50.83203125" customWidth="1"/>
    <col min="11267" max="11267" width="30.83203125" customWidth="1"/>
    <col min="11269" max="11281" width="10.33203125" customWidth="1"/>
    <col min="11282" max="11282" width="1.83203125" customWidth="1"/>
    <col min="11513" max="11513" width="50.83203125" customWidth="1"/>
    <col min="11523" max="11523" width="30.83203125" customWidth="1"/>
    <col min="11525" max="11537" width="10.33203125" customWidth="1"/>
    <col min="11538" max="11538" width="1.83203125" customWidth="1"/>
    <col min="11769" max="11769" width="50.83203125" customWidth="1"/>
    <col min="11779" max="11779" width="30.83203125" customWidth="1"/>
    <col min="11781" max="11793" width="10.33203125" customWidth="1"/>
    <col min="11794" max="11794" width="1.83203125" customWidth="1"/>
    <col min="12025" max="12025" width="50.83203125" customWidth="1"/>
    <col min="12035" max="12035" width="30.83203125" customWidth="1"/>
    <col min="12037" max="12049" width="10.33203125" customWidth="1"/>
    <col min="12050" max="12050" width="1.83203125" customWidth="1"/>
    <col min="12281" max="12281" width="50.83203125" customWidth="1"/>
    <col min="12291" max="12291" width="30.83203125" customWidth="1"/>
    <col min="12293" max="12305" width="10.33203125" customWidth="1"/>
    <col min="12306" max="12306" width="1.83203125" customWidth="1"/>
    <col min="12537" max="12537" width="50.83203125" customWidth="1"/>
    <col min="12547" max="12547" width="30.83203125" customWidth="1"/>
    <col min="12549" max="12561" width="10.33203125" customWidth="1"/>
    <col min="12562" max="12562" width="1.83203125" customWidth="1"/>
    <col min="12793" max="12793" width="50.83203125" customWidth="1"/>
    <col min="12803" max="12803" width="30.83203125" customWidth="1"/>
    <col min="12805" max="12817" width="10.33203125" customWidth="1"/>
    <col min="12818" max="12818" width="1.83203125" customWidth="1"/>
    <col min="13049" max="13049" width="50.83203125" customWidth="1"/>
    <col min="13059" max="13059" width="30.83203125" customWidth="1"/>
    <col min="13061" max="13073" width="10.33203125" customWidth="1"/>
    <col min="13074" max="13074" width="1.83203125" customWidth="1"/>
    <col min="13305" max="13305" width="50.83203125" customWidth="1"/>
    <col min="13315" max="13315" width="30.83203125" customWidth="1"/>
    <col min="13317" max="13329" width="10.33203125" customWidth="1"/>
    <col min="13330" max="13330" width="1.83203125" customWidth="1"/>
    <col min="13561" max="13561" width="50.83203125" customWidth="1"/>
    <col min="13571" max="13571" width="30.83203125" customWidth="1"/>
    <col min="13573" max="13585" width="10.33203125" customWidth="1"/>
    <col min="13586" max="13586" width="1.83203125" customWidth="1"/>
    <col min="13817" max="13817" width="50.83203125" customWidth="1"/>
    <col min="13827" max="13827" width="30.83203125" customWidth="1"/>
    <col min="13829" max="13841" width="10.33203125" customWidth="1"/>
    <col min="13842" max="13842" width="1.83203125" customWidth="1"/>
    <col min="14073" max="14073" width="50.83203125" customWidth="1"/>
    <col min="14083" max="14083" width="30.83203125" customWidth="1"/>
    <col min="14085" max="14097" width="10.33203125" customWidth="1"/>
    <col min="14098" max="14098" width="1.83203125" customWidth="1"/>
    <col min="14329" max="14329" width="50.83203125" customWidth="1"/>
    <col min="14339" max="14339" width="30.83203125" customWidth="1"/>
    <col min="14341" max="14353" width="10.33203125" customWidth="1"/>
    <col min="14354" max="14354" width="1.83203125" customWidth="1"/>
    <col min="14585" max="14585" width="50.83203125" customWidth="1"/>
    <col min="14595" max="14595" width="30.83203125" customWidth="1"/>
    <col min="14597" max="14609" width="10.33203125" customWidth="1"/>
    <col min="14610" max="14610" width="1.83203125" customWidth="1"/>
    <col min="14841" max="14841" width="50.83203125" customWidth="1"/>
    <col min="14851" max="14851" width="30.83203125" customWidth="1"/>
    <col min="14853" max="14865" width="10.33203125" customWidth="1"/>
    <col min="14866" max="14866" width="1.83203125" customWidth="1"/>
    <col min="15097" max="15097" width="50.83203125" customWidth="1"/>
    <col min="15107" max="15107" width="30.83203125" customWidth="1"/>
    <col min="15109" max="15121" width="10.33203125" customWidth="1"/>
    <col min="15122" max="15122" width="1.83203125" customWidth="1"/>
    <col min="15353" max="15353" width="50.83203125" customWidth="1"/>
    <col min="15363" max="15363" width="30.83203125" customWidth="1"/>
    <col min="15365" max="15377" width="10.33203125" customWidth="1"/>
    <col min="15378" max="15378" width="1.83203125" customWidth="1"/>
    <col min="15609" max="15609" width="50.83203125" customWidth="1"/>
    <col min="15619" max="15619" width="30.83203125" customWidth="1"/>
    <col min="15621" max="15633" width="10.33203125" customWidth="1"/>
    <col min="15634" max="15634" width="1.83203125" customWidth="1"/>
    <col min="15865" max="15865" width="50.83203125" customWidth="1"/>
    <col min="15875" max="15875" width="30.83203125" customWidth="1"/>
    <col min="15877" max="15889" width="10.33203125" customWidth="1"/>
    <col min="15890" max="15890" width="1.83203125" customWidth="1"/>
    <col min="16121" max="16121" width="50.83203125" customWidth="1"/>
    <col min="16131" max="16131" width="30.83203125" customWidth="1"/>
    <col min="16133" max="16145" width="10.33203125" customWidth="1"/>
    <col min="16146" max="16146" width="1.83203125" customWidth="1"/>
  </cols>
  <sheetData>
    <row r="10" spans="11:22" ht="12" thickBot="1" x14ac:dyDescent="0.25"/>
    <row r="11" spans="11:22" ht="15.75" x14ac:dyDescent="0.2">
      <c r="K11" s="59" t="s">
        <v>71</v>
      </c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3"/>
    </row>
    <row r="12" spans="11:22" x14ac:dyDescent="0.2">
      <c r="K12" s="70" t="s">
        <v>87</v>
      </c>
      <c r="L12" s="72" t="s">
        <v>59</v>
      </c>
      <c r="M12" s="56"/>
      <c r="N12" s="56"/>
      <c r="O12" s="56"/>
      <c r="P12" s="56"/>
      <c r="Q12" s="56"/>
      <c r="R12" s="56"/>
      <c r="S12" s="56"/>
      <c r="T12" s="56"/>
      <c r="U12" s="56"/>
      <c r="V12" s="64"/>
    </row>
    <row r="13" spans="11:22" x14ac:dyDescent="0.2">
      <c r="K13" s="70" t="s">
        <v>36</v>
      </c>
      <c r="L13" s="73">
        <v>2023</v>
      </c>
      <c r="M13" s="56"/>
      <c r="N13" s="56"/>
      <c r="O13" s="56"/>
      <c r="P13" s="56"/>
      <c r="Q13" s="56"/>
      <c r="R13" s="56"/>
      <c r="S13" s="56"/>
      <c r="T13" s="56"/>
      <c r="U13" s="56"/>
      <c r="V13" s="64"/>
    </row>
    <row r="14" spans="11:22" ht="12" thickBot="1" x14ac:dyDescent="0.25">
      <c r="K14" s="61" t="str" cm="1">
        <f t="array" ref="K14:U18">_xlfn.PIVOTBY(dtbData[Country],dtbData[Product],dtbData[FY],_xleta.SUM,,,,,,(dtbData[Year]=L13)*(dtbData[ActBud]=L12)*ISNUMBER(MATCH(dtbData[Country],_xlfn.TEXTSPLIT("NOR,SWE,DEN",","),0)))</f>
        <v/>
      </c>
      <c r="L14" s="62" t="str">
        <v>Alpha</v>
      </c>
      <c r="M14" s="62" t="str">
        <v>Beta</v>
      </c>
      <c r="N14" s="62" t="str">
        <v>Delta</v>
      </c>
      <c r="O14" s="62" t="str">
        <v>Epsilon</v>
      </c>
      <c r="P14" s="62" t="str">
        <v>Feta</v>
      </c>
      <c r="Q14" s="62" t="str">
        <v>Gamma</v>
      </c>
      <c r="R14" s="62" t="str">
        <v>Gorgonzola</v>
      </c>
      <c r="S14" s="62" t="str">
        <v>Halloumi</v>
      </c>
      <c r="T14" s="62" t="str">
        <v>Iota</v>
      </c>
      <c r="U14" s="62" t="str">
        <v>Total</v>
      </c>
      <c r="V14" s="65" t="s">
        <v>80</v>
      </c>
    </row>
    <row r="15" spans="11:22" x14ac:dyDescent="0.2">
      <c r="K15" t="str">
        <v>DEN</v>
      </c>
      <c r="L15" s="39">
        <v>180</v>
      </c>
      <c r="M15" s="39">
        <v>394</v>
      </c>
      <c r="N15" s="39">
        <v>141</v>
      </c>
      <c r="O15" s="39">
        <v>2397</v>
      </c>
      <c r="P15" s="39">
        <v>271</v>
      </c>
      <c r="Q15" s="39">
        <v>105</v>
      </c>
      <c r="R15" s="39">
        <v>2906</v>
      </c>
      <c r="S15" s="39">
        <v>-143</v>
      </c>
      <c r="T15" s="39">
        <v>573</v>
      </c>
      <c r="U15" s="39">
        <v>6824</v>
      </c>
    </row>
    <row r="16" spans="11:22" x14ac:dyDescent="0.2">
      <c r="K16" t="str">
        <v>NOR</v>
      </c>
      <c r="L16" s="39">
        <v>302</v>
      </c>
      <c r="M16" s="39">
        <v>673</v>
      </c>
      <c r="N16" s="39">
        <v>261</v>
      </c>
      <c r="O16" s="39">
        <v>4030</v>
      </c>
      <c r="P16" s="39">
        <v>3404</v>
      </c>
      <c r="Q16" s="39">
        <v>171</v>
      </c>
      <c r="R16" s="39">
        <v>3602</v>
      </c>
      <c r="S16" s="39">
        <v>-241</v>
      </c>
      <c r="T16" s="39">
        <v>1160</v>
      </c>
      <c r="U16" s="39">
        <v>13362</v>
      </c>
    </row>
    <row r="17" spans="11:21" x14ac:dyDescent="0.2">
      <c r="K17" t="str">
        <v>SWE</v>
      </c>
      <c r="L17" s="39">
        <v>1442</v>
      </c>
      <c r="M17" s="39">
        <v>74</v>
      </c>
      <c r="N17" s="39">
        <v>353</v>
      </c>
      <c r="O17" s="39">
        <v>4772</v>
      </c>
      <c r="P17" s="39">
        <v>453</v>
      </c>
      <c r="Q17" s="39">
        <v>275</v>
      </c>
      <c r="R17" s="39">
        <v>3808</v>
      </c>
      <c r="S17" s="39">
        <v>196</v>
      </c>
      <c r="T17" s="39">
        <v>1247</v>
      </c>
      <c r="U17" s="39">
        <v>12620</v>
      </c>
    </row>
    <row r="18" spans="11:21" x14ac:dyDescent="0.2">
      <c r="K18" t="str">
        <v>Total</v>
      </c>
      <c r="L18" s="39">
        <v>1924</v>
      </c>
      <c r="M18" s="39">
        <v>1141</v>
      </c>
      <c r="N18" s="39">
        <v>755</v>
      </c>
      <c r="O18" s="39">
        <v>11199</v>
      </c>
      <c r="P18" s="39">
        <v>4128</v>
      </c>
      <c r="Q18" s="39">
        <v>551</v>
      </c>
      <c r="R18" s="39">
        <v>10316</v>
      </c>
      <c r="S18" s="39">
        <v>-188</v>
      </c>
      <c r="T18" s="39">
        <v>2980</v>
      </c>
      <c r="U18" s="39">
        <v>32806</v>
      </c>
    </row>
    <row r="19" spans="11:21" x14ac:dyDescent="0.2">
      <c r="L19" s="39"/>
      <c r="M19" s="39"/>
      <c r="N19" s="39"/>
      <c r="O19" s="39"/>
      <c r="P19" s="39"/>
      <c r="Q19" s="39"/>
      <c r="R19" s="39"/>
      <c r="S19" s="39"/>
      <c r="T19" s="39"/>
      <c r="U19" s="39"/>
    </row>
    <row r="20" spans="11:21" x14ac:dyDescent="0.2">
      <c r="L20" s="39"/>
      <c r="M20" s="39"/>
      <c r="N20" s="39"/>
      <c r="O20" s="39"/>
      <c r="P20" s="39"/>
      <c r="Q20" s="39"/>
      <c r="R20" s="39"/>
      <c r="S20" s="39"/>
      <c r="T20" s="39"/>
      <c r="U20" s="39"/>
    </row>
    <row r="21" spans="11:21" x14ac:dyDescent="0.2">
      <c r="L21" s="39"/>
      <c r="M21" s="39"/>
      <c r="N21" s="39"/>
      <c r="O21" s="39"/>
      <c r="P21" s="39"/>
      <c r="Q21" s="39"/>
      <c r="R21" s="39"/>
      <c r="S21" s="39"/>
      <c r="T21" s="39"/>
      <c r="U21" s="39"/>
    </row>
    <row r="22" spans="11:21" x14ac:dyDescent="0.2">
      <c r="L22" s="39"/>
      <c r="M22" s="39"/>
      <c r="N22" s="39"/>
      <c r="O22" s="39"/>
      <c r="P22" s="39"/>
      <c r="Q22" s="39"/>
      <c r="R22" s="39"/>
      <c r="S22" s="39"/>
      <c r="T22" s="39"/>
      <c r="U22" s="39"/>
    </row>
    <row r="23" spans="11:21" x14ac:dyDescent="0.2">
      <c r="K23" s="51"/>
      <c r="L23" s="39"/>
      <c r="M23" s="39"/>
      <c r="N23" s="39"/>
      <c r="O23" s="39"/>
      <c r="P23" s="39"/>
      <c r="Q23" s="39"/>
      <c r="R23" s="39"/>
      <c r="S23" s="39"/>
      <c r="T23" s="39"/>
      <c r="U23" s="39"/>
    </row>
    <row r="24" spans="11:21" x14ac:dyDescent="0.2">
      <c r="K24" s="51"/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11:21" x14ac:dyDescent="0.2">
      <c r="K25" s="51"/>
      <c r="L25" s="39"/>
      <c r="M25" s="39"/>
      <c r="N25" s="39"/>
      <c r="O25" s="39"/>
      <c r="P25" s="39"/>
      <c r="Q25" s="39"/>
      <c r="R25" s="39"/>
      <c r="S25" s="39"/>
      <c r="T25" s="39"/>
      <c r="U25" s="39"/>
    </row>
    <row r="26" spans="11:21" x14ac:dyDescent="0.2">
      <c r="K26" s="51"/>
      <c r="L26" s="39"/>
      <c r="M26" s="39"/>
      <c r="N26" s="39"/>
      <c r="O26" s="39"/>
      <c r="P26" s="39"/>
      <c r="Q26" s="39"/>
      <c r="R26" s="39"/>
      <c r="S26" s="39"/>
      <c r="T26" s="39"/>
      <c r="U26" s="39"/>
    </row>
    <row r="27" spans="11:21" x14ac:dyDescent="0.2">
      <c r="K27" s="51"/>
      <c r="L27" s="39"/>
      <c r="M27" s="39"/>
      <c r="N27" s="39"/>
      <c r="O27" s="39"/>
      <c r="P27" s="39"/>
      <c r="Q27" s="39"/>
      <c r="R27" s="39"/>
      <c r="S27" s="39"/>
      <c r="T27" s="39"/>
      <c r="U27" s="39"/>
    </row>
    <row r="28" spans="11:21" x14ac:dyDescent="0.2">
      <c r="K28" s="51"/>
      <c r="L28" s="39"/>
      <c r="M28" s="39"/>
      <c r="N28" s="39"/>
      <c r="O28" s="39"/>
      <c r="P28" s="39"/>
      <c r="Q28" s="39"/>
      <c r="R28" s="39"/>
      <c r="S28" s="39"/>
      <c r="T28" s="39"/>
      <c r="U28" s="39"/>
    </row>
    <row r="29" spans="11:21" x14ac:dyDescent="0.2">
      <c r="K29" s="51"/>
      <c r="L29" s="39"/>
      <c r="M29" s="39"/>
      <c r="N29" s="39"/>
      <c r="O29" s="39"/>
      <c r="P29" s="39"/>
      <c r="Q29" s="39"/>
      <c r="R29" s="39"/>
      <c r="S29" s="39"/>
      <c r="T29" s="39"/>
      <c r="U29" s="39"/>
    </row>
    <row r="30" spans="11:21" x14ac:dyDescent="0.2">
      <c r="K30" s="51"/>
      <c r="L30" s="52"/>
      <c r="M30" s="52"/>
      <c r="N30" s="52"/>
      <c r="O30" s="52"/>
      <c r="P30" s="52"/>
      <c r="Q30" s="52"/>
    </row>
    <row r="31" spans="11:21" x14ac:dyDescent="0.2">
      <c r="K31" s="51"/>
      <c r="L31" s="52"/>
      <c r="M31" s="52"/>
      <c r="N31" s="52"/>
      <c r="O31" s="52"/>
      <c r="P31" s="52"/>
      <c r="Q31" s="52"/>
    </row>
    <row r="32" spans="11:21" x14ac:dyDescent="0.2">
      <c r="K32" s="51"/>
      <c r="L32" s="52"/>
      <c r="M32" s="52"/>
      <c r="N32" s="52"/>
      <c r="O32" s="52"/>
      <c r="P32" s="52"/>
      <c r="Q32" s="52"/>
    </row>
  </sheetData>
  <conditionalFormatting sqref="K14:V35">
    <cfRule type="expression" dxfId="2" priority="1">
      <formula>$K14="Total"</formula>
    </cfRule>
  </conditionalFormatting>
  <dataValidations count="2">
    <dataValidation type="list" allowBlank="1" showInputMessage="1" showErrorMessage="1" sqref="L12" xr:uid="{5A12F4F9-A1BD-49D7-AED6-8F024BA66B87}">
      <formula1>"Actual,Budget"</formula1>
    </dataValidation>
    <dataValidation type="list" allowBlank="1" showInputMessage="1" showErrorMessage="1" sqref="L13" xr:uid="{537D843A-A85B-4051-B3B9-8885257C63FD}">
      <formula1>dlYears</formula1>
    </dataValidation>
  </dataValidations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>
    <tabColor rgb="FF973634"/>
  </sheetPr>
  <dimension ref="K10:AA1022"/>
  <sheetViews>
    <sheetView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K13" sqref="K13"/>
    </sheetView>
  </sheetViews>
  <sheetFormatPr defaultRowHeight="11.25" x14ac:dyDescent="0.2"/>
  <cols>
    <col min="1" max="1" width="50.83203125" customWidth="1"/>
    <col min="11" max="11" width="12.5" customWidth="1"/>
    <col min="12" max="19" width="9.83203125" customWidth="1"/>
    <col min="20" max="20" width="1.83203125" customWidth="1"/>
    <col min="243" max="243" width="50.83203125" customWidth="1"/>
    <col min="253" max="253" width="30.83203125" customWidth="1"/>
    <col min="255" max="267" width="10.33203125" customWidth="1"/>
    <col min="268" max="268" width="1.83203125" customWidth="1"/>
    <col min="499" max="499" width="50.83203125" customWidth="1"/>
    <col min="509" max="509" width="30.83203125" customWidth="1"/>
    <col min="511" max="523" width="10.33203125" customWidth="1"/>
    <col min="524" max="524" width="1.83203125" customWidth="1"/>
    <col min="755" max="755" width="50.83203125" customWidth="1"/>
    <col min="765" max="765" width="30.83203125" customWidth="1"/>
    <col min="767" max="779" width="10.33203125" customWidth="1"/>
    <col min="780" max="780" width="1.83203125" customWidth="1"/>
    <col min="1011" max="1011" width="50.83203125" customWidth="1"/>
    <col min="1021" max="1021" width="30.83203125" customWidth="1"/>
    <col min="1023" max="1035" width="10.33203125" customWidth="1"/>
    <col min="1036" max="1036" width="1.83203125" customWidth="1"/>
    <col min="1267" max="1267" width="50.83203125" customWidth="1"/>
    <col min="1277" max="1277" width="30.83203125" customWidth="1"/>
    <col min="1279" max="1291" width="10.33203125" customWidth="1"/>
    <col min="1292" max="1292" width="1.83203125" customWidth="1"/>
    <col min="1523" max="1523" width="50.83203125" customWidth="1"/>
    <col min="1533" max="1533" width="30.83203125" customWidth="1"/>
    <col min="1535" max="1547" width="10.33203125" customWidth="1"/>
    <col min="1548" max="1548" width="1.83203125" customWidth="1"/>
    <col min="1779" max="1779" width="50.83203125" customWidth="1"/>
    <col min="1789" max="1789" width="30.83203125" customWidth="1"/>
    <col min="1791" max="1803" width="10.33203125" customWidth="1"/>
    <col min="1804" max="1804" width="1.83203125" customWidth="1"/>
    <col min="2035" max="2035" width="50.83203125" customWidth="1"/>
    <col min="2045" max="2045" width="30.83203125" customWidth="1"/>
    <col min="2047" max="2059" width="10.33203125" customWidth="1"/>
    <col min="2060" max="2060" width="1.83203125" customWidth="1"/>
    <col min="2291" max="2291" width="50.83203125" customWidth="1"/>
    <col min="2301" max="2301" width="30.83203125" customWidth="1"/>
    <col min="2303" max="2315" width="10.33203125" customWidth="1"/>
    <col min="2316" max="2316" width="1.83203125" customWidth="1"/>
    <col min="2547" max="2547" width="50.83203125" customWidth="1"/>
    <col min="2557" max="2557" width="30.83203125" customWidth="1"/>
    <col min="2559" max="2571" width="10.33203125" customWidth="1"/>
    <col min="2572" max="2572" width="1.83203125" customWidth="1"/>
    <col min="2803" max="2803" width="50.83203125" customWidth="1"/>
    <col min="2813" max="2813" width="30.83203125" customWidth="1"/>
    <col min="2815" max="2827" width="10.33203125" customWidth="1"/>
    <col min="2828" max="2828" width="1.83203125" customWidth="1"/>
    <col min="3059" max="3059" width="50.83203125" customWidth="1"/>
    <col min="3069" max="3069" width="30.83203125" customWidth="1"/>
    <col min="3071" max="3083" width="10.33203125" customWidth="1"/>
    <col min="3084" max="3084" width="1.83203125" customWidth="1"/>
    <col min="3315" max="3315" width="50.83203125" customWidth="1"/>
    <col min="3325" max="3325" width="30.83203125" customWidth="1"/>
    <col min="3327" max="3339" width="10.33203125" customWidth="1"/>
    <col min="3340" max="3340" width="1.83203125" customWidth="1"/>
    <col min="3571" max="3571" width="50.83203125" customWidth="1"/>
    <col min="3581" max="3581" width="30.83203125" customWidth="1"/>
    <col min="3583" max="3595" width="10.33203125" customWidth="1"/>
    <col min="3596" max="3596" width="1.83203125" customWidth="1"/>
    <col min="3827" max="3827" width="50.83203125" customWidth="1"/>
    <col min="3837" max="3837" width="30.83203125" customWidth="1"/>
    <col min="3839" max="3851" width="10.33203125" customWidth="1"/>
    <col min="3852" max="3852" width="1.83203125" customWidth="1"/>
    <col min="4083" max="4083" width="50.83203125" customWidth="1"/>
    <col min="4093" max="4093" width="30.83203125" customWidth="1"/>
    <col min="4095" max="4107" width="10.33203125" customWidth="1"/>
    <col min="4108" max="4108" width="1.83203125" customWidth="1"/>
    <col min="4339" max="4339" width="50.83203125" customWidth="1"/>
    <col min="4349" max="4349" width="30.83203125" customWidth="1"/>
    <col min="4351" max="4363" width="10.33203125" customWidth="1"/>
    <col min="4364" max="4364" width="1.83203125" customWidth="1"/>
    <col min="4595" max="4595" width="50.83203125" customWidth="1"/>
    <col min="4605" max="4605" width="30.83203125" customWidth="1"/>
    <col min="4607" max="4619" width="10.33203125" customWidth="1"/>
    <col min="4620" max="4620" width="1.83203125" customWidth="1"/>
    <col min="4851" max="4851" width="50.83203125" customWidth="1"/>
    <col min="4861" max="4861" width="30.83203125" customWidth="1"/>
    <col min="4863" max="4875" width="10.33203125" customWidth="1"/>
    <col min="4876" max="4876" width="1.83203125" customWidth="1"/>
    <col min="5107" max="5107" width="50.83203125" customWidth="1"/>
    <col min="5117" max="5117" width="30.83203125" customWidth="1"/>
    <col min="5119" max="5131" width="10.33203125" customWidth="1"/>
    <col min="5132" max="5132" width="1.83203125" customWidth="1"/>
    <col min="5363" max="5363" width="50.83203125" customWidth="1"/>
    <col min="5373" max="5373" width="30.83203125" customWidth="1"/>
    <col min="5375" max="5387" width="10.33203125" customWidth="1"/>
    <col min="5388" max="5388" width="1.83203125" customWidth="1"/>
    <col min="5619" max="5619" width="50.83203125" customWidth="1"/>
    <col min="5629" max="5629" width="30.83203125" customWidth="1"/>
    <col min="5631" max="5643" width="10.33203125" customWidth="1"/>
    <col min="5644" max="5644" width="1.83203125" customWidth="1"/>
    <col min="5875" max="5875" width="50.83203125" customWidth="1"/>
    <col min="5885" max="5885" width="30.83203125" customWidth="1"/>
    <col min="5887" max="5899" width="10.33203125" customWidth="1"/>
    <col min="5900" max="5900" width="1.83203125" customWidth="1"/>
    <col min="6131" max="6131" width="50.83203125" customWidth="1"/>
    <col min="6141" max="6141" width="30.83203125" customWidth="1"/>
    <col min="6143" max="6155" width="10.33203125" customWidth="1"/>
    <col min="6156" max="6156" width="1.83203125" customWidth="1"/>
    <col min="6387" max="6387" width="50.83203125" customWidth="1"/>
    <col min="6397" max="6397" width="30.83203125" customWidth="1"/>
    <col min="6399" max="6411" width="10.33203125" customWidth="1"/>
    <col min="6412" max="6412" width="1.83203125" customWidth="1"/>
    <col min="6643" max="6643" width="50.83203125" customWidth="1"/>
    <col min="6653" max="6653" width="30.83203125" customWidth="1"/>
    <col min="6655" max="6667" width="10.33203125" customWidth="1"/>
    <col min="6668" max="6668" width="1.83203125" customWidth="1"/>
    <col min="6899" max="6899" width="50.83203125" customWidth="1"/>
    <col min="6909" max="6909" width="30.83203125" customWidth="1"/>
    <col min="6911" max="6923" width="10.33203125" customWidth="1"/>
    <col min="6924" max="6924" width="1.83203125" customWidth="1"/>
    <col min="7155" max="7155" width="50.83203125" customWidth="1"/>
    <col min="7165" max="7165" width="30.83203125" customWidth="1"/>
    <col min="7167" max="7179" width="10.33203125" customWidth="1"/>
    <col min="7180" max="7180" width="1.83203125" customWidth="1"/>
    <col min="7411" max="7411" width="50.83203125" customWidth="1"/>
    <col min="7421" max="7421" width="30.83203125" customWidth="1"/>
    <col min="7423" max="7435" width="10.33203125" customWidth="1"/>
    <col min="7436" max="7436" width="1.83203125" customWidth="1"/>
    <col min="7667" max="7667" width="50.83203125" customWidth="1"/>
    <col min="7677" max="7677" width="30.83203125" customWidth="1"/>
    <col min="7679" max="7691" width="10.33203125" customWidth="1"/>
    <col min="7692" max="7692" width="1.83203125" customWidth="1"/>
    <col min="7923" max="7923" width="50.83203125" customWidth="1"/>
    <col min="7933" max="7933" width="30.83203125" customWidth="1"/>
    <col min="7935" max="7947" width="10.33203125" customWidth="1"/>
    <col min="7948" max="7948" width="1.83203125" customWidth="1"/>
    <col min="8179" max="8179" width="50.83203125" customWidth="1"/>
    <col min="8189" max="8189" width="30.83203125" customWidth="1"/>
    <col min="8191" max="8203" width="10.33203125" customWidth="1"/>
    <col min="8204" max="8204" width="1.83203125" customWidth="1"/>
    <col min="8435" max="8435" width="50.83203125" customWidth="1"/>
    <col min="8445" max="8445" width="30.83203125" customWidth="1"/>
    <col min="8447" max="8459" width="10.33203125" customWidth="1"/>
    <col min="8460" max="8460" width="1.83203125" customWidth="1"/>
    <col min="8691" max="8691" width="50.83203125" customWidth="1"/>
    <col min="8701" max="8701" width="30.83203125" customWidth="1"/>
    <col min="8703" max="8715" width="10.33203125" customWidth="1"/>
    <col min="8716" max="8716" width="1.83203125" customWidth="1"/>
    <col min="8947" max="8947" width="50.83203125" customWidth="1"/>
    <col min="8957" max="8957" width="30.83203125" customWidth="1"/>
    <col min="8959" max="8971" width="10.33203125" customWidth="1"/>
    <col min="8972" max="8972" width="1.83203125" customWidth="1"/>
    <col min="9203" max="9203" width="50.83203125" customWidth="1"/>
    <col min="9213" max="9213" width="30.83203125" customWidth="1"/>
    <col min="9215" max="9227" width="10.33203125" customWidth="1"/>
    <col min="9228" max="9228" width="1.83203125" customWidth="1"/>
    <col min="9459" max="9459" width="50.83203125" customWidth="1"/>
    <col min="9469" max="9469" width="30.83203125" customWidth="1"/>
    <col min="9471" max="9483" width="10.33203125" customWidth="1"/>
    <col min="9484" max="9484" width="1.83203125" customWidth="1"/>
    <col min="9715" max="9715" width="50.83203125" customWidth="1"/>
    <col min="9725" max="9725" width="30.83203125" customWidth="1"/>
    <col min="9727" max="9739" width="10.33203125" customWidth="1"/>
    <col min="9740" max="9740" width="1.83203125" customWidth="1"/>
    <col min="9971" max="9971" width="50.83203125" customWidth="1"/>
    <col min="9981" max="9981" width="30.83203125" customWidth="1"/>
    <col min="9983" max="9995" width="10.33203125" customWidth="1"/>
    <col min="9996" max="9996" width="1.83203125" customWidth="1"/>
    <col min="10227" max="10227" width="50.83203125" customWidth="1"/>
    <col min="10237" max="10237" width="30.83203125" customWidth="1"/>
    <col min="10239" max="10251" width="10.33203125" customWidth="1"/>
    <col min="10252" max="10252" width="1.83203125" customWidth="1"/>
    <col min="10483" max="10483" width="50.83203125" customWidth="1"/>
    <col min="10493" max="10493" width="30.83203125" customWidth="1"/>
    <col min="10495" max="10507" width="10.33203125" customWidth="1"/>
    <col min="10508" max="10508" width="1.83203125" customWidth="1"/>
    <col min="10739" max="10739" width="50.83203125" customWidth="1"/>
    <col min="10749" max="10749" width="30.83203125" customWidth="1"/>
    <col min="10751" max="10763" width="10.33203125" customWidth="1"/>
    <col min="10764" max="10764" width="1.83203125" customWidth="1"/>
    <col min="10995" max="10995" width="50.83203125" customWidth="1"/>
    <col min="11005" max="11005" width="30.83203125" customWidth="1"/>
    <col min="11007" max="11019" width="10.33203125" customWidth="1"/>
    <col min="11020" max="11020" width="1.83203125" customWidth="1"/>
    <col min="11251" max="11251" width="50.83203125" customWidth="1"/>
    <col min="11261" max="11261" width="30.83203125" customWidth="1"/>
    <col min="11263" max="11275" width="10.33203125" customWidth="1"/>
    <col min="11276" max="11276" width="1.83203125" customWidth="1"/>
    <col min="11507" max="11507" width="50.83203125" customWidth="1"/>
    <col min="11517" max="11517" width="30.83203125" customWidth="1"/>
    <col min="11519" max="11531" width="10.33203125" customWidth="1"/>
    <col min="11532" max="11532" width="1.83203125" customWidth="1"/>
    <col min="11763" max="11763" width="50.83203125" customWidth="1"/>
    <col min="11773" max="11773" width="30.83203125" customWidth="1"/>
    <col min="11775" max="11787" width="10.33203125" customWidth="1"/>
    <col min="11788" max="11788" width="1.83203125" customWidth="1"/>
    <col min="12019" max="12019" width="50.83203125" customWidth="1"/>
    <col min="12029" max="12029" width="30.83203125" customWidth="1"/>
    <col min="12031" max="12043" width="10.33203125" customWidth="1"/>
    <col min="12044" max="12044" width="1.83203125" customWidth="1"/>
    <col min="12275" max="12275" width="50.83203125" customWidth="1"/>
    <col min="12285" max="12285" width="30.83203125" customWidth="1"/>
    <col min="12287" max="12299" width="10.33203125" customWidth="1"/>
    <col min="12300" max="12300" width="1.83203125" customWidth="1"/>
    <col min="12531" max="12531" width="50.83203125" customWidth="1"/>
    <col min="12541" max="12541" width="30.83203125" customWidth="1"/>
    <col min="12543" max="12555" width="10.33203125" customWidth="1"/>
    <col min="12556" max="12556" width="1.83203125" customWidth="1"/>
    <col min="12787" max="12787" width="50.83203125" customWidth="1"/>
    <col min="12797" max="12797" width="30.83203125" customWidth="1"/>
    <col min="12799" max="12811" width="10.33203125" customWidth="1"/>
    <col min="12812" max="12812" width="1.83203125" customWidth="1"/>
    <col min="13043" max="13043" width="50.83203125" customWidth="1"/>
    <col min="13053" max="13053" width="30.83203125" customWidth="1"/>
    <col min="13055" max="13067" width="10.33203125" customWidth="1"/>
    <col min="13068" max="13068" width="1.83203125" customWidth="1"/>
    <col min="13299" max="13299" width="50.83203125" customWidth="1"/>
    <col min="13309" max="13309" width="30.83203125" customWidth="1"/>
    <col min="13311" max="13323" width="10.33203125" customWidth="1"/>
    <col min="13324" max="13324" width="1.83203125" customWidth="1"/>
    <col min="13555" max="13555" width="50.83203125" customWidth="1"/>
    <col min="13565" max="13565" width="30.83203125" customWidth="1"/>
    <col min="13567" max="13579" width="10.33203125" customWidth="1"/>
    <col min="13580" max="13580" width="1.83203125" customWidth="1"/>
    <col min="13811" max="13811" width="50.83203125" customWidth="1"/>
    <col min="13821" max="13821" width="30.83203125" customWidth="1"/>
    <col min="13823" max="13835" width="10.33203125" customWidth="1"/>
    <col min="13836" max="13836" width="1.83203125" customWidth="1"/>
    <col min="14067" max="14067" width="50.83203125" customWidth="1"/>
    <col min="14077" max="14077" width="30.83203125" customWidth="1"/>
    <col min="14079" max="14091" width="10.33203125" customWidth="1"/>
    <col min="14092" max="14092" width="1.83203125" customWidth="1"/>
    <col min="14323" max="14323" width="50.83203125" customWidth="1"/>
    <col min="14333" max="14333" width="30.83203125" customWidth="1"/>
    <col min="14335" max="14347" width="10.33203125" customWidth="1"/>
    <col min="14348" max="14348" width="1.83203125" customWidth="1"/>
    <col min="14579" max="14579" width="50.83203125" customWidth="1"/>
    <col min="14589" max="14589" width="30.83203125" customWidth="1"/>
    <col min="14591" max="14603" width="10.33203125" customWidth="1"/>
    <col min="14604" max="14604" width="1.83203125" customWidth="1"/>
    <col min="14835" max="14835" width="50.83203125" customWidth="1"/>
    <col min="14845" max="14845" width="30.83203125" customWidth="1"/>
    <col min="14847" max="14859" width="10.33203125" customWidth="1"/>
    <col min="14860" max="14860" width="1.83203125" customWidth="1"/>
    <col min="15091" max="15091" width="50.83203125" customWidth="1"/>
    <col min="15101" max="15101" width="30.83203125" customWidth="1"/>
    <col min="15103" max="15115" width="10.33203125" customWidth="1"/>
    <col min="15116" max="15116" width="1.83203125" customWidth="1"/>
    <col min="15347" max="15347" width="50.83203125" customWidth="1"/>
    <col min="15357" max="15357" width="30.83203125" customWidth="1"/>
    <col min="15359" max="15371" width="10.33203125" customWidth="1"/>
    <col min="15372" max="15372" width="1.83203125" customWidth="1"/>
    <col min="15603" max="15603" width="50.83203125" customWidth="1"/>
    <col min="15613" max="15613" width="30.83203125" customWidth="1"/>
    <col min="15615" max="15627" width="10.33203125" customWidth="1"/>
    <col min="15628" max="15628" width="1.83203125" customWidth="1"/>
    <col min="15859" max="15859" width="50.83203125" customWidth="1"/>
    <col min="15869" max="15869" width="30.83203125" customWidth="1"/>
    <col min="15871" max="15883" width="10.33203125" customWidth="1"/>
    <col min="15884" max="15884" width="1.83203125" customWidth="1"/>
    <col min="16115" max="16115" width="50.83203125" customWidth="1"/>
    <col min="16125" max="16125" width="30.83203125" customWidth="1"/>
    <col min="16127" max="16139" width="10.33203125" customWidth="1"/>
    <col min="16140" max="16140" width="1.83203125" customWidth="1"/>
  </cols>
  <sheetData>
    <row r="10" spans="11:27" ht="12" thickBot="1" x14ac:dyDescent="0.25"/>
    <row r="11" spans="11:27" ht="15.75" x14ac:dyDescent="0.2">
      <c r="K11" s="59" t="s">
        <v>75</v>
      </c>
      <c r="L11" s="60"/>
      <c r="M11" s="60"/>
      <c r="N11" s="60"/>
      <c r="O11" s="60"/>
      <c r="P11" s="60"/>
      <c r="Q11" s="60"/>
      <c r="R11" s="60"/>
      <c r="S11" s="60"/>
      <c r="T11" s="63"/>
    </row>
    <row r="12" spans="11:27" ht="15.75" x14ac:dyDescent="0.2">
      <c r="K12" s="57"/>
      <c r="L12" s="56"/>
      <c r="M12" s="56"/>
      <c r="N12" s="56"/>
      <c r="O12" s="56"/>
      <c r="P12" s="56"/>
      <c r="Q12" s="56"/>
      <c r="R12" s="56"/>
      <c r="S12" s="56"/>
      <c r="T12" s="64"/>
    </row>
    <row r="13" spans="11:27" ht="12.75" x14ac:dyDescent="0.2">
      <c r="K13" s="58" t="str" cm="1">
        <f t="array" ref="K13:S29">_xlfn.PIVOTBY(dtbData[Country],dtbData[[Year]:[ActBud]],dtbData[FY],_xleta.SUM,,,,0)</f>
        <v/>
      </c>
      <c r="L13" s="74" t="str">
        <v>Actual</v>
      </c>
      <c r="M13" s="74" t="str">
        <v>Actual</v>
      </c>
      <c r="N13" s="74" t="str">
        <v>Actual</v>
      </c>
      <c r="O13" s="74" t="str">
        <v>Actual</v>
      </c>
      <c r="P13" s="74" t="str">
        <v>Budget</v>
      </c>
      <c r="Q13" s="74" t="str">
        <v>Budget</v>
      </c>
      <c r="R13" s="74" t="str">
        <v>Budget</v>
      </c>
      <c r="S13" s="74" t="str">
        <v>Budget</v>
      </c>
      <c r="T13" s="64"/>
    </row>
    <row r="14" spans="11:27" ht="12" thickBot="1" x14ac:dyDescent="0.25">
      <c r="K14" s="61" t="str">
        <v/>
      </c>
      <c r="L14" s="62">
        <v>2021</v>
      </c>
      <c r="M14" s="62">
        <v>2022</v>
      </c>
      <c r="N14" s="62">
        <v>2023</v>
      </c>
      <c r="O14" s="62">
        <v>2024</v>
      </c>
      <c r="P14" s="62">
        <v>2021</v>
      </c>
      <c r="Q14" s="62">
        <v>2022</v>
      </c>
      <c r="R14" s="62">
        <v>2023</v>
      </c>
      <c r="S14" s="62">
        <v>2024</v>
      </c>
      <c r="T14" s="65" t="s">
        <v>80</v>
      </c>
    </row>
    <row r="15" spans="11:27" x14ac:dyDescent="0.2">
      <c r="K15" t="str">
        <v>AUS</v>
      </c>
      <c r="L15" s="39">
        <v>3964</v>
      </c>
      <c r="M15" s="39">
        <v>6799</v>
      </c>
      <c r="N15" s="39">
        <v>11118</v>
      </c>
      <c r="O15" s="39">
        <v>14263</v>
      </c>
      <c r="P15" s="39">
        <v>4877</v>
      </c>
      <c r="Q15" s="39">
        <v>6937</v>
      </c>
      <c r="R15" s="39">
        <v>6552</v>
      </c>
      <c r="S15" s="39">
        <v>12591</v>
      </c>
      <c r="Z15" cm="1">
        <f t="array" ref="Z15:AA1022">_xlfn.HSTACK(dtbData[Year],dtbData[ActBud])</f>
        <v>2021</v>
      </c>
      <c r="AA15" t="str">
        <v>Actual</v>
      </c>
    </row>
    <row r="16" spans="11:27" x14ac:dyDescent="0.2">
      <c r="K16" t="str">
        <v>CAN</v>
      </c>
      <c r="L16" s="39">
        <v>7511</v>
      </c>
      <c r="M16" s="39">
        <v>9574</v>
      </c>
      <c r="N16" s="39">
        <v>20548</v>
      </c>
      <c r="O16" s="39">
        <v>11089</v>
      </c>
      <c r="P16" s="39">
        <v>6330</v>
      </c>
      <c r="Q16" s="39">
        <v>8671</v>
      </c>
      <c r="R16" s="39">
        <v>17500</v>
      </c>
      <c r="S16" s="39">
        <v>12104</v>
      </c>
      <c r="Z16">
        <v>2021</v>
      </c>
      <c r="AA16" t="str">
        <v>Budget</v>
      </c>
    </row>
    <row r="17" spans="11:27" x14ac:dyDescent="0.2">
      <c r="K17" t="str">
        <v>DEN</v>
      </c>
      <c r="L17" s="39">
        <v>3519</v>
      </c>
      <c r="M17" s="39">
        <v>6571</v>
      </c>
      <c r="N17" s="39">
        <v>6824</v>
      </c>
      <c r="O17" s="39">
        <v>14609</v>
      </c>
      <c r="P17" s="39">
        <v>6442</v>
      </c>
      <c r="Q17" s="39">
        <v>8332</v>
      </c>
      <c r="R17" s="39">
        <v>12249</v>
      </c>
      <c r="S17" s="39">
        <v>13691</v>
      </c>
      <c r="Z17">
        <v>2022</v>
      </c>
      <c r="AA17" t="str">
        <v>Actual</v>
      </c>
    </row>
    <row r="18" spans="11:27" x14ac:dyDescent="0.2">
      <c r="K18" t="str">
        <v>FRA</v>
      </c>
      <c r="L18" s="39">
        <v>6401</v>
      </c>
      <c r="M18" s="39">
        <v>10400</v>
      </c>
      <c r="N18" s="39">
        <v>12409</v>
      </c>
      <c r="O18" s="39">
        <v>10782</v>
      </c>
      <c r="P18" s="39">
        <v>8169</v>
      </c>
      <c r="Q18" s="39">
        <v>6647</v>
      </c>
      <c r="R18" s="39">
        <v>18347</v>
      </c>
      <c r="S18" s="39">
        <v>8943</v>
      </c>
      <c r="Z18">
        <v>2022</v>
      </c>
      <c r="AA18" t="str">
        <v>Budget</v>
      </c>
    </row>
    <row r="19" spans="11:27" x14ac:dyDescent="0.2">
      <c r="K19" t="str">
        <v>GER</v>
      </c>
      <c r="L19" s="39">
        <v>6500</v>
      </c>
      <c r="M19" s="39">
        <v>10550</v>
      </c>
      <c r="N19" s="39">
        <v>17575</v>
      </c>
      <c r="O19" s="39">
        <v>13011</v>
      </c>
      <c r="P19" s="39">
        <v>6319</v>
      </c>
      <c r="Q19" s="39">
        <v>12464</v>
      </c>
      <c r="R19" s="39">
        <v>9329</v>
      </c>
      <c r="S19" s="39">
        <v>10689</v>
      </c>
      <c r="Z19">
        <v>2023</v>
      </c>
      <c r="AA19" t="str">
        <v>Actual</v>
      </c>
    </row>
    <row r="20" spans="11:27" x14ac:dyDescent="0.2">
      <c r="K20" t="str">
        <v>HOL</v>
      </c>
      <c r="L20" s="39">
        <v>3535</v>
      </c>
      <c r="M20" s="39">
        <v>11478</v>
      </c>
      <c r="N20" s="39">
        <v>10856</v>
      </c>
      <c r="O20" s="39">
        <v>10566</v>
      </c>
      <c r="P20" s="39">
        <v>6154</v>
      </c>
      <c r="Q20" s="39">
        <v>8267</v>
      </c>
      <c r="R20" s="39">
        <v>20897</v>
      </c>
      <c r="S20" s="39">
        <v>11855</v>
      </c>
      <c r="Z20">
        <v>2023</v>
      </c>
      <c r="AA20" t="str">
        <v>Budget</v>
      </c>
    </row>
    <row r="21" spans="11:27" x14ac:dyDescent="0.2">
      <c r="K21" t="str">
        <v>IRE</v>
      </c>
      <c r="L21" s="39">
        <v>4518</v>
      </c>
      <c r="M21" s="39">
        <v>7555</v>
      </c>
      <c r="N21" s="39">
        <v>12804</v>
      </c>
      <c r="O21" s="39">
        <v>16944</v>
      </c>
      <c r="P21" s="39">
        <v>8157</v>
      </c>
      <c r="Q21" s="39">
        <v>7893</v>
      </c>
      <c r="R21" s="39">
        <v>8733</v>
      </c>
      <c r="S21" s="39">
        <v>13484</v>
      </c>
      <c r="Z21">
        <v>2024</v>
      </c>
      <c r="AA21" t="str">
        <v>Actual</v>
      </c>
    </row>
    <row r="22" spans="11:27" x14ac:dyDescent="0.2">
      <c r="K22" s="51" t="str">
        <v>ITA</v>
      </c>
      <c r="L22" s="39">
        <v>6018</v>
      </c>
      <c r="M22" s="39">
        <v>10724</v>
      </c>
      <c r="N22" s="39">
        <v>14565</v>
      </c>
      <c r="O22" s="39">
        <v>12468</v>
      </c>
      <c r="P22" s="39">
        <v>5356</v>
      </c>
      <c r="Q22" s="39">
        <v>7550</v>
      </c>
      <c r="R22" s="39">
        <v>16390</v>
      </c>
      <c r="S22" s="39">
        <v>14452</v>
      </c>
      <c r="Z22">
        <v>2024</v>
      </c>
      <c r="AA22" t="str">
        <v>Budget</v>
      </c>
    </row>
    <row r="23" spans="11:27" x14ac:dyDescent="0.2">
      <c r="K23" s="51" t="str">
        <v>NOR</v>
      </c>
      <c r="L23" s="39">
        <v>5068</v>
      </c>
      <c r="M23" s="39">
        <v>6845</v>
      </c>
      <c r="N23" s="39">
        <v>13362</v>
      </c>
      <c r="O23" s="39">
        <v>11818</v>
      </c>
      <c r="P23" s="39">
        <v>8390</v>
      </c>
      <c r="Q23" s="39">
        <v>10235</v>
      </c>
      <c r="R23" s="39">
        <v>13322</v>
      </c>
      <c r="S23" s="39">
        <v>12984</v>
      </c>
      <c r="Z23">
        <v>2021</v>
      </c>
      <c r="AA23" t="str">
        <v>Actual</v>
      </c>
    </row>
    <row r="24" spans="11:27" x14ac:dyDescent="0.2">
      <c r="K24" s="51" t="str">
        <v>NZL</v>
      </c>
      <c r="L24" s="39">
        <v>5542</v>
      </c>
      <c r="M24" s="39">
        <v>3472</v>
      </c>
      <c r="N24" s="39">
        <v>3292</v>
      </c>
      <c r="O24" s="39">
        <v>5681</v>
      </c>
      <c r="P24" s="39">
        <v>3486</v>
      </c>
      <c r="Q24" s="39">
        <v>5559</v>
      </c>
      <c r="R24" s="39">
        <v>5731</v>
      </c>
      <c r="S24" s="39">
        <v>3271</v>
      </c>
      <c r="Z24">
        <v>2021</v>
      </c>
      <c r="AA24" t="str">
        <v>Budget</v>
      </c>
    </row>
    <row r="25" spans="11:27" x14ac:dyDescent="0.2">
      <c r="K25" s="51" t="str">
        <v>SPA</v>
      </c>
      <c r="L25" s="39">
        <v>7211</v>
      </c>
      <c r="M25" s="39">
        <v>9944</v>
      </c>
      <c r="N25" s="39">
        <v>10094</v>
      </c>
      <c r="O25" s="39">
        <v>15833</v>
      </c>
      <c r="P25" s="39">
        <v>4138</v>
      </c>
      <c r="Q25" s="39">
        <v>7146</v>
      </c>
      <c r="R25" s="39">
        <v>12305</v>
      </c>
      <c r="S25" s="39">
        <v>9391</v>
      </c>
      <c r="Z25">
        <v>2022</v>
      </c>
      <c r="AA25" t="str">
        <v>Actual</v>
      </c>
    </row>
    <row r="26" spans="11:27" x14ac:dyDescent="0.2">
      <c r="K26" s="51" t="str">
        <v>SWE</v>
      </c>
      <c r="L26" s="39">
        <v>5062</v>
      </c>
      <c r="M26" s="39">
        <v>9706</v>
      </c>
      <c r="N26" s="39">
        <v>12620</v>
      </c>
      <c r="O26" s="39">
        <v>12899</v>
      </c>
      <c r="P26" s="39">
        <v>6675</v>
      </c>
      <c r="Q26" s="39">
        <v>11478</v>
      </c>
      <c r="R26" s="39">
        <v>14149</v>
      </c>
      <c r="S26" s="39">
        <v>10801</v>
      </c>
      <c r="Z26">
        <v>2022</v>
      </c>
      <c r="AA26" t="str">
        <v>Budget</v>
      </c>
    </row>
    <row r="27" spans="11:27" x14ac:dyDescent="0.2">
      <c r="K27" s="51" t="str">
        <v>UKB</v>
      </c>
      <c r="L27" s="39">
        <v>5911</v>
      </c>
      <c r="M27" s="39">
        <v>12720</v>
      </c>
      <c r="N27" s="39">
        <v>17481</v>
      </c>
      <c r="O27" s="39">
        <v>8477</v>
      </c>
      <c r="P27" s="39">
        <v>7695</v>
      </c>
      <c r="Q27" s="39">
        <v>12748</v>
      </c>
      <c r="R27" s="39">
        <v>18124</v>
      </c>
      <c r="S27" s="39">
        <v>10959</v>
      </c>
      <c r="Z27">
        <v>2023</v>
      </c>
      <c r="AA27" t="str">
        <v>Actual</v>
      </c>
    </row>
    <row r="28" spans="11:27" x14ac:dyDescent="0.2">
      <c r="K28" s="51" t="str">
        <v>USA</v>
      </c>
      <c r="L28" s="39">
        <v>5101</v>
      </c>
      <c r="M28" s="39">
        <v>14705</v>
      </c>
      <c r="N28" s="39">
        <v>19421</v>
      </c>
      <c r="O28" s="39">
        <v>13111</v>
      </c>
      <c r="P28" s="39">
        <v>7667</v>
      </c>
      <c r="Q28" s="39">
        <v>10082</v>
      </c>
      <c r="R28" s="39">
        <v>16735</v>
      </c>
      <c r="S28" s="39">
        <v>12631</v>
      </c>
      <c r="Z28">
        <v>2023</v>
      </c>
      <c r="AA28" t="str">
        <v>Budget</v>
      </c>
    </row>
    <row r="29" spans="11:27" x14ac:dyDescent="0.2">
      <c r="K29" s="51" t="str">
        <v>Total</v>
      </c>
      <c r="L29" s="39">
        <v>75861</v>
      </c>
      <c r="M29" s="39">
        <v>131043</v>
      </c>
      <c r="N29" s="39">
        <v>182969</v>
      </c>
      <c r="O29" s="39">
        <v>171551</v>
      </c>
      <c r="P29" s="39">
        <v>89855</v>
      </c>
      <c r="Q29" s="39">
        <v>124009</v>
      </c>
      <c r="R29" s="39">
        <v>190363</v>
      </c>
      <c r="S29" s="39">
        <v>157846</v>
      </c>
      <c r="Z29">
        <v>2024</v>
      </c>
      <c r="AA29" t="str">
        <v>Actual</v>
      </c>
    </row>
    <row r="30" spans="11:27" x14ac:dyDescent="0.2">
      <c r="K30" s="51"/>
      <c r="L30" s="52"/>
      <c r="M30" s="52"/>
      <c r="Z30">
        <v>2024</v>
      </c>
      <c r="AA30" t="str">
        <v>Budget</v>
      </c>
    </row>
    <row r="31" spans="11:27" x14ac:dyDescent="0.2">
      <c r="K31" s="51"/>
      <c r="L31" s="52"/>
      <c r="M31" s="52"/>
      <c r="Z31">
        <v>2021</v>
      </c>
      <c r="AA31" t="str">
        <v>Actual</v>
      </c>
    </row>
    <row r="32" spans="11:27" x14ac:dyDescent="0.2">
      <c r="K32" s="51"/>
      <c r="L32" s="52"/>
      <c r="M32" s="52"/>
      <c r="Z32">
        <v>2021</v>
      </c>
      <c r="AA32" t="str">
        <v>Budget</v>
      </c>
    </row>
    <row r="33" spans="11:27" x14ac:dyDescent="0.2">
      <c r="K33" s="51"/>
      <c r="L33" s="52"/>
      <c r="M33" s="52"/>
      <c r="Z33">
        <v>2022</v>
      </c>
      <c r="AA33" t="str">
        <v>Actual</v>
      </c>
    </row>
    <row r="34" spans="11:27" x14ac:dyDescent="0.2">
      <c r="K34" s="51"/>
      <c r="L34" s="52"/>
      <c r="M34" s="52"/>
      <c r="Z34">
        <v>2022</v>
      </c>
      <c r="AA34" t="str">
        <v>Budget</v>
      </c>
    </row>
    <row r="35" spans="11:27" x14ac:dyDescent="0.2">
      <c r="K35" s="51"/>
      <c r="L35" s="52"/>
      <c r="M35" s="52"/>
      <c r="Z35">
        <v>2023</v>
      </c>
      <c r="AA35" t="str">
        <v>Actual</v>
      </c>
    </row>
    <row r="36" spans="11:27" x14ac:dyDescent="0.2">
      <c r="K36" s="51"/>
      <c r="L36" s="52"/>
      <c r="M36" s="52"/>
      <c r="Z36">
        <v>2023</v>
      </c>
      <c r="AA36" t="str">
        <v>Budget</v>
      </c>
    </row>
    <row r="37" spans="11:27" x14ac:dyDescent="0.2">
      <c r="Z37">
        <v>2024</v>
      </c>
      <c r="AA37" t="str">
        <v>Actual</v>
      </c>
    </row>
    <row r="38" spans="11:27" x14ac:dyDescent="0.2">
      <c r="Z38">
        <v>2024</v>
      </c>
      <c r="AA38" t="str">
        <v>Budget</v>
      </c>
    </row>
    <row r="39" spans="11:27" x14ac:dyDescent="0.2">
      <c r="Z39">
        <v>2021</v>
      </c>
      <c r="AA39" t="str">
        <v>Actual</v>
      </c>
    </row>
    <row r="40" spans="11:27" x14ac:dyDescent="0.2">
      <c r="Z40">
        <v>2021</v>
      </c>
      <c r="AA40" t="str">
        <v>Budget</v>
      </c>
    </row>
    <row r="41" spans="11:27" x14ac:dyDescent="0.2">
      <c r="Z41">
        <v>2022</v>
      </c>
      <c r="AA41" t="str">
        <v>Actual</v>
      </c>
    </row>
    <row r="42" spans="11:27" x14ac:dyDescent="0.2">
      <c r="Z42">
        <v>2022</v>
      </c>
      <c r="AA42" t="str">
        <v>Budget</v>
      </c>
    </row>
    <row r="43" spans="11:27" x14ac:dyDescent="0.2">
      <c r="Z43">
        <v>2023</v>
      </c>
      <c r="AA43" t="str">
        <v>Actual</v>
      </c>
    </row>
    <row r="44" spans="11:27" x14ac:dyDescent="0.2">
      <c r="Z44">
        <v>2023</v>
      </c>
      <c r="AA44" t="str">
        <v>Budget</v>
      </c>
    </row>
    <row r="45" spans="11:27" x14ac:dyDescent="0.2">
      <c r="Z45">
        <v>2024</v>
      </c>
      <c r="AA45" t="str">
        <v>Actual</v>
      </c>
    </row>
    <row r="46" spans="11:27" x14ac:dyDescent="0.2">
      <c r="Z46">
        <v>2024</v>
      </c>
      <c r="AA46" t="str">
        <v>Budget</v>
      </c>
    </row>
    <row r="47" spans="11:27" x14ac:dyDescent="0.2">
      <c r="Z47">
        <v>2021</v>
      </c>
      <c r="AA47" t="str">
        <v>Actual</v>
      </c>
    </row>
    <row r="48" spans="11:27" x14ac:dyDescent="0.2">
      <c r="Z48">
        <v>2021</v>
      </c>
      <c r="AA48" t="str">
        <v>Budget</v>
      </c>
    </row>
    <row r="49" spans="26:27" x14ac:dyDescent="0.2">
      <c r="Z49">
        <v>2022</v>
      </c>
      <c r="AA49" t="str">
        <v>Actual</v>
      </c>
    </row>
    <row r="50" spans="26:27" x14ac:dyDescent="0.2">
      <c r="Z50">
        <v>2022</v>
      </c>
      <c r="AA50" t="str">
        <v>Budget</v>
      </c>
    </row>
    <row r="51" spans="26:27" x14ac:dyDescent="0.2">
      <c r="Z51">
        <v>2023</v>
      </c>
      <c r="AA51" t="str">
        <v>Actual</v>
      </c>
    </row>
    <row r="52" spans="26:27" x14ac:dyDescent="0.2">
      <c r="Z52">
        <v>2023</v>
      </c>
      <c r="AA52" t="str">
        <v>Budget</v>
      </c>
    </row>
    <row r="53" spans="26:27" x14ac:dyDescent="0.2">
      <c r="Z53">
        <v>2024</v>
      </c>
      <c r="AA53" t="str">
        <v>Actual</v>
      </c>
    </row>
    <row r="54" spans="26:27" x14ac:dyDescent="0.2">
      <c r="Z54">
        <v>2024</v>
      </c>
      <c r="AA54" t="str">
        <v>Budget</v>
      </c>
    </row>
    <row r="55" spans="26:27" x14ac:dyDescent="0.2">
      <c r="Z55">
        <v>2021</v>
      </c>
      <c r="AA55" t="str">
        <v>Actual</v>
      </c>
    </row>
    <row r="56" spans="26:27" x14ac:dyDescent="0.2">
      <c r="Z56">
        <v>2021</v>
      </c>
      <c r="AA56" t="str">
        <v>Budget</v>
      </c>
    </row>
    <row r="57" spans="26:27" x14ac:dyDescent="0.2">
      <c r="Z57">
        <v>2022</v>
      </c>
      <c r="AA57" t="str">
        <v>Actual</v>
      </c>
    </row>
    <row r="58" spans="26:27" x14ac:dyDescent="0.2">
      <c r="Z58">
        <v>2022</v>
      </c>
      <c r="AA58" t="str">
        <v>Budget</v>
      </c>
    </row>
    <row r="59" spans="26:27" x14ac:dyDescent="0.2">
      <c r="Z59">
        <v>2023</v>
      </c>
      <c r="AA59" t="str">
        <v>Actual</v>
      </c>
    </row>
    <row r="60" spans="26:27" x14ac:dyDescent="0.2">
      <c r="Z60">
        <v>2023</v>
      </c>
      <c r="AA60" t="str">
        <v>Budget</v>
      </c>
    </row>
    <row r="61" spans="26:27" x14ac:dyDescent="0.2">
      <c r="Z61">
        <v>2024</v>
      </c>
      <c r="AA61" t="str">
        <v>Actual</v>
      </c>
    </row>
    <row r="62" spans="26:27" x14ac:dyDescent="0.2">
      <c r="Z62">
        <v>2024</v>
      </c>
      <c r="AA62" t="str">
        <v>Budget</v>
      </c>
    </row>
    <row r="63" spans="26:27" x14ac:dyDescent="0.2">
      <c r="Z63">
        <v>2021</v>
      </c>
      <c r="AA63" t="str">
        <v>Actual</v>
      </c>
    </row>
    <row r="64" spans="26:27" x14ac:dyDescent="0.2">
      <c r="Z64">
        <v>2021</v>
      </c>
      <c r="AA64" t="str">
        <v>Budget</v>
      </c>
    </row>
    <row r="65" spans="26:27" x14ac:dyDescent="0.2">
      <c r="Z65">
        <v>2022</v>
      </c>
      <c r="AA65" t="str">
        <v>Actual</v>
      </c>
    </row>
    <row r="66" spans="26:27" x14ac:dyDescent="0.2">
      <c r="Z66">
        <v>2022</v>
      </c>
      <c r="AA66" t="str">
        <v>Budget</v>
      </c>
    </row>
    <row r="67" spans="26:27" x14ac:dyDescent="0.2">
      <c r="Z67">
        <v>2023</v>
      </c>
      <c r="AA67" t="str">
        <v>Actual</v>
      </c>
    </row>
    <row r="68" spans="26:27" x14ac:dyDescent="0.2">
      <c r="Z68">
        <v>2023</v>
      </c>
      <c r="AA68" t="str">
        <v>Budget</v>
      </c>
    </row>
    <row r="69" spans="26:27" x14ac:dyDescent="0.2">
      <c r="Z69">
        <v>2024</v>
      </c>
      <c r="AA69" t="str">
        <v>Actual</v>
      </c>
    </row>
    <row r="70" spans="26:27" x14ac:dyDescent="0.2">
      <c r="Z70">
        <v>2024</v>
      </c>
      <c r="AA70" t="str">
        <v>Budget</v>
      </c>
    </row>
    <row r="71" spans="26:27" x14ac:dyDescent="0.2">
      <c r="Z71">
        <v>2021</v>
      </c>
      <c r="AA71" t="str">
        <v>Actual</v>
      </c>
    </row>
    <row r="72" spans="26:27" x14ac:dyDescent="0.2">
      <c r="Z72">
        <v>2021</v>
      </c>
      <c r="AA72" t="str">
        <v>Budget</v>
      </c>
    </row>
    <row r="73" spans="26:27" x14ac:dyDescent="0.2">
      <c r="Z73">
        <v>2022</v>
      </c>
      <c r="AA73" t="str">
        <v>Actual</v>
      </c>
    </row>
    <row r="74" spans="26:27" x14ac:dyDescent="0.2">
      <c r="Z74">
        <v>2022</v>
      </c>
      <c r="AA74" t="str">
        <v>Budget</v>
      </c>
    </row>
    <row r="75" spans="26:27" x14ac:dyDescent="0.2">
      <c r="Z75">
        <v>2023</v>
      </c>
      <c r="AA75" t="str">
        <v>Actual</v>
      </c>
    </row>
    <row r="76" spans="26:27" x14ac:dyDescent="0.2">
      <c r="Z76">
        <v>2023</v>
      </c>
      <c r="AA76" t="str">
        <v>Budget</v>
      </c>
    </row>
    <row r="77" spans="26:27" x14ac:dyDescent="0.2">
      <c r="Z77">
        <v>2024</v>
      </c>
      <c r="AA77" t="str">
        <v>Actual</v>
      </c>
    </row>
    <row r="78" spans="26:27" x14ac:dyDescent="0.2">
      <c r="Z78">
        <v>2024</v>
      </c>
      <c r="AA78" t="str">
        <v>Budget</v>
      </c>
    </row>
    <row r="79" spans="26:27" x14ac:dyDescent="0.2">
      <c r="Z79">
        <v>2021</v>
      </c>
      <c r="AA79" t="str">
        <v>Actual</v>
      </c>
    </row>
    <row r="80" spans="26:27" x14ac:dyDescent="0.2">
      <c r="Z80">
        <v>2021</v>
      </c>
      <c r="AA80" t="str">
        <v>Budget</v>
      </c>
    </row>
    <row r="81" spans="26:27" x14ac:dyDescent="0.2">
      <c r="Z81">
        <v>2022</v>
      </c>
      <c r="AA81" t="str">
        <v>Actual</v>
      </c>
    </row>
    <row r="82" spans="26:27" x14ac:dyDescent="0.2">
      <c r="Z82">
        <v>2022</v>
      </c>
      <c r="AA82" t="str">
        <v>Budget</v>
      </c>
    </row>
    <row r="83" spans="26:27" x14ac:dyDescent="0.2">
      <c r="Z83">
        <v>2023</v>
      </c>
      <c r="AA83" t="str">
        <v>Actual</v>
      </c>
    </row>
    <row r="84" spans="26:27" x14ac:dyDescent="0.2">
      <c r="Z84">
        <v>2023</v>
      </c>
      <c r="AA84" t="str">
        <v>Budget</v>
      </c>
    </row>
    <row r="85" spans="26:27" x14ac:dyDescent="0.2">
      <c r="Z85">
        <v>2024</v>
      </c>
      <c r="AA85" t="str">
        <v>Actual</v>
      </c>
    </row>
    <row r="86" spans="26:27" x14ac:dyDescent="0.2">
      <c r="Z86">
        <v>2024</v>
      </c>
      <c r="AA86" t="str">
        <v>Budget</v>
      </c>
    </row>
    <row r="87" spans="26:27" x14ac:dyDescent="0.2">
      <c r="Z87">
        <v>2021</v>
      </c>
      <c r="AA87" t="str">
        <v>Actual</v>
      </c>
    </row>
    <row r="88" spans="26:27" x14ac:dyDescent="0.2">
      <c r="Z88">
        <v>2021</v>
      </c>
      <c r="AA88" t="str">
        <v>Budget</v>
      </c>
    </row>
    <row r="89" spans="26:27" x14ac:dyDescent="0.2">
      <c r="Z89">
        <v>2022</v>
      </c>
      <c r="AA89" t="str">
        <v>Actual</v>
      </c>
    </row>
    <row r="90" spans="26:27" x14ac:dyDescent="0.2">
      <c r="Z90">
        <v>2022</v>
      </c>
      <c r="AA90" t="str">
        <v>Budget</v>
      </c>
    </row>
    <row r="91" spans="26:27" x14ac:dyDescent="0.2">
      <c r="Z91">
        <v>2023</v>
      </c>
      <c r="AA91" t="str">
        <v>Actual</v>
      </c>
    </row>
    <row r="92" spans="26:27" x14ac:dyDescent="0.2">
      <c r="Z92">
        <v>2023</v>
      </c>
      <c r="AA92" t="str">
        <v>Budget</v>
      </c>
    </row>
    <row r="93" spans="26:27" x14ac:dyDescent="0.2">
      <c r="Z93">
        <v>2024</v>
      </c>
      <c r="AA93" t="str">
        <v>Actual</v>
      </c>
    </row>
    <row r="94" spans="26:27" x14ac:dyDescent="0.2">
      <c r="Z94">
        <v>2024</v>
      </c>
      <c r="AA94" t="str">
        <v>Budget</v>
      </c>
    </row>
    <row r="95" spans="26:27" x14ac:dyDescent="0.2">
      <c r="Z95">
        <v>2021</v>
      </c>
      <c r="AA95" t="str">
        <v>Actual</v>
      </c>
    </row>
    <row r="96" spans="26:27" x14ac:dyDescent="0.2">
      <c r="Z96">
        <v>2021</v>
      </c>
      <c r="AA96" t="str">
        <v>Budget</v>
      </c>
    </row>
    <row r="97" spans="26:27" x14ac:dyDescent="0.2">
      <c r="Z97">
        <v>2022</v>
      </c>
      <c r="AA97" t="str">
        <v>Actual</v>
      </c>
    </row>
    <row r="98" spans="26:27" x14ac:dyDescent="0.2">
      <c r="Z98">
        <v>2022</v>
      </c>
      <c r="AA98" t="str">
        <v>Budget</v>
      </c>
    </row>
    <row r="99" spans="26:27" x14ac:dyDescent="0.2">
      <c r="Z99">
        <v>2023</v>
      </c>
      <c r="AA99" t="str">
        <v>Actual</v>
      </c>
    </row>
    <row r="100" spans="26:27" x14ac:dyDescent="0.2">
      <c r="Z100">
        <v>2023</v>
      </c>
      <c r="AA100" t="str">
        <v>Budget</v>
      </c>
    </row>
    <row r="101" spans="26:27" x14ac:dyDescent="0.2">
      <c r="Z101">
        <v>2024</v>
      </c>
      <c r="AA101" t="str">
        <v>Actual</v>
      </c>
    </row>
    <row r="102" spans="26:27" x14ac:dyDescent="0.2">
      <c r="Z102">
        <v>2024</v>
      </c>
      <c r="AA102" t="str">
        <v>Budget</v>
      </c>
    </row>
    <row r="103" spans="26:27" x14ac:dyDescent="0.2">
      <c r="Z103">
        <v>2021</v>
      </c>
      <c r="AA103" t="str">
        <v>Actual</v>
      </c>
    </row>
    <row r="104" spans="26:27" x14ac:dyDescent="0.2">
      <c r="Z104">
        <v>2021</v>
      </c>
      <c r="AA104" t="str">
        <v>Budget</v>
      </c>
    </row>
    <row r="105" spans="26:27" x14ac:dyDescent="0.2">
      <c r="Z105">
        <v>2022</v>
      </c>
      <c r="AA105" t="str">
        <v>Actual</v>
      </c>
    </row>
    <row r="106" spans="26:27" x14ac:dyDescent="0.2">
      <c r="Z106">
        <v>2022</v>
      </c>
      <c r="AA106" t="str">
        <v>Budget</v>
      </c>
    </row>
    <row r="107" spans="26:27" x14ac:dyDescent="0.2">
      <c r="Z107">
        <v>2023</v>
      </c>
      <c r="AA107" t="str">
        <v>Actual</v>
      </c>
    </row>
    <row r="108" spans="26:27" x14ac:dyDescent="0.2">
      <c r="Z108">
        <v>2023</v>
      </c>
      <c r="AA108" t="str">
        <v>Budget</v>
      </c>
    </row>
    <row r="109" spans="26:27" x14ac:dyDescent="0.2">
      <c r="Z109">
        <v>2024</v>
      </c>
      <c r="AA109" t="str">
        <v>Actual</v>
      </c>
    </row>
    <row r="110" spans="26:27" x14ac:dyDescent="0.2">
      <c r="Z110">
        <v>2024</v>
      </c>
      <c r="AA110" t="str">
        <v>Budget</v>
      </c>
    </row>
    <row r="111" spans="26:27" x14ac:dyDescent="0.2">
      <c r="Z111">
        <v>2021</v>
      </c>
      <c r="AA111" t="str">
        <v>Actual</v>
      </c>
    </row>
    <row r="112" spans="26:27" x14ac:dyDescent="0.2">
      <c r="Z112">
        <v>2021</v>
      </c>
      <c r="AA112" t="str">
        <v>Budget</v>
      </c>
    </row>
    <row r="113" spans="26:27" x14ac:dyDescent="0.2">
      <c r="Z113">
        <v>2022</v>
      </c>
      <c r="AA113" t="str">
        <v>Actual</v>
      </c>
    </row>
    <row r="114" spans="26:27" x14ac:dyDescent="0.2">
      <c r="Z114">
        <v>2022</v>
      </c>
      <c r="AA114" t="str">
        <v>Budget</v>
      </c>
    </row>
    <row r="115" spans="26:27" x14ac:dyDescent="0.2">
      <c r="Z115">
        <v>2023</v>
      </c>
      <c r="AA115" t="str">
        <v>Actual</v>
      </c>
    </row>
    <row r="116" spans="26:27" x14ac:dyDescent="0.2">
      <c r="Z116">
        <v>2023</v>
      </c>
      <c r="AA116" t="str">
        <v>Budget</v>
      </c>
    </row>
    <row r="117" spans="26:27" x14ac:dyDescent="0.2">
      <c r="Z117">
        <v>2024</v>
      </c>
      <c r="AA117" t="str">
        <v>Actual</v>
      </c>
    </row>
    <row r="118" spans="26:27" x14ac:dyDescent="0.2">
      <c r="Z118">
        <v>2024</v>
      </c>
      <c r="AA118" t="str">
        <v>Budget</v>
      </c>
    </row>
    <row r="119" spans="26:27" x14ac:dyDescent="0.2">
      <c r="Z119">
        <v>2021</v>
      </c>
      <c r="AA119" t="str">
        <v>Actual</v>
      </c>
    </row>
    <row r="120" spans="26:27" x14ac:dyDescent="0.2">
      <c r="Z120">
        <v>2021</v>
      </c>
      <c r="AA120" t="str">
        <v>Budget</v>
      </c>
    </row>
    <row r="121" spans="26:27" x14ac:dyDescent="0.2">
      <c r="Z121">
        <v>2022</v>
      </c>
      <c r="AA121" t="str">
        <v>Actual</v>
      </c>
    </row>
    <row r="122" spans="26:27" x14ac:dyDescent="0.2">
      <c r="Z122">
        <v>2022</v>
      </c>
      <c r="AA122" t="str">
        <v>Budget</v>
      </c>
    </row>
    <row r="123" spans="26:27" x14ac:dyDescent="0.2">
      <c r="Z123">
        <v>2023</v>
      </c>
      <c r="AA123" t="str">
        <v>Actual</v>
      </c>
    </row>
    <row r="124" spans="26:27" x14ac:dyDescent="0.2">
      <c r="Z124">
        <v>2023</v>
      </c>
      <c r="AA124" t="str">
        <v>Budget</v>
      </c>
    </row>
    <row r="125" spans="26:27" x14ac:dyDescent="0.2">
      <c r="Z125">
        <v>2024</v>
      </c>
      <c r="AA125" t="str">
        <v>Actual</v>
      </c>
    </row>
    <row r="126" spans="26:27" x14ac:dyDescent="0.2">
      <c r="Z126">
        <v>2024</v>
      </c>
      <c r="AA126" t="str">
        <v>Budget</v>
      </c>
    </row>
    <row r="127" spans="26:27" x14ac:dyDescent="0.2">
      <c r="Z127">
        <v>2021</v>
      </c>
      <c r="AA127" t="str">
        <v>Actual</v>
      </c>
    </row>
    <row r="128" spans="26:27" x14ac:dyDescent="0.2">
      <c r="Z128">
        <v>2021</v>
      </c>
      <c r="AA128" t="str">
        <v>Budget</v>
      </c>
    </row>
    <row r="129" spans="26:27" x14ac:dyDescent="0.2">
      <c r="Z129">
        <v>2022</v>
      </c>
      <c r="AA129" t="str">
        <v>Actual</v>
      </c>
    </row>
    <row r="130" spans="26:27" x14ac:dyDescent="0.2">
      <c r="Z130">
        <v>2022</v>
      </c>
      <c r="AA130" t="str">
        <v>Budget</v>
      </c>
    </row>
    <row r="131" spans="26:27" x14ac:dyDescent="0.2">
      <c r="Z131">
        <v>2023</v>
      </c>
      <c r="AA131" t="str">
        <v>Actual</v>
      </c>
    </row>
    <row r="132" spans="26:27" x14ac:dyDescent="0.2">
      <c r="Z132">
        <v>2023</v>
      </c>
      <c r="AA132" t="str">
        <v>Budget</v>
      </c>
    </row>
    <row r="133" spans="26:27" x14ac:dyDescent="0.2">
      <c r="Z133">
        <v>2024</v>
      </c>
      <c r="AA133" t="str">
        <v>Actual</v>
      </c>
    </row>
    <row r="134" spans="26:27" x14ac:dyDescent="0.2">
      <c r="Z134">
        <v>2024</v>
      </c>
      <c r="AA134" t="str">
        <v>Budget</v>
      </c>
    </row>
    <row r="135" spans="26:27" x14ac:dyDescent="0.2">
      <c r="Z135">
        <v>2021</v>
      </c>
      <c r="AA135" t="str">
        <v>Actual</v>
      </c>
    </row>
    <row r="136" spans="26:27" x14ac:dyDescent="0.2">
      <c r="Z136">
        <v>2021</v>
      </c>
      <c r="AA136" t="str">
        <v>Budget</v>
      </c>
    </row>
    <row r="137" spans="26:27" x14ac:dyDescent="0.2">
      <c r="Z137">
        <v>2022</v>
      </c>
      <c r="AA137" t="str">
        <v>Actual</v>
      </c>
    </row>
    <row r="138" spans="26:27" x14ac:dyDescent="0.2">
      <c r="Z138">
        <v>2022</v>
      </c>
      <c r="AA138" t="str">
        <v>Budget</v>
      </c>
    </row>
    <row r="139" spans="26:27" x14ac:dyDescent="0.2">
      <c r="Z139">
        <v>2023</v>
      </c>
      <c r="AA139" t="str">
        <v>Actual</v>
      </c>
    </row>
    <row r="140" spans="26:27" x14ac:dyDescent="0.2">
      <c r="Z140">
        <v>2023</v>
      </c>
      <c r="AA140" t="str">
        <v>Budget</v>
      </c>
    </row>
    <row r="141" spans="26:27" x14ac:dyDescent="0.2">
      <c r="Z141">
        <v>2024</v>
      </c>
      <c r="AA141" t="str">
        <v>Actual</v>
      </c>
    </row>
    <row r="142" spans="26:27" x14ac:dyDescent="0.2">
      <c r="Z142">
        <v>2024</v>
      </c>
      <c r="AA142" t="str">
        <v>Budget</v>
      </c>
    </row>
    <row r="143" spans="26:27" x14ac:dyDescent="0.2">
      <c r="Z143">
        <v>2021</v>
      </c>
      <c r="AA143" t="str">
        <v>Actual</v>
      </c>
    </row>
    <row r="144" spans="26:27" x14ac:dyDescent="0.2">
      <c r="Z144">
        <v>2021</v>
      </c>
      <c r="AA144" t="str">
        <v>Budget</v>
      </c>
    </row>
    <row r="145" spans="26:27" x14ac:dyDescent="0.2">
      <c r="Z145">
        <v>2022</v>
      </c>
      <c r="AA145" t="str">
        <v>Actual</v>
      </c>
    </row>
    <row r="146" spans="26:27" x14ac:dyDescent="0.2">
      <c r="Z146">
        <v>2022</v>
      </c>
      <c r="AA146" t="str">
        <v>Budget</v>
      </c>
    </row>
    <row r="147" spans="26:27" x14ac:dyDescent="0.2">
      <c r="Z147">
        <v>2023</v>
      </c>
      <c r="AA147" t="str">
        <v>Actual</v>
      </c>
    </row>
    <row r="148" spans="26:27" x14ac:dyDescent="0.2">
      <c r="Z148">
        <v>2023</v>
      </c>
      <c r="AA148" t="str">
        <v>Budget</v>
      </c>
    </row>
    <row r="149" spans="26:27" x14ac:dyDescent="0.2">
      <c r="Z149">
        <v>2024</v>
      </c>
      <c r="AA149" t="str">
        <v>Actual</v>
      </c>
    </row>
    <row r="150" spans="26:27" x14ac:dyDescent="0.2">
      <c r="Z150">
        <v>2024</v>
      </c>
      <c r="AA150" t="str">
        <v>Budget</v>
      </c>
    </row>
    <row r="151" spans="26:27" x14ac:dyDescent="0.2">
      <c r="Z151">
        <v>2021</v>
      </c>
      <c r="AA151" t="str">
        <v>Actual</v>
      </c>
    </row>
    <row r="152" spans="26:27" x14ac:dyDescent="0.2">
      <c r="Z152">
        <v>2021</v>
      </c>
      <c r="AA152" t="str">
        <v>Budget</v>
      </c>
    </row>
    <row r="153" spans="26:27" x14ac:dyDescent="0.2">
      <c r="Z153">
        <v>2022</v>
      </c>
      <c r="AA153" t="str">
        <v>Actual</v>
      </c>
    </row>
    <row r="154" spans="26:27" x14ac:dyDescent="0.2">
      <c r="Z154">
        <v>2022</v>
      </c>
      <c r="AA154" t="str">
        <v>Budget</v>
      </c>
    </row>
    <row r="155" spans="26:27" x14ac:dyDescent="0.2">
      <c r="Z155">
        <v>2023</v>
      </c>
      <c r="AA155" t="str">
        <v>Actual</v>
      </c>
    </row>
    <row r="156" spans="26:27" x14ac:dyDescent="0.2">
      <c r="Z156">
        <v>2023</v>
      </c>
      <c r="AA156" t="str">
        <v>Budget</v>
      </c>
    </row>
    <row r="157" spans="26:27" x14ac:dyDescent="0.2">
      <c r="Z157">
        <v>2024</v>
      </c>
      <c r="AA157" t="str">
        <v>Actual</v>
      </c>
    </row>
    <row r="158" spans="26:27" x14ac:dyDescent="0.2">
      <c r="Z158">
        <v>2024</v>
      </c>
      <c r="AA158" t="str">
        <v>Budget</v>
      </c>
    </row>
    <row r="159" spans="26:27" x14ac:dyDescent="0.2">
      <c r="Z159">
        <v>2021</v>
      </c>
      <c r="AA159" t="str">
        <v>Actual</v>
      </c>
    </row>
    <row r="160" spans="26:27" x14ac:dyDescent="0.2">
      <c r="Z160">
        <v>2021</v>
      </c>
      <c r="AA160" t="str">
        <v>Budget</v>
      </c>
    </row>
    <row r="161" spans="26:27" x14ac:dyDescent="0.2">
      <c r="Z161">
        <v>2022</v>
      </c>
      <c r="AA161" t="str">
        <v>Actual</v>
      </c>
    </row>
    <row r="162" spans="26:27" x14ac:dyDescent="0.2">
      <c r="Z162">
        <v>2022</v>
      </c>
      <c r="AA162" t="str">
        <v>Budget</v>
      </c>
    </row>
    <row r="163" spans="26:27" x14ac:dyDescent="0.2">
      <c r="Z163">
        <v>2023</v>
      </c>
      <c r="AA163" t="str">
        <v>Actual</v>
      </c>
    </row>
    <row r="164" spans="26:27" x14ac:dyDescent="0.2">
      <c r="Z164">
        <v>2023</v>
      </c>
      <c r="AA164" t="str">
        <v>Budget</v>
      </c>
    </row>
    <row r="165" spans="26:27" x14ac:dyDescent="0.2">
      <c r="Z165">
        <v>2024</v>
      </c>
      <c r="AA165" t="str">
        <v>Actual</v>
      </c>
    </row>
    <row r="166" spans="26:27" x14ac:dyDescent="0.2">
      <c r="Z166">
        <v>2024</v>
      </c>
      <c r="AA166" t="str">
        <v>Budget</v>
      </c>
    </row>
    <row r="167" spans="26:27" x14ac:dyDescent="0.2">
      <c r="Z167">
        <v>2021</v>
      </c>
      <c r="AA167" t="str">
        <v>Actual</v>
      </c>
    </row>
    <row r="168" spans="26:27" x14ac:dyDescent="0.2">
      <c r="Z168">
        <v>2021</v>
      </c>
      <c r="AA168" t="str">
        <v>Budget</v>
      </c>
    </row>
    <row r="169" spans="26:27" x14ac:dyDescent="0.2">
      <c r="Z169">
        <v>2022</v>
      </c>
      <c r="AA169" t="str">
        <v>Actual</v>
      </c>
    </row>
    <row r="170" spans="26:27" x14ac:dyDescent="0.2">
      <c r="Z170">
        <v>2022</v>
      </c>
      <c r="AA170" t="str">
        <v>Budget</v>
      </c>
    </row>
    <row r="171" spans="26:27" x14ac:dyDescent="0.2">
      <c r="Z171">
        <v>2023</v>
      </c>
      <c r="AA171" t="str">
        <v>Actual</v>
      </c>
    </row>
    <row r="172" spans="26:27" x14ac:dyDescent="0.2">
      <c r="Z172">
        <v>2023</v>
      </c>
      <c r="AA172" t="str">
        <v>Budget</v>
      </c>
    </row>
    <row r="173" spans="26:27" x14ac:dyDescent="0.2">
      <c r="Z173">
        <v>2024</v>
      </c>
      <c r="AA173" t="str">
        <v>Actual</v>
      </c>
    </row>
    <row r="174" spans="26:27" x14ac:dyDescent="0.2">
      <c r="Z174">
        <v>2024</v>
      </c>
      <c r="AA174" t="str">
        <v>Budget</v>
      </c>
    </row>
    <row r="175" spans="26:27" x14ac:dyDescent="0.2">
      <c r="Z175">
        <v>2021</v>
      </c>
      <c r="AA175" t="str">
        <v>Actual</v>
      </c>
    </row>
    <row r="176" spans="26:27" x14ac:dyDescent="0.2">
      <c r="Z176">
        <v>2021</v>
      </c>
      <c r="AA176" t="str">
        <v>Budget</v>
      </c>
    </row>
    <row r="177" spans="26:27" x14ac:dyDescent="0.2">
      <c r="Z177">
        <v>2022</v>
      </c>
      <c r="AA177" t="str">
        <v>Actual</v>
      </c>
    </row>
    <row r="178" spans="26:27" x14ac:dyDescent="0.2">
      <c r="Z178">
        <v>2022</v>
      </c>
      <c r="AA178" t="str">
        <v>Budget</v>
      </c>
    </row>
    <row r="179" spans="26:27" x14ac:dyDescent="0.2">
      <c r="Z179">
        <v>2023</v>
      </c>
      <c r="AA179" t="str">
        <v>Actual</v>
      </c>
    </row>
    <row r="180" spans="26:27" x14ac:dyDescent="0.2">
      <c r="Z180">
        <v>2023</v>
      </c>
      <c r="AA180" t="str">
        <v>Budget</v>
      </c>
    </row>
    <row r="181" spans="26:27" x14ac:dyDescent="0.2">
      <c r="Z181">
        <v>2024</v>
      </c>
      <c r="AA181" t="str">
        <v>Actual</v>
      </c>
    </row>
    <row r="182" spans="26:27" x14ac:dyDescent="0.2">
      <c r="Z182">
        <v>2024</v>
      </c>
      <c r="AA182" t="str">
        <v>Budget</v>
      </c>
    </row>
    <row r="183" spans="26:27" x14ac:dyDescent="0.2">
      <c r="Z183">
        <v>2021</v>
      </c>
      <c r="AA183" t="str">
        <v>Actual</v>
      </c>
    </row>
    <row r="184" spans="26:27" x14ac:dyDescent="0.2">
      <c r="Z184">
        <v>2021</v>
      </c>
      <c r="AA184" t="str">
        <v>Budget</v>
      </c>
    </row>
    <row r="185" spans="26:27" x14ac:dyDescent="0.2">
      <c r="Z185">
        <v>2022</v>
      </c>
      <c r="AA185" t="str">
        <v>Actual</v>
      </c>
    </row>
    <row r="186" spans="26:27" x14ac:dyDescent="0.2">
      <c r="Z186">
        <v>2022</v>
      </c>
      <c r="AA186" t="str">
        <v>Budget</v>
      </c>
    </row>
    <row r="187" spans="26:27" x14ac:dyDescent="0.2">
      <c r="Z187">
        <v>2023</v>
      </c>
      <c r="AA187" t="str">
        <v>Actual</v>
      </c>
    </row>
    <row r="188" spans="26:27" x14ac:dyDescent="0.2">
      <c r="Z188">
        <v>2023</v>
      </c>
      <c r="AA188" t="str">
        <v>Budget</v>
      </c>
    </row>
    <row r="189" spans="26:27" x14ac:dyDescent="0.2">
      <c r="Z189">
        <v>2024</v>
      </c>
      <c r="AA189" t="str">
        <v>Actual</v>
      </c>
    </row>
    <row r="190" spans="26:27" x14ac:dyDescent="0.2">
      <c r="Z190">
        <v>2024</v>
      </c>
      <c r="AA190" t="str">
        <v>Budget</v>
      </c>
    </row>
    <row r="191" spans="26:27" x14ac:dyDescent="0.2">
      <c r="Z191">
        <v>2021</v>
      </c>
      <c r="AA191" t="str">
        <v>Actual</v>
      </c>
    </row>
    <row r="192" spans="26:27" x14ac:dyDescent="0.2">
      <c r="Z192">
        <v>2021</v>
      </c>
      <c r="AA192" t="str">
        <v>Budget</v>
      </c>
    </row>
    <row r="193" spans="26:27" x14ac:dyDescent="0.2">
      <c r="Z193">
        <v>2022</v>
      </c>
      <c r="AA193" t="str">
        <v>Actual</v>
      </c>
    </row>
    <row r="194" spans="26:27" x14ac:dyDescent="0.2">
      <c r="Z194">
        <v>2022</v>
      </c>
      <c r="AA194" t="str">
        <v>Budget</v>
      </c>
    </row>
    <row r="195" spans="26:27" x14ac:dyDescent="0.2">
      <c r="Z195">
        <v>2023</v>
      </c>
      <c r="AA195" t="str">
        <v>Actual</v>
      </c>
    </row>
    <row r="196" spans="26:27" x14ac:dyDescent="0.2">
      <c r="Z196">
        <v>2023</v>
      </c>
      <c r="AA196" t="str">
        <v>Budget</v>
      </c>
    </row>
    <row r="197" spans="26:27" x14ac:dyDescent="0.2">
      <c r="Z197">
        <v>2024</v>
      </c>
      <c r="AA197" t="str">
        <v>Actual</v>
      </c>
    </row>
    <row r="198" spans="26:27" x14ac:dyDescent="0.2">
      <c r="Z198">
        <v>2024</v>
      </c>
      <c r="AA198" t="str">
        <v>Budget</v>
      </c>
    </row>
    <row r="199" spans="26:27" x14ac:dyDescent="0.2">
      <c r="Z199">
        <v>2021</v>
      </c>
      <c r="AA199" t="str">
        <v>Actual</v>
      </c>
    </row>
    <row r="200" spans="26:27" x14ac:dyDescent="0.2">
      <c r="Z200">
        <v>2021</v>
      </c>
      <c r="AA200" t="str">
        <v>Budget</v>
      </c>
    </row>
    <row r="201" spans="26:27" x14ac:dyDescent="0.2">
      <c r="Z201">
        <v>2022</v>
      </c>
      <c r="AA201" t="str">
        <v>Actual</v>
      </c>
    </row>
    <row r="202" spans="26:27" x14ac:dyDescent="0.2">
      <c r="Z202">
        <v>2022</v>
      </c>
      <c r="AA202" t="str">
        <v>Budget</v>
      </c>
    </row>
    <row r="203" spans="26:27" x14ac:dyDescent="0.2">
      <c r="Z203">
        <v>2023</v>
      </c>
      <c r="AA203" t="str">
        <v>Actual</v>
      </c>
    </row>
    <row r="204" spans="26:27" x14ac:dyDescent="0.2">
      <c r="Z204">
        <v>2023</v>
      </c>
      <c r="AA204" t="str">
        <v>Budget</v>
      </c>
    </row>
    <row r="205" spans="26:27" x14ac:dyDescent="0.2">
      <c r="Z205">
        <v>2024</v>
      </c>
      <c r="AA205" t="str">
        <v>Actual</v>
      </c>
    </row>
    <row r="206" spans="26:27" x14ac:dyDescent="0.2">
      <c r="Z206">
        <v>2024</v>
      </c>
      <c r="AA206" t="str">
        <v>Budget</v>
      </c>
    </row>
    <row r="207" spans="26:27" x14ac:dyDescent="0.2">
      <c r="Z207">
        <v>2021</v>
      </c>
      <c r="AA207" t="str">
        <v>Actual</v>
      </c>
    </row>
    <row r="208" spans="26:27" x14ac:dyDescent="0.2">
      <c r="Z208">
        <v>2021</v>
      </c>
      <c r="AA208" t="str">
        <v>Budget</v>
      </c>
    </row>
    <row r="209" spans="26:27" x14ac:dyDescent="0.2">
      <c r="Z209">
        <v>2022</v>
      </c>
      <c r="AA209" t="str">
        <v>Actual</v>
      </c>
    </row>
    <row r="210" spans="26:27" x14ac:dyDescent="0.2">
      <c r="Z210">
        <v>2022</v>
      </c>
      <c r="AA210" t="str">
        <v>Budget</v>
      </c>
    </row>
    <row r="211" spans="26:27" x14ac:dyDescent="0.2">
      <c r="Z211">
        <v>2023</v>
      </c>
      <c r="AA211" t="str">
        <v>Actual</v>
      </c>
    </row>
    <row r="212" spans="26:27" x14ac:dyDescent="0.2">
      <c r="Z212">
        <v>2023</v>
      </c>
      <c r="AA212" t="str">
        <v>Budget</v>
      </c>
    </row>
    <row r="213" spans="26:27" x14ac:dyDescent="0.2">
      <c r="Z213">
        <v>2024</v>
      </c>
      <c r="AA213" t="str">
        <v>Actual</v>
      </c>
    </row>
    <row r="214" spans="26:27" x14ac:dyDescent="0.2">
      <c r="Z214">
        <v>2024</v>
      </c>
      <c r="AA214" t="str">
        <v>Budget</v>
      </c>
    </row>
    <row r="215" spans="26:27" x14ac:dyDescent="0.2">
      <c r="Z215">
        <v>2021</v>
      </c>
      <c r="AA215" t="str">
        <v>Actual</v>
      </c>
    </row>
    <row r="216" spans="26:27" x14ac:dyDescent="0.2">
      <c r="Z216">
        <v>2021</v>
      </c>
      <c r="AA216" t="str">
        <v>Budget</v>
      </c>
    </row>
    <row r="217" spans="26:27" x14ac:dyDescent="0.2">
      <c r="Z217">
        <v>2022</v>
      </c>
      <c r="AA217" t="str">
        <v>Actual</v>
      </c>
    </row>
    <row r="218" spans="26:27" x14ac:dyDescent="0.2">
      <c r="Z218">
        <v>2022</v>
      </c>
      <c r="AA218" t="str">
        <v>Budget</v>
      </c>
    </row>
    <row r="219" spans="26:27" x14ac:dyDescent="0.2">
      <c r="Z219">
        <v>2023</v>
      </c>
      <c r="AA219" t="str">
        <v>Actual</v>
      </c>
    </row>
    <row r="220" spans="26:27" x14ac:dyDescent="0.2">
      <c r="Z220">
        <v>2023</v>
      </c>
      <c r="AA220" t="str">
        <v>Budget</v>
      </c>
    </row>
    <row r="221" spans="26:27" x14ac:dyDescent="0.2">
      <c r="Z221">
        <v>2024</v>
      </c>
      <c r="AA221" t="str">
        <v>Actual</v>
      </c>
    </row>
    <row r="222" spans="26:27" x14ac:dyDescent="0.2">
      <c r="Z222">
        <v>2024</v>
      </c>
      <c r="AA222" t="str">
        <v>Budget</v>
      </c>
    </row>
    <row r="223" spans="26:27" x14ac:dyDescent="0.2">
      <c r="Z223">
        <v>2021</v>
      </c>
      <c r="AA223" t="str">
        <v>Actual</v>
      </c>
    </row>
    <row r="224" spans="26:27" x14ac:dyDescent="0.2">
      <c r="Z224">
        <v>2021</v>
      </c>
      <c r="AA224" t="str">
        <v>Budget</v>
      </c>
    </row>
    <row r="225" spans="26:27" x14ac:dyDescent="0.2">
      <c r="Z225">
        <v>2022</v>
      </c>
      <c r="AA225" t="str">
        <v>Actual</v>
      </c>
    </row>
    <row r="226" spans="26:27" x14ac:dyDescent="0.2">
      <c r="Z226">
        <v>2022</v>
      </c>
      <c r="AA226" t="str">
        <v>Budget</v>
      </c>
    </row>
    <row r="227" spans="26:27" x14ac:dyDescent="0.2">
      <c r="Z227">
        <v>2023</v>
      </c>
      <c r="AA227" t="str">
        <v>Actual</v>
      </c>
    </row>
    <row r="228" spans="26:27" x14ac:dyDescent="0.2">
      <c r="Z228">
        <v>2023</v>
      </c>
      <c r="AA228" t="str">
        <v>Budget</v>
      </c>
    </row>
    <row r="229" spans="26:27" x14ac:dyDescent="0.2">
      <c r="Z229">
        <v>2024</v>
      </c>
      <c r="AA229" t="str">
        <v>Actual</v>
      </c>
    </row>
    <row r="230" spans="26:27" x14ac:dyDescent="0.2">
      <c r="Z230">
        <v>2024</v>
      </c>
      <c r="AA230" t="str">
        <v>Budget</v>
      </c>
    </row>
    <row r="231" spans="26:27" x14ac:dyDescent="0.2">
      <c r="Z231">
        <v>2021</v>
      </c>
      <c r="AA231" t="str">
        <v>Actual</v>
      </c>
    </row>
    <row r="232" spans="26:27" x14ac:dyDescent="0.2">
      <c r="Z232">
        <v>2021</v>
      </c>
      <c r="AA232" t="str">
        <v>Budget</v>
      </c>
    </row>
    <row r="233" spans="26:27" x14ac:dyDescent="0.2">
      <c r="Z233">
        <v>2022</v>
      </c>
      <c r="AA233" t="str">
        <v>Actual</v>
      </c>
    </row>
    <row r="234" spans="26:27" x14ac:dyDescent="0.2">
      <c r="Z234">
        <v>2022</v>
      </c>
      <c r="AA234" t="str">
        <v>Budget</v>
      </c>
    </row>
    <row r="235" spans="26:27" x14ac:dyDescent="0.2">
      <c r="Z235">
        <v>2023</v>
      </c>
      <c r="AA235" t="str">
        <v>Actual</v>
      </c>
    </row>
    <row r="236" spans="26:27" x14ac:dyDescent="0.2">
      <c r="Z236">
        <v>2023</v>
      </c>
      <c r="AA236" t="str">
        <v>Budget</v>
      </c>
    </row>
    <row r="237" spans="26:27" x14ac:dyDescent="0.2">
      <c r="Z237">
        <v>2024</v>
      </c>
      <c r="AA237" t="str">
        <v>Actual</v>
      </c>
    </row>
    <row r="238" spans="26:27" x14ac:dyDescent="0.2">
      <c r="Z238">
        <v>2024</v>
      </c>
      <c r="AA238" t="str">
        <v>Budget</v>
      </c>
    </row>
    <row r="239" spans="26:27" x14ac:dyDescent="0.2">
      <c r="Z239">
        <v>2021</v>
      </c>
      <c r="AA239" t="str">
        <v>Actual</v>
      </c>
    </row>
    <row r="240" spans="26:27" x14ac:dyDescent="0.2">
      <c r="Z240">
        <v>2021</v>
      </c>
      <c r="AA240" t="str">
        <v>Budget</v>
      </c>
    </row>
    <row r="241" spans="26:27" x14ac:dyDescent="0.2">
      <c r="Z241">
        <v>2022</v>
      </c>
      <c r="AA241" t="str">
        <v>Actual</v>
      </c>
    </row>
    <row r="242" spans="26:27" x14ac:dyDescent="0.2">
      <c r="Z242">
        <v>2022</v>
      </c>
      <c r="AA242" t="str">
        <v>Budget</v>
      </c>
    </row>
    <row r="243" spans="26:27" x14ac:dyDescent="0.2">
      <c r="Z243">
        <v>2023</v>
      </c>
      <c r="AA243" t="str">
        <v>Actual</v>
      </c>
    </row>
    <row r="244" spans="26:27" x14ac:dyDescent="0.2">
      <c r="Z244">
        <v>2023</v>
      </c>
      <c r="AA244" t="str">
        <v>Budget</v>
      </c>
    </row>
    <row r="245" spans="26:27" x14ac:dyDescent="0.2">
      <c r="Z245">
        <v>2024</v>
      </c>
      <c r="AA245" t="str">
        <v>Actual</v>
      </c>
    </row>
    <row r="246" spans="26:27" x14ac:dyDescent="0.2">
      <c r="Z246">
        <v>2024</v>
      </c>
      <c r="AA246" t="str">
        <v>Budget</v>
      </c>
    </row>
    <row r="247" spans="26:27" x14ac:dyDescent="0.2">
      <c r="Z247">
        <v>2021</v>
      </c>
      <c r="AA247" t="str">
        <v>Actual</v>
      </c>
    </row>
    <row r="248" spans="26:27" x14ac:dyDescent="0.2">
      <c r="Z248">
        <v>2021</v>
      </c>
      <c r="AA248" t="str">
        <v>Budget</v>
      </c>
    </row>
    <row r="249" spans="26:27" x14ac:dyDescent="0.2">
      <c r="Z249">
        <v>2022</v>
      </c>
      <c r="AA249" t="str">
        <v>Actual</v>
      </c>
    </row>
    <row r="250" spans="26:27" x14ac:dyDescent="0.2">
      <c r="Z250">
        <v>2022</v>
      </c>
      <c r="AA250" t="str">
        <v>Budget</v>
      </c>
    </row>
    <row r="251" spans="26:27" x14ac:dyDescent="0.2">
      <c r="Z251">
        <v>2023</v>
      </c>
      <c r="AA251" t="str">
        <v>Actual</v>
      </c>
    </row>
    <row r="252" spans="26:27" x14ac:dyDescent="0.2">
      <c r="Z252">
        <v>2023</v>
      </c>
      <c r="AA252" t="str">
        <v>Budget</v>
      </c>
    </row>
    <row r="253" spans="26:27" x14ac:dyDescent="0.2">
      <c r="Z253">
        <v>2024</v>
      </c>
      <c r="AA253" t="str">
        <v>Actual</v>
      </c>
    </row>
    <row r="254" spans="26:27" x14ac:dyDescent="0.2">
      <c r="Z254">
        <v>2024</v>
      </c>
      <c r="AA254" t="str">
        <v>Budget</v>
      </c>
    </row>
    <row r="255" spans="26:27" x14ac:dyDescent="0.2">
      <c r="Z255">
        <v>2021</v>
      </c>
      <c r="AA255" t="str">
        <v>Actual</v>
      </c>
    </row>
    <row r="256" spans="26:27" x14ac:dyDescent="0.2">
      <c r="Z256">
        <v>2021</v>
      </c>
      <c r="AA256" t="str">
        <v>Budget</v>
      </c>
    </row>
    <row r="257" spans="26:27" x14ac:dyDescent="0.2">
      <c r="Z257">
        <v>2022</v>
      </c>
      <c r="AA257" t="str">
        <v>Actual</v>
      </c>
    </row>
    <row r="258" spans="26:27" x14ac:dyDescent="0.2">
      <c r="Z258">
        <v>2022</v>
      </c>
      <c r="AA258" t="str">
        <v>Budget</v>
      </c>
    </row>
    <row r="259" spans="26:27" x14ac:dyDescent="0.2">
      <c r="Z259">
        <v>2023</v>
      </c>
      <c r="AA259" t="str">
        <v>Actual</v>
      </c>
    </row>
    <row r="260" spans="26:27" x14ac:dyDescent="0.2">
      <c r="Z260">
        <v>2023</v>
      </c>
      <c r="AA260" t="str">
        <v>Budget</v>
      </c>
    </row>
    <row r="261" spans="26:27" x14ac:dyDescent="0.2">
      <c r="Z261">
        <v>2024</v>
      </c>
      <c r="AA261" t="str">
        <v>Actual</v>
      </c>
    </row>
    <row r="262" spans="26:27" x14ac:dyDescent="0.2">
      <c r="Z262">
        <v>2024</v>
      </c>
      <c r="AA262" t="str">
        <v>Budget</v>
      </c>
    </row>
    <row r="263" spans="26:27" x14ac:dyDescent="0.2">
      <c r="Z263">
        <v>2021</v>
      </c>
      <c r="AA263" t="str">
        <v>Actual</v>
      </c>
    </row>
    <row r="264" spans="26:27" x14ac:dyDescent="0.2">
      <c r="Z264">
        <v>2021</v>
      </c>
      <c r="AA264" t="str">
        <v>Budget</v>
      </c>
    </row>
    <row r="265" spans="26:27" x14ac:dyDescent="0.2">
      <c r="Z265">
        <v>2022</v>
      </c>
      <c r="AA265" t="str">
        <v>Actual</v>
      </c>
    </row>
    <row r="266" spans="26:27" x14ac:dyDescent="0.2">
      <c r="Z266">
        <v>2022</v>
      </c>
      <c r="AA266" t="str">
        <v>Budget</v>
      </c>
    </row>
    <row r="267" spans="26:27" x14ac:dyDescent="0.2">
      <c r="Z267">
        <v>2023</v>
      </c>
      <c r="AA267" t="str">
        <v>Actual</v>
      </c>
    </row>
    <row r="268" spans="26:27" x14ac:dyDescent="0.2">
      <c r="Z268">
        <v>2023</v>
      </c>
      <c r="AA268" t="str">
        <v>Budget</v>
      </c>
    </row>
    <row r="269" spans="26:27" x14ac:dyDescent="0.2">
      <c r="Z269">
        <v>2024</v>
      </c>
      <c r="AA269" t="str">
        <v>Actual</v>
      </c>
    </row>
    <row r="270" spans="26:27" x14ac:dyDescent="0.2">
      <c r="Z270">
        <v>2024</v>
      </c>
      <c r="AA270" t="str">
        <v>Budget</v>
      </c>
    </row>
    <row r="271" spans="26:27" x14ac:dyDescent="0.2">
      <c r="Z271">
        <v>2021</v>
      </c>
      <c r="AA271" t="str">
        <v>Actual</v>
      </c>
    </row>
    <row r="272" spans="26:27" x14ac:dyDescent="0.2">
      <c r="Z272">
        <v>2021</v>
      </c>
      <c r="AA272" t="str">
        <v>Budget</v>
      </c>
    </row>
    <row r="273" spans="26:27" x14ac:dyDescent="0.2">
      <c r="Z273">
        <v>2022</v>
      </c>
      <c r="AA273" t="str">
        <v>Actual</v>
      </c>
    </row>
    <row r="274" spans="26:27" x14ac:dyDescent="0.2">
      <c r="Z274">
        <v>2022</v>
      </c>
      <c r="AA274" t="str">
        <v>Budget</v>
      </c>
    </row>
    <row r="275" spans="26:27" x14ac:dyDescent="0.2">
      <c r="Z275">
        <v>2023</v>
      </c>
      <c r="AA275" t="str">
        <v>Actual</v>
      </c>
    </row>
    <row r="276" spans="26:27" x14ac:dyDescent="0.2">
      <c r="Z276">
        <v>2023</v>
      </c>
      <c r="AA276" t="str">
        <v>Budget</v>
      </c>
    </row>
    <row r="277" spans="26:27" x14ac:dyDescent="0.2">
      <c r="Z277">
        <v>2024</v>
      </c>
      <c r="AA277" t="str">
        <v>Actual</v>
      </c>
    </row>
    <row r="278" spans="26:27" x14ac:dyDescent="0.2">
      <c r="Z278">
        <v>2024</v>
      </c>
      <c r="AA278" t="str">
        <v>Budget</v>
      </c>
    </row>
    <row r="279" spans="26:27" x14ac:dyDescent="0.2">
      <c r="Z279">
        <v>2021</v>
      </c>
      <c r="AA279" t="str">
        <v>Actual</v>
      </c>
    </row>
    <row r="280" spans="26:27" x14ac:dyDescent="0.2">
      <c r="Z280">
        <v>2021</v>
      </c>
      <c r="AA280" t="str">
        <v>Budget</v>
      </c>
    </row>
    <row r="281" spans="26:27" x14ac:dyDescent="0.2">
      <c r="Z281">
        <v>2022</v>
      </c>
      <c r="AA281" t="str">
        <v>Actual</v>
      </c>
    </row>
    <row r="282" spans="26:27" x14ac:dyDescent="0.2">
      <c r="Z282">
        <v>2022</v>
      </c>
      <c r="AA282" t="str">
        <v>Budget</v>
      </c>
    </row>
    <row r="283" spans="26:27" x14ac:dyDescent="0.2">
      <c r="Z283">
        <v>2023</v>
      </c>
      <c r="AA283" t="str">
        <v>Actual</v>
      </c>
    </row>
    <row r="284" spans="26:27" x14ac:dyDescent="0.2">
      <c r="Z284">
        <v>2023</v>
      </c>
      <c r="AA284" t="str">
        <v>Budget</v>
      </c>
    </row>
    <row r="285" spans="26:27" x14ac:dyDescent="0.2">
      <c r="Z285">
        <v>2024</v>
      </c>
      <c r="AA285" t="str">
        <v>Actual</v>
      </c>
    </row>
    <row r="286" spans="26:27" x14ac:dyDescent="0.2">
      <c r="Z286">
        <v>2024</v>
      </c>
      <c r="AA286" t="str">
        <v>Budget</v>
      </c>
    </row>
    <row r="287" spans="26:27" x14ac:dyDescent="0.2">
      <c r="Z287">
        <v>2021</v>
      </c>
      <c r="AA287" t="str">
        <v>Actual</v>
      </c>
    </row>
    <row r="288" spans="26:27" x14ac:dyDescent="0.2">
      <c r="Z288">
        <v>2021</v>
      </c>
      <c r="AA288" t="str">
        <v>Budget</v>
      </c>
    </row>
    <row r="289" spans="26:27" x14ac:dyDescent="0.2">
      <c r="Z289">
        <v>2022</v>
      </c>
      <c r="AA289" t="str">
        <v>Actual</v>
      </c>
    </row>
    <row r="290" spans="26:27" x14ac:dyDescent="0.2">
      <c r="Z290">
        <v>2022</v>
      </c>
      <c r="AA290" t="str">
        <v>Budget</v>
      </c>
    </row>
    <row r="291" spans="26:27" x14ac:dyDescent="0.2">
      <c r="Z291">
        <v>2023</v>
      </c>
      <c r="AA291" t="str">
        <v>Actual</v>
      </c>
    </row>
    <row r="292" spans="26:27" x14ac:dyDescent="0.2">
      <c r="Z292">
        <v>2023</v>
      </c>
      <c r="AA292" t="str">
        <v>Budget</v>
      </c>
    </row>
    <row r="293" spans="26:27" x14ac:dyDescent="0.2">
      <c r="Z293">
        <v>2024</v>
      </c>
      <c r="AA293" t="str">
        <v>Actual</v>
      </c>
    </row>
    <row r="294" spans="26:27" x14ac:dyDescent="0.2">
      <c r="Z294">
        <v>2024</v>
      </c>
      <c r="AA294" t="str">
        <v>Budget</v>
      </c>
    </row>
    <row r="295" spans="26:27" x14ac:dyDescent="0.2">
      <c r="Z295">
        <v>2021</v>
      </c>
      <c r="AA295" t="str">
        <v>Actual</v>
      </c>
    </row>
    <row r="296" spans="26:27" x14ac:dyDescent="0.2">
      <c r="Z296">
        <v>2021</v>
      </c>
      <c r="AA296" t="str">
        <v>Budget</v>
      </c>
    </row>
    <row r="297" spans="26:27" x14ac:dyDescent="0.2">
      <c r="Z297">
        <v>2022</v>
      </c>
      <c r="AA297" t="str">
        <v>Actual</v>
      </c>
    </row>
    <row r="298" spans="26:27" x14ac:dyDescent="0.2">
      <c r="Z298">
        <v>2022</v>
      </c>
      <c r="AA298" t="str">
        <v>Budget</v>
      </c>
    </row>
    <row r="299" spans="26:27" x14ac:dyDescent="0.2">
      <c r="Z299">
        <v>2023</v>
      </c>
      <c r="AA299" t="str">
        <v>Actual</v>
      </c>
    </row>
    <row r="300" spans="26:27" x14ac:dyDescent="0.2">
      <c r="Z300">
        <v>2023</v>
      </c>
      <c r="AA300" t="str">
        <v>Budget</v>
      </c>
    </row>
    <row r="301" spans="26:27" x14ac:dyDescent="0.2">
      <c r="Z301">
        <v>2024</v>
      </c>
      <c r="AA301" t="str">
        <v>Actual</v>
      </c>
    </row>
    <row r="302" spans="26:27" x14ac:dyDescent="0.2">
      <c r="Z302">
        <v>2024</v>
      </c>
      <c r="AA302" t="str">
        <v>Budget</v>
      </c>
    </row>
    <row r="303" spans="26:27" x14ac:dyDescent="0.2">
      <c r="Z303">
        <v>2021</v>
      </c>
      <c r="AA303" t="str">
        <v>Actual</v>
      </c>
    </row>
    <row r="304" spans="26:27" x14ac:dyDescent="0.2">
      <c r="Z304">
        <v>2021</v>
      </c>
      <c r="AA304" t="str">
        <v>Budget</v>
      </c>
    </row>
    <row r="305" spans="26:27" x14ac:dyDescent="0.2">
      <c r="Z305">
        <v>2022</v>
      </c>
      <c r="AA305" t="str">
        <v>Actual</v>
      </c>
    </row>
    <row r="306" spans="26:27" x14ac:dyDescent="0.2">
      <c r="Z306">
        <v>2022</v>
      </c>
      <c r="AA306" t="str">
        <v>Budget</v>
      </c>
    </row>
    <row r="307" spans="26:27" x14ac:dyDescent="0.2">
      <c r="Z307">
        <v>2023</v>
      </c>
      <c r="AA307" t="str">
        <v>Actual</v>
      </c>
    </row>
    <row r="308" spans="26:27" x14ac:dyDescent="0.2">
      <c r="Z308">
        <v>2023</v>
      </c>
      <c r="AA308" t="str">
        <v>Budget</v>
      </c>
    </row>
    <row r="309" spans="26:27" x14ac:dyDescent="0.2">
      <c r="Z309">
        <v>2024</v>
      </c>
      <c r="AA309" t="str">
        <v>Actual</v>
      </c>
    </row>
    <row r="310" spans="26:27" x14ac:dyDescent="0.2">
      <c r="Z310">
        <v>2024</v>
      </c>
      <c r="AA310" t="str">
        <v>Budget</v>
      </c>
    </row>
    <row r="311" spans="26:27" x14ac:dyDescent="0.2">
      <c r="Z311">
        <v>2021</v>
      </c>
      <c r="AA311" t="str">
        <v>Actual</v>
      </c>
    </row>
    <row r="312" spans="26:27" x14ac:dyDescent="0.2">
      <c r="Z312">
        <v>2021</v>
      </c>
      <c r="AA312" t="str">
        <v>Budget</v>
      </c>
    </row>
    <row r="313" spans="26:27" x14ac:dyDescent="0.2">
      <c r="Z313">
        <v>2022</v>
      </c>
      <c r="AA313" t="str">
        <v>Actual</v>
      </c>
    </row>
    <row r="314" spans="26:27" x14ac:dyDescent="0.2">
      <c r="Z314">
        <v>2022</v>
      </c>
      <c r="AA314" t="str">
        <v>Budget</v>
      </c>
    </row>
    <row r="315" spans="26:27" x14ac:dyDescent="0.2">
      <c r="Z315">
        <v>2023</v>
      </c>
      <c r="AA315" t="str">
        <v>Actual</v>
      </c>
    </row>
    <row r="316" spans="26:27" x14ac:dyDescent="0.2">
      <c r="Z316">
        <v>2023</v>
      </c>
      <c r="AA316" t="str">
        <v>Budget</v>
      </c>
    </row>
    <row r="317" spans="26:27" x14ac:dyDescent="0.2">
      <c r="Z317">
        <v>2024</v>
      </c>
      <c r="AA317" t="str">
        <v>Actual</v>
      </c>
    </row>
    <row r="318" spans="26:27" x14ac:dyDescent="0.2">
      <c r="Z318">
        <v>2024</v>
      </c>
      <c r="AA318" t="str">
        <v>Budget</v>
      </c>
    </row>
    <row r="319" spans="26:27" x14ac:dyDescent="0.2">
      <c r="Z319">
        <v>2021</v>
      </c>
      <c r="AA319" t="str">
        <v>Actual</v>
      </c>
    </row>
    <row r="320" spans="26:27" x14ac:dyDescent="0.2">
      <c r="Z320">
        <v>2021</v>
      </c>
      <c r="AA320" t="str">
        <v>Budget</v>
      </c>
    </row>
    <row r="321" spans="26:27" x14ac:dyDescent="0.2">
      <c r="Z321">
        <v>2022</v>
      </c>
      <c r="AA321" t="str">
        <v>Actual</v>
      </c>
    </row>
    <row r="322" spans="26:27" x14ac:dyDescent="0.2">
      <c r="Z322">
        <v>2022</v>
      </c>
      <c r="AA322" t="str">
        <v>Budget</v>
      </c>
    </row>
    <row r="323" spans="26:27" x14ac:dyDescent="0.2">
      <c r="Z323">
        <v>2023</v>
      </c>
      <c r="AA323" t="str">
        <v>Actual</v>
      </c>
    </row>
    <row r="324" spans="26:27" x14ac:dyDescent="0.2">
      <c r="Z324">
        <v>2023</v>
      </c>
      <c r="AA324" t="str">
        <v>Budget</v>
      </c>
    </row>
    <row r="325" spans="26:27" x14ac:dyDescent="0.2">
      <c r="Z325">
        <v>2024</v>
      </c>
      <c r="AA325" t="str">
        <v>Actual</v>
      </c>
    </row>
    <row r="326" spans="26:27" x14ac:dyDescent="0.2">
      <c r="Z326">
        <v>2024</v>
      </c>
      <c r="AA326" t="str">
        <v>Budget</v>
      </c>
    </row>
    <row r="327" spans="26:27" x14ac:dyDescent="0.2">
      <c r="Z327">
        <v>2021</v>
      </c>
      <c r="AA327" t="str">
        <v>Actual</v>
      </c>
    </row>
    <row r="328" spans="26:27" x14ac:dyDescent="0.2">
      <c r="Z328">
        <v>2021</v>
      </c>
      <c r="AA328" t="str">
        <v>Budget</v>
      </c>
    </row>
    <row r="329" spans="26:27" x14ac:dyDescent="0.2">
      <c r="Z329">
        <v>2022</v>
      </c>
      <c r="AA329" t="str">
        <v>Actual</v>
      </c>
    </row>
    <row r="330" spans="26:27" x14ac:dyDescent="0.2">
      <c r="Z330">
        <v>2022</v>
      </c>
      <c r="AA330" t="str">
        <v>Budget</v>
      </c>
    </row>
    <row r="331" spans="26:27" x14ac:dyDescent="0.2">
      <c r="Z331">
        <v>2023</v>
      </c>
      <c r="AA331" t="str">
        <v>Actual</v>
      </c>
    </row>
    <row r="332" spans="26:27" x14ac:dyDescent="0.2">
      <c r="Z332">
        <v>2023</v>
      </c>
      <c r="AA332" t="str">
        <v>Budget</v>
      </c>
    </row>
    <row r="333" spans="26:27" x14ac:dyDescent="0.2">
      <c r="Z333">
        <v>2024</v>
      </c>
      <c r="AA333" t="str">
        <v>Actual</v>
      </c>
    </row>
    <row r="334" spans="26:27" x14ac:dyDescent="0.2">
      <c r="Z334">
        <v>2024</v>
      </c>
      <c r="AA334" t="str">
        <v>Budget</v>
      </c>
    </row>
    <row r="335" spans="26:27" x14ac:dyDescent="0.2">
      <c r="Z335">
        <v>2021</v>
      </c>
      <c r="AA335" t="str">
        <v>Actual</v>
      </c>
    </row>
    <row r="336" spans="26:27" x14ac:dyDescent="0.2">
      <c r="Z336">
        <v>2021</v>
      </c>
      <c r="AA336" t="str">
        <v>Budget</v>
      </c>
    </row>
    <row r="337" spans="26:27" x14ac:dyDescent="0.2">
      <c r="Z337">
        <v>2022</v>
      </c>
      <c r="AA337" t="str">
        <v>Actual</v>
      </c>
    </row>
    <row r="338" spans="26:27" x14ac:dyDescent="0.2">
      <c r="Z338">
        <v>2022</v>
      </c>
      <c r="AA338" t="str">
        <v>Budget</v>
      </c>
    </row>
    <row r="339" spans="26:27" x14ac:dyDescent="0.2">
      <c r="Z339">
        <v>2023</v>
      </c>
      <c r="AA339" t="str">
        <v>Actual</v>
      </c>
    </row>
    <row r="340" spans="26:27" x14ac:dyDescent="0.2">
      <c r="Z340">
        <v>2023</v>
      </c>
      <c r="AA340" t="str">
        <v>Budget</v>
      </c>
    </row>
    <row r="341" spans="26:27" x14ac:dyDescent="0.2">
      <c r="Z341">
        <v>2024</v>
      </c>
      <c r="AA341" t="str">
        <v>Actual</v>
      </c>
    </row>
    <row r="342" spans="26:27" x14ac:dyDescent="0.2">
      <c r="Z342">
        <v>2024</v>
      </c>
      <c r="AA342" t="str">
        <v>Budget</v>
      </c>
    </row>
    <row r="343" spans="26:27" x14ac:dyDescent="0.2">
      <c r="Z343">
        <v>2021</v>
      </c>
      <c r="AA343" t="str">
        <v>Actual</v>
      </c>
    </row>
    <row r="344" spans="26:27" x14ac:dyDescent="0.2">
      <c r="Z344">
        <v>2021</v>
      </c>
      <c r="AA344" t="str">
        <v>Budget</v>
      </c>
    </row>
    <row r="345" spans="26:27" x14ac:dyDescent="0.2">
      <c r="Z345">
        <v>2022</v>
      </c>
      <c r="AA345" t="str">
        <v>Actual</v>
      </c>
    </row>
    <row r="346" spans="26:27" x14ac:dyDescent="0.2">
      <c r="Z346">
        <v>2022</v>
      </c>
      <c r="AA346" t="str">
        <v>Budget</v>
      </c>
    </row>
    <row r="347" spans="26:27" x14ac:dyDescent="0.2">
      <c r="Z347">
        <v>2023</v>
      </c>
      <c r="AA347" t="str">
        <v>Actual</v>
      </c>
    </row>
    <row r="348" spans="26:27" x14ac:dyDescent="0.2">
      <c r="Z348">
        <v>2023</v>
      </c>
      <c r="AA348" t="str">
        <v>Budget</v>
      </c>
    </row>
    <row r="349" spans="26:27" x14ac:dyDescent="0.2">
      <c r="Z349">
        <v>2024</v>
      </c>
      <c r="AA349" t="str">
        <v>Actual</v>
      </c>
    </row>
    <row r="350" spans="26:27" x14ac:dyDescent="0.2">
      <c r="Z350">
        <v>2024</v>
      </c>
      <c r="AA350" t="str">
        <v>Budget</v>
      </c>
    </row>
    <row r="351" spans="26:27" x14ac:dyDescent="0.2">
      <c r="Z351">
        <v>2021</v>
      </c>
      <c r="AA351" t="str">
        <v>Actual</v>
      </c>
    </row>
    <row r="352" spans="26:27" x14ac:dyDescent="0.2">
      <c r="Z352">
        <v>2021</v>
      </c>
      <c r="AA352" t="str">
        <v>Budget</v>
      </c>
    </row>
    <row r="353" spans="26:27" x14ac:dyDescent="0.2">
      <c r="Z353">
        <v>2022</v>
      </c>
      <c r="AA353" t="str">
        <v>Actual</v>
      </c>
    </row>
    <row r="354" spans="26:27" x14ac:dyDescent="0.2">
      <c r="Z354">
        <v>2022</v>
      </c>
      <c r="AA354" t="str">
        <v>Budget</v>
      </c>
    </row>
    <row r="355" spans="26:27" x14ac:dyDescent="0.2">
      <c r="Z355">
        <v>2023</v>
      </c>
      <c r="AA355" t="str">
        <v>Actual</v>
      </c>
    </row>
    <row r="356" spans="26:27" x14ac:dyDescent="0.2">
      <c r="Z356">
        <v>2023</v>
      </c>
      <c r="AA356" t="str">
        <v>Budget</v>
      </c>
    </row>
    <row r="357" spans="26:27" x14ac:dyDescent="0.2">
      <c r="Z357">
        <v>2024</v>
      </c>
      <c r="AA357" t="str">
        <v>Actual</v>
      </c>
    </row>
    <row r="358" spans="26:27" x14ac:dyDescent="0.2">
      <c r="Z358">
        <v>2024</v>
      </c>
      <c r="AA358" t="str">
        <v>Budget</v>
      </c>
    </row>
    <row r="359" spans="26:27" x14ac:dyDescent="0.2">
      <c r="Z359">
        <v>2021</v>
      </c>
      <c r="AA359" t="str">
        <v>Actual</v>
      </c>
    </row>
    <row r="360" spans="26:27" x14ac:dyDescent="0.2">
      <c r="Z360">
        <v>2021</v>
      </c>
      <c r="AA360" t="str">
        <v>Budget</v>
      </c>
    </row>
    <row r="361" spans="26:27" x14ac:dyDescent="0.2">
      <c r="Z361">
        <v>2022</v>
      </c>
      <c r="AA361" t="str">
        <v>Actual</v>
      </c>
    </row>
    <row r="362" spans="26:27" x14ac:dyDescent="0.2">
      <c r="Z362">
        <v>2022</v>
      </c>
      <c r="AA362" t="str">
        <v>Budget</v>
      </c>
    </row>
    <row r="363" spans="26:27" x14ac:dyDescent="0.2">
      <c r="Z363">
        <v>2023</v>
      </c>
      <c r="AA363" t="str">
        <v>Actual</v>
      </c>
    </row>
    <row r="364" spans="26:27" x14ac:dyDescent="0.2">
      <c r="Z364">
        <v>2023</v>
      </c>
      <c r="AA364" t="str">
        <v>Budget</v>
      </c>
    </row>
    <row r="365" spans="26:27" x14ac:dyDescent="0.2">
      <c r="Z365">
        <v>2024</v>
      </c>
      <c r="AA365" t="str">
        <v>Actual</v>
      </c>
    </row>
    <row r="366" spans="26:27" x14ac:dyDescent="0.2">
      <c r="Z366">
        <v>2024</v>
      </c>
      <c r="AA366" t="str">
        <v>Budget</v>
      </c>
    </row>
    <row r="367" spans="26:27" x14ac:dyDescent="0.2">
      <c r="Z367">
        <v>2021</v>
      </c>
      <c r="AA367" t="str">
        <v>Actual</v>
      </c>
    </row>
    <row r="368" spans="26:27" x14ac:dyDescent="0.2">
      <c r="Z368">
        <v>2021</v>
      </c>
      <c r="AA368" t="str">
        <v>Budget</v>
      </c>
    </row>
    <row r="369" spans="26:27" x14ac:dyDescent="0.2">
      <c r="Z369">
        <v>2022</v>
      </c>
      <c r="AA369" t="str">
        <v>Actual</v>
      </c>
    </row>
    <row r="370" spans="26:27" x14ac:dyDescent="0.2">
      <c r="Z370">
        <v>2022</v>
      </c>
      <c r="AA370" t="str">
        <v>Budget</v>
      </c>
    </row>
    <row r="371" spans="26:27" x14ac:dyDescent="0.2">
      <c r="Z371">
        <v>2023</v>
      </c>
      <c r="AA371" t="str">
        <v>Actual</v>
      </c>
    </row>
    <row r="372" spans="26:27" x14ac:dyDescent="0.2">
      <c r="Z372">
        <v>2023</v>
      </c>
      <c r="AA372" t="str">
        <v>Budget</v>
      </c>
    </row>
    <row r="373" spans="26:27" x14ac:dyDescent="0.2">
      <c r="Z373">
        <v>2024</v>
      </c>
      <c r="AA373" t="str">
        <v>Actual</v>
      </c>
    </row>
    <row r="374" spans="26:27" x14ac:dyDescent="0.2">
      <c r="Z374">
        <v>2024</v>
      </c>
      <c r="AA374" t="str">
        <v>Budget</v>
      </c>
    </row>
    <row r="375" spans="26:27" x14ac:dyDescent="0.2">
      <c r="Z375">
        <v>2021</v>
      </c>
      <c r="AA375" t="str">
        <v>Actual</v>
      </c>
    </row>
    <row r="376" spans="26:27" x14ac:dyDescent="0.2">
      <c r="Z376">
        <v>2021</v>
      </c>
      <c r="AA376" t="str">
        <v>Budget</v>
      </c>
    </row>
    <row r="377" spans="26:27" x14ac:dyDescent="0.2">
      <c r="Z377">
        <v>2022</v>
      </c>
      <c r="AA377" t="str">
        <v>Actual</v>
      </c>
    </row>
    <row r="378" spans="26:27" x14ac:dyDescent="0.2">
      <c r="Z378">
        <v>2022</v>
      </c>
      <c r="AA378" t="str">
        <v>Budget</v>
      </c>
    </row>
    <row r="379" spans="26:27" x14ac:dyDescent="0.2">
      <c r="Z379">
        <v>2023</v>
      </c>
      <c r="AA379" t="str">
        <v>Actual</v>
      </c>
    </row>
    <row r="380" spans="26:27" x14ac:dyDescent="0.2">
      <c r="Z380">
        <v>2023</v>
      </c>
      <c r="AA380" t="str">
        <v>Budget</v>
      </c>
    </row>
    <row r="381" spans="26:27" x14ac:dyDescent="0.2">
      <c r="Z381">
        <v>2024</v>
      </c>
      <c r="AA381" t="str">
        <v>Actual</v>
      </c>
    </row>
    <row r="382" spans="26:27" x14ac:dyDescent="0.2">
      <c r="Z382">
        <v>2024</v>
      </c>
      <c r="AA382" t="str">
        <v>Budget</v>
      </c>
    </row>
    <row r="383" spans="26:27" x14ac:dyDescent="0.2">
      <c r="Z383">
        <v>2021</v>
      </c>
      <c r="AA383" t="str">
        <v>Actual</v>
      </c>
    </row>
    <row r="384" spans="26:27" x14ac:dyDescent="0.2">
      <c r="Z384">
        <v>2021</v>
      </c>
      <c r="AA384" t="str">
        <v>Budget</v>
      </c>
    </row>
    <row r="385" spans="26:27" x14ac:dyDescent="0.2">
      <c r="Z385">
        <v>2022</v>
      </c>
      <c r="AA385" t="str">
        <v>Actual</v>
      </c>
    </row>
    <row r="386" spans="26:27" x14ac:dyDescent="0.2">
      <c r="Z386">
        <v>2022</v>
      </c>
      <c r="AA386" t="str">
        <v>Budget</v>
      </c>
    </row>
    <row r="387" spans="26:27" x14ac:dyDescent="0.2">
      <c r="Z387">
        <v>2023</v>
      </c>
      <c r="AA387" t="str">
        <v>Actual</v>
      </c>
    </row>
    <row r="388" spans="26:27" x14ac:dyDescent="0.2">
      <c r="Z388">
        <v>2023</v>
      </c>
      <c r="AA388" t="str">
        <v>Budget</v>
      </c>
    </row>
    <row r="389" spans="26:27" x14ac:dyDescent="0.2">
      <c r="Z389">
        <v>2024</v>
      </c>
      <c r="AA389" t="str">
        <v>Actual</v>
      </c>
    </row>
    <row r="390" spans="26:27" x14ac:dyDescent="0.2">
      <c r="Z390">
        <v>2024</v>
      </c>
      <c r="AA390" t="str">
        <v>Budget</v>
      </c>
    </row>
    <row r="391" spans="26:27" x14ac:dyDescent="0.2">
      <c r="Z391">
        <v>2021</v>
      </c>
      <c r="AA391" t="str">
        <v>Actual</v>
      </c>
    </row>
    <row r="392" spans="26:27" x14ac:dyDescent="0.2">
      <c r="Z392">
        <v>2021</v>
      </c>
      <c r="AA392" t="str">
        <v>Budget</v>
      </c>
    </row>
    <row r="393" spans="26:27" x14ac:dyDescent="0.2">
      <c r="Z393">
        <v>2022</v>
      </c>
      <c r="AA393" t="str">
        <v>Actual</v>
      </c>
    </row>
    <row r="394" spans="26:27" x14ac:dyDescent="0.2">
      <c r="Z394">
        <v>2022</v>
      </c>
      <c r="AA394" t="str">
        <v>Budget</v>
      </c>
    </row>
    <row r="395" spans="26:27" x14ac:dyDescent="0.2">
      <c r="Z395">
        <v>2023</v>
      </c>
      <c r="AA395" t="str">
        <v>Actual</v>
      </c>
    </row>
    <row r="396" spans="26:27" x14ac:dyDescent="0.2">
      <c r="Z396">
        <v>2023</v>
      </c>
      <c r="AA396" t="str">
        <v>Budget</v>
      </c>
    </row>
    <row r="397" spans="26:27" x14ac:dyDescent="0.2">
      <c r="Z397">
        <v>2024</v>
      </c>
      <c r="AA397" t="str">
        <v>Actual</v>
      </c>
    </row>
    <row r="398" spans="26:27" x14ac:dyDescent="0.2">
      <c r="Z398">
        <v>2024</v>
      </c>
      <c r="AA398" t="str">
        <v>Budget</v>
      </c>
    </row>
    <row r="399" spans="26:27" x14ac:dyDescent="0.2">
      <c r="Z399">
        <v>2021</v>
      </c>
      <c r="AA399" t="str">
        <v>Actual</v>
      </c>
    </row>
    <row r="400" spans="26:27" x14ac:dyDescent="0.2">
      <c r="Z400">
        <v>2021</v>
      </c>
      <c r="AA400" t="str">
        <v>Budget</v>
      </c>
    </row>
    <row r="401" spans="26:27" x14ac:dyDescent="0.2">
      <c r="Z401">
        <v>2022</v>
      </c>
      <c r="AA401" t="str">
        <v>Actual</v>
      </c>
    </row>
    <row r="402" spans="26:27" x14ac:dyDescent="0.2">
      <c r="Z402">
        <v>2022</v>
      </c>
      <c r="AA402" t="str">
        <v>Budget</v>
      </c>
    </row>
    <row r="403" spans="26:27" x14ac:dyDescent="0.2">
      <c r="Z403">
        <v>2023</v>
      </c>
      <c r="AA403" t="str">
        <v>Actual</v>
      </c>
    </row>
    <row r="404" spans="26:27" x14ac:dyDescent="0.2">
      <c r="Z404">
        <v>2023</v>
      </c>
      <c r="AA404" t="str">
        <v>Budget</v>
      </c>
    </row>
    <row r="405" spans="26:27" x14ac:dyDescent="0.2">
      <c r="Z405">
        <v>2024</v>
      </c>
      <c r="AA405" t="str">
        <v>Actual</v>
      </c>
    </row>
    <row r="406" spans="26:27" x14ac:dyDescent="0.2">
      <c r="Z406">
        <v>2024</v>
      </c>
      <c r="AA406" t="str">
        <v>Budget</v>
      </c>
    </row>
    <row r="407" spans="26:27" x14ac:dyDescent="0.2">
      <c r="Z407">
        <v>2021</v>
      </c>
      <c r="AA407" t="str">
        <v>Actual</v>
      </c>
    </row>
    <row r="408" spans="26:27" x14ac:dyDescent="0.2">
      <c r="Z408">
        <v>2021</v>
      </c>
      <c r="AA408" t="str">
        <v>Budget</v>
      </c>
    </row>
    <row r="409" spans="26:27" x14ac:dyDescent="0.2">
      <c r="Z409">
        <v>2022</v>
      </c>
      <c r="AA409" t="str">
        <v>Actual</v>
      </c>
    </row>
    <row r="410" spans="26:27" x14ac:dyDescent="0.2">
      <c r="Z410">
        <v>2022</v>
      </c>
      <c r="AA410" t="str">
        <v>Budget</v>
      </c>
    </row>
    <row r="411" spans="26:27" x14ac:dyDescent="0.2">
      <c r="Z411">
        <v>2023</v>
      </c>
      <c r="AA411" t="str">
        <v>Actual</v>
      </c>
    </row>
    <row r="412" spans="26:27" x14ac:dyDescent="0.2">
      <c r="Z412">
        <v>2023</v>
      </c>
      <c r="AA412" t="str">
        <v>Budget</v>
      </c>
    </row>
    <row r="413" spans="26:27" x14ac:dyDescent="0.2">
      <c r="Z413">
        <v>2024</v>
      </c>
      <c r="AA413" t="str">
        <v>Actual</v>
      </c>
    </row>
    <row r="414" spans="26:27" x14ac:dyDescent="0.2">
      <c r="Z414">
        <v>2024</v>
      </c>
      <c r="AA414" t="str">
        <v>Budget</v>
      </c>
    </row>
    <row r="415" spans="26:27" x14ac:dyDescent="0.2">
      <c r="Z415">
        <v>2021</v>
      </c>
      <c r="AA415" t="str">
        <v>Actual</v>
      </c>
    </row>
    <row r="416" spans="26:27" x14ac:dyDescent="0.2">
      <c r="Z416">
        <v>2021</v>
      </c>
      <c r="AA416" t="str">
        <v>Budget</v>
      </c>
    </row>
    <row r="417" spans="26:27" x14ac:dyDescent="0.2">
      <c r="Z417">
        <v>2022</v>
      </c>
      <c r="AA417" t="str">
        <v>Actual</v>
      </c>
    </row>
    <row r="418" spans="26:27" x14ac:dyDescent="0.2">
      <c r="Z418">
        <v>2022</v>
      </c>
      <c r="AA418" t="str">
        <v>Budget</v>
      </c>
    </row>
    <row r="419" spans="26:27" x14ac:dyDescent="0.2">
      <c r="Z419">
        <v>2023</v>
      </c>
      <c r="AA419" t="str">
        <v>Actual</v>
      </c>
    </row>
    <row r="420" spans="26:27" x14ac:dyDescent="0.2">
      <c r="Z420">
        <v>2023</v>
      </c>
      <c r="AA420" t="str">
        <v>Budget</v>
      </c>
    </row>
    <row r="421" spans="26:27" x14ac:dyDescent="0.2">
      <c r="Z421">
        <v>2024</v>
      </c>
      <c r="AA421" t="str">
        <v>Actual</v>
      </c>
    </row>
    <row r="422" spans="26:27" x14ac:dyDescent="0.2">
      <c r="Z422">
        <v>2024</v>
      </c>
      <c r="AA422" t="str">
        <v>Budget</v>
      </c>
    </row>
    <row r="423" spans="26:27" x14ac:dyDescent="0.2">
      <c r="Z423">
        <v>2021</v>
      </c>
      <c r="AA423" t="str">
        <v>Actual</v>
      </c>
    </row>
    <row r="424" spans="26:27" x14ac:dyDescent="0.2">
      <c r="Z424">
        <v>2021</v>
      </c>
      <c r="AA424" t="str">
        <v>Budget</v>
      </c>
    </row>
    <row r="425" spans="26:27" x14ac:dyDescent="0.2">
      <c r="Z425">
        <v>2022</v>
      </c>
      <c r="AA425" t="str">
        <v>Actual</v>
      </c>
    </row>
    <row r="426" spans="26:27" x14ac:dyDescent="0.2">
      <c r="Z426">
        <v>2022</v>
      </c>
      <c r="AA426" t="str">
        <v>Budget</v>
      </c>
    </row>
    <row r="427" spans="26:27" x14ac:dyDescent="0.2">
      <c r="Z427">
        <v>2023</v>
      </c>
      <c r="AA427" t="str">
        <v>Actual</v>
      </c>
    </row>
    <row r="428" spans="26:27" x14ac:dyDescent="0.2">
      <c r="Z428">
        <v>2023</v>
      </c>
      <c r="AA428" t="str">
        <v>Budget</v>
      </c>
    </row>
    <row r="429" spans="26:27" x14ac:dyDescent="0.2">
      <c r="Z429">
        <v>2024</v>
      </c>
      <c r="AA429" t="str">
        <v>Actual</v>
      </c>
    </row>
    <row r="430" spans="26:27" x14ac:dyDescent="0.2">
      <c r="Z430">
        <v>2024</v>
      </c>
      <c r="AA430" t="str">
        <v>Budget</v>
      </c>
    </row>
    <row r="431" spans="26:27" x14ac:dyDescent="0.2">
      <c r="Z431">
        <v>2021</v>
      </c>
      <c r="AA431" t="str">
        <v>Actual</v>
      </c>
    </row>
    <row r="432" spans="26:27" x14ac:dyDescent="0.2">
      <c r="Z432">
        <v>2021</v>
      </c>
      <c r="AA432" t="str">
        <v>Budget</v>
      </c>
    </row>
    <row r="433" spans="26:27" x14ac:dyDescent="0.2">
      <c r="Z433">
        <v>2022</v>
      </c>
      <c r="AA433" t="str">
        <v>Actual</v>
      </c>
    </row>
    <row r="434" spans="26:27" x14ac:dyDescent="0.2">
      <c r="Z434">
        <v>2022</v>
      </c>
      <c r="AA434" t="str">
        <v>Budget</v>
      </c>
    </row>
    <row r="435" spans="26:27" x14ac:dyDescent="0.2">
      <c r="Z435">
        <v>2023</v>
      </c>
      <c r="AA435" t="str">
        <v>Actual</v>
      </c>
    </row>
    <row r="436" spans="26:27" x14ac:dyDescent="0.2">
      <c r="Z436">
        <v>2023</v>
      </c>
      <c r="AA436" t="str">
        <v>Budget</v>
      </c>
    </row>
    <row r="437" spans="26:27" x14ac:dyDescent="0.2">
      <c r="Z437">
        <v>2024</v>
      </c>
      <c r="AA437" t="str">
        <v>Actual</v>
      </c>
    </row>
    <row r="438" spans="26:27" x14ac:dyDescent="0.2">
      <c r="Z438">
        <v>2024</v>
      </c>
      <c r="AA438" t="str">
        <v>Budget</v>
      </c>
    </row>
    <row r="439" spans="26:27" x14ac:dyDescent="0.2">
      <c r="Z439">
        <v>2021</v>
      </c>
      <c r="AA439" t="str">
        <v>Actual</v>
      </c>
    </row>
    <row r="440" spans="26:27" x14ac:dyDescent="0.2">
      <c r="Z440">
        <v>2021</v>
      </c>
      <c r="AA440" t="str">
        <v>Budget</v>
      </c>
    </row>
    <row r="441" spans="26:27" x14ac:dyDescent="0.2">
      <c r="Z441">
        <v>2022</v>
      </c>
      <c r="AA441" t="str">
        <v>Actual</v>
      </c>
    </row>
    <row r="442" spans="26:27" x14ac:dyDescent="0.2">
      <c r="Z442">
        <v>2022</v>
      </c>
      <c r="AA442" t="str">
        <v>Budget</v>
      </c>
    </row>
    <row r="443" spans="26:27" x14ac:dyDescent="0.2">
      <c r="Z443">
        <v>2023</v>
      </c>
      <c r="AA443" t="str">
        <v>Actual</v>
      </c>
    </row>
    <row r="444" spans="26:27" x14ac:dyDescent="0.2">
      <c r="Z444">
        <v>2023</v>
      </c>
      <c r="AA444" t="str">
        <v>Budget</v>
      </c>
    </row>
    <row r="445" spans="26:27" x14ac:dyDescent="0.2">
      <c r="Z445">
        <v>2024</v>
      </c>
      <c r="AA445" t="str">
        <v>Actual</v>
      </c>
    </row>
    <row r="446" spans="26:27" x14ac:dyDescent="0.2">
      <c r="Z446">
        <v>2024</v>
      </c>
      <c r="AA446" t="str">
        <v>Budget</v>
      </c>
    </row>
    <row r="447" spans="26:27" x14ac:dyDescent="0.2">
      <c r="Z447">
        <v>2021</v>
      </c>
      <c r="AA447" t="str">
        <v>Actual</v>
      </c>
    </row>
    <row r="448" spans="26:27" x14ac:dyDescent="0.2">
      <c r="Z448">
        <v>2021</v>
      </c>
      <c r="AA448" t="str">
        <v>Budget</v>
      </c>
    </row>
    <row r="449" spans="26:27" x14ac:dyDescent="0.2">
      <c r="Z449">
        <v>2022</v>
      </c>
      <c r="AA449" t="str">
        <v>Actual</v>
      </c>
    </row>
    <row r="450" spans="26:27" x14ac:dyDescent="0.2">
      <c r="Z450">
        <v>2022</v>
      </c>
      <c r="AA450" t="str">
        <v>Budget</v>
      </c>
    </row>
    <row r="451" spans="26:27" x14ac:dyDescent="0.2">
      <c r="Z451">
        <v>2023</v>
      </c>
      <c r="AA451" t="str">
        <v>Actual</v>
      </c>
    </row>
    <row r="452" spans="26:27" x14ac:dyDescent="0.2">
      <c r="Z452">
        <v>2023</v>
      </c>
      <c r="AA452" t="str">
        <v>Budget</v>
      </c>
    </row>
    <row r="453" spans="26:27" x14ac:dyDescent="0.2">
      <c r="Z453">
        <v>2024</v>
      </c>
      <c r="AA453" t="str">
        <v>Actual</v>
      </c>
    </row>
    <row r="454" spans="26:27" x14ac:dyDescent="0.2">
      <c r="Z454">
        <v>2024</v>
      </c>
      <c r="AA454" t="str">
        <v>Budget</v>
      </c>
    </row>
    <row r="455" spans="26:27" x14ac:dyDescent="0.2">
      <c r="Z455">
        <v>2021</v>
      </c>
      <c r="AA455" t="str">
        <v>Actual</v>
      </c>
    </row>
    <row r="456" spans="26:27" x14ac:dyDescent="0.2">
      <c r="Z456">
        <v>2021</v>
      </c>
      <c r="AA456" t="str">
        <v>Budget</v>
      </c>
    </row>
    <row r="457" spans="26:27" x14ac:dyDescent="0.2">
      <c r="Z457">
        <v>2022</v>
      </c>
      <c r="AA457" t="str">
        <v>Actual</v>
      </c>
    </row>
    <row r="458" spans="26:27" x14ac:dyDescent="0.2">
      <c r="Z458">
        <v>2022</v>
      </c>
      <c r="AA458" t="str">
        <v>Budget</v>
      </c>
    </row>
    <row r="459" spans="26:27" x14ac:dyDescent="0.2">
      <c r="Z459">
        <v>2023</v>
      </c>
      <c r="AA459" t="str">
        <v>Actual</v>
      </c>
    </row>
    <row r="460" spans="26:27" x14ac:dyDescent="0.2">
      <c r="Z460">
        <v>2023</v>
      </c>
      <c r="AA460" t="str">
        <v>Budget</v>
      </c>
    </row>
    <row r="461" spans="26:27" x14ac:dyDescent="0.2">
      <c r="Z461">
        <v>2024</v>
      </c>
      <c r="AA461" t="str">
        <v>Actual</v>
      </c>
    </row>
    <row r="462" spans="26:27" x14ac:dyDescent="0.2">
      <c r="Z462">
        <v>2024</v>
      </c>
      <c r="AA462" t="str">
        <v>Budget</v>
      </c>
    </row>
    <row r="463" spans="26:27" x14ac:dyDescent="0.2">
      <c r="Z463">
        <v>2021</v>
      </c>
      <c r="AA463" t="str">
        <v>Actual</v>
      </c>
    </row>
    <row r="464" spans="26:27" x14ac:dyDescent="0.2">
      <c r="Z464">
        <v>2021</v>
      </c>
      <c r="AA464" t="str">
        <v>Budget</v>
      </c>
    </row>
    <row r="465" spans="26:27" x14ac:dyDescent="0.2">
      <c r="Z465">
        <v>2022</v>
      </c>
      <c r="AA465" t="str">
        <v>Actual</v>
      </c>
    </row>
    <row r="466" spans="26:27" x14ac:dyDescent="0.2">
      <c r="Z466">
        <v>2022</v>
      </c>
      <c r="AA466" t="str">
        <v>Budget</v>
      </c>
    </row>
    <row r="467" spans="26:27" x14ac:dyDescent="0.2">
      <c r="Z467">
        <v>2023</v>
      </c>
      <c r="AA467" t="str">
        <v>Actual</v>
      </c>
    </row>
    <row r="468" spans="26:27" x14ac:dyDescent="0.2">
      <c r="Z468">
        <v>2023</v>
      </c>
      <c r="AA468" t="str">
        <v>Budget</v>
      </c>
    </row>
    <row r="469" spans="26:27" x14ac:dyDescent="0.2">
      <c r="Z469">
        <v>2024</v>
      </c>
      <c r="AA469" t="str">
        <v>Actual</v>
      </c>
    </row>
    <row r="470" spans="26:27" x14ac:dyDescent="0.2">
      <c r="Z470">
        <v>2024</v>
      </c>
      <c r="AA470" t="str">
        <v>Budget</v>
      </c>
    </row>
    <row r="471" spans="26:27" x14ac:dyDescent="0.2">
      <c r="Z471">
        <v>2021</v>
      </c>
      <c r="AA471" t="str">
        <v>Actual</v>
      </c>
    </row>
    <row r="472" spans="26:27" x14ac:dyDescent="0.2">
      <c r="Z472">
        <v>2021</v>
      </c>
      <c r="AA472" t="str">
        <v>Budget</v>
      </c>
    </row>
    <row r="473" spans="26:27" x14ac:dyDescent="0.2">
      <c r="Z473">
        <v>2022</v>
      </c>
      <c r="AA473" t="str">
        <v>Actual</v>
      </c>
    </row>
    <row r="474" spans="26:27" x14ac:dyDescent="0.2">
      <c r="Z474">
        <v>2022</v>
      </c>
      <c r="AA474" t="str">
        <v>Budget</v>
      </c>
    </row>
    <row r="475" spans="26:27" x14ac:dyDescent="0.2">
      <c r="Z475">
        <v>2023</v>
      </c>
      <c r="AA475" t="str">
        <v>Actual</v>
      </c>
    </row>
    <row r="476" spans="26:27" x14ac:dyDescent="0.2">
      <c r="Z476">
        <v>2023</v>
      </c>
      <c r="AA476" t="str">
        <v>Budget</v>
      </c>
    </row>
    <row r="477" spans="26:27" x14ac:dyDescent="0.2">
      <c r="Z477">
        <v>2024</v>
      </c>
      <c r="AA477" t="str">
        <v>Actual</v>
      </c>
    </row>
    <row r="478" spans="26:27" x14ac:dyDescent="0.2">
      <c r="Z478">
        <v>2024</v>
      </c>
      <c r="AA478" t="str">
        <v>Budget</v>
      </c>
    </row>
    <row r="479" spans="26:27" x14ac:dyDescent="0.2">
      <c r="Z479">
        <v>2021</v>
      </c>
      <c r="AA479" t="str">
        <v>Actual</v>
      </c>
    </row>
    <row r="480" spans="26:27" x14ac:dyDescent="0.2">
      <c r="Z480">
        <v>2021</v>
      </c>
      <c r="AA480" t="str">
        <v>Budget</v>
      </c>
    </row>
    <row r="481" spans="26:27" x14ac:dyDescent="0.2">
      <c r="Z481">
        <v>2022</v>
      </c>
      <c r="AA481" t="str">
        <v>Actual</v>
      </c>
    </row>
    <row r="482" spans="26:27" x14ac:dyDescent="0.2">
      <c r="Z482">
        <v>2022</v>
      </c>
      <c r="AA482" t="str">
        <v>Budget</v>
      </c>
    </row>
    <row r="483" spans="26:27" x14ac:dyDescent="0.2">
      <c r="Z483">
        <v>2023</v>
      </c>
      <c r="AA483" t="str">
        <v>Actual</v>
      </c>
    </row>
    <row r="484" spans="26:27" x14ac:dyDescent="0.2">
      <c r="Z484">
        <v>2023</v>
      </c>
      <c r="AA484" t="str">
        <v>Budget</v>
      </c>
    </row>
    <row r="485" spans="26:27" x14ac:dyDescent="0.2">
      <c r="Z485">
        <v>2024</v>
      </c>
      <c r="AA485" t="str">
        <v>Actual</v>
      </c>
    </row>
    <row r="486" spans="26:27" x14ac:dyDescent="0.2">
      <c r="Z486">
        <v>2024</v>
      </c>
      <c r="AA486" t="str">
        <v>Budget</v>
      </c>
    </row>
    <row r="487" spans="26:27" x14ac:dyDescent="0.2">
      <c r="Z487">
        <v>2021</v>
      </c>
      <c r="AA487" t="str">
        <v>Actual</v>
      </c>
    </row>
    <row r="488" spans="26:27" x14ac:dyDescent="0.2">
      <c r="Z488">
        <v>2021</v>
      </c>
      <c r="AA488" t="str">
        <v>Budget</v>
      </c>
    </row>
    <row r="489" spans="26:27" x14ac:dyDescent="0.2">
      <c r="Z489">
        <v>2022</v>
      </c>
      <c r="AA489" t="str">
        <v>Actual</v>
      </c>
    </row>
    <row r="490" spans="26:27" x14ac:dyDescent="0.2">
      <c r="Z490">
        <v>2022</v>
      </c>
      <c r="AA490" t="str">
        <v>Budget</v>
      </c>
    </row>
    <row r="491" spans="26:27" x14ac:dyDescent="0.2">
      <c r="Z491">
        <v>2023</v>
      </c>
      <c r="AA491" t="str">
        <v>Actual</v>
      </c>
    </row>
    <row r="492" spans="26:27" x14ac:dyDescent="0.2">
      <c r="Z492">
        <v>2023</v>
      </c>
      <c r="AA492" t="str">
        <v>Budget</v>
      </c>
    </row>
    <row r="493" spans="26:27" x14ac:dyDescent="0.2">
      <c r="Z493">
        <v>2024</v>
      </c>
      <c r="AA493" t="str">
        <v>Actual</v>
      </c>
    </row>
    <row r="494" spans="26:27" x14ac:dyDescent="0.2">
      <c r="Z494">
        <v>2024</v>
      </c>
      <c r="AA494" t="str">
        <v>Budget</v>
      </c>
    </row>
    <row r="495" spans="26:27" x14ac:dyDescent="0.2">
      <c r="Z495">
        <v>2021</v>
      </c>
      <c r="AA495" t="str">
        <v>Actual</v>
      </c>
    </row>
    <row r="496" spans="26:27" x14ac:dyDescent="0.2">
      <c r="Z496">
        <v>2021</v>
      </c>
      <c r="AA496" t="str">
        <v>Budget</v>
      </c>
    </row>
    <row r="497" spans="26:27" x14ac:dyDescent="0.2">
      <c r="Z497">
        <v>2022</v>
      </c>
      <c r="AA497" t="str">
        <v>Actual</v>
      </c>
    </row>
    <row r="498" spans="26:27" x14ac:dyDescent="0.2">
      <c r="Z498">
        <v>2022</v>
      </c>
      <c r="AA498" t="str">
        <v>Budget</v>
      </c>
    </row>
    <row r="499" spans="26:27" x14ac:dyDescent="0.2">
      <c r="Z499">
        <v>2023</v>
      </c>
      <c r="AA499" t="str">
        <v>Actual</v>
      </c>
    </row>
    <row r="500" spans="26:27" x14ac:dyDescent="0.2">
      <c r="Z500">
        <v>2023</v>
      </c>
      <c r="AA500" t="str">
        <v>Budget</v>
      </c>
    </row>
    <row r="501" spans="26:27" x14ac:dyDescent="0.2">
      <c r="Z501">
        <v>2024</v>
      </c>
      <c r="AA501" t="str">
        <v>Actual</v>
      </c>
    </row>
    <row r="502" spans="26:27" x14ac:dyDescent="0.2">
      <c r="Z502">
        <v>2024</v>
      </c>
      <c r="AA502" t="str">
        <v>Budget</v>
      </c>
    </row>
    <row r="503" spans="26:27" x14ac:dyDescent="0.2">
      <c r="Z503">
        <v>2021</v>
      </c>
      <c r="AA503" t="str">
        <v>Actual</v>
      </c>
    </row>
    <row r="504" spans="26:27" x14ac:dyDescent="0.2">
      <c r="Z504">
        <v>2021</v>
      </c>
      <c r="AA504" t="str">
        <v>Budget</v>
      </c>
    </row>
    <row r="505" spans="26:27" x14ac:dyDescent="0.2">
      <c r="Z505">
        <v>2022</v>
      </c>
      <c r="AA505" t="str">
        <v>Actual</v>
      </c>
    </row>
    <row r="506" spans="26:27" x14ac:dyDescent="0.2">
      <c r="Z506">
        <v>2022</v>
      </c>
      <c r="AA506" t="str">
        <v>Budget</v>
      </c>
    </row>
    <row r="507" spans="26:27" x14ac:dyDescent="0.2">
      <c r="Z507">
        <v>2023</v>
      </c>
      <c r="AA507" t="str">
        <v>Actual</v>
      </c>
    </row>
    <row r="508" spans="26:27" x14ac:dyDescent="0.2">
      <c r="Z508">
        <v>2023</v>
      </c>
      <c r="AA508" t="str">
        <v>Budget</v>
      </c>
    </row>
    <row r="509" spans="26:27" x14ac:dyDescent="0.2">
      <c r="Z509">
        <v>2024</v>
      </c>
      <c r="AA509" t="str">
        <v>Actual</v>
      </c>
    </row>
    <row r="510" spans="26:27" x14ac:dyDescent="0.2">
      <c r="Z510">
        <v>2024</v>
      </c>
      <c r="AA510" t="str">
        <v>Budget</v>
      </c>
    </row>
    <row r="511" spans="26:27" x14ac:dyDescent="0.2">
      <c r="Z511">
        <v>2021</v>
      </c>
      <c r="AA511" t="str">
        <v>Actual</v>
      </c>
    </row>
    <row r="512" spans="26:27" x14ac:dyDescent="0.2">
      <c r="Z512">
        <v>2021</v>
      </c>
      <c r="AA512" t="str">
        <v>Budget</v>
      </c>
    </row>
    <row r="513" spans="26:27" x14ac:dyDescent="0.2">
      <c r="Z513">
        <v>2022</v>
      </c>
      <c r="AA513" t="str">
        <v>Actual</v>
      </c>
    </row>
    <row r="514" spans="26:27" x14ac:dyDescent="0.2">
      <c r="Z514">
        <v>2022</v>
      </c>
      <c r="AA514" t="str">
        <v>Budget</v>
      </c>
    </row>
    <row r="515" spans="26:27" x14ac:dyDescent="0.2">
      <c r="Z515">
        <v>2023</v>
      </c>
      <c r="AA515" t="str">
        <v>Actual</v>
      </c>
    </row>
    <row r="516" spans="26:27" x14ac:dyDescent="0.2">
      <c r="Z516">
        <v>2023</v>
      </c>
      <c r="AA516" t="str">
        <v>Budget</v>
      </c>
    </row>
    <row r="517" spans="26:27" x14ac:dyDescent="0.2">
      <c r="Z517">
        <v>2024</v>
      </c>
      <c r="AA517" t="str">
        <v>Actual</v>
      </c>
    </row>
    <row r="518" spans="26:27" x14ac:dyDescent="0.2">
      <c r="Z518">
        <v>2024</v>
      </c>
      <c r="AA518" t="str">
        <v>Budget</v>
      </c>
    </row>
    <row r="519" spans="26:27" x14ac:dyDescent="0.2">
      <c r="Z519">
        <v>2021</v>
      </c>
      <c r="AA519" t="str">
        <v>Actual</v>
      </c>
    </row>
    <row r="520" spans="26:27" x14ac:dyDescent="0.2">
      <c r="Z520">
        <v>2021</v>
      </c>
      <c r="AA520" t="str">
        <v>Budget</v>
      </c>
    </row>
    <row r="521" spans="26:27" x14ac:dyDescent="0.2">
      <c r="Z521">
        <v>2022</v>
      </c>
      <c r="AA521" t="str">
        <v>Actual</v>
      </c>
    </row>
    <row r="522" spans="26:27" x14ac:dyDescent="0.2">
      <c r="Z522">
        <v>2022</v>
      </c>
      <c r="AA522" t="str">
        <v>Budget</v>
      </c>
    </row>
    <row r="523" spans="26:27" x14ac:dyDescent="0.2">
      <c r="Z523">
        <v>2023</v>
      </c>
      <c r="AA523" t="str">
        <v>Actual</v>
      </c>
    </row>
    <row r="524" spans="26:27" x14ac:dyDescent="0.2">
      <c r="Z524">
        <v>2023</v>
      </c>
      <c r="AA524" t="str">
        <v>Budget</v>
      </c>
    </row>
    <row r="525" spans="26:27" x14ac:dyDescent="0.2">
      <c r="Z525">
        <v>2024</v>
      </c>
      <c r="AA525" t="str">
        <v>Actual</v>
      </c>
    </row>
    <row r="526" spans="26:27" x14ac:dyDescent="0.2">
      <c r="Z526">
        <v>2024</v>
      </c>
      <c r="AA526" t="str">
        <v>Budget</v>
      </c>
    </row>
    <row r="527" spans="26:27" x14ac:dyDescent="0.2">
      <c r="Z527">
        <v>2021</v>
      </c>
      <c r="AA527" t="str">
        <v>Actual</v>
      </c>
    </row>
    <row r="528" spans="26:27" x14ac:dyDescent="0.2">
      <c r="Z528">
        <v>2021</v>
      </c>
      <c r="AA528" t="str">
        <v>Budget</v>
      </c>
    </row>
    <row r="529" spans="26:27" x14ac:dyDescent="0.2">
      <c r="Z529">
        <v>2022</v>
      </c>
      <c r="AA529" t="str">
        <v>Actual</v>
      </c>
    </row>
    <row r="530" spans="26:27" x14ac:dyDescent="0.2">
      <c r="Z530">
        <v>2022</v>
      </c>
      <c r="AA530" t="str">
        <v>Budget</v>
      </c>
    </row>
    <row r="531" spans="26:27" x14ac:dyDescent="0.2">
      <c r="Z531">
        <v>2023</v>
      </c>
      <c r="AA531" t="str">
        <v>Actual</v>
      </c>
    </row>
    <row r="532" spans="26:27" x14ac:dyDescent="0.2">
      <c r="Z532">
        <v>2023</v>
      </c>
      <c r="AA532" t="str">
        <v>Budget</v>
      </c>
    </row>
    <row r="533" spans="26:27" x14ac:dyDescent="0.2">
      <c r="Z533">
        <v>2024</v>
      </c>
      <c r="AA533" t="str">
        <v>Actual</v>
      </c>
    </row>
    <row r="534" spans="26:27" x14ac:dyDescent="0.2">
      <c r="Z534">
        <v>2024</v>
      </c>
      <c r="AA534" t="str">
        <v>Budget</v>
      </c>
    </row>
    <row r="535" spans="26:27" x14ac:dyDescent="0.2">
      <c r="Z535">
        <v>2021</v>
      </c>
      <c r="AA535" t="str">
        <v>Actual</v>
      </c>
    </row>
    <row r="536" spans="26:27" x14ac:dyDescent="0.2">
      <c r="Z536">
        <v>2021</v>
      </c>
      <c r="AA536" t="str">
        <v>Budget</v>
      </c>
    </row>
    <row r="537" spans="26:27" x14ac:dyDescent="0.2">
      <c r="Z537">
        <v>2022</v>
      </c>
      <c r="AA537" t="str">
        <v>Actual</v>
      </c>
    </row>
    <row r="538" spans="26:27" x14ac:dyDescent="0.2">
      <c r="Z538">
        <v>2022</v>
      </c>
      <c r="AA538" t="str">
        <v>Budget</v>
      </c>
    </row>
    <row r="539" spans="26:27" x14ac:dyDescent="0.2">
      <c r="Z539">
        <v>2023</v>
      </c>
      <c r="AA539" t="str">
        <v>Actual</v>
      </c>
    </row>
    <row r="540" spans="26:27" x14ac:dyDescent="0.2">
      <c r="Z540">
        <v>2023</v>
      </c>
      <c r="AA540" t="str">
        <v>Budget</v>
      </c>
    </row>
    <row r="541" spans="26:27" x14ac:dyDescent="0.2">
      <c r="Z541">
        <v>2024</v>
      </c>
      <c r="AA541" t="str">
        <v>Actual</v>
      </c>
    </row>
    <row r="542" spans="26:27" x14ac:dyDescent="0.2">
      <c r="Z542">
        <v>2024</v>
      </c>
      <c r="AA542" t="str">
        <v>Budget</v>
      </c>
    </row>
    <row r="543" spans="26:27" x14ac:dyDescent="0.2">
      <c r="Z543">
        <v>2021</v>
      </c>
      <c r="AA543" t="str">
        <v>Actual</v>
      </c>
    </row>
    <row r="544" spans="26:27" x14ac:dyDescent="0.2">
      <c r="Z544">
        <v>2021</v>
      </c>
      <c r="AA544" t="str">
        <v>Budget</v>
      </c>
    </row>
    <row r="545" spans="26:27" x14ac:dyDescent="0.2">
      <c r="Z545">
        <v>2022</v>
      </c>
      <c r="AA545" t="str">
        <v>Actual</v>
      </c>
    </row>
    <row r="546" spans="26:27" x14ac:dyDescent="0.2">
      <c r="Z546">
        <v>2022</v>
      </c>
      <c r="AA546" t="str">
        <v>Budget</v>
      </c>
    </row>
    <row r="547" spans="26:27" x14ac:dyDescent="0.2">
      <c r="Z547">
        <v>2023</v>
      </c>
      <c r="AA547" t="str">
        <v>Actual</v>
      </c>
    </row>
    <row r="548" spans="26:27" x14ac:dyDescent="0.2">
      <c r="Z548">
        <v>2023</v>
      </c>
      <c r="AA548" t="str">
        <v>Budget</v>
      </c>
    </row>
    <row r="549" spans="26:27" x14ac:dyDescent="0.2">
      <c r="Z549">
        <v>2024</v>
      </c>
      <c r="AA549" t="str">
        <v>Actual</v>
      </c>
    </row>
    <row r="550" spans="26:27" x14ac:dyDescent="0.2">
      <c r="Z550">
        <v>2024</v>
      </c>
      <c r="AA550" t="str">
        <v>Budget</v>
      </c>
    </row>
    <row r="551" spans="26:27" x14ac:dyDescent="0.2">
      <c r="Z551">
        <v>2021</v>
      </c>
      <c r="AA551" t="str">
        <v>Actual</v>
      </c>
    </row>
    <row r="552" spans="26:27" x14ac:dyDescent="0.2">
      <c r="Z552">
        <v>2021</v>
      </c>
      <c r="AA552" t="str">
        <v>Budget</v>
      </c>
    </row>
    <row r="553" spans="26:27" x14ac:dyDescent="0.2">
      <c r="Z553">
        <v>2022</v>
      </c>
      <c r="AA553" t="str">
        <v>Actual</v>
      </c>
    </row>
    <row r="554" spans="26:27" x14ac:dyDescent="0.2">
      <c r="Z554">
        <v>2022</v>
      </c>
      <c r="AA554" t="str">
        <v>Budget</v>
      </c>
    </row>
    <row r="555" spans="26:27" x14ac:dyDescent="0.2">
      <c r="Z555">
        <v>2023</v>
      </c>
      <c r="AA555" t="str">
        <v>Actual</v>
      </c>
    </row>
    <row r="556" spans="26:27" x14ac:dyDescent="0.2">
      <c r="Z556">
        <v>2023</v>
      </c>
      <c r="AA556" t="str">
        <v>Budget</v>
      </c>
    </row>
    <row r="557" spans="26:27" x14ac:dyDescent="0.2">
      <c r="Z557">
        <v>2024</v>
      </c>
      <c r="AA557" t="str">
        <v>Actual</v>
      </c>
    </row>
    <row r="558" spans="26:27" x14ac:dyDescent="0.2">
      <c r="Z558">
        <v>2024</v>
      </c>
      <c r="AA558" t="str">
        <v>Budget</v>
      </c>
    </row>
    <row r="559" spans="26:27" x14ac:dyDescent="0.2">
      <c r="Z559">
        <v>2021</v>
      </c>
      <c r="AA559" t="str">
        <v>Actual</v>
      </c>
    </row>
    <row r="560" spans="26:27" x14ac:dyDescent="0.2">
      <c r="Z560">
        <v>2021</v>
      </c>
      <c r="AA560" t="str">
        <v>Budget</v>
      </c>
    </row>
    <row r="561" spans="26:27" x14ac:dyDescent="0.2">
      <c r="Z561">
        <v>2022</v>
      </c>
      <c r="AA561" t="str">
        <v>Actual</v>
      </c>
    </row>
    <row r="562" spans="26:27" x14ac:dyDescent="0.2">
      <c r="Z562">
        <v>2022</v>
      </c>
      <c r="AA562" t="str">
        <v>Budget</v>
      </c>
    </row>
    <row r="563" spans="26:27" x14ac:dyDescent="0.2">
      <c r="Z563">
        <v>2023</v>
      </c>
      <c r="AA563" t="str">
        <v>Actual</v>
      </c>
    </row>
    <row r="564" spans="26:27" x14ac:dyDescent="0.2">
      <c r="Z564">
        <v>2023</v>
      </c>
      <c r="AA564" t="str">
        <v>Budget</v>
      </c>
    </row>
    <row r="565" spans="26:27" x14ac:dyDescent="0.2">
      <c r="Z565">
        <v>2024</v>
      </c>
      <c r="AA565" t="str">
        <v>Actual</v>
      </c>
    </row>
    <row r="566" spans="26:27" x14ac:dyDescent="0.2">
      <c r="Z566">
        <v>2024</v>
      </c>
      <c r="AA566" t="str">
        <v>Budget</v>
      </c>
    </row>
    <row r="567" spans="26:27" x14ac:dyDescent="0.2">
      <c r="Z567">
        <v>2021</v>
      </c>
      <c r="AA567" t="str">
        <v>Actual</v>
      </c>
    </row>
    <row r="568" spans="26:27" x14ac:dyDescent="0.2">
      <c r="Z568">
        <v>2021</v>
      </c>
      <c r="AA568" t="str">
        <v>Budget</v>
      </c>
    </row>
    <row r="569" spans="26:27" x14ac:dyDescent="0.2">
      <c r="Z569">
        <v>2022</v>
      </c>
      <c r="AA569" t="str">
        <v>Actual</v>
      </c>
    </row>
    <row r="570" spans="26:27" x14ac:dyDescent="0.2">
      <c r="Z570">
        <v>2022</v>
      </c>
      <c r="AA570" t="str">
        <v>Budget</v>
      </c>
    </row>
    <row r="571" spans="26:27" x14ac:dyDescent="0.2">
      <c r="Z571">
        <v>2023</v>
      </c>
      <c r="AA571" t="str">
        <v>Actual</v>
      </c>
    </row>
    <row r="572" spans="26:27" x14ac:dyDescent="0.2">
      <c r="Z572">
        <v>2023</v>
      </c>
      <c r="AA572" t="str">
        <v>Budget</v>
      </c>
    </row>
    <row r="573" spans="26:27" x14ac:dyDescent="0.2">
      <c r="Z573">
        <v>2024</v>
      </c>
      <c r="AA573" t="str">
        <v>Actual</v>
      </c>
    </row>
    <row r="574" spans="26:27" x14ac:dyDescent="0.2">
      <c r="Z574">
        <v>2024</v>
      </c>
      <c r="AA574" t="str">
        <v>Budget</v>
      </c>
    </row>
    <row r="575" spans="26:27" x14ac:dyDescent="0.2">
      <c r="Z575">
        <v>2021</v>
      </c>
      <c r="AA575" t="str">
        <v>Actual</v>
      </c>
    </row>
    <row r="576" spans="26:27" x14ac:dyDescent="0.2">
      <c r="Z576">
        <v>2021</v>
      </c>
      <c r="AA576" t="str">
        <v>Budget</v>
      </c>
    </row>
    <row r="577" spans="26:27" x14ac:dyDescent="0.2">
      <c r="Z577">
        <v>2022</v>
      </c>
      <c r="AA577" t="str">
        <v>Actual</v>
      </c>
    </row>
    <row r="578" spans="26:27" x14ac:dyDescent="0.2">
      <c r="Z578">
        <v>2022</v>
      </c>
      <c r="AA578" t="str">
        <v>Budget</v>
      </c>
    </row>
    <row r="579" spans="26:27" x14ac:dyDescent="0.2">
      <c r="Z579">
        <v>2023</v>
      </c>
      <c r="AA579" t="str">
        <v>Actual</v>
      </c>
    </row>
    <row r="580" spans="26:27" x14ac:dyDescent="0.2">
      <c r="Z580">
        <v>2023</v>
      </c>
      <c r="AA580" t="str">
        <v>Budget</v>
      </c>
    </row>
    <row r="581" spans="26:27" x14ac:dyDescent="0.2">
      <c r="Z581">
        <v>2024</v>
      </c>
      <c r="AA581" t="str">
        <v>Actual</v>
      </c>
    </row>
    <row r="582" spans="26:27" x14ac:dyDescent="0.2">
      <c r="Z582">
        <v>2024</v>
      </c>
      <c r="AA582" t="str">
        <v>Budget</v>
      </c>
    </row>
    <row r="583" spans="26:27" x14ac:dyDescent="0.2">
      <c r="Z583">
        <v>2021</v>
      </c>
      <c r="AA583" t="str">
        <v>Actual</v>
      </c>
    </row>
    <row r="584" spans="26:27" x14ac:dyDescent="0.2">
      <c r="Z584">
        <v>2021</v>
      </c>
      <c r="AA584" t="str">
        <v>Budget</v>
      </c>
    </row>
    <row r="585" spans="26:27" x14ac:dyDescent="0.2">
      <c r="Z585">
        <v>2022</v>
      </c>
      <c r="AA585" t="str">
        <v>Actual</v>
      </c>
    </row>
    <row r="586" spans="26:27" x14ac:dyDescent="0.2">
      <c r="Z586">
        <v>2022</v>
      </c>
      <c r="AA586" t="str">
        <v>Budget</v>
      </c>
    </row>
    <row r="587" spans="26:27" x14ac:dyDescent="0.2">
      <c r="Z587">
        <v>2023</v>
      </c>
      <c r="AA587" t="str">
        <v>Actual</v>
      </c>
    </row>
    <row r="588" spans="26:27" x14ac:dyDescent="0.2">
      <c r="Z588">
        <v>2023</v>
      </c>
      <c r="AA588" t="str">
        <v>Budget</v>
      </c>
    </row>
    <row r="589" spans="26:27" x14ac:dyDescent="0.2">
      <c r="Z589">
        <v>2024</v>
      </c>
      <c r="AA589" t="str">
        <v>Actual</v>
      </c>
    </row>
    <row r="590" spans="26:27" x14ac:dyDescent="0.2">
      <c r="Z590">
        <v>2024</v>
      </c>
      <c r="AA590" t="str">
        <v>Budget</v>
      </c>
    </row>
    <row r="591" spans="26:27" x14ac:dyDescent="0.2">
      <c r="Z591">
        <v>2021</v>
      </c>
      <c r="AA591" t="str">
        <v>Actual</v>
      </c>
    </row>
    <row r="592" spans="26:27" x14ac:dyDescent="0.2">
      <c r="Z592">
        <v>2021</v>
      </c>
      <c r="AA592" t="str">
        <v>Budget</v>
      </c>
    </row>
    <row r="593" spans="26:27" x14ac:dyDescent="0.2">
      <c r="Z593">
        <v>2022</v>
      </c>
      <c r="AA593" t="str">
        <v>Actual</v>
      </c>
    </row>
    <row r="594" spans="26:27" x14ac:dyDescent="0.2">
      <c r="Z594">
        <v>2022</v>
      </c>
      <c r="AA594" t="str">
        <v>Budget</v>
      </c>
    </row>
    <row r="595" spans="26:27" x14ac:dyDescent="0.2">
      <c r="Z595">
        <v>2023</v>
      </c>
      <c r="AA595" t="str">
        <v>Actual</v>
      </c>
    </row>
    <row r="596" spans="26:27" x14ac:dyDescent="0.2">
      <c r="Z596">
        <v>2023</v>
      </c>
      <c r="AA596" t="str">
        <v>Budget</v>
      </c>
    </row>
    <row r="597" spans="26:27" x14ac:dyDescent="0.2">
      <c r="Z597">
        <v>2024</v>
      </c>
      <c r="AA597" t="str">
        <v>Actual</v>
      </c>
    </row>
    <row r="598" spans="26:27" x14ac:dyDescent="0.2">
      <c r="Z598">
        <v>2024</v>
      </c>
      <c r="AA598" t="str">
        <v>Budget</v>
      </c>
    </row>
    <row r="599" spans="26:27" x14ac:dyDescent="0.2">
      <c r="Z599">
        <v>2021</v>
      </c>
      <c r="AA599" t="str">
        <v>Actual</v>
      </c>
    </row>
    <row r="600" spans="26:27" x14ac:dyDescent="0.2">
      <c r="Z600">
        <v>2021</v>
      </c>
      <c r="AA600" t="str">
        <v>Budget</v>
      </c>
    </row>
    <row r="601" spans="26:27" x14ac:dyDescent="0.2">
      <c r="Z601">
        <v>2022</v>
      </c>
      <c r="AA601" t="str">
        <v>Actual</v>
      </c>
    </row>
    <row r="602" spans="26:27" x14ac:dyDescent="0.2">
      <c r="Z602">
        <v>2022</v>
      </c>
      <c r="AA602" t="str">
        <v>Budget</v>
      </c>
    </row>
    <row r="603" spans="26:27" x14ac:dyDescent="0.2">
      <c r="Z603">
        <v>2023</v>
      </c>
      <c r="AA603" t="str">
        <v>Actual</v>
      </c>
    </row>
    <row r="604" spans="26:27" x14ac:dyDescent="0.2">
      <c r="Z604">
        <v>2023</v>
      </c>
      <c r="AA604" t="str">
        <v>Budget</v>
      </c>
    </row>
    <row r="605" spans="26:27" x14ac:dyDescent="0.2">
      <c r="Z605">
        <v>2024</v>
      </c>
      <c r="AA605" t="str">
        <v>Actual</v>
      </c>
    </row>
    <row r="606" spans="26:27" x14ac:dyDescent="0.2">
      <c r="Z606">
        <v>2024</v>
      </c>
      <c r="AA606" t="str">
        <v>Budget</v>
      </c>
    </row>
    <row r="607" spans="26:27" x14ac:dyDescent="0.2">
      <c r="Z607">
        <v>2021</v>
      </c>
      <c r="AA607" t="str">
        <v>Actual</v>
      </c>
    </row>
    <row r="608" spans="26:27" x14ac:dyDescent="0.2">
      <c r="Z608">
        <v>2021</v>
      </c>
      <c r="AA608" t="str">
        <v>Budget</v>
      </c>
    </row>
    <row r="609" spans="26:27" x14ac:dyDescent="0.2">
      <c r="Z609">
        <v>2022</v>
      </c>
      <c r="AA609" t="str">
        <v>Actual</v>
      </c>
    </row>
    <row r="610" spans="26:27" x14ac:dyDescent="0.2">
      <c r="Z610">
        <v>2022</v>
      </c>
      <c r="AA610" t="str">
        <v>Budget</v>
      </c>
    </row>
    <row r="611" spans="26:27" x14ac:dyDescent="0.2">
      <c r="Z611">
        <v>2023</v>
      </c>
      <c r="AA611" t="str">
        <v>Actual</v>
      </c>
    </row>
    <row r="612" spans="26:27" x14ac:dyDescent="0.2">
      <c r="Z612">
        <v>2023</v>
      </c>
      <c r="AA612" t="str">
        <v>Budget</v>
      </c>
    </row>
    <row r="613" spans="26:27" x14ac:dyDescent="0.2">
      <c r="Z613">
        <v>2024</v>
      </c>
      <c r="AA613" t="str">
        <v>Actual</v>
      </c>
    </row>
    <row r="614" spans="26:27" x14ac:dyDescent="0.2">
      <c r="Z614">
        <v>2024</v>
      </c>
      <c r="AA614" t="str">
        <v>Budget</v>
      </c>
    </row>
    <row r="615" spans="26:27" x14ac:dyDescent="0.2">
      <c r="Z615">
        <v>2021</v>
      </c>
      <c r="AA615" t="str">
        <v>Actual</v>
      </c>
    </row>
    <row r="616" spans="26:27" x14ac:dyDescent="0.2">
      <c r="Z616">
        <v>2021</v>
      </c>
      <c r="AA616" t="str">
        <v>Budget</v>
      </c>
    </row>
    <row r="617" spans="26:27" x14ac:dyDescent="0.2">
      <c r="Z617">
        <v>2022</v>
      </c>
      <c r="AA617" t="str">
        <v>Actual</v>
      </c>
    </row>
    <row r="618" spans="26:27" x14ac:dyDescent="0.2">
      <c r="Z618">
        <v>2022</v>
      </c>
      <c r="AA618" t="str">
        <v>Budget</v>
      </c>
    </row>
    <row r="619" spans="26:27" x14ac:dyDescent="0.2">
      <c r="Z619">
        <v>2023</v>
      </c>
      <c r="AA619" t="str">
        <v>Actual</v>
      </c>
    </row>
    <row r="620" spans="26:27" x14ac:dyDescent="0.2">
      <c r="Z620">
        <v>2023</v>
      </c>
      <c r="AA620" t="str">
        <v>Budget</v>
      </c>
    </row>
    <row r="621" spans="26:27" x14ac:dyDescent="0.2">
      <c r="Z621">
        <v>2024</v>
      </c>
      <c r="AA621" t="str">
        <v>Actual</v>
      </c>
    </row>
    <row r="622" spans="26:27" x14ac:dyDescent="0.2">
      <c r="Z622">
        <v>2024</v>
      </c>
      <c r="AA622" t="str">
        <v>Budget</v>
      </c>
    </row>
    <row r="623" spans="26:27" x14ac:dyDescent="0.2">
      <c r="Z623">
        <v>2021</v>
      </c>
      <c r="AA623" t="str">
        <v>Actual</v>
      </c>
    </row>
    <row r="624" spans="26:27" x14ac:dyDescent="0.2">
      <c r="Z624">
        <v>2021</v>
      </c>
      <c r="AA624" t="str">
        <v>Budget</v>
      </c>
    </row>
    <row r="625" spans="26:27" x14ac:dyDescent="0.2">
      <c r="Z625">
        <v>2022</v>
      </c>
      <c r="AA625" t="str">
        <v>Actual</v>
      </c>
    </row>
    <row r="626" spans="26:27" x14ac:dyDescent="0.2">
      <c r="Z626">
        <v>2022</v>
      </c>
      <c r="AA626" t="str">
        <v>Budget</v>
      </c>
    </row>
    <row r="627" spans="26:27" x14ac:dyDescent="0.2">
      <c r="Z627">
        <v>2023</v>
      </c>
      <c r="AA627" t="str">
        <v>Actual</v>
      </c>
    </row>
    <row r="628" spans="26:27" x14ac:dyDescent="0.2">
      <c r="Z628">
        <v>2023</v>
      </c>
      <c r="AA628" t="str">
        <v>Budget</v>
      </c>
    </row>
    <row r="629" spans="26:27" x14ac:dyDescent="0.2">
      <c r="Z629">
        <v>2024</v>
      </c>
      <c r="AA629" t="str">
        <v>Actual</v>
      </c>
    </row>
    <row r="630" spans="26:27" x14ac:dyDescent="0.2">
      <c r="Z630">
        <v>2024</v>
      </c>
      <c r="AA630" t="str">
        <v>Budget</v>
      </c>
    </row>
    <row r="631" spans="26:27" x14ac:dyDescent="0.2">
      <c r="Z631">
        <v>2021</v>
      </c>
      <c r="AA631" t="str">
        <v>Actual</v>
      </c>
    </row>
    <row r="632" spans="26:27" x14ac:dyDescent="0.2">
      <c r="Z632">
        <v>2021</v>
      </c>
      <c r="AA632" t="str">
        <v>Budget</v>
      </c>
    </row>
    <row r="633" spans="26:27" x14ac:dyDescent="0.2">
      <c r="Z633">
        <v>2022</v>
      </c>
      <c r="AA633" t="str">
        <v>Actual</v>
      </c>
    </row>
    <row r="634" spans="26:27" x14ac:dyDescent="0.2">
      <c r="Z634">
        <v>2022</v>
      </c>
      <c r="AA634" t="str">
        <v>Budget</v>
      </c>
    </row>
    <row r="635" spans="26:27" x14ac:dyDescent="0.2">
      <c r="Z635">
        <v>2023</v>
      </c>
      <c r="AA635" t="str">
        <v>Actual</v>
      </c>
    </row>
    <row r="636" spans="26:27" x14ac:dyDescent="0.2">
      <c r="Z636">
        <v>2023</v>
      </c>
      <c r="AA636" t="str">
        <v>Budget</v>
      </c>
    </row>
    <row r="637" spans="26:27" x14ac:dyDescent="0.2">
      <c r="Z637">
        <v>2024</v>
      </c>
      <c r="AA637" t="str">
        <v>Actual</v>
      </c>
    </row>
    <row r="638" spans="26:27" x14ac:dyDescent="0.2">
      <c r="Z638">
        <v>2024</v>
      </c>
      <c r="AA638" t="str">
        <v>Budget</v>
      </c>
    </row>
    <row r="639" spans="26:27" x14ac:dyDescent="0.2">
      <c r="Z639">
        <v>2021</v>
      </c>
      <c r="AA639" t="str">
        <v>Actual</v>
      </c>
    </row>
    <row r="640" spans="26:27" x14ac:dyDescent="0.2">
      <c r="Z640">
        <v>2021</v>
      </c>
      <c r="AA640" t="str">
        <v>Budget</v>
      </c>
    </row>
    <row r="641" spans="26:27" x14ac:dyDescent="0.2">
      <c r="Z641">
        <v>2022</v>
      </c>
      <c r="AA641" t="str">
        <v>Actual</v>
      </c>
    </row>
    <row r="642" spans="26:27" x14ac:dyDescent="0.2">
      <c r="Z642">
        <v>2022</v>
      </c>
      <c r="AA642" t="str">
        <v>Budget</v>
      </c>
    </row>
    <row r="643" spans="26:27" x14ac:dyDescent="0.2">
      <c r="Z643">
        <v>2023</v>
      </c>
      <c r="AA643" t="str">
        <v>Actual</v>
      </c>
    </row>
    <row r="644" spans="26:27" x14ac:dyDescent="0.2">
      <c r="Z644">
        <v>2023</v>
      </c>
      <c r="AA644" t="str">
        <v>Budget</v>
      </c>
    </row>
    <row r="645" spans="26:27" x14ac:dyDescent="0.2">
      <c r="Z645">
        <v>2024</v>
      </c>
      <c r="AA645" t="str">
        <v>Actual</v>
      </c>
    </row>
    <row r="646" spans="26:27" x14ac:dyDescent="0.2">
      <c r="Z646">
        <v>2024</v>
      </c>
      <c r="AA646" t="str">
        <v>Budget</v>
      </c>
    </row>
    <row r="647" spans="26:27" x14ac:dyDescent="0.2">
      <c r="Z647">
        <v>2021</v>
      </c>
      <c r="AA647" t="str">
        <v>Actual</v>
      </c>
    </row>
    <row r="648" spans="26:27" x14ac:dyDescent="0.2">
      <c r="Z648">
        <v>2021</v>
      </c>
      <c r="AA648" t="str">
        <v>Budget</v>
      </c>
    </row>
    <row r="649" spans="26:27" x14ac:dyDescent="0.2">
      <c r="Z649">
        <v>2022</v>
      </c>
      <c r="AA649" t="str">
        <v>Actual</v>
      </c>
    </row>
    <row r="650" spans="26:27" x14ac:dyDescent="0.2">
      <c r="Z650">
        <v>2022</v>
      </c>
      <c r="AA650" t="str">
        <v>Budget</v>
      </c>
    </row>
    <row r="651" spans="26:27" x14ac:dyDescent="0.2">
      <c r="Z651">
        <v>2023</v>
      </c>
      <c r="AA651" t="str">
        <v>Actual</v>
      </c>
    </row>
    <row r="652" spans="26:27" x14ac:dyDescent="0.2">
      <c r="Z652">
        <v>2023</v>
      </c>
      <c r="AA652" t="str">
        <v>Budget</v>
      </c>
    </row>
    <row r="653" spans="26:27" x14ac:dyDescent="0.2">
      <c r="Z653">
        <v>2024</v>
      </c>
      <c r="AA653" t="str">
        <v>Actual</v>
      </c>
    </row>
    <row r="654" spans="26:27" x14ac:dyDescent="0.2">
      <c r="Z654">
        <v>2024</v>
      </c>
      <c r="AA654" t="str">
        <v>Budget</v>
      </c>
    </row>
    <row r="655" spans="26:27" x14ac:dyDescent="0.2">
      <c r="Z655">
        <v>2021</v>
      </c>
      <c r="AA655" t="str">
        <v>Actual</v>
      </c>
    </row>
    <row r="656" spans="26:27" x14ac:dyDescent="0.2">
      <c r="Z656">
        <v>2021</v>
      </c>
      <c r="AA656" t="str">
        <v>Budget</v>
      </c>
    </row>
    <row r="657" spans="26:27" x14ac:dyDescent="0.2">
      <c r="Z657">
        <v>2022</v>
      </c>
      <c r="AA657" t="str">
        <v>Actual</v>
      </c>
    </row>
    <row r="658" spans="26:27" x14ac:dyDescent="0.2">
      <c r="Z658">
        <v>2022</v>
      </c>
      <c r="AA658" t="str">
        <v>Budget</v>
      </c>
    </row>
    <row r="659" spans="26:27" x14ac:dyDescent="0.2">
      <c r="Z659">
        <v>2023</v>
      </c>
      <c r="AA659" t="str">
        <v>Actual</v>
      </c>
    </row>
    <row r="660" spans="26:27" x14ac:dyDescent="0.2">
      <c r="Z660">
        <v>2023</v>
      </c>
      <c r="AA660" t="str">
        <v>Budget</v>
      </c>
    </row>
    <row r="661" spans="26:27" x14ac:dyDescent="0.2">
      <c r="Z661">
        <v>2024</v>
      </c>
      <c r="AA661" t="str">
        <v>Actual</v>
      </c>
    </row>
    <row r="662" spans="26:27" x14ac:dyDescent="0.2">
      <c r="Z662">
        <v>2024</v>
      </c>
      <c r="AA662" t="str">
        <v>Budget</v>
      </c>
    </row>
    <row r="663" spans="26:27" x14ac:dyDescent="0.2">
      <c r="Z663">
        <v>2021</v>
      </c>
      <c r="AA663" t="str">
        <v>Actual</v>
      </c>
    </row>
    <row r="664" spans="26:27" x14ac:dyDescent="0.2">
      <c r="Z664">
        <v>2021</v>
      </c>
      <c r="AA664" t="str">
        <v>Budget</v>
      </c>
    </row>
    <row r="665" spans="26:27" x14ac:dyDescent="0.2">
      <c r="Z665">
        <v>2022</v>
      </c>
      <c r="AA665" t="str">
        <v>Actual</v>
      </c>
    </row>
    <row r="666" spans="26:27" x14ac:dyDescent="0.2">
      <c r="Z666">
        <v>2022</v>
      </c>
      <c r="AA666" t="str">
        <v>Budget</v>
      </c>
    </row>
    <row r="667" spans="26:27" x14ac:dyDescent="0.2">
      <c r="Z667">
        <v>2023</v>
      </c>
      <c r="AA667" t="str">
        <v>Actual</v>
      </c>
    </row>
    <row r="668" spans="26:27" x14ac:dyDescent="0.2">
      <c r="Z668">
        <v>2023</v>
      </c>
      <c r="AA668" t="str">
        <v>Budget</v>
      </c>
    </row>
    <row r="669" spans="26:27" x14ac:dyDescent="0.2">
      <c r="Z669">
        <v>2024</v>
      </c>
      <c r="AA669" t="str">
        <v>Actual</v>
      </c>
    </row>
    <row r="670" spans="26:27" x14ac:dyDescent="0.2">
      <c r="Z670">
        <v>2024</v>
      </c>
      <c r="AA670" t="str">
        <v>Budget</v>
      </c>
    </row>
    <row r="671" spans="26:27" x14ac:dyDescent="0.2">
      <c r="Z671">
        <v>2021</v>
      </c>
      <c r="AA671" t="str">
        <v>Actual</v>
      </c>
    </row>
    <row r="672" spans="26:27" x14ac:dyDescent="0.2">
      <c r="Z672">
        <v>2021</v>
      </c>
      <c r="AA672" t="str">
        <v>Budget</v>
      </c>
    </row>
    <row r="673" spans="26:27" x14ac:dyDescent="0.2">
      <c r="Z673">
        <v>2022</v>
      </c>
      <c r="AA673" t="str">
        <v>Actual</v>
      </c>
    </row>
    <row r="674" spans="26:27" x14ac:dyDescent="0.2">
      <c r="Z674">
        <v>2022</v>
      </c>
      <c r="AA674" t="str">
        <v>Budget</v>
      </c>
    </row>
    <row r="675" spans="26:27" x14ac:dyDescent="0.2">
      <c r="Z675">
        <v>2023</v>
      </c>
      <c r="AA675" t="str">
        <v>Actual</v>
      </c>
    </row>
    <row r="676" spans="26:27" x14ac:dyDescent="0.2">
      <c r="Z676">
        <v>2023</v>
      </c>
      <c r="AA676" t="str">
        <v>Budget</v>
      </c>
    </row>
    <row r="677" spans="26:27" x14ac:dyDescent="0.2">
      <c r="Z677">
        <v>2024</v>
      </c>
      <c r="AA677" t="str">
        <v>Actual</v>
      </c>
    </row>
    <row r="678" spans="26:27" x14ac:dyDescent="0.2">
      <c r="Z678">
        <v>2024</v>
      </c>
      <c r="AA678" t="str">
        <v>Budget</v>
      </c>
    </row>
    <row r="679" spans="26:27" x14ac:dyDescent="0.2">
      <c r="Z679">
        <v>2021</v>
      </c>
      <c r="AA679" t="str">
        <v>Actual</v>
      </c>
    </row>
    <row r="680" spans="26:27" x14ac:dyDescent="0.2">
      <c r="Z680">
        <v>2021</v>
      </c>
      <c r="AA680" t="str">
        <v>Budget</v>
      </c>
    </row>
    <row r="681" spans="26:27" x14ac:dyDescent="0.2">
      <c r="Z681">
        <v>2022</v>
      </c>
      <c r="AA681" t="str">
        <v>Actual</v>
      </c>
    </row>
    <row r="682" spans="26:27" x14ac:dyDescent="0.2">
      <c r="Z682">
        <v>2022</v>
      </c>
      <c r="AA682" t="str">
        <v>Budget</v>
      </c>
    </row>
    <row r="683" spans="26:27" x14ac:dyDescent="0.2">
      <c r="Z683">
        <v>2023</v>
      </c>
      <c r="AA683" t="str">
        <v>Actual</v>
      </c>
    </row>
    <row r="684" spans="26:27" x14ac:dyDescent="0.2">
      <c r="Z684">
        <v>2023</v>
      </c>
      <c r="AA684" t="str">
        <v>Budget</v>
      </c>
    </row>
    <row r="685" spans="26:27" x14ac:dyDescent="0.2">
      <c r="Z685">
        <v>2024</v>
      </c>
      <c r="AA685" t="str">
        <v>Actual</v>
      </c>
    </row>
    <row r="686" spans="26:27" x14ac:dyDescent="0.2">
      <c r="Z686">
        <v>2024</v>
      </c>
      <c r="AA686" t="str">
        <v>Budget</v>
      </c>
    </row>
    <row r="687" spans="26:27" x14ac:dyDescent="0.2">
      <c r="Z687">
        <v>2021</v>
      </c>
      <c r="AA687" t="str">
        <v>Actual</v>
      </c>
    </row>
    <row r="688" spans="26:27" x14ac:dyDescent="0.2">
      <c r="Z688">
        <v>2021</v>
      </c>
      <c r="AA688" t="str">
        <v>Budget</v>
      </c>
    </row>
    <row r="689" spans="26:27" x14ac:dyDescent="0.2">
      <c r="Z689">
        <v>2022</v>
      </c>
      <c r="AA689" t="str">
        <v>Actual</v>
      </c>
    </row>
    <row r="690" spans="26:27" x14ac:dyDescent="0.2">
      <c r="Z690">
        <v>2022</v>
      </c>
      <c r="AA690" t="str">
        <v>Budget</v>
      </c>
    </row>
    <row r="691" spans="26:27" x14ac:dyDescent="0.2">
      <c r="Z691">
        <v>2023</v>
      </c>
      <c r="AA691" t="str">
        <v>Actual</v>
      </c>
    </row>
    <row r="692" spans="26:27" x14ac:dyDescent="0.2">
      <c r="Z692">
        <v>2023</v>
      </c>
      <c r="AA692" t="str">
        <v>Budget</v>
      </c>
    </row>
    <row r="693" spans="26:27" x14ac:dyDescent="0.2">
      <c r="Z693">
        <v>2024</v>
      </c>
      <c r="AA693" t="str">
        <v>Actual</v>
      </c>
    </row>
    <row r="694" spans="26:27" x14ac:dyDescent="0.2">
      <c r="Z694">
        <v>2024</v>
      </c>
      <c r="AA694" t="str">
        <v>Budget</v>
      </c>
    </row>
    <row r="695" spans="26:27" x14ac:dyDescent="0.2">
      <c r="Z695">
        <v>2021</v>
      </c>
      <c r="AA695" t="str">
        <v>Actual</v>
      </c>
    </row>
    <row r="696" spans="26:27" x14ac:dyDescent="0.2">
      <c r="Z696">
        <v>2021</v>
      </c>
      <c r="AA696" t="str">
        <v>Budget</v>
      </c>
    </row>
    <row r="697" spans="26:27" x14ac:dyDescent="0.2">
      <c r="Z697">
        <v>2022</v>
      </c>
      <c r="AA697" t="str">
        <v>Actual</v>
      </c>
    </row>
    <row r="698" spans="26:27" x14ac:dyDescent="0.2">
      <c r="Z698">
        <v>2022</v>
      </c>
      <c r="AA698" t="str">
        <v>Budget</v>
      </c>
    </row>
    <row r="699" spans="26:27" x14ac:dyDescent="0.2">
      <c r="Z699">
        <v>2023</v>
      </c>
      <c r="AA699" t="str">
        <v>Actual</v>
      </c>
    </row>
    <row r="700" spans="26:27" x14ac:dyDescent="0.2">
      <c r="Z700">
        <v>2023</v>
      </c>
      <c r="AA700" t="str">
        <v>Budget</v>
      </c>
    </row>
    <row r="701" spans="26:27" x14ac:dyDescent="0.2">
      <c r="Z701">
        <v>2024</v>
      </c>
      <c r="AA701" t="str">
        <v>Actual</v>
      </c>
    </row>
    <row r="702" spans="26:27" x14ac:dyDescent="0.2">
      <c r="Z702">
        <v>2024</v>
      </c>
      <c r="AA702" t="str">
        <v>Budget</v>
      </c>
    </row>
    <row r="703" spans="26:27" x14ac:dyDescent="0.2">
      <c r="Z703">
        <v>2021</v>
      </c>
      <c r="AA703" t="str">
        <v>Actual</v>
      </c>
    </row>
    <row r="704" spans="26:27" x14ac:dyDescent="0.2">
      <c r="Z704">
        <v>2021</v>
      </c>
      <c r="AA704" t="str">
        <v>Budget</v>
      </c>
    </row>
    <row r="705" spans="26:27" x14ac:dyDescent="0.2">
      <c r="Z705">
        <v>2022</v>
      </c>
      <c r="AA705" t="str">
        <v>Actual</v>
      </c>
    </row>
    <row r="706" spans="26:27" x14ac:dyDescent="0.2">
      <c r="Z706">
        <v>2022</v>
      </c>
      <c r="AA706" t="str">
        <v>Budget</v>
      </c>
    </row>
    <row r="707" spans="26:27" x14ac:dyDescent="0.2">
      <c r="Z707">
        <v>2023</v>
      </c>
      <c r="AA707" t="str">
        <v>Actual</v>
      </c>
    </row>
    <row r="708" spans="26:27" x14ac:dyDescent="0.2">
      <c r="Z708">
        <v>2023</v>
      </c>
      <c r="AA708" t="str">
        <v>Budget</v>
      </c>
    </row>
    <row r="709" spans="26:27" x14ac:dyDescent="0.2">
      <c r="Z709">
        <v>2024</v>
      </c>
      <c r="AA709" t="str">
        <v>Actual</v>
      </c>
    </row>
    <row r="710" spans="26:27" x14ac:dyDescent="0.2">
      <c r="Z710">
        <v>2024</v>
      </c>
      <c r="AA710" t="str">
        <v>Budget</v>
      </c>
    </row>
    <row r="711" spans="26:27" x14ac:dyDescent="0.2">
      <c r="Z711">
        <v>2021</v>
      </c>
      <c r="AA711" t="str">
        <v>Actual</v>
      </c>
    </row>
    <row r="712" spans="26:27" x14ac:dyDescent="0.2">
      <c r="Z712">
        <v>2021</v>
      </c>
      <c r="AA712" t="str">
        <v>Budget</v>
      </c>
    </row>
    <row r="713" spans="26:27" x14ac:dyDescent="0.2">
      <c r="Z713">
        <v>2022</v>
      </c>
      <c r="AA713" t="str">
        <v>Actual</v>
      </c>
    </row>
    <row r="714" spans="26:27" x14ac:dyDescent="0.2">
      <c r="Z714">
        <v>2022</v>
      </c>
      <c r="AA714" t="str">
        <v>Budget</v>
      </c>
    </row>
    <row r="715" spans="26:27" x14ac:dyDescent="0.2">
      <c r="Z715">
        <v>2023</v>
      </c>
      <c r="AA715" t="str">
        <v>Actual</v>
      </c>
    </row>
    <row r="716" spans="26:27" x14ac:dyDescent="0.2">
      <c r="Z716">
        <v>2023</v>
      </c>
      <c r="AA716" t="str">
        <v>Budget</v>
      </c>
    </row>
    <row r="717" spans="26:27" x14ac:dyDescent="0.2">
      <c r="Z717">
        <v>2024</v>
      </c>
      <c r="AA717" t="str">
        <v>Actual</v>
      </c>
    </row>
    <row r="718" spans="26:27" x14ac:dyDescent="0.2">
      <c r="Z718">
        <v>2024</v>
      </c>
      <c r="AA718" t="str">
        <v>Budget</v>
      </c>
    </row>
    <row r="719" spans="26:27" x14ac:dyDescent="0.2">
      <c r="Z719">
        <v>2021</v>
      </c>
      <c r="AA719" t="str">
        <v>Actual</v>
      </c>
    </row>
    <row r="720" spans="26:27" x14ac:dyDescent="0.2">
      <c r="Z720">
        <v>2021</v>
      </c>
      <c r="AA720" t="str">
        <v>Budget</v>
      </c>
    </row>
    <row r="721" spans="26:27" x14ac:dyDescent="0.2">
      <c r="Z721">
        <v>2022</v>
      </c>
      <c r="AA721" t="str">
        <v>Actual</v>
      </c>
    </row>
    <row r="722" spans="26:27" x14ac:dyDescent="0.2">
      <c r="Z722">
        <v>2022</v>
      </c>
      <c r="AA722" t="str">
        <v>Budget</v>
      </c>
    </row>
    <row r="723" spans="26:27" x14ac:dyDescent="0.2">
      <c r="Z723">
        <v>2023</v>
      </c>
      <c r="AA723" t="str">
        <v>Actual</v>
      </c>
    </row>
    <row r="724" spans="26:27" x14ac:dyDescent="0.2">
      <c r="Z724">
        <v>2023</v>
      </c>
      <c r="AA724" t="str">
        <v>Budget</v>
      </c>
    </row>
    <row r="725" spans="26:27" x14ac:dyDescent="0.2">
      <c r="Z725">
        <v>2024</v>
      </c>
      <c r="AA725" t="str">
        <v>Actual</v>
      </c>
    </row>
    <row r="726" spans="26:27" x14ac:dyDescent="0.2">
      <c r="Z726">
        <v>2024</v>
      </c>
      <c r="AA726" t="str">
        <v>Budget</v>
      </c>
    </row>
    <row r="727" spans="26:27" x14ac:dyDescent="0.2">
      <c r="Z727">
        <v>2021</v>
      </c>
      <c r="AA727" t="str">
        <v>Actual</v>
      </c>
    </row>
    <row r="728" spans="26:27" x14ac:dyDescent="0.2">
      <c r="Z728">
        <v>2021</v>
      </c>
      <c r="AA728" t="str">
        <v>Budget</v>
      </c>
    </row>
    <row r="729" spans="26:27" x14ac:dyDescent="0.2">
      <c r="Z729">
        <v>2022</v>
      </c>
      <c r="AA729" t="str">
        <v>Actual</v>
      </c>
    </row>
    <row r="730" spans="26:27" x14ac:dyDescent="0.2">
      <c r="Z730">
        <v>2022</v>
      </c>
      <c r="AA730" t="str">
        <v>Budget</v>
      </c>
    </row>
    <row r="731" spans="26:27" x14ac:dyDescent="0.2">
      <c r="Z731">
        <v>2023</v>
      </c>
      <c r="AA731" t="str">
        <v>Actual</v>
      </c>
    </row>
    <row r="732" spans="26:27" x14ac:dyDescent="0.2">
      <c r="Z732">
        <v>2023</v>
      </c>
      <c r="AA732" t="str">
        <v>Budget</v>
      </c>
    </row>
    <row r="733" spans="26:27" x14ac:dyDescent="0.2">
      <c r="Z733">
        <v>2024</v>
      </c>
      <c r="AA733" t="str">
        <v>Actual</v>
      </c>
    </row>
    <row r="734" spans="26:27" x14ac:dyDescent="0.2">
      <c r="Z734">
        <v>2024</v>
      </c>
      <c r="AA734" t="str">
        <v>Budget</v>
      </c>
    </row>
    <row r="735" spans="26:27" x14ac:dyDescent="0.2">
      <c r="Z735">
        <v>2021</v>
      </c>
      <c r="AA735" t="str">
        <v>Actual</v>
      </c>
    </row>
    <row r="736" spans="26:27" x14ac:dyDescent="0.2">
      <c r="Z736">
        <v>2021</v>
      </c>
      <c r="AA736" t="str">
        <v>Budget</v>
      </c>
    </row>
    <row r="737" spans="26:27" x14ac:dyDescent="0.2">
      <c r="Z737">
        <v>2022</v>
      </c>
      <c r="AA737" t="str">
        <v>Actual</v>
      </c>
    </row>
    <row r="738" spans="26:27" x14ac:dyDescent="0.2">
      <c r="Z738">
        <v>2022</v>
      </c>
      <c r="AA738" t="str">
        <v>Budget</v>
      </c>
    </row>
    <row r="739" spans="26:27" x14ac:dyDescent="0.2">
      <c r="Z739">
        <v>2023</v>
      </c>
      <c r="AA739" t="str">
        <v>Actual</v>
      </c>
    </row>
    <row r="740" spans="26:27" x14ac:dyDescent="0.2">
      <c r="Z740">
        <v>2023</v>
      </c>
      <c r="AA740" t="str">
        <v>Budget</v>
      </c>
    </row>
    <row r="741" spans="26:27" x14ac:dyDescent="0.2">
      <c r="Z741">
        <v>2024</v>
      </c>
      <c r="AA741" t="str">
        <v>Actual</v>
      </c>
    </row>
    <row r="742" spans="26:27" x14ac:dyDescent="0.2">
      <c r="Z742">
        <v>2024</v>
      </c>
      <c r="AA742" t="str">
        <v>Budget</v>
      </c>
    </row>
    <row r="743" spans="26:27" x14ac:dyDescent="0.2">
      <c r="Z743">
        <v>2021</v>
      </c>
      <c r="AA743" t="str">
        <v>Actual</v>
      </c>
    </row>
    <row r="744" spans="26:27" x14ac:dyDescent="0.2">
      <c r="Z744">
        <v>2021</v>
      </c>
      <c r="AA744" t="str">
        <v>Budget</v>
      </c>
    </row>
    <row r="745" spans="26:27" x14ac:dyDescent="0.2">
      <c r="Z745">
        <v>2022</v>
      </c>
      <c r="AA745" t="str">
        <v>Actual</v>
      </c>
    </row>
    <row r="746" spans="26:27" x14ac:dyDescent="0.2">
      <c r="Z746">
        <v>2022</v>
      </c>
      <c r="AA746" t="str">
        <v>Budget</v>
      </c>
    </row>
    <row r="747" spans="26:27" x14ac:dyDescent="0.2">
      <c r="Z747">
        <v>2023</v>
      </c>
      <c r="AA747" t="str">
        <v>Actual</v>
      </c>
    </row>
    <row r="748" spans="26:27" x14ac:dyDescent="0.2">
      <c r="Z748">
        <v>2023</v>
      </c>
      <c r="AA748" t="str">
        <v>Budget</v>
      </c>
    </row>
    <row r="749" spans="26:27" x14ac:dyDescent="0.2">
      <c r="Z749">
        <v>2024</v>
      </c>
      <c r="AA749" t="str">
        <v>Actual</v>
      </c>
    </row>
    <row r="750" spans="26:27" x14ac:dyDescent="0.2">
      <c r="Z750">
        <v>2024</v>
      </c>
      <c r="AA750" t="str">
        <v>Budget</v>
      </c>
    </row>
    <row r="751" spans="26:27" x14ac:dyDescent="0.2">
      <c r="Z751">
        <v>2021</v>
      </c>
      <c r="AA751" t="str">
        <v>Actual</v>
      </c>
    </row>
    <row r="752" spans="26:27" x14ac:dyDescent="0.2">
      <c r="Z752">
        <v>2021</v>
      </c>
      <c r="AA752" t="str">
        <v>Budget</v>
      </c>
    </row>
    <row r="753" spans="26:27" x14ac:dyDescent="0.2">
      <c r="Z753">
        <v>2022</v>
      </c>
      <c r="AA753" t="str">
        <v>Actual</v>
      </c>
    </row>
    <row r="754" spans="26:27" x14ac:dyDescent="0.2">
      <c r="Z754">
        <v>2022</v>
      </c>
      <c r="AA754" t="str">
        <v>Budget</v>
      </c>
    </row>
    <row r="755" spans="26:27" x14ac:dyDescent="0.2">
      <c r="Z755">
        <v>2023</v>
      </c>
      <c r="AA755" t="str">
        <v>Actual</v>
      </c>
    </row>
    <row r="756" spans="26:27" x14ac:dyDescent="0.2">
      <c r="Z756">
        <v>2023</v>
      </c>
      <c r="AA756" t="str">
        <v>Budget</v>
      </c>
    </row>
    <row r="757" spans="26:27" x14ac:dyDescent="0.2">
      <c r="Z757">
        <v>2024</v>
      </c>
      <c r="AA757" t="str">
        <v>Actual</v>
      </c>
    </row>
    <row r="758" spans="26:27" x14ac:dyDescent="0.2">
      <c r="Z758">
        <v>2024</v>
      </c>
      <c r="AA758" t="str">
        <v>Budget</v>
      </c>
    </row>
    <row r="759" spans="26:27" x14ac:dyDescent="0.2">
      <c r="Z759">
        <v>2021</v>
      </c>
      <c r="AA759" t="str">
        <v>Actual</v>
      </c>
    </row>
    <row r="760" spans="26:27" x14ac:dyDescent="0.2">
      <c r="Z760">
        <v>2021</v>
      </c>
      <c r="AA760" t="str">
        <v>Budget</v>
      </c>
    </row>
    <row r="761" spans="26:27" x14ac:dyDescent="0.2">
      <c r="Z761">
        <v>2022</v>
      </c>
      <c r="AA761" t="str">
        <v>Actual</v>
      </c>
    </row>
    <row r="762" spans="26:27" x14ac:dyDescent="0.2">
      <c r="Z762">
        <v>2022</v>
      </c>
      <c r="AA762" t="str">
        <v>Budget</v>
      </c>
    </row>
    <row r="763" spans="26:27" x14ac:dyDescent="0.2">
      <c r="Z763">
        <v>2023</v>
      </c>
      <c r="AA763" t="str">
        <v>Actual</v>
      </c>
    </row>
    <row r="764" spans="26:27" x14ac:dyDescent="0.2">
      <c r="Z764">
        <v>2023</v>
      </c>
      <c r="AA764" t="str">
        <v>Budget</v>
      </c>
    </row>
    <row r="765" spans="26:27" x14ac:dyDescent="0.2">
      <c r="Z765">
        <v>2024</v>
      </c>
      <c r="AA765" t="str">
        <v>Actual</v>
      </c>
    </row>
    <row r="766" spans="26:27" x14ac:dyDescent="0.2">
      <c r="Z766">
        <v>2024</v>
      </c>
      <c r="AA766" t="str">
        <v>Budget</v>
      </c>
    </row>
    <row r="767" spans="26:27" x14ac:dyDescent="0.2">
      <c r="Z767">
        <v>2021</v>
      </c>
      <c r="AA767" t="str">
        <v>Actual</v>
      </c>
    </row>
    <row r="768" spans="26:27" x14ac:dyDescent="0.2">
      <c r="Z768">
        <v>2021</v>
      </c>
      <c r="AA768" t="str">
        <v>Budget</v>
      </c>
    </row>
    <row r="769" spans="26:27" x14ac:dyDescent="0.2">
      <c r="Z769">
        <v>2022</v>
      </c>
      <c r="AA769" t="str">
        <v>Actual</v>
      </c>
    </row>
    <row r="770" spans="26:27" x14ac:dyDescent="0.2">
      <c r="Z770">
        <v>2022</v>
      </c>
      <c r="AA770" t="str">
        <v>Budget</v>
      </c>
    </row>
    <row r="771" spans="26:27" x14ac:dyDescent="0.2">
      <c r="Z771">
        <v>2023</v>
      </c>
      <c r="AA771" t="str">
        <v>Actual</v>
      </c>
    </row>
    <row r="772" spans="26:27" x14ac:dyDescent="0.2">
      <c r="Z772">
        <v>2023</v>
      </c>
      <c r="AA772" t="str">
        <v>Budget</v>
      </c>
    </row>
    <row r="773" spans="26:27" x14ac:dyDescent="0.2">
      <c r="Z773">
        <v>2024</v>
      </c>
      <c r="AA773" t="str">
        <v>Actual</v>
      </c>
    </row>
    <row r="774" spans="26:27" x14ac:dyDescent="0.2">
      <c r="Z774">
        <v>2024</v>
      </c>
      <c r="AA774" t="str">
        <v>Budget</v>
      </c>
    </row>
    <row r="775" spans="26:27" x14ac:dyDescent="0.2">
      <c r="Z775">
        <v>2021</v>
      </c>
      <c r="AA775" t="str">
        <v>Actual</v>
      </c>
    </row>
    <row r="776" spans="26:27" x14ac:dyDescent="0.2">
      <c r="Z776">
        <v>2021</v>
      </c>
      <c r="AA776" t="str">
        <v>Budget</v>
      </c>
    </row>
    <row r="777" spans="26:27" x14ac:dyDescent="0.2">
      <c r="Z777">
        <v>2022</v>
      </c>
      <c r="AA777" t="str">
        <v>Actual</v>
      </c>
    </row>
    <row r="778" spans="26:27" x14ac:dyDescent="0.2">
      <c r="Z778">
        <v>2022</v>
      </c>
      <c r="AA778" t="str">
        <v>Budget</v>
      </c>
    </row>
    <row r="779" spans="26:27" x14ac:dyDescent="0.2">
      <c r="Z779">
        <v>2023</v>
      </c>
      <c r="AA779" t="str">
        <v>Actual</v>
      </c>
    </row>
    <row r="780" spans="26:27" x14ac:dyDescent="0.2">
      <c r="Z780">
        <v>2023</v>
      </c>
      <c r="AA780" t="str">
        <v>Budget</v>
      </c>
    </row>
    <row r="781" spans="26:27" x14ac:dyDescent="0.2">
      <c r="Z781">
        <v>2024</v>
      </c>
      <c r="AA781" t="str">
        <v>Actual</v>
      </c>
    </row>
    <row r="782" spans="26:27" x14ac:dyDescent="0.2">
      <c r="Z782">
        <v>2024</v>
      </c>
      <c r="AA782" t="str">
        <v>Budget</v>
      </c>
    </row>
    <row r="783" spans="26:27" x14ac:dyDescent="0.2">
      <c r="Z783">
        <v>2021</v>
      </c>
      <c r="AA783" t="str">
        <v>Actual</v>
      </c>
    </row>
    <row r="784" spans="26:27" x14ac:dyDescent="0.2">
      <c r="Z784">
        <v>2021</v>
      </c>
      <c r="AA784" t="str">
        <v>Budget</v>
      </c>
    </row>
    <row r="785" spans="26:27" x14ac:dyDescent="0.2">
      <c r="Z785">
        <v>2022</v>
      </c>
      <c r="AA785" t="str">
        <v>Actual</v>
      </c>
    </row>
    <row r="786" spans="26:27" x14ac:dyDescent="0.2">
      <c r="Z786">
        <v>2022</v>
      </c>
      <c r="AA786" t="str">
        <v>Budget</v>
      </c>
    </row>
    <row r="787" spans="26:27" x14ac:dyDescent="0.2">
      <c r="Z787">
        <v>2023</v>
      </c>
      <c r="AA787" t="str">
        <v>Actual</v>
      </c>
    </row>
    <row r="788" spans="26:27" x14ac:dyDescent="0.2">
      <c r="Z788">
        <v>2023</v>
      </c>
      <c r="AA788" t="str">
        <v>Budget</v>
      </c>
    </row>
    <row r="789" spans="26:27" x14ac:dyDescent="0.2">
      <c r="Z789">
        <v>2024</v>
      </c>
      <c r="AA789" t="str">
        <v>Actual</v>
      </c>
    </row>
    <row r="790" spans="26:27" x14ac:dyDescent="0.2">
      <c r="Z790">
        <v>2024</v>
      </c>
      <c r="AA790" t="str">
        <v>Budget</v>
      </c>
    </row>
    <row r="791" spans="26:27" x14ac:dyDescent="0.2">
      <c r="Z791">
        <v>2021</v>
      </c>
      <c r="AA791" t="str">
        <v>Actual</v>
      </c>
    </row>
    <row r="792" spans="26:27" x14ac:dyDescent="0.2">
      <c r="Z792">
        <v>2021</v>
      </c>
      <c r="AA792" t="str">
        <v>Budget</v>
      </c>
    </row>
    <row r="793" spans="26:27" x14ac:dyDescent="0.2">
      <c r="Z793">
        <v>2022</v>
      </c>
      <c r="AA793" t="str">
        <v>Actual</v>
      </c>
    </row>
    <row r="794" spans="26:27" x14ac:dyDescent="0.2">
      <c r="Z794">
        <v>2022</v>
      </c>
      <c r="AA794" t="str">
        <v>Budget</v>
      </c>
    </row>
    <row r="795" spans="26:27" x14ac:dyDescent="0.2">
      <c r="Z795">
        <v>2023</v>
      </c>
      <c r="AA795" t="str">
        <v>Actual</v>
      </c>
    </row>
    <row r="796" spans="26:27" x14ac:dyDescent="0.2">
      <c r="Z796">
        <v>2023</v>
      </c>
      <c r="AA796" t="str">
        <v>Budget</v>
      </c>
    </row>
    <row r="797" spans="26:27" x14ac:dyDescent="0.2">
      <c r="Z797">
        <v>2024</v>
      </c>
      <c r="AA797" t="str">
        <v>Actual</v>
      </c>
    </row>
    <row r="798" spans="26:27" x14ac:dyDescent="0.2">
      <c r="Z798">
        <v>2024</v>
      </c>
      <c r="AA798" t="str">
        <v>Budget</v>
      </c>
    </row>
    <row r="799" spans="26:27" x14ac:dyDescent="0.2">
      <c r="Z799">
        <v>2021</v>
      </c>
      <c r="AA799" t="str">
        <v>Actual</v>
      </c>
    </row>
    <row r="800" spans="26:27" x14ac:dyDescent="0.2">
      <c r="Z800">
        <v>2021</v>
      </c>
      <c r="AA800" t="str">
        <v>Budget</v>
      </c>
    </row>
    <row r="801" spans="26:27" x14ac:dyDescent="0.2">
      <c r="Z801">
        <v>2022</v>
      </c>
      <c r="AA801" t="str">
        <v>Actual</v>
      </c>
    </row>
    <row r="802" spans="26:27" x14ac:dyDescent="0.2">
      <c r="Z802">
        <v>2022</v>
      </c>
      <c r="AA802" t="str">
        <v>Budget</v>
      </c>
    </row>
    <row r="803" spans="26:27" x14ac:dyDescent="0.2">
      <c r="Z803">
        <v>2023</v>
      </c>
      <c r="AA803" t="str">
        <v>Actual</v>
      </c>
    </row>
    <row r="804" spans="26:27" x14ac:dyDescent="0.2">
      <c r="Z804">
        <v>2023</v>
      </c>
      <c r="AA804" t="str">
        <v>Budget</v>
      </c>
    </row>
    <row r="805" spans="26:27" x14ac:dyDescent="0.2">
      <c r="Z805">
        <v>2024</v>
      </c>
      <c r="AA805" t="str">
        <v>Actual</v>
      </c>
    </row>
    <row r="806" spans="26:27" x14ac:dyDescent="0.2">
      <c r="Z806">
        <v>2024</v>
      </c>
      <c r="AA806" t="str">
        <v>Budget</v>
      </c>
    </row>
    <row r="807" spans="26:27" x14ac:dyDescent="0.2">
      <c r="Z807">
        <v>2021</v>
      </c>
      <c r="AA807" t="str">
        <v>Actual</v>
      </c>
    </row>
    <row r="808" spans="26:27" x14ac:dyDescent="0.2">
      <c r="Z808">
        <v>2021</v>
      </c>
      <c r="AA808" t="str">
        <v>Budget</v>
      </c>
    </row>
    <row r="809" spans="26:27" x14ac:dyDescent="0.2">
      <c r="Z809">
        <v>2022</v>
      </c>
      <c r="AA809" t="str">
        <v>Actual</v>
      </c>
    </row>
    <row r="810" spans="26:27" x14ac:dyDescent="0.2">
      <c r="Z810">
        <v>2022</v>
      </c>
      <c r="AA810" t="str">
        <v>Budget</v>
      </c>
    </row>
    <row r="811" spans="26:27" x14ac:dyDescent="0.2">
      <c r="Z811">
        <v>2023</v>
      </c>
      <c r="AA811" t="str">
        <v>Actual</v>
      </c>
    </row>
    <row r="812" spans="26:27" x14ac:dyDescent="0.2">
      <c r="Z812">
        <v>2023</v>
      </c>
      <c r="AA812" t="str">
        <v>Budget</v>
      </c>
    </row>
    <row r="813" spans="26:27" x14ac:dyDescent="0.2">
      <c r="Z813">
        <v>2024</v>
      </c>
      <c r="AA813" t="str">
        <v>Actual</v>
      </c>
    </row>
    <row r="814" spans="26:27" x14ac:dyDescent="0.2">
      <c r="Z814">
        <v>2024</v>
      </c>
      <c r="AA814" t="str">
        <v>Budget</v>
      </c>
    </row>
    <row r="815" spans="26:27" x14ac:dyDescent="0.2">
      <c r="Z815">
        <v>2021</v>
      </c>
      <c r="AA815" t="str">
        <v>Actual</v>
      </c>
    </row>
    <row r="816" spans="26:27" x14ac:dyDescent="0.2">
      <c r="Z816">
        <v>2021</v>
      </c>
      <c r="AA816" t="str">
        <v>Budget</v>
      </c>
    </row>
    <row r="817" spans="26:27" x14ac:dyDescent="0.2">
      <c r="Z817">
        <v>2022</v>
      </c>
      <c r="AA817" t="str">
        <v>Actual</v>
      </c>
    </row>
    <row r="818" spans="26:27" x14ac:dyDescent="0.2">
      <c r="Z818">
        <v>2022</v>
      </c>
      <c r="AA818" t="str">
        <v>Budget</v>
      </c>
    </row>
    <row r="819" spans="26:27" x14ac:dyDescent="0.2">
      <c r="Z819">
        <v>2023</v>
      </c>
      <c r="AA819" t="str">
        <v>Actual</v>
      </c>
    </row>
    <row r="820" spans="26:27" x14ac:dyDescent="0.2">
      <c r="Z820">
        <v>2023</v>
      </c>
      <c r="AA820" t="str">
        <v>Budget</v>
      </c>
    </row>
    <row r="821" spans="26:27" x14ac:dyDescent="0.2">
      <c r="Z821">
        <v>2024</v>
      </c>
      <c r="AA821" t="str">
        <v>Actual</v>
      </c>
    </row>
    <row r="822" spans="26:27" x14ac:dyDescent="0.2">
      <c r="Z822">
        <v>2024</v>
      </c>
      <c r="AA822" t="str">
        <v>Budget</v>
      </c>
    </row>
    <row r="823" spans="26:27" x14ac:dyDescent="0.2">
      <c r="Z823">
        <v>2021</v>
      </c>
      <c r="AA823" t="str">
        <v>Actual</v>
      </c>
    </row>
    <row r="824" spans="26:27" x14ac:dyDescent="0.2">
      <c r="Z824">
        <v>2021</v>
      </c>
      <c r="AA824" t="str">
        <v>Budget</v>
      </c>
    </row>
    <row r="825" spans="26:27" x14ac:dyDescent="0.2">
      <c r="Z825">
        <v>2022</v>
      </c>
      <c r="AA825" t="str">
        <v>Actual</v>
      </c>
    </row>
    <row r="826" spans="26:27" x14ac:dyDescent="0.2">
      <c r="Z826">
        <v>2022</v>
      </c>
      <c r="AA826" t="str">
        <v>Budget</v>
      </c>
    </row>
    <row r="827" spans="26:27" x14ac:dyDescent="0.2">
      <c r="Z827">
        <v>2023</v>
      </c>
      <c r="AA827" t="str">
        <v>Actual</v>
      </c>
    </row>
    <row r="828" spans="26:27" x14ac:dyDescent="0.2">
      <c r="Z828">
        <v>2023</v>
      </c>
      <c r="AA828" t="str">
        <v>Budget</v>
      </c>
    </row>
    <row r="829" spans="26:27" x14ac:dyDescent="0.2">
      <c r="Z829">
        <v>2024</v>
      </c>
      <c r="AA829" t="str">
        <v>Actual</v>
      </c>
    </row>
    <row r="830" spans="26:27" x14ac:dyDescent="0.2">
      <c r="Z830">
        <v>2024</v>
      </c>
      <c r="AA830" t="str">
        <v>Budget</v>
      </c>
    </row>
    <row r="831" spans="26:27" x14ac:dyDescent="0.2">
      <c r="Z831">
        <v>2021</v>
      </c>
      <c r="AA831" t="str">
        <v>Actual</v>
      </c>
    </row>
    <row r="832" spans="26:27" x14ac:dyDescent="0.2">
      <c r="Z832">
        <v>2021</v>
      </c>
      <c r="AA832" t="str">
        <v>Budget</v>
      </c>
    </row>
    <row r="833" spans="26:27" x14ac:dyDescent="0.2">
      <c r="Z833">
        <v>2022</v>
      </c>
      <c r="AA833" t="str">
        <v>Actual</v>
      </c>
    </row>
    <row r="834" spans="26:27" x14ac:dyDescent="0.2">
      <c r="Z834">
        <v>2022</v>
      </c>
      <c r="AA834" t="str">
        <v>Budget</v>
      </c>
    </row>
    <row r="835" spans="26:27" x14ac:dyDescent="0.2">
      <c r="Z835">
        <v>2023</v>
      </c>
      <c r="AA835" t="str">
        <v>Actual</v>
      </c>
    </row>
    <row r="836" spans="26:27" x14ac:dyDescent="0.2">
      <c r="Z836">
        <v>2023</v>
      </c>
      <c r="AA836" t="str">
        <v>Budget</v>
      </c>
    </row>
    <row r="837" spans="26:27" x14ac:dyDescent="0.2">
      <c r="Z837">
        <v>2024</v>
      </c>
      <c r="AA837" t="str">
        <v>Actual</v>
      </c>
    </row>
    <row r="838" spans="26:27" x14ac:dyDescent="0.2">
      <c r="Z838">
        <v>2024</v>
      </c>
      <c r="AA838" t="str">
        <v>Budget</v>
      </c>
    </row>
    <row r="839" spans="26:27" x14ac:dyDescent="0.2">
      <c r="Z839">
        <v>2021</v>
      </c>
      <c r="AA839" t="str">
        <v>Actual</v>
      </c>
    </row>
    <row r="840" spans="26:27" x14ac:dyDescent="0.2">
      <c r="Z840">
        <v>2021</v>
      </c>
      <c r="AA840" t="str">
        <v>Budget</v>
      </c>
    </row>
    <row r="841" spans="26:27" x14ac:dyDescent="0.2">
      <c r="Z841">
        <v>2022</v>
      </c>
      <c r="AA841" t="str">
        <v>Actual</v>
      </c>
    </row>
    <row r="842" spans="26:27" x14ac:dyDescent="0.2">
      <c r="Z842">
        <v>2022</v>
      </c>
      <c r="AA842" t="str">
        <v>Budget</v>
      </c>
    </row>
    <row r="843" spans="26:27" x14ac:dyDescent="0.2">
      <c r="Z843">
        <v>2023</v>
      </c>
      <c r="AA843" t="str">
        <v>Actual</v>
      </c>
    </row>
    <row r="844" spans="26:27" x14ac:dyDescent="0.2">
      <c r="Z844">
        <v>2023</v>
      </c>
      <c r="AA844" t="str">
        <v>Budget</v>
      </c>
    </row>
    <row r="845" spans="26:27" x14ac:dyDescent="0.2">
      <c r="Z845">
        <v>2024</v>
      </c>
      <c r="AA845" t="str">
        <v>Actual</v>
      </c>
    </row>
    <row r="846" spans="26:27" x14ac:dyDescent="0.2">
      <c r="Z846">
        <v>2024</v>
      </c>
      <c r="AA846" t="str">
        <v>Budget</v>
      </c>
    </row>
    <row r="847" spans="26:27" x14ac:dyDescent="0.2">
      <c r="Z847">
        <v>2021</v>
      </c>
      <c r="AA847" t="str">
        <v>Actual</v>
      </c>
    </row>
    <row r="848" spans="26:27" x14ac:dyDescent="0.2">
      <c r="Z848">
        <v>2021</v>
      </c>
      <c r="AA848" t="str">
        <v>Budget</v>
      </c>
    </row>
    <row r="849" spans="26:27" x14ac:dyDescent="0.2">
      <c r="Z849">
        <v>2022</v>
      </c>
      <c r="AA849" t="str">
        <v>Actual</v>
      </c>
    </row>
    <row r="850" spans="26:27" x14ac:dyDescent="0.2">
      <c r="Z850">
        <v>2022</v>
      </c>
      <c r="AA850" t="str">
        <v>Budget</v>
      </c>
    </row>
    <row r="851" spans="26:27" x14ac:dyDescent="0.2">
      <c r="Z851">
        <v>2023</v>
      </c>
      <c r="AA851" t="str">
        <v>Actual</v>
      </c>
    </row>
    <row r="852" spans="26:27" x14ac:dyDescent="0.2">
      <c r="Z852">
        <v>2023</v>
      </c>
      <c r="AA852" t="str">
        <v>Budget</v>
      </c>
    </row>
    <row r="853" spans="26:27" x14ac:dyDescent="0.2">
      <c r="Z853">
        <v>2024</v>
      </c>
      <c r="AA853" t="str">
        <v>Actual</v>
      </c>
    </row>
    <row r="854" spans="26:27" x14ac:dyDescent="0.2">
      <c r="Z854">
        <v>2024</v>
      </c>
      <c r="AA854" t="str">
        <v>Budget</v>
      </c>
    </row>
    <row r="855" spans="26:27" x14ac:dyDescent="0.2">
      <c r="Z855">
        <v>2021</v>
      </c>
      <c r="AA855" t="str">
        <v>Actual</v>
      </c>
    </row>
    <row r="856" spans="26:27" x14ac:dyDescent="0.2">
      <c r="Z856">
        <v>2021</v>
      </c>
      <c r="AA856" t="str">
        <v>Budget</v>
      </c>
    </row>
    <row r="857" spans="26:27" x14ac:dyDescent="0.2">
      <c r="Z857">
        <v>2022</v>
      </c>
      <c r="AA857" t="str">
        <v>Actual</v>
      </c>
    </row>
    <row r="858" spans="26:27" x14ac:dyDescent="0.2">
      <c r="Z858">
        <v>2022</v>
      </c>
      <c r="AA858" t="str">
        <v>Budget</v>
      </c>
    </row>
    <row r="859" spans="26:27" x14ac:dyDescent="0.2">
      <c r="Z859">
        <v>2023</v>
      </c>
      <c r="AA859" t="str">
        <v>Actual</v>
      </c>
    </row>
    <row r="860" spans="26:27" x14ac:dyDescent="0.2">
      <c r="Z860">
        <v>2023</v>
      </c>
      <c r="AA860" t="str">
        <v>Budget</v>
      </c>
    </row>
    <row r="861" spans="26:27" x14ac:dyDescent="0.2">
      <c r="Z861">
        <v>2024</v>
      </c>
      <c r="AA861" t="str">
        <v>Actual</v>
      </c>
    </row>
    <row r="862" spans="26:27" x14ac:dyDescent="0.2">
      <c r="Z862">
        <v>2024</v>
      </c>
      <c r="AA862" t="str">
        <v>Budget</v>
      </c>
    </row>
    <row r="863" spans="26:27" x14ac:dyDescent="0.2">
      <c r="Z863">
        <v>2021</v>
      </c>
      <c r="AA863" t="str">
        <v>Actual</v>
      </c>
    </row>
    <row r="864" spans="26:27" x14ac:dyDescent="0.2">
      <c r="Z864">
        <v>2021</v>
      </c>
      <c r="AA864" t="str">
        <v>Budget</v>
      </c>
    </row>
    <row r="865" spans="26:27" x14ac:dyDescent="0.2">
      <c r="Z865">
        <v>2022</v>
      </c>
      <c r="AA865" t="str">
        <v>Actual</v>
      </c>
    </row>
    <row r="866" spans="26:27" x14ac:dyDescent="0.2">
      <c r="Z866">
        <v>2022</v>
      </c>
      <c r="AA866" t="str">
        <v>Budget</v>
      </c>
    </row>
    <row r="867" spans="26:27" x14ac:dyDescent="0.2">
      <c r="Z867">
        <v>2023</v>
      </c>
      <c r="AA867" t="str">
        <v>Actual</v>
      </c>
    </row>
    <row r="868" spans="26:27" x14ac:dyDescent="0.2">
      <c r="Z868">
        <v>2023</v>
      </c>
      <c r="AA868" t="str">
        <v>Budget</v>
      </c>
    </row>
    <row r="869" spans="26:27" x14ac:dyDescent="0.2">
      <c r="Z869">
        <v>2024</v>
      </c>
      <c r="AA869" t="str">
        <v>Actual</v>
      </c>
    </row>
    <row r="870" spans="26:27" x14ac:dyDescent="0.2">
      <c r="Z870">
        <v>2024</v>
      </c>
      <c r="AA870" t="str">
        <v>Budget</v>
      </c>
    </row>
    <row r="871" spans="26:27" x14ac:dyDescent="0.2">
      <c r="Z871">
        <v>2021</v>
      </c>
      <c r="AA871" t="str">
        <v>Actual</v>
      </c>
    </row>
    <row r="872" spans="26:27" x14ac:dyDescent="0.2">
      <c r="Z872">
        <v>2021</v>
      </c>
      <c r="AA872" t="str">
        <v>Budget</v>
      </c>
    </row>
    <row r="873" spans="26:27" x14ac:dyDescent="0.2">
      <c r="Z873">
        <v>2022</v>
      </c>
      <c r="AA873" t="str">
        <v>Actual</v>
      </c>
    </row>
    <row r="874" spans="26:27" x14ac:dyDescent="0.2">
      <c r="Z874">
        <v>2022</v>
      </c>
      <c r="AA874" t="str">
        <v>Budget</v>
      </c>
    </row>
    <row r="875" spans="26:27" x14ac:dyDescent="0.2">
      <c r="Z875">
        <v>2023</v>
      </c>
      <c r="AA875" t="str">
        <v>Actual</v>
      </c>
    </row>
    <row r="876" spans="26:27" x14ac:dyDescent="0.2">
      <c r="Z876">
        <v>2023</v>
      </c>
      <c r="AA876" t="str">
        <v>Budget</v>
      </c>
    </row>
    <row r="877" spans="26:27" x14ac:dyDescent="0.2">
      <c r="Z877">
        <v>2024</v>
      </c>
      <c r="AA877" t="str">
        <v>Actual</v>
      </c>
    </row>
    <row r="878" spans="26:27" x14ac:dyDescent="0.2">
      <c r="Z878">
        <v>2024</v>
      </c>
      <c r="AA878" t="str">
        <v>Budget</v>
      </c>
    </row>
    <row r="879" spans="26:27" x14ac:dyDescent="0.2">
      <c r="Z879">
        <v>2021</v>
      </c>
      <c r="AA879" t="str">
        <v>Actual</v>
      </c>
    </row>
    <row r="880" spans="26:27" x14ac:dyDescent="0.2">
      <c r="Z880">
        <v>2021</v>
      </c>
      <c r="AA880" t="str">
        <v>Budget</v>
      </c>
    </row>
    <row r="881" spans="26:27" x14ac:dyDescent="0.2">
      <c r="Z881">
        <v>2022</v>
      </c>
      <c r="AA881" t="str">
        <v>Actual</v>
      </c>
    </row>
    <row r="882" spans="26:27" x14ac:dyDescent="0.2">
      <c r="Z882">
        <v>2022</v>
      </c>
      <c r="AA882" t="str">
        <v>Budget</v>
      </c>
    </row>
    <row r="883" spans="26:27" x14ac:dyDescent="0.2">
      <c r="Z883">
        <v>2023</v>
      </c>
      <c r="AA883" t="str">
        <v>Actual</v>
      </c>
    </row>
    <row r="884" spans="26:27" x14ac:dyDescent="0.2">
      <c r="Z884">
        <v>2023</v>
      </c>
      <c r="AA884" t="str">
        <v>Budget</v>
      </c>
    </row>
    <row r="885" spans="26:27" x14ac:dyDescent="0.2">
      <c r="Z885">
        <v>2024</v>
      </c>
      <c r="AA885" t="str">
        <v>Actual</v>
      </c>
    </row>
    <row r="886" spans="26:27" x14ac:dyDescent="0.2">
      <c r="Z886">
        <v>2024</v>
      </c>
      <c r="AA886" t="str">
        <v>Budget</v>
      </c>
    </row>
    <row r="887" spans="26:27" x14ac:dyDescent="0.2">
      <c r="Z887">
        <v>2021</v>
      </c>
      <c r="AA887" t="str">
        <v>Actual</v>
      </c>
    </row>
    <row r="888" spans="26:27" x14ac:dyDescent="0.2">
      <c r="Z888">
        <v>2021</v>
      </c>
      <c r="AA888" t="str">
        <v>Budget</v>
      </c>
    </row>
    <row r="889" spans="26:27" x14ac:dyDescent="0.2">
      <c r="Z889">
        <v>2022</v>
      </c>
      <c r="AA889" t="str">
        <v>Actual</v>
      </c>
    </row>
    <row r="890" spans="26:27" x14ac:dyDescent="0.2">
      <c r="Z890">
        <v>2022</v>
      </c>
      <c r="AA890" t="str">
        <v>Budget</v>
      </c>
    </row>
    <row r="891" spans="26:27" x14ac:dyDescent="0.2">
      <c r="Z891">
        <v>2023</v>
      </c>
      <c r="AA891" t="str">
        <v>Actual</v>
      </c>
    </row>
    <row r="892" spans="26:27" x14ac:dyDescent="0.2">
      <c r="Z892">
        <v>2023</v>
      </c>
      <c r="AA892" t="str">
        <v>Budget</v>
      </c>
    </row>
    <row r="893" spans="26:27" x14ac:dyDescent="0.2">
      <c r="Z893">
        <v>2024</v>
      </c>
      <c r="AA893" t="str">
        <v>Actual</v>
      </c>
    </row>
    <row r="894" spans="26:27" x14ac:dyDescent="0.2">
      <c r="Z894">
        <v>2024</v>
      </c>
      <c r="AA894" t="str">
        <v>Budget</v>
      </c>
    </row>
    <row r="895" spans="26:27" x14ac:dyDescent="0.2">
      <c r="Z895">
        <v>2021</v>
      </c>
      <c r="AA895" t="str">
        <v>Actual</v>
      </c>
    </row>
    <row r="896" spans="26:27" x14ac:dyDescent="0.2">
      <c r="Z896">
        <v>2021</v>
      </c>
      <c r="AA896" t="str">
        <v>Budget</v>
      </c>
    </row>
    <row r="897" spans="26:27" x14ac:dyDescent="0.2">
      <c r="Z897">
        <v>2022</v>
      </c>
      <c r="AA897" t="str">
        <v>Actual</v>
      </c>
    </row>
    <row r="898" spans="26:27" x14ac:dyDescent="0.2">
      <c r="Z898">
        <v>2022</v>
      </c>
      <c r="AA898" t="str">
        <v>Budget</v>
      </c>
    </row>
    <row r="899" spans="26:27" x14ac:dyDescent="0.2">
      <c r="Z899">
        <v>2023</v>
      </c>
      <c r="AA899" t="str">
        <v>Actual</v>
      </c>
    </row>
    <row r="900" spans="26:27" x14ac:dyDescent="0.2">
      <c r="Z900">
        <v>2023</v>
      </c>
      <c r="AA900" t="str">
        <v>Budget</v>
      </c>
    </row>
    <row r="901" spans="26:27" x14ac:dyDescent="0.2">
      <c r="Z901">
        <v>2024</v>
      </c>
      <c r="AA901" t="str">
        <v>Actual</v>
      </c>
    </row>
    <row r="902" spans="26:27" x14ac:dyDescent="0.2">
      <c r="Z902">
        <v>2024</v>
      </c>
      <c r="AA902" t="str">
        <v>Budget</v>
      </c>
    </row>
    <row r="903" spans="26:27" x14ac:dyDescent="0.2">
      <c r="Z903">
        <v>2021</v>
      </c>
      <c r="AA903" t="str">
        <v>Actual</v>
      </c>
    </row>
    <row r="904" spans="26:27" x14ac:dyDescent="0.2">
      <c r="Z904">
        <v>2021</v>
      </c>
      <c r="AA904" t="str">
        <v>Budget</v>
      </c>
    </row>
    <row r="905" spans="26:27" x14ac:dyDescent="0.2">
      <c r="Z905">
        <v>2022</v>
      </c>
      <c r="AA905" t="str">
        <v>Actual</v>
      </c>
    </row>
    <row r="906" spans="26:27" x14ac:dyDescent="0.2">
      <c r="Z906">
        <v>2022</v>
      </c>
      <c r="AA906" t="str">
        <v>Budget</v>
      </c>
    </row>
    <row r="907" spans="26:27" x14ac:dyDescent="0.2">
      <c r="Z907">
        <v>2023</v>
      </c>
      <c r="AA907" t="str">
        <v>Actual</v>
      </c>
    </row>
    <row r="908" spans="26:27" x14ac:dyDescent="0.2">
      <c r="Z908">
        <v>2023</v>
      </c>
      <c r="AA908" t="str">
        <v>Budget</v>
      </c>
    </row>
    <row r="909" spans="26:27" x14ac:dyDescent="0.2">
      <c r="Z909">
        <v>2024</v>
      </c>
      <c r="AA909" t="str">
        <v>Actual</v>
      </c>
    </row>
    <row r="910" spans="26:27" x14ac:dyDescent="0.2">
      <c r="Z910">
        <v>2024</v>
      </c>
      <c r="AA910" t="str">
        <v>Budget</v>
      </c>
    </row>
    <row r="911" spans="26:27" x14ac:dyDescent="0.2">
      <c r="Z911">
        <v>2021</v>
      </c>
      <c r="AA911" t="str">
        <v>Actual</v>
      </c>
    </row>
    <row r="912" spans="26:27" x14ac:dyDescent="0.2">
      <c r="Z912">
        <v>2021</v>
      </c>
      <c r="AA912" t="str">
        <v>Budget</v>
      </c>
    </row>
    <row r="913" spans="26:27" x14ac:dyDescent="0.2">
      <c r="Z913">
        <v>2022</v>
      </c>
      <c r="AA913" t="str">
        <v>Actual</v>
      </c>
    </row>
    <row r="914" spans="26:27" x14ac:dyDescent="0.2">
      <c r="Z914">
        <v>2022</v>
      </c>
      <c r="AA914" t="str">
        <v>Budget</v>
      </c>
    </row>
    <row r="915" spans="26:27" x14ac:dyDescent="0.2">
      <c r="Z915">
        <v>2023</v>
      </c>
      <c r="AA915" t="str">
        <v>Actual</v>
      </c>
    </row>
    <row r="916" spans="26:27" x14ac:dyDescent="0.2">
      <c r="Z916">
        <v>2023</v>
      </c>
      <c r="AA916" t="str">
        <v>Budget</v>
      </c>
    </row>
    <row r="917" spans="26:27" x14ac:dyDescent="0.2">
      <c r="Z917">
        <v>2024</v>
      </c>
      <c r="AA917" t="str">
        <v>Actual</v>
      </c>
    </row>
    <row r="918" spans="26:27" x14ac:dyDescent="0.2">
      <c r="Z918">
        <v>2024</v>
      </c>
      <c r="AA918" t="str">
        <v>Budget</v>
      </c>
    </row>
    <row r="919" spans="26:27" x14ac:dyDescent="0.2">
      <c r="Z919">
        <v>2021</v>
      </c>
      <c r="AA919" t="str">
        <v>Actual</v>
      </c>
    </row>
    <row r="920" spans="26:27" x14ac:dyDescent="0.2">
      <c r="Z920">
        <v>2021</v>
      </c>
      <c r="AA920" t="str">
        <v>Budget</v>
      </c>
    </row>
    <row r="921" spans="26:27" x14ac:dyDescent="0.2">
      <c r="Z921">
        <v>2022</v>
      </c>
      <c r="AA921" t="str">
        <v>Actual</v>
      </c>
    </row>
    <row r="922" spans="26:27" x14ac:dyDescent="0.2">
      <c r="Z922">
        <v>2022</v>
      </c>
      <c r="AA922" t="str">
        <v>Budget</v>
      </c>
    </row>
    <row r="923" spans="26:27" x14ac:dyDescent="0.2">
      <c r="Z923">
        <v>2023</v>
      </c>
      <c r="AA923" t="str">
        <v>Actual</v>
      </c>
    </row>
    <row r="924" spans="26:27" x14ac:dyDescent="0.2">
      <c r="Z924">
        <v>2023</v>
      </c>
      <c r="AA924" t="str">
        <v>Budget</v>
      </c>
    </row>
    <row r="925" spans="26:27" x14ac:dyDescent="0.2">
      <c r="Z925">
        <v>2024</v>
      </c>
      <c r="AA925" t="str">
        <v>Actual</v>
      </c>
    </row>
    <row r="926" spans="26:27" x14ac:dyDescent="0.2">
      <c r="Z926">
        <v>2024</v>
      </c>
      <c r="AA926" t="str">
        <v>Budget</v>
      </c>
    </row>
    <row r="927" spans="26:27" x14ac:dyDescent="0.2">
      <c r="Z927">
        <v>2021</v>
      </c>
      <c r="AA927" t="str">
        <v>Actual</v>
      </c>
    </row>
    <row r="928" spans="26:27" x14ac:dyDescent="0.2">
      <c r="Z928">
        <v>2021</v>
      </c>
      <c r="AA928" t="str">
        <v>Budget</v>
      </c>
    </row>
    <row r="929" spans="26:27" x14ac:dyDescent="0.2">
      <c r="Z929">
        <v>2022</v>
      </c>
      <c r="AA929" t="str">
        <v>Actual</v>
      </c>
    </row>
    <row r="930" spans="26:27" x14ac:dyDescent="0.2">
      <c r="Z930">
        <v>2022</v>
      </c>
      <c r="AA930" t="str">
        <v>Budget</v>
      </c>
    </row>
    <row r="931" spans="26:27" x14ac:dyDescent="0.2">
      <c r="Z931">
        <v>2023</v>
      </c>
      <c r="AA931" t="str">
        <v>Actual</v>
      </c>
    </row>
    <row r="932" spans="26:27" x14ac:dyDescent="0.2">
      <c r="Z932">
        <v>2023</v>
      </c>
      <c r="AA932" t="str">
        <v>Budget</v>
      </c>
    </row>
    <row r="933" spans="26:27" x14ac:dyDescent="0.2">
      <c r="Z933">
        <v>2024</v>
      </c>
      <c r="AA933" t="str">
        <v>Actual</v>
      </c>
    </row>
    <row r="934" spans="26:27" x14ac:dyDescent="0.2">
      <c r="Z934">
        <v>2024</v>
      </c>
      <c r="AA934" t="str">
        <v>Budget</v>
      </c>
    </row>
    <row r="935" spans="26:27" x14ac:dyDescent="0.2">
      <c r="Z935">
        <v>2021</v>
      </c>
      <c r="AA935" t="str">
        <v>Actual</v>
      </c>
    </row>
    <row r="936" spans="26:27" x14ac:dyDescent="0.2">
      <c r="Z936">
        <v>2021</v>
      </c>
      <c r="AA936" t="str">
        <v>Budget</v>
      </c>
    </row>
    <row r="937" spans="26:27" x14ac:dyDescent="0.2">
      <c r="Z937">
        <v>2022</v>
      </c>
      <c r="AA937" t="str">
        <v>Actual</v>
      </c>
    </row>
    <row r="938" spans="26:27" x14ac:dyDescent="0.2">
      <c r="Z938">
        <v>2022</v>
      </c>
      <c r="AA938" t="str">
        <v>Budget</v>
      </c>
    </row>
    <row r="939" spans="26:27" x14ac:dyDescent="0.2">
      <c r="Z939">
        <v>2023</v>
      </c>
      <c r="AA939" t="str">
        <v>Actual</v>
      </c>
    </row>
    <row r="940" spans="26:27" x14ac:dyDescent="0.2">
      <c r="Z940">
        <v>2023</v>
      </c>
      <c r="AA940" t="str">
        <v>Budget</v>
      </c>
    </row>
    <row r="941" spans="26:27" x14ac:dyDescent="0.2">
      <c r="Z941">
        <v>2024</v>
      </c>
      <c r="AA941" t="str">
        <v>Actual</v>
      </c>
    </row>
    <row r="942" spans="26:27" x14ac:dyDescent="0.2">
      <c r="Z942">
        <v>2024</v>
      </c>
      <c r="AA942" t="str">
        <v>Budget</v>
      </c>
    </row>
    <row r="943" spans="26:27" x14ac:dyDescent="0.2">
      <c r="Z943">
        <v>2021</v>
      </c>
      <c r="AA943" t="str">
        <v>Actual</v>
      </c>
    </row>
    <row r="944" spans="26:27" x14ac:dyDescent="0.2">
      <c r="Z944">
        <v>2021</v>
      </c>
      <c r="AA944" t="str">
        <v>Budget</v>
      </c>
    </row>
    <row r="945" spans="26:27" x14ac:dyDescent="0.2">
      <c r="Z945">
        <v>2022</v>
      </c>
      <c r="AA945" t="str">
        <v>Actual</v>
      </c>
    </row>
    <row r="946" spans="26:27" x14ac:dyDescent="0.2">
      <c r="Z946">
        <v>2022</v>
      </c>
      <c r="AA946" t="str">
        <v>Budget</v>
      </c>
    </row>
    <row r="947" spans="26:27" x14ac:dyDescent="0.2">
      <c r="Z947">
        <v>2023</v>
      </c>
      <c r="AA947" t="str">
        <v>Actual</v>
      </c>
    </row>
    <row r="948" spans="26:27" x14ac:dyDescent="0.2">
      <c r="Z948">
        <v>2023</v>
      </c>
      <c r="AA948" t="str">
        <v>Budget</v>
      </c>
    </row>
    <row r="949" spans="26:27" x14ac:dyDescent="0.2">
      <c r="Z949">
        <v>2024</v>
      </c>
      <c r="AA949" t="str">
        <v>Actual</v>
      </c>
    </row>
    <row r="950" spans="26:27" x14ac:dyDescent="0.2">
      <c r="Z950">
        <v>2024</v>
      </c>
      <c r="AA950" t="str">
        <v>Budget</v>
      </c>
    </row>
    <row r="951" spans="26:27" x14ac:dyDescent="0.2">
      <c r="Z951">
        <v>2021</v>
      </c>
      <c r="AA951" t="str">
        <v>Actual</v>
      </c>
    </row>
    <row r="952" spans="26:27" x14ac:dyDescent="0.2">
      <c r="Z952">
        <v>2021</v>
      </c>
      <c r="AA952" t="str">
        <v>Budget</v>
      </c>
    </row>
    <row r="953" spans="26:27" x14ac:dyDescent="0.2">
      <c r="Z953">
        <v>2022</v>
      </c>
      <c r="AA953" t="str">
        <v>Actual</v>
      </c>
    </row>
    <row r="954" spans="26:27" x14ac:dyDescent="0.2">
      <c r="Z954">
        <v>2022</v>
      </c>
      <c r="AA954" t="str">
        <v>Budget</v>
      </c>
    </row>
    <row r="955" spans="26:27" x14ac:dyDescent="0.2">
      <c r="Z955">
        <v>2023</v>
      </c>
      <c r="AA955" t="str">
        <v>Actual</v>
      </c>
    </row>
    <row r="956" spans="26:27" x14ac:dyDescent="0.2">
      <c r="Z956">
        <v>2023</v>
      </c>
      <c r="AA956" t="str">
        <v>Budget</v>
      </c>
    </row>
    <row r="957" spans="26:27" x14ac:dyDescent="0.2">
      <c r="Z957">
        <v>2024</v>
      </c>
      <c r="AA957" t="str">
        <v>Actual</v>
      </c>
    </row>
    <row r="958" spans="26:27" x14ac:dyDescent="0.2">
      <c r="Z958">
        <v>2024</v>
      </c>
      <c r="AA958" t="str">
        <v>Budget</v>
      </c>
    </row>
    <row r="959" spans="26:27" x14ac:dyDescent="0.2">
      <c r="Z959">
        <v>2021</v>
      </c>
      <c r="AA959" t="str">
        <v>Actual</v>
      </c>
    </row>
    <row r="960" spans="26:27" x14ac:dyDescent="0.2">
      <c r="Z960">
        <v>2021</v>
      </c>
      <c r="AA960" t="str">
        <v>Budget</v>
      </c>
    </row>
    <row r="961" spans="26:27" x14ac:dyDescent="0.2">
      <c r="Z961">
        <v>2022</v>
      </c>
      <c r="AA961" t="str">
        <v>Actual</v>
      </c>
    </row>
    <row r="962" spans="26:27" x14ac:dyDescent="0.2">
      <c r="Z962">
        <v>2022</v>
      </c>
      <c r="AA962" t="str">
        <v>Budget</v>
      </c>
    </row>
    <row r="963" spans="26:27" x14ac:dyDescent="0.2">
      <c r="Z963">
        <v>2023</v>
      </c>
      <c r="AA963" t="str">
        <v>Actual</v>
      </c>
    </row>
    <row r="964" spans="26:27" x14ac:dyDescent="0.2">
      <c r="Z964">
        <v>2023</v>
      </c>
      <c r="AA964" t="str">
        <v>Budget</v>
      </c>
    </row>
    <row r="965" spans="26:27" x14ac:dyDescent="0.2">
      <c r="Z965">
        <v>2024</v>
      </c>
      <c r="AA965" t="str">
        <v>Actual</v>
      </c>
    </row>
    <row r="966" spans="26:27" x14ac:dyDescent="0.2">
      <c r="Z966">
        <v>2024</v>
      </c>
      <c r="AA966" t="str">
        <v>Budget</v>
      </c>
    </row>
    <row r="967" spans="26:27" x14ac:dyDescent="0.2">
      <c r="Z967">
        <v>2021</v>
      </c>
      <c r="AA967" t="str">
        <v>Actual</v>
      </c>
    </row>
    <row r="968" spans="26:27" x14ac:dyDescent="0.2">
      <c r="Z968">
        <v>2021</v>
      </c>
      <c r="AA968" t="str">
        <v>Budget</v>
      </c>
    </row>
    <row r="969" spans="26:27" x14ac:dyDescent="0.2">
      <c r="Z969">
        <v>2022</v>
      </c>
      <c r="AA969" t="str">
        <v>Actual</v>
      </c>
    </row>
    <row r="970" spans="26:27" x14ac:dyDescent="0.2">
      <c r="Z970">
        <v>2022</v>
      </c>
      <c r="AA970" t="str">
        <v>Budget</v>
      </c>
    </row>
    <row r="971" spans="26:27" x14ac:dyDescent="0.2">
      <c r="Z971">
        <v>2023</v>
      </c>
      <c r="AA971" t="str">
        <v>Actual</v>
      </c>
    </row>
    <row r="972" spans="26:27" x14ac:dyDescent="0.2">
      <c r="Z972">
        <v>2023</v>
      </c>
      <c r="AA972" t="str">
        <v>Budget</v>
      </c>
    </row>
    <row r="973" spans="26:27" x14ac:dyDescent="0.2">
      <c r="Z973">
        <v>2024</v>
      </c>
      <c r="AA973" t="str">
        <v>Actual</v>
      </c>
    </row>
    <row r="974" spans="26:27" x14ac:dyDescent="0.2">
      <c r="Z974">
        <v>2024</v>
      </c>
      <c r="AA974" t="str">
        <v>Budget</v>
      </c>
    </row>
    <row r="975" spans="26:27" x14ac:dyDescent="0.2">
      <c r="Z975">
        <v>2021</v>
      </c>
      <c r="AA975" t="str">
        <v>Actual</v>
      </c>
    </row>
    <row r="976" spans="26:27" x14ac:dyDescent="0.2">
      <c r="Z976">
        <v>2021</v>
      </c>
      <c r="AA976" t="str">
        <v>Budget</v>
      </c>
    </row>
    <row r="977" spans="26:27" x14ac:dyDescent="0.2">
      <c r="Z977">
        <v>2022</v>
      </c>
      <c r="AA977" t="str">
        <v>Actual</v>
      </c>
    </row>
    <row r="978" spans="26:27" x14ac:dyDescent="0.2">
      <c r="Z978">
        <v>2022</v>
      </c>
      <c r="AA978" t="str">
        <v>Budget</v>
      </c>
    </row>
    <row r="979" spans="26:27" x14ac:dyDescent="0.2">
      <c r="Z979">
        <v>2023</v>
      </c>
      <c r="AA979" t="str">
        <v>Actual</v>
      </c>
    </row>
    <row r="980" spans="26:27" x14ac:dyDescent="0.2">
      <c r="Z980">
        <v>2023</v>
      </c>
      <c r="AA980" t="str">
        <v>Budget</v>
      </c>
    </row>
    <row r="981" spans="26:27" x14ac:dyDescent="0.2">
      <c r="Z981">
        <v>2024</v>
      </c>
      <c r="AA981" t="str">
        <v>Actual</v>
      </c>
    </row>
    <row r="982" spans="26:27" x14ac:dyDescent="0.2">
      <c r="Z982">
        <v>2024</v>
      </c>
      <c r="AA982" t="str">
        <v>Budget</v>
      </c>
    </row>
    <row r="983" spans="26:27" x14ac:dyDescent="0.2">
      <c r="Z983">
        <v>2021</v>
      </c>
      <c r="AA983" t="str">
        <v>Actual</v>
      </c>
    </row>
    <row r="984" spans="26:27" x14ac:dyDescent="0.2">
      <c r="Z984">
        <v>2021</v>
      </c>
      <c r="AA984" t="str">
        <v>Budget</v>
      </c>
    </row>
    <row r="985" spans="26:27" x14ac:dyDescent="0.2">
      <c r="Z985">
        <v>2022</v>
      </c>
      <c r="AA985" t="str">
        <v>Actual</v>
      </c>
    </row>
    <row r="986" spans="26:27" x14ac:dyDescent="0.2">
      <c r="Z986">
        <v>2022</v>
      </c>
      <c r="AA986" t="str">
        <v>Budget</v>
      </c>
    </row>
    <row r="987" spans="26:27" x14ac:dyDescent="0.2">
      <c r="Z987">
        <v>2023</v>
      </c>
      <c r="AA987" t="str">
        <v>Actual</v>
      </c>
    </row>
    <row r="988" spans="26:27" x14ac:dyDescent="0.2">
      <c r="Z988">
        <v>2023</v>
      </c>
      <c r="AA988" t="str">
        <v>Budget</v>
      </c>
    </row>
    <row r="989" spans="26:27" x14ac:dyDescent="0.2">
      <c r="Z989">
        <v>2024</v>
      </c>
      <c r="AA989" t="str">
        <v>Actual</v>
      </c>
    </row>
    <row r="990" spans="26:27" x14ac:dyDescent="0.2">
      <c r="Z990">
        <v>2024</v>
      </c>
      <c r="AA990" t="str">
        <v>Budget</v>
      </c>
    </row>
    <row r="991" spans="26:27" x14ac:dyDescent="0.2">
      <c r="Z991">
        <v>2021</v>
      </c>
      <c r="AA991" t="str">
        <v>Actual</v>
      </c>
    </row>
    <row r="992" spans="26:27" x14ac:dyDescent="0.2">
      <c r="Z992">
        <v>2021</v>
      </c>
      <c r="AA992" t="str">
        <v>Budget</v>
      </c>
    </row>
    <row r="993" spans="26:27" x14ac:dyDescent="0.2">
      <c r="Z993">
        <v>2022</v>
      </c>
      <c r="AA993" t="str">
        <v>Actual</v>
      </c>
    </row>
    <row r="994" spans="26:27" x14ac:dyDescent="0.2">
      <c r="Z994">
        <v>2022</v>
      </c>
      <c r="AA994" t="str">
        <v>Budget</v>
      </c>
    </row>
    <row r="995" spans="26:27" x14ac:dyDescent="0.2">
      <c r="Z995">
        <v>2023</v>
      </c>
      <c r="AA995" t="str">
        <v>Actual</v>
      </c>
    </row>
    <row r="996" spans="26:27" x14ac:dyDescent="0.2">
      <c r="Z996">
        <v>2023</v>
      </c>
      <c r="AA996" t="str">
        <v>Budget</v>
      </c>
    </row>
    <row r="997" spans="26:27" x14ac:dyDescent="0.2">
      <c r="Z997">
        <v>2024</v>
      </c>
      <c r="AA997" t="str">
        <v>Actual</v>
      </c>
    </row>
    <row r="998" spans="26:27" x14ac:dyDescent="0.2">
      <c r="Z998">
        <v>2024</v>
      </c>
      <c r="AA998" t="str">
        <v>Budget</v>
      </c>
    </row>
    <row r="999" spans="26:27" x14ac:dyDescent="0.2">
      <c r="Z999">
        <v>2021</v>
      </c>
      <c r="AA999" t="str">
        <v>Actual</v>
      </c>
    </row>
    <row r="1000" spans="26:27" x14ac:dyDescent="0.2">
      <c r="Z1000">
        <v>2021</v>
      </c>
      <c r="AA1000" t="str">
        <v>Budget</v>
      </c>
    </row>
    <row r="1001" spans="26:27" x14ac:dyDescent="0.2">
      <c r="Z1001">
        <v>2022</v>
      </c>
      <c r="AA1001" t="str">
        <v>Actual</v>
      </c>
    </row>
    <row r="1002" spans="26:27" x14ac:dyDescent="0.2">
      <c r="Z1002">
        <v>2022</v>
      </c>
      <c r="AA1002" t="str">
        <v>Budget</v>
      </c>
    </row>
    <row r="1003" spans="26:27" x14ac:dyDescent="0.2">
      <c r="Z1003">
        <v>2023</v>
      </c>
      <c r="AA1003" t="str">
        <v>Actual</v>
      </c>
    </row>
    <row r="1004" spans="26:27" x14ac:dyDescent="0.2">
      <c r="Z1004">
        <v>2023</v>
      </c>
      <c r="AA1004" t="str">
        <v>Budget</v>
      </c>
    </row>
    <row r="1005" spans="26:27" x14ac:dyDescent="0.2">
      <c r="Z1005">
        <v>2024</v>
      </c>
      <c r="AA1005" t="str">
        <v>Actual</v>
      </c>
    </row>
    <row r="1006" spans="26:27" x14ac:dyDescent="0.2">
      <c r="Z1006">
        <v>2024</v>
      </c>
      <c r="AA1006" t="str">
        <v>Budget</v>
      </c>
    </row>
    <row r="1007" spans="26:27" x14ac:dyDescent="0.2">
      <c r="Z1007">
        <v>2021</v>
      </c>
      <c r="AA1007" t="str">
        <v>Actual</v>
      </c>
    </row>
    <row r="1008" spans="26:27" x14ac:dyDescent="0.2">
      <c r="Z1008">
        <v>2021</v>
      </c>
      <c r="AA1008" t="str">
        <v>Budget</v>
      </c>
    </row>
    <row r="1009" spans="26:27" x14ac:dyDescent="0.2">
      <c r="Z1009">
        <v>2022</v>
      </c>
      <c r="AA1009" t="str">
        <v>Actual</v>
      </c>
    </row>
    <row r="1010" spans="26:27" x14ac:dyDescent="0.2">
      <c r="Z1010">
        <v>2022</v>
      </c>
      <c r="AA1010" t="str">
        <v>Budget</v>
      </c>
    </row>
    <row r="1011" spans="26:27" x14ac:dyDescent="0.2">
      <c r="Z1011">
        <v>2023</v>
      </c>
      <c r="AA1011" t="str">
        <v>Actual</v>
      </c>
    </row>
    <row r="1012" spans="26:27" x14ac:dyDescent="0.2">
      <c r="Z1012">
        <v>2023</v>
      </c>
      <c r="AA1012" t="str">
        <v>Budget</v>
      </c>
    </row>
    <row r="1013" spans="26:27" x14ac:dyDescent="0.2">
      <c r="Z1013">
        <v>2024</v>
      </c>
      <c r="AA1013" t="str">
        <v>Actual</v>
      </c>
    </row>
    <row r="1014" spans="26:27" x14ac:dyDescent="0.2">
      <c r="Z1014">
        <v>2024</v>
      </c>
      <c r="AA1014" t="str">
        <v>Budget</v>
      </c>
    </row>
    <row r="1015" spans="26:27" x14ac:dyDescent="0.2">
      <c r="Z1015">
        <v>2021</v>
      </c>
      <c r="AA1015" t="str">
        <v>Actual</v>
      </c>
    </row>
    <row r="1016" spans="26:27" x14ac:dyDescent="0.2">
      <c r="Z1016">
        <v>2021</v>
      </c>
      <c r="AA1016" t="str">
        <v>Budget</v>
      </c>
    </row>
    <row r="1017" spans="26:27" x14ac:dyDescent="0.2">
      <c r="Z1017">
        <v>2022</v>
      </c>
      <c r="AA1017" t="str">
        <v>Actual</v>
      </c>
    </row>
    <row r="1018" spans="26:27" x14ac:dyDescent="0.2">
      <c r="Z1018">
        <v>2022</v>
      </c>
      <c r="AA1018" t="str">
        <v>Budget</v>
      </c>
    </row>
    <row r="1019" spans="26:27" x14ac:dyDescent="0.2">
      <c r="Z1019">
        <v>2023</v>
      </c>
      <c r="AA1019" t="str">
        <v>Actual</v>
      </c>
    </row>
    <row r="1020" spans="26:27" x14ac:dyDescent="0.2">
      <c r="Z1020">
        <v>2023</v>
      </c>
      <c r="AA1020" t="str">
        <v>Budget</v>
      </c>
    </row>
    <row r="1021" spans="26:27" x14ac:dyDescent="0.2">
      <c r="Z1021">
        <v>2024</v>
      </c>
      <c r="AA1021" t="str">
        <v>Actual</v>
      </c>
    </row>
    <row r="1022" spans="26:27" x14ac:dyDescent="0.2">
      <c r="Z1022">
        <v>2024</v>
      </c>
      <c r="AA1022" t="str">
        <v>Budget</v>
      </c>
    </row>
  </sheetData>
  <conditionalFormatting sqref="K14:T35">
    <cfRule type="expression" dxfId="1" priority="3">
      <formula>$K14="Total"</formula>
    </cfRule>
  </conditionalFormatting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973634"/>
  </sheetPr>
  <dimension ref="I2:Z48"/>
  <sheetViews>
    <sheetView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W15" sqref="W15"/>
    </sheetView>
  </sheetViews>
  <sheetFormatPr defaultRowHeight="11.25" x14ac:dyDescent="0.2"/>
  <cols>
    <col min="1" max="1" width="50.83203125" customWidth="1"/>
    <col min="11" max="11" width="15.33203125" customWidth="1"/>
    <col min="12" max="21" width="10.6640625" customWidth="1"/>
    <col min="22" max="22" width="8.83203125" customWidth="1"/>
    <col min="24" max="24" width="9.33203125" customWidth="1"/>
    <col min="249" max="249" width="50.83203125" customWidth="1"/>
    <col min="259" max="259" width="30.83203125" customWidth="1"/>
    <col min="261" max="273" width="10.33203125" customWidth="1"/>
    <col min="274" max="274" width="1.83203125" customWidth="1"/>
    <col min="505" max="505" width="50.83203125" customWidth="1"/>
    <col min="515" max="515" width="30.83203125" customWidth="1"/>
    <col min="517" max="529" width="10.33203125" customWidth="1"/>
    <col min="530" max="530" width="1.83203125" customWidth="1"/>
    <col min="761" max="761" width="50.83203125" customWidth="1"/>
    <col min="771" max="771" width="30.83203125" customWidth="1"/>
    <col min="773" max="785" width="10.33203125" customWidth="1"/>
    <col min="786" max="786" width="1.83203125" customWidth="1"/>
    <col min="1017" max="1017" width="50.83203125" customWidth="1"/>
    <col min="1027" max="1027" width="30.83203125" customWidth="1"/>
    <col min="1029" max="1041" width="10.33203125" customWidth="1"/>
    <col min="1042" max="1042" width="1.83203125" customWidth="1"/>
    <col min="1273" max="1273" width="50.83203125" customWidth="1"/>
    <col min="1283" max="1283" width="30.83203125" customWidth="1"/>
    <col min="1285" max="1297" width="10.33203125" customWidth="1"/>
    <col min="1298" max="1298" width="1.83203125" customWidth="1"/>
    <col min="1529" max="1529" width="50.83203125" customWidth="1"/>
    <col min="1539" max="1539" width="30.83203125" customWidth="1"/>
    <col min="1541" max="1553" width="10.33203125" customWidth="1"/>
    <col min="1554" max="1554" width="1.83203125" customWidth="1"/>
    <col min="1785" max="1785" width="50.83203125" customWidth="1"/>
    <col min="1795" max="1795" width="30.83203125" customWidth="1"/>
    <col min="1797" max="1809" width="10.33203125" customWidth="1"/>
    <col min="1810" max="1810" width="1.83203125" customWidth="1"/>
    <col min="2041" max="2041" width="50.83203125" customWidth="1"/>
    <col min="2051" max="2051" width="30.83203125" customWidth="1"/>
    <col min="2053" max="2065" width="10.33203125" customWidth="1"/>
    <col min="2066" max="2066" width="1.83203125" customWidth="1"/>
    <col min="2297" max="2297" width="50.83203125" customWidth="1"/>
    <col min="2307" max="2307" width="30.83203125" customWidth="1"/>
    <col min="2309" max="2321" width="10.33203125" customWidth="1"/>
    <col min="2322" max="2322" width="1.83203125" customWidth="1"/>
    <col min="2553" max="2553" width="50.83203125" customWidth="1"/>
    <col min="2563" max="2563" width="30.83203125" customWidth="1"/>
    <col min="2565" max="2577" width="10.33203125" customWidth="1"/>
    <col min="2578" max="2578" width="1.83203125" customWidth="1"/>
    <col min="2809" max="2809" width="50.83203125" customWidth="1"/>
    <col min="2819" max="2819" width="30.83203125" customWidth="1"/>
    <col min="2821" max="2833" width="10.33203125" customWidth="1"/>
    <col min="2834" max="2834" width="1.83203125" customWidth="1"/>
    <col min="3065" max="3065" width="50.83203125" customWidth="1"/>
    <col min="3075" max="3075" width="30.83203125" customWidth="1"/>
    <col min="3077" max="3089" width="10.33203125" customWidth="1"/>
    <col min="3090" max="3090" width="1.83203125" customWidth="1"/>
    <col min="3321" max="3321" width="50.83203125" customWidth="1"/>
    <col min="3331" max="3331" width="30.83203125" customWidth="1"/>
    <col min="3333" max="3345" width="10.33203125" customWidth="1"/>
    <col min="3346" max="3346" width="1.83203125" customWidth="1"/>
    <col min="3577" max="3577" width="50.83203125" customWidth="1"/>
    <col min="3587" max="3587" width="30.83203125" customWidth="1"/>
    <col min="3589" max="3601" width="10.33203125" customWidth="1"/>
    <col min="3602" max="3602" width="1.83203125" customWidth="1"/>
    <col min="3833" max="3833" width="50.83203125" customWidth="1"/>
    <col min="3843" max="3843" width="30.83203125" customWidth="1"/>
    <col min="3845" max="3857" width="10.33203125" customWidth="1"/>
    <col min="3858" max="3858" width="1.83203125" customWidth="1"/>
    <col min="4089" max="4089" width="50.83203125" customWidth="1"/>
    <col min="4099" max="4099" width="30.83203125" customWidth="1"/>
    <col min="4101" max="4113" width="10.33203125" customWidth="1"/>
    <col min="4114" max="4114" width="1.83203125" customWidth="1"/>
    <col min="4345" max="4345" width="50.83203125" customWidth="1"/>
    <col min="4355" max="4355" width="30.83203125" customWidth="1"/>
    <col min="4357" max="4369" width="10.33203125" customWidth="1"/>
    <col min="4370" max="4370" width="1.83203125" customWidth="1"/>
    <col min="4601" max="4601" width="50.83203125" customWidth="1"/>
    <col min="4611" max="4611" width="30.83203125" customWidth="1"/>
    <col min="4613" max="4625" width="10.33203125" customWidth="1"/>
    <col min="4626" max="4626" width="1.83203125" customWidth="1"/>
    <col min="4857" max="4857" width="50.83203125" customWidth="1"/>
    <col min="4867" max="4867" width="30.83203125" customWidth="1"/>
    <col min="4869" max="4881" width="10.33203125" customWidth="1"/>
    <col min="4882" max="4882" width="1.83203125" customWidth="1"/>
    <col min="5113" max="5113" width="50.83203125" customWidth="1"/>
    <col min="5123" max="5123" width="30.83203125" customWidth="1"/>
    <col min="5125" max="5137" width="10.33203125" customWidth="1"/>
    <col min="5138" max="5138" width="1.83203125" customWidth="1"/>
    <col min="5369" max="5369" width="50.83203125" customWidth="1"/>
    <col min="5379" max="5379" width="30.83203125" customWidth="1"/>
    <col min="5381" max="5393" width="10.33203125" customWidth="1"/>
    <col min="5394" max="5394" width="1.83203125" customWidth="1"/>
    <col min="5625" max="5625" width="50.83203125" customWidth="1"/>
    <col min="5635" max="5635" width="30.83203125" customWidth="1"/>
    <col min="5637" max="5649" width="10.33203125" customWidth="1"/>
    <col min="5650" max="5650" width="1.83203125" customWidth="1"/>
    <col min="5881" max="5881" width="50.83203125" customWidth="1"/>
    <col min="5891" max="5891" width="30.83203125" customWidth="1"/>
    <col min="5893" max="5905" width="10.33203125" customWidth="1"/>
    <col min="5906" max="5906" width="1.83203125" customWidth="1"/>
    <col min="6137" max="6137" width="50.83203125" customWidth="1"/>
    <col min="6147" max="6147" width="30.83203125" customWidth="1"/>
    <col min="6149" max="6161" width="10.33203125" customWidth="1"/>
    <col min="6162" max="6162" width="1.83203125" customWidth="1"/>
    <col min="6393" max="6393" width="50.83203125" customWidth="1"/>
    <col min="6403" max="6403" width="30.83203125" customWidth="1"/>
    <col min="6405" max="6417" width="10.33203125" customWidth="1"/>
    <col min="6418" max="6418" width="1.83203125" customWidth="1"/>
    <col min="6649" max="6649" width="50.83203125" customWidth="1"/>
    <col min="6659" max="6659" width="30.83203125" customWidth="1"/>
    <col min="6661" max="6673" width="10.33203125" customWidth="1"/>
    <col min="6674" max="6674" width="1.83203125" customWidth="1"/>
    <col min="6905" max="6905" width="50.83203125" customWidth="1"/>
    <col min="6915" max="6915" width="30.83203125" customWidth="1"/>
    <col min="6917" max="6929" width="10.33203125" customWidth="1"/>
    <col min="6930" max="6930" width="1.83203125" customWidth="1"/>
    <col min="7161" max="7161" width="50.83203125" customWidth="1"/>
    <col min="7171" max="7171" width="30.83203125" customWidth="1"/>
    <col min="7173" max="7185" width="10.33203125" customWidth="1"/>
    <col min="7186" max="7186" width="1.83203125" customWidth="1"/>
    <col min="7417" max="7417" width="50.83203125" customWidth="1"/>
    <col min="7427" max="7427" width="30.83203125" customWidth="1"/>
    <col min="7429" max="7441" width="10.33203125" customWidth="1"/>
    <col min="7442" max="7442" width="1.83203125" customWidth="1"/>
    <col min="7673" max="7673" width="50.83203125" customWidth="1"/>
    <col min="7683" max="7683" width="30.83203125" customWidth="1"/>
    <col min="7685" max="7697" width="10.33203125" customWidth="1"/>
    <col min="7698" max="7698" width="1.83203125" customWidth="1"/>
    <col min="7929" max="7929" width="50.83203125" customWidth="1"/>
    <col min="7939" max="7939" width="30.83203125" customWidth="1"/>
    <col min="7941" max="7953" width="10.33203125" customWidth="1"/>
    <col min="7954" max="7954" width="1.83203125" customWidth="1"/>
    <col min="8185" max="8185" width="50.83203125" customWidth="1"/>
    <col min="8195" max="8195" width="30.83203125" customWidth="1"/>
    <col min="8197" max="8209" width="10.33203125" customWidth="1"/>
    <col min="8210" max="8210" width="1.83203125" customWidth="1"/>
    <col min="8441" max="8441" width="50.83203125" customWidth="1"/>
    <col min="8451" max="8451" width="30.83203125" customWidth="1"/>
    <col min="8453" max="8465" width="10.33203125" customWidth="1"/>
    <col min="8466" max="8466" width="1.83203125" customWidth="1"/>
    <col min="8697" max="8697" width="50.83203125" customWidth="1"/>
    <col min="8707" max="8707" width="30.83203125" customWidth="1"/>
    <col min="8709" max="8721" width="10.33203125" customWidth="1"/>
    <col min="8722" max="8722" width="1.83203125" customWidth="1"/>
    <col min="8953" max="8953" width="50.83203125" customWidth="1"/>
    <col min="8963" max="8963" width="30.83203125" customWidth="1"/>
    <col min="8965" max="8977" width="10.33203125" customWidth="1"/>
    <col min="8978" max="8978" width="1.83203125" customWidth="1"/>
    <col min="9209" max="9209" width="50.83203125" customWidth="1"/>
    <col min="9219" max="9219" width="30.83203125" customWidth="1"/>
    <col min="9221" max="9233" width="10.33203125" customWidth="1"/>
    <col min="9234" max="9234" width="1.83203125" customWidth="1"/>
    <col min="9465" max="9465" width="50.83203125" customWidth="1"/>
    <col min="9475" max="9475" width="30.83203125" customWidth="1"/>
    <col min="9477" max="9489" width="10.33203125" customWidth="1"/>
    <col min="9490" max="9490" width="1.83203125" customWidth="1"/>
    <col min="9721" max="9721" width="50.83203125" customWidth="1"/>
    <col min="9731" max="9731" width="30.83203125" customWidth="1"/>
    <col min="9733" max="9745" width="10.33203125" customWidth="1"/>
    <col min="9746" max="9746" width="1.83203125" customWidth="1"/>
    <col min="9977" max="9977" width="50.83203125" customWidth="1"/>
    <col min="9987" max="9987" width="30.83203125" customWidth="1"/>
    <col min="9989" max="10001" width="10.33203125" customWidth="1"/>
    <col min="10002" max="10002" width="1.83203125" customWidth="1"/>
    <col min="10233" max="10233" width="50.83203125" customWidth="1"/>
    <col min="10243" max="10243" width="30.83203125" customWidth="1"/>
    <col min="10245" max="10257" width="10.33203125" customWidth="1"/>
    <col min="10258" max="10258" width="1.83203125" customWidth="1"/>
    <col min="10489" max="10489" width="50.83203125" customWidth="1"/>
    <col min="10499" max="10499" width="30.83203125" customWidth="1"/>
    <col min="10501" max="10513" width="10.33203125" customWidth="1"/>
    <col min="10514" max="10514" width="1.83203125" customWidth="1"/>
    <col min="10745" max="10745" width="50.83203125" customWidth="1"/>
    <col min="10755" max="10755" width="30.83203125" customWidth="1"/>
    <col min="10757" max="10769" width="10.33203125" customWidth="1"/>
    <col min="10770" max="10770" width="1.83203125" customWidth="1"/>
    <col min="11001" max="11001" width="50.83203125" customWidth="1"/>
    <col min="11011" max="11011" width="30.83203125" customWidth="1"/>
    <col min="11013" max="11025" width="10.33203125" customWidth="1"/>
    <col min="11026" max="11026" width="1.83203125" customWidth="1"/>
    <col min="11257" max="11257" width="50.83203125" customWidth="1"/>
    <col min="11267" max="11267" width="30.83203125" customWidth="1"/>
    <col min="11269" max="11281" width="10.33203125" customWidth="1"/>
    <col min="11282" max="11282" width="1.83203125" customWidth="1"/>
    <col min="11513" max="11513" width="50.83203125" customWidth="1"/>
    <col min="11523" max="11523" width="30.83203125" customWidth="1"/>
    <col min="11525" max="11537" width="10.33203125" customWidth="1"/>
    <col min="11538" max="11538" width="1.83203125" customWidth="1"/>
    <col min="11769" max="11769" width="50.83203125" customWidth="1"/>
    <col min="11779" max="11779" width="30.83203125" customWidth="1"/>
    <col min="11781" max="11793" width="10.33203125" customWidth="1"/>
    <col min="11794" max="11794" width="1.83203125" customWidth="1"/>
    <col min="12025" max="12025" width="50.83203125" customWidth="1"/>
    <col min="12035" max="12035" width="30.83203125" customWidth="1"/>
    <col min="12037" max="12049" width="10.33203125" customWidth="1"/>
    <col min="12050" max="12050" width="1.83203125" customWidth="1"/>
    <col min="12281" max="12281" width="50.83203125" customWidth="1"/>
    <col min="12291" max="12291" width="30.83203125" customWidth="1"/>
    <col min="12293" max="12305" width="10.33203125" customWidth="1"/>
    <col min="12306" max="12306" width="1.83203125" customWidth="1"/>
    <col min="12537" max="12537" width="50.83203125" customWidth="1"/>
    <col min="12547" max="12547" width="30.83203125" customWidth="1"/>
    <col min="12549" max="12561" width="10.33203125" customWidth="1"/>
    <col min="12562" max="12562" width="1.83203125" customWidth="1"/>
    <col min="12793" max="12793" width="50.83203125" customWidth="1"/>
    <col min="12803" max="12803" width="30.83203125" customWidth="1"/>
    <col min="12805" max="12817" width="10.33203125" customWidth="1"/>
    <col min="12818" max="12818" width="1.83203125" customWidth="1"/>
    <col min="13049" max="13049" width="50.83203125" customWidth="1"/>
    <col min="13059" max="13059" width="30.83203125" customWidth="1"/>
    <col min="13061" max="13073" width="10.33203125" customWidth="1"/>
    <col min="13074" max="13074" width="1.83203125" customWidth="1"/>
    <col min="13305" max="13305" width="50.83203125" customWidth="1"/>
    <col min="13315" max="13315" width="30.83203125" customWidth="1"/>
    <col min="13317" max="13329" width="10.33203125" customWidth="1"/>
    <col min="13330" max="13330" width="1.83203125" customWidth="1"/>
    <col min="13561" max="13561" width="50.83203125" customWidth="1"/>
    <col min="13571" max="13571" width="30.83203125" customWidth="1"/>
    <col min="13573" max="13585" width="10.33203125" customWidth="1"/>
    <col min="13586" max="13586" width="1.83203125" customWidth="1"/>
    <col min="13817" max="13817" width="50.83203125" customWidth="1"/>
    <col min="13827" max="13827" width="30.83203125" customWidth="1"/>
    <col min="13829" max="13841" width="10.33203125" customWidth="1"/>
    <col min="13842" max="13842" width="1.83203125" customWidth="1"/>
    <col min="14073" max="14073" width="50.83203125" customWidth="1"/>
    <col min="14083" max="14083" width="30.83203125" customWidth="1"/>
    <col min="14085" max="14097" width="10.33203125" customWidth="1"/>
    <col min="14098" max="14098" width="1.83203125" customWidth="1"/>
    <col min="14329" max="14329" width="50.83203125" customWidth="1"/>
    <col min="14339" max="14339" width="30.83203125" customWidth="1"/>
    <col min="14341" max="14353" width="10.33203125" customWidth="1"/>
    <col min="14354" max="14354" width="1.83203125" customWidth="1"/>
    <col min="14585" max="14585" width="50.83203125" customWidth="1"/>
    <col min="14595" max="14595" width="30.83203125" customWidth="1"/>
    <col min="14597" max="14609" width="10.33203125" customWidth="1"/>
    <col min="14610" max="14610" width="1.83203125" customWidth="1"/>
    <col min="14841" max="14841" width="50.83203125" customWidth="1"/>
    <col min="14851" max="14851" width="30.83203125" customWidth="1"/>
    <col min="14853" max="14865" width="10.33203125" customWidth="1"/>
    <col min="14866" max="14866" width="1.83203125" customWidth="1"/>
    <col min="15097" max="15097" width="50.83203125" customWidth="1"/>
    <col min="15107" max="15107" width="30.83203125" customWidth="1"/>
    <col min="15109" max="15121" width="10.33203125" customWidth="1"/>
    <col min="15122" max="15122" width="1.83203125" customWidth="1"/>
    <col min="15353" max="15353" width="50.83203125" customWidth="1"/>
    <col min="15363" max="15363" width="30.83203125" customWidth="1"/>
    <col min="15365" max="15377" width="10.33203125" customWidth="1"/>
    <col min="15378" max="15378" width="1.83203125" customWidth="1"/>
    <col min="15609" max="15609" width="50.83203125" customWidth="1"/>
    <col min="15619" max="15619" width="30.83203125" customWidth="1"/>
    <col min="15621" max="15633" width="10.33203125" customWidth="1"/>
    <col min="15634" max="15634" width="1.83203125" customWidth="1"/>
    <col min="15865" max="15865" width="50.83203125" customWidth="1"/>
    <col min="15875" max="15875" width="30.83203125" customWidth="1"/>
    <col min="15877" max="15889" width="10.33203125" customWidth="1"/>
    <col min="15890" max="15890" width="1.83203125" customWidth="1"/>
    <col min="16121" max="16121" width="50.83203125" customWidth="1"/>
    <col min="16131" max="16131" width="30.83203125" customWidth="1"/>
    <col min="16133" max="16145" width="10.33203125" customWidth="1"/>
    <col min="16146" max="16146" width="1.83203125" customWidth="1"/>
  </cols>
  <sheetData>
    <row r="2" spans="9:26" x14ac:dyDescent="0.2">
      <c r="I2" t="s">
        <v>89</v>
      </c>
    </row>
    <row r="3" spans="9:26" x14ac:dyDescent="0.2">
      <c r="I3" cm="1">
        <f t="array" ref="I3:I6">_xlfn._xlws.SORT(_xlfn.UNIQUE(dtbData[Year]),,-1)</f>
        <v>2024</v>
      </c>
    </row>
    <row r="4" spans="9:26" x14ac:dyDescent="0.2">
      <c r="I4">
        <v>2023</v>
      </c>
    </row>
    <row r="5" spans="9:26" x14ac:dyDescent="0.2">
      <c r="I5">
        <v>2022</v>
      </c>
    </row>
    <row r="6" spans="9:26" x14ac:dyDescent="0.2">
      <c r="I6">
        <v>2021</v>
      </c>
    </row>
    <row r="10" spans="9:26" ht="12" thickBot="1" x14ac:dyDescent="0.25"/>
    <row r="11" spans="9:26" ht="15.75" x14ac:dyDescent="0.2">
      <c r="K11" s="40" t="s">
        <v>83</v>
      </c>
      <c r="L11" s="41"/>
      <c r="M11" s="42"/>
      <c r="N11" s="66"/>
      <c r="O11" s="42"/>
      <c r="P11" s="42"/>
      <c r="Q11" s="42"/>
      <c r="R11" s="42"/>
      <c r="S11" s="42"/>
      <c r="T11" s="42"/>
      <c r="U11" s="43"/>
      <c r="W11" s="59" t="s">
        <v>84</v>
      </c>
      <c r="X11" s="63"/>
    </row>
    <row r="12" spans="9:26" ht="17.25" x14ac:dyDescent="0.3">
      <c r="K12" s="71" t="s">
        <v>87</v>
      </c>
      <c r="L12" s="72" t="s">
        <v>59</v>
      </c>
      <c r="M12" s="44"/>
      <c r="N12" s="44"/>
      <c r="O12" s="44"/>
      <c r="P12" s="44"/>
      <c r="Q12" s="44"/>
      <c r="R12" s="44"/>
      <c r="S12" s="44"/>
      <c r="T12" s="44"/>
      <c r="U12" s="45"/>
      <c r="W12" s="57"/>
      <c r="X12" s="64"/>
      <c r="Z12" s="75" t="s">
        <v>91</v>
      </c>
    </row>
    <row r="13" spans="9:26" ht="17.25" x14ac:dyDescent="0.3">
      <c r="K13" s="71" t="s">
        <v>36</v>
      </c>
      <c r="L13" s="73">
        <v>2023</v>
      </c>
      <c r="M13" s="46"/>
      <c r="N13" s="46"/>
      <c r="O13" s="46"/>
      <c r="P13" s="46"/>
      <c r="Q13" s="46"/>
      <c r="R13" s="46"/>
      <c r="S13" s="46"/>
      <c r="T13" s="46"/>
      <c r="U13" s="45"/>
      <c r="W13" s="58"/>
      <c r="X13" s="64"/>
      <c r="Z13" s="75" t="s">
        <v>90</v>
      </c>
    </row>
    <row r="14" spans="9:26" ht="12" customHeight="1" thickBot="1" x14ac:dyDescent="0.25">
      <c r="K14" s="50" t="str" cm="1">
        <f t="array" ref="K14:U29">_xlfn.PIVOTBY(dtbData[Country],dtbData[Product],dtbData[FY],_xleta.SUM,,,,,,(dtbData[Year]=L13)*(dtbData[ActBud]=L12))</f>
        <v/>
      </c>
      <c r="L14" s="47" t="str">
        <v>Alpha</v>
      </c>
      <c r="M14" s="47" t="str">
        <v>Beta</v>
      </c>
      <c r="N14" s="47" t="str">
        <v>Delta</v>
      </c>
      <c r="O14" s="47" t="str">
        <v>Epsilon</v>
      </c>
      <c r="P14" s="47" t="str">
        <v>Feta</v>
      </c>
      <c r="Q14" s="47" t="str">
        <v>Gamma</v>
      </c>
      <c r="R14" s="47" t="str">
        <v>Gorgonzola</v>
      </c>
      <c r="S14" s="47" t="str">
        <v>Halloumi</v>
      </c>
      <c r="T14" s="47" t="str">
        <v>Iota</v>
      </c>
      <c r="U14" s="48" t="str">
        <v>Total</v>
      </c>
      <c r="W14" s="61" t="s">
        <v>85</v>
      </c>
      <c r="X14" s="67" t="s">
        <v>86</v>
      </c>
    </row>
    <row r="15" spans="9:26" x14ac:dyDescent="0.2">
      <c r="K15" t="str">
        <v>AUS</v>
      </c>
      <c r="L15" s="39">
        <v>348</v>
      </c>
      <c r="M15" s="39">
        <v>96</v>
      </c>
      <c r="N15" s="39">
        <v>115</v>
      </c>
      <c r="O15" s="39">
        <v>1237</v>
      </c>
      <c r="P15" s="39">
        <v>1225</v>
      </c>
      <c r="Q15" s="39">
        <v>94</v>
      </c>
      <c r="R15" s="39">
        <v>7436</v>
      </c>
      <c r="S15" s="39">
        <v>113</v>
      </c>
      <c r="T15" s="39">
        <v>454</v>
      </c>
      <c r="U15" s="39">
        <v>11118</v>
      </c>
      <c r="W15" t="str" cm="1">
        <f t="array" ref="W15:X29">_xlfn.GROUPBY(dtbData[Country],dtbData[FY],_xleta.SUM,,,,(dtbData[Year]=L13)*(dtbData[ActBud]=rCountryByProduct!L12))</f>
        <v>AUS</v>
      </c>
      <c r="X15" s="39">
        <v>11118</v>
      </c>
    </row>
    <row r="16" spans="9:26" x14ac:dyDescent="0.2">
      <c r="K16" t="str">
        <v>CAN</v>
      </c>
      <c r="L16" s="39">
        <v>4586</v>
      </c>
      <c r="M16" s="39">
        <v>246</v>
      </c>
      <c r="N16" s="39">
        <v>81</v>
      </c>
      <c r="O16" s="39">
        <v>2486</v>
      </c>
      <c r="P16" s="39">
        <v>902</v>
      </c>
      <c r="Q16" s="39">
        <v>279</v>
      </c>
      <c r="R16" s="39">
        <v>10635</v>
      </c>
      <c r="S16" s="39">
        <v>114</v>
      </c>
      <c r="T16" s="39">
        <v>1219</v>
      </c>
      <c r="U16" s="39">
        <v>20548</v>
      </c>
      <c r="W16" t="str">
        <v>CAN</v>
      </c>
      <c r="X16" s="39">
        <v>20548</v>
      </c>
    </row>
    <row r="17" spans="11:24" x14ac:dyDescent="0.2">
      <c r="K17" t="str">
        <v>DEN</v>
      </c>
      <c r="L17" s="39">
        <v>180</v>
      </c>
      <c r="M17" s="39">
        <v>394</v>
      </c>
      <c r="N17" s="39">
        <v>141</v>
      </c>
      <c r="O17" s="39">
        <v>2397</v>
      </c>
      <c r="P17" s="39">
        <v>271</v>
      </c>
      <c r="Q17" s="39">
        <v>105</v>
      </c>
      <c r="R17" s="39">
        <v>2906</v>
      </c>
      <c r="S17" s="39">
        <v>-143</v>
      </c>
      <c r="T17" s="39">
        <v>573</v>
      </c>
      <c r="U17" s="39">
        <v>6824</v>
      </c>
      <c r="W17" t="str">
        <v>DEN</v>
      </c>
      <c r="X17" s="39">
        <v>6824</v>
      </c>
    </row>
    <row r="18" spans="11:24" x14ac:dyDescent="0.2">
      <c r="K18" t="str">
        <v>FRA</v>
      </c>
      <c r="L18" s="39">
        <v>1081</v>
      </c>
      <c r="M18" s="39">
        <v>309</v>
      </c>
      <c r="N18" s="39">
        <v>448</v>
      </c>
      <c r="O18" s="39">
        <v>2647</v>
      </c>
      <c r="P18" s="39">
        <v>1659</v>
      </c>
      <c r="Q18" s="39">
        <v>249</v>
      </c>
      <c r="R18" s="39">
        <v>5315</v>
      </c>
      <c r="S18" s="39">
        <v>-142</v>
      </c>
      <c r="T18" s="39">
        <v>843</v>
      </c>
      <c r="U18" s="39">
        <v>12409</v>
      </c>
      <c r="W18" t="str">
        <v>FRA</v>
      </c>
      <c r="X18" s="39">
        <v>12409</v>
      </c>
    </row>
    <row r="19" spans="11:24" x14ac:dyDescent="0.2">
      <c r="K19" t="str">
        <v>GER</v>
      </c>
      <c r="L19" s="39">
        <v>169</v>
      </c>
      <c r="M19" s="39">
        <v>423</v>
      </c>
      <c r="N19" s="39">
        <v>212</v>
      </c>
      <c r="O19" s="39">
        <v>3271</v>
      </c>
      <c r="P19" s="39">
        <v>1898</v>
      </c>
      <c r="Q19" s="39">
        <v>145</v>
      </c>
      <c r="R19" s="39">
        <v>9374</v>
      </c>
      <c r="S19" s="39">
        <v>-169</v>
      </c>
      <c r="T19" s="39">
        <v>2252</v>
      </c>
      <c r="U19" s="39">
        <v>17575</v>
      </c>
      <c r="W19" t="str">
        <v>GER</v>
      </c>
      <c r="X19" s="39">
        <v>17575</v>
      </c>
    </row>
    <row r="20" spans="11:24" x14ac:dyDescent="0.2">
      <c r="K20" t="str">
        <v>HOL</v>
      </c>
      <c r="L20" s="39">
        <v>635</v>
      </c>
      <c r="M20" s="39">
        <v>137</v>
      </c>
      <c r="N20" s="39">
        <v>137</v>
      </c>
      <c r="O20" s="39">
        <v>2175</v>
      </c>
      <c r="P20" s="39">
        <v>1907</v>
      </c>
      <c r="Q20" s="39">
        <v>100</v>
      </c>
      <c r="R20" s="39">
        <v>5278</v>
      </c>
      <c r="S20" s="39">
        <v>53</v>
      </c>
      <c r="T20" s="39">
        <v>434</v>
      </c>
      <c r="U20" s="39">
        <v>10856</v>
      </c>
      <c r="W20" t="str">
        <v>HOL</v>
      </c>
      <c r="X20" s="39">
        <v>10856</v>
      </c>
    </row>
    <row r="21" spans="11:24" x14ac:dyDescent="0.2">
      <c r="K21" t="str">
        <v>IRE</v>
      </c>
      <c r="L21" s="39">
        <v>1262</v>
      </c>
      <c r="M21" s="39">
        <v>265</v>
      </c>
      <c r="N21" s="39">
        <v>189</v>
      </c>
      <c r="O21" s="39">
        <v>3519</v>
      </c>
      <c r="P21" s="39">
        <v>1204</v>
      </c>
      <c r="Q21" s="39">
        <v>210</v>
      </c>
      <c r="R21" s="39">
        <v>6238</v>
      </c>
      <c r="S21" s="39">
        <v>20</v>
      </c>
      <c r="T21" s="39">
        <v>-103</v>
      </c>
      <c r="U21" s="39">
        <v>12804</v>
      </c>
      <c r="W21" t="str">
        <v>IRE</v>
      </c>
      <c r="X21" s="39">
        <v>12804</v>
      </c>
    </row>
    <row r="22" spans="11:24" x14ac:dyDescent="0.2">
      <c r="K22" s="51" t="str">
        <v>ITA</v>
      </c>
      <c r="L22" s="39">
        <v>2939</v>
      </c>
      <c r="M22" s="39">
        <v>130</v>
      </c>
      <c r="N22" s="39">
        <v>197</v>
      </c>
      <c r="O22" s="39">
        <v>2419</v>
      </c>
      <c r="P22" s="39">
        <v>1473</v>
      </c>
      <c r="Q22" s="39">
        <v>324</v>
      </c>
      <c r="R22" s="39">
        <v>7724</v>
      </c>
      <c r="S22" s="39">
        <v>450</v>
      </c>
      <c r="T22" s="39">
        <v>-1091</v>
      </c>
      <c r="U22" s="39">
        <v>14565</v>
      </c>
      <c r="W22" t="str">
        <v>ITA</v>
      </c>
      <c r="X22" s="39">
        <v>14565</v>
      </c>
    </row>
    <row r="23" spans="11:24" x14ac:dyDescent="0.2">
      <c r="K23" s="51" t="str">
        <v>NOR</v>
      </c>
      <c r="L23" s="39">
        <v>302</v>
      </c>
      <c r="M23" s="39">
        <v>673</v>
      </c>
      <c r="N23" s="39">
        <v>261</v>
      </c>
      <c r="O23" s="39">
        <v>4030</v>
      </c>
      <c r="P23" s="39">
        <v>3404</v>
      </c>
      <c r="Q23" s="39">
        <v>171</v>
      </c>
      <c r="R23" s="39">
        <v>3602</v>
      </c>
      <c r="S23" s="39">
        <v>-241</v>
      </c>
      <c r="T23" s="39">
        <v>1160</v>
      </c>
      <c r="U23" s="39">
        <v>13362</v>
      </c>
      <c r="W23" t="str">
        <v>NOR</v>
      </c>
      <c r="X23" s="39">
        <v>13362</v>
      </c>
    </row>
    <row r="24" spans="11:24" x14ac:dyDescent="0.2">
      <c r="K24" s="51" t="str">
        <v>NZL</v>
      </c>
      <c r="L24" s="39">
        <v>191</v>
      </c>
      <c r="M24" s="39">
        <v>104</v>
      </c>
      <c r="N24" s="39">
        <v>92</v>
      </c>
      <c r="O24" s="39">
        <v>860</v>
      </c>
      <c r="P24" s="39">
        <v>316</v>
      </c>
      <c r="Q24" s="39">
        <v>158</v>
      </c>
      <c r="R24" s="39">
        <v>1174</v>
      </c>
      <c r="S24" s="39">
        <v>326</v>
      </c>
      <c r="T24" s="39">
        <v>71</v>
      </c>
      <c r="U24" s="39">
        <v>3292</v>
      </c>
      <c r="W24" t="str">
        <v>NZL</v>
      </c>
      <c r="X24" s="39">
        <v>3292</v>
      </c>
    </row>
    <row r="25" spans="11:24" x14ac:dyDescent="0.2">
      <c r="K25" s="51" t="str">
        <v>SPA</v>
      </c>
      <c r="L25" s="39">
        <v>178</v>
      </c>
      <c r="M25" s="39">
        <v>53</v>
      </c>
      <c r="N25" s="39">
        <v>103</v>
      </c>
      <c r="O25" s="39">
        <v>3415</v>
      </c>
      <c r="P25" s="39">
        <v>1609</v>
      </c>
      <c r="Q25" s="39">
        <v>234</v>
      </c>
      <c r="R25" s="39">
        <v>3299</v>
      </c>
      <c r="S25" s="39">
        <v>164</v>
      </c>
      <c r="T25" s="39">
        <v>1039</v>
      </c>
      <c r="U25" s="39">
        <v>10094</v>
      </c>
      <c r="W25" t="str">
        <v>SPA</v>
      </c>
      <c r="X25" s="39">
        <v>10094</v>
      </c>
    </row>
    <row r="26" spans="11:24" x14ac:dyDescent="0.2">
      <c r="K26" s="51" t="str">
        <v>SWE</v>
      </c>
      <c r="L26" s="39">
        <v>1442</v>
      </c>
      <c r="M26" s="39">
        <v>74</v>
      </c>
      <c r="N26" s="39">
        <v>353</v>
      </c>
      <c r="O26" s="39">
        <v>4772</v>
      </c>
      <c r="P26" s="39">
        <v>453</v>
      </c>
      <c r="Q26" s="39">
        <v>275</v>
      </c>
      <c r="R26" s="39">
        <v>3808</v>
      </c>
      <c r="S26" s="39">
        <v>196</v>
      </c>
      <c r="T26" s="39">
        <v>1247</v>
      </c>
      <c r="U26" s="39">
        <v>12620</v>
      </c>
      <c r="W26" t="str">
        <v>SWE</v>
      </c>
      <c r="X26" s="39">
        <v>12620</v>
      </c>
    </row>
    <row r="27" spans="11:24" x14ac:dyDescent="0.2">
      <c r="K27" s="51" t="str">
        <v>UKB</v>
      </c>
      <c r="L27" s="39">
        <v>406</v>
      </c>
      <c r="M27" s="39">
        <v>258</v>
      </c>
      <c r="N27" s="39">
        <v>99</v>
      </c>
      <c r="O27" s="39">
        <v>6272</v>
      </c>
      <c r="P27" s="39">
        <v>3239</v>
      </c>
      <c r="Q27" s="39">
        <v>50</v>
      </c>
      <c r="R27" s="39">
        <v>5741</v>
      </c>
      <c r="S27" s="39">
        <v>-114</v>
      </c>
      <c r="T27" s="39">
        <v>1530</v>
      </c>
      <c r="U27" s="39">
        <v>17481</v>
      </c>
      <c r="W27" t="str">
        <v>UKB</v>
      </c>
      <c r="X27" s="39">
        <v>17481</v>
      </c>
    </row>
    <row r="28" spans="11:24" x14ac:dyDescent="0.2">
      <c r="K28" s="51" t="str">
        <v>USA</v>
      </c>
      <c r="L28" s="39">
        <v>1694</v>
      </c>
      <c r="M28" s="39">
        <v>249</v>
      </c>
      <c r="N28" s="39">
        <v>267</v>
      </c>
      <c r="O28" s="39">
        <v>6734</v>
      </c>
      <c r="P28" s="39">
        <v>3251</v>
      </c>
      <c r="Q28" s="39">
        <v>206</v>
      </c>
      <c r="R28" s="39">
        <v>5528</v>
      </c>
      <c r="S28" s="39">
        <v>-76</v>
      </c>
      <c r="T28" s="39">
        <v>1568</v>
      </c>
      <c r="U28" s="39">
        <v>19421</v>
      </c>
      <c r="W28" t="str">
        <v>USA</v>
      </c>
      <c r="X28" s="39">
        <v>19421</v>
      </c>
    </row>
    <row r="29" spans="11:24" x14ac:dyDescent="0.2">
      <c r="K29" s="51" t="str">
        <v>Total</v>
      </c>
      <c r="L29" s="39">
        <v>15413</v>
      </c>
      <c r="M29" s="39">
        <v>3411</v>
      </c>
      <c r="N29" s="39">
        <v>2695</v>
      </c>
      <c r="O29" s="39">
        <v>46234</v>
      </c>
      <c r="P29" s="39">
        <v>22811</v>
      </c>
      <c r="Q29" s="39">
        <v>2600</v>
      </c>
      <c r="R29" s="39">
        <v>78058</v>
      </c>
      <c r="S29" s="39">
        <v>551</v>
      </c>
      <c r="T29" s="39">
        <v>11196</v>
      </c>
      <c r="U29" s="39">
        <v>182969</v>
      </c>
      <c r="W29" t="str">
        <v>Total</v>
      </c>
      <c r="X29" s="39">
        <v>182969</v>
      </c>
    </row>
    <row r="30" spans="11:24" x14ac:dyDescent="0.2">
      <c r="K30" s="51"/>
      <c r="L30" s="39"/>
      <c r="M30" s="39"/>
      <c r="N30" s="39"/>
      <c r="O30" s="39"/>
      <c r="P30" s="39"/>
      <c r="Q30" s="39"/>
      <c r="R30" s="39"/>
      <c r="S30" s="39"/>
      <c r="T30" s="39"/>
      <c r="U30" s="39"/>
    </row>
    <row r="31" spans="11:24" x14ac:dyDescent="0.2">
      <c r="K31" s="51"/>
      <c r="L31" s="39"/>
      <c r="M31" s="39"/>
      <c r="N31" s="39"/>
      <c r="O31" s="39"/>
      <c r="P31" s="39"/>
      <c r="Q31" s="39"/>
      <c r="R31" s="39"/>
      <c r="S31" s="39"/>
      <c r="T31" s="39"/>
      <c r="U31" s="39"/>
    </row>
    <row r="32" spans="11:24" x14ac:dyDescent="0.2">
      <c r="K32" s="51"/>
      <c r="L32" s="52"/>
      <c r="M32" s="52"/>
      <c r="N32" s="52"/>
      <c r="O32" s="52"/>
      <c r="P32" s="52"/>
      <c r="Q32" s="52"/>
      <c r="R32" s="52"/>
      <c r="S32" s="52"/>
      <c r="T32" s="52"/>
      <c r="U32" s="52"/>
    </row>
    <row r="33" spans="11:21" x14ac:dyDescent="0.2">
      <c r="K33" s="51" t="str" cm="1">
        <f t="array" ref="K33:U48">_xlfn.PIVOTBY(dtbData[Country],dtbData[Product],dtbData[FY],_xleta.SUM)</f>
        <v/>
      </c>
      <c r="L33" s="52" t="str">
        <v>Alpha</v>
      </c>
      <c r="M33" s="52" t="str">
        <v>Beta</v>
      </c>
      <c r="N33" s="52" t="str">
        <v>Delta</v>
      </c>
      <c r="O33" s="52" t="str">
        <v>Epsilon</v>
      </c>
      <c r="P33" s="52" t="str">
        <v>Feta</v>
      </c>
      <c r="Q33" s="52" t="str">
        <v>Gamma</v>
      </c>
      <c r="R33" s="52" t="str">
        <v>Gorgonzola</v>
      </c>
      <c r="S33" s="52" t="str">
        <v>Halloumi</v>
      </c>
      <c r="T33" s="52" t="str">
        <v>Iota</v>
      </c>
      <c r="U33" s="52" t="str">
        <v>Total</v>
      </c>
    </row>
    <row r="34" spans="11:21" x14ac:dyDescent="0.2">
      <c r="K34" s="51" t="str">
        <v>AUS</v>
      </c>
      <c r="L34" s="52">
        <v>2548</v>
      </c>
      <c r="M34" s="52">
        <v>1763</v>
      </c>
      <c r="N34" s="52">
        <v>1923</v>
      </c>
      <c r="O34" s="52">
        <v>14128</v>
      </c>
      <c r="P34" s="52">
        <v>5828</v>
      </c>
      <c r="Q34" s="52">
        <v>1075</v>
      </c>
      <c r="R34" s="52">
        <v>32849</v>
      </c>
      <c r="S34" s="52">
        <v>1235</v>
      </c>
      <c r="T34" s="52">
        <v>5752</v>
      </c>
      <c r="U34" s="52">
        <v>67101</v>
      </c>
    </row>
    <row r="35" spans="11:21" x14ac:dyDescent="0.2">
      <c r="K35" s="51" t="str">
        <v>CAN</v>
      </c>
      <c r="L35" s="52">
        <v>8705</v>
      </c>
      <c r="M35" s="52">
        <v>2557</v>
      </c>
      <c r="N35" s="52">
        <v>1888</v>
      </c>
      <c r="O35" s="52">
        <v>22665</v>
      </c>
      <c r="P35" s="52">
        <v>13377</v>
      </c>
      <c r="Q35" s="52">
        <v>1639</v>
      </c>
      <c r="R35" s="52">
        <v>40943</v>
      </c>
      <c r="S35" s="52">
        <v>970</v>
      </c>
      <c r="T35" s="52">
        <v>583</v>
      </c>
      <c r="U35" s="52">
        <v>93327</v>
      </c>
    </row>
    <row r="36" spans="11:21" x14ac:dyDescent="0.2">
      <c r="K36" s="51" t="str">
        <v>DEN</v>
      </c>
      <c r="L36" s="52">
        <v>3450</v>
      </c>
      <c r="M36" s="52">
        <v>3217</v>
      </c>
      <c r="N36" s="52">
        <v>1193</v>
      </c>
      <c r="O36" s="52">
        <v>15956</v>
      </c>
      <c r="P36" s="52">
        <v>8059</v>
      </c>
      <c r="Q36" s="52">
        <v>1558</v>
      </c>
      <c r="R36" s="52">
        <v>34823</v>
      </c>
      <c r="S36" s="52">
        <v>-466</v>
      </c>
      <c r="T36" s="52">
        <v>4447</v>
      </c>
      <c r="U36" s="52">
        <v>72237</v>
      </c>
    </row>
    <row r="37" spans="11:21" x14ac:dyDescent="0.2">
      <c r="K37" t="str">
        <v>FRA</v>
      </c>
      <c r="L37">
        <v>4032</v>
      </c>
      <c r="M37">
        <v>1847</v>
      </c>
      <c r="N37">
        <v>2374</v>
      </c>
      <c r="O37">
        <v>16986</v>
      </c>
      <c r="P37">
        <v>9199</v>
      </c>
      <c r="Q37">
        <v>1247</v>
      </c>
      <c r="R37">
        <v>40884</v>
      </c>
      <c r="S37">
        <v>1774</v>
      </c>
      <c r="T37">
        <v>3755</v>
      </c>
      <c r="U37">
        <v>82098</v>
      </c>
    </row>
    <row r="38" spans="11:21" x14ac:dyDescent="0.2">
      <c r="K38" t="str">
        <v>GER</v>
      </c>
      <c r="L38">
        <v>6643</v>
      </c>
      <c r="M38">
        <v>2083</v>
      </c>
      <c r="N38">
        <v>1687</v>
      </c>
      <c r="O38">
        <v>20439</v>
      </c>
      <c r="P38">
        <v>12121</v>
      </c>
      <c r="Q38">
        <v>1639</v>
      </c>
      <c r="R38">
        <v>38907</v>
      </c>
      <c r="S38">
        <v>1243</v>
      </c>
      <c r="T38">
        <v>1675</v>
      </c>
      <c r="U38">
        <v>86437</v>
      </c>
    </row>
    <row r="39" spans="11:21" x14ac:dyDescent="0.2">
      <c r="K39" t="str">
        <v>HOL</v>
      </c>
      <c r="L39">
        <v>4622</v>
      </c>
      <c r="M39">
        <v>1510</v>
      </c>
      <c r="N39">
        <v>1532</v>
      </c>
      <c r="O39">
        <v>17482</v>
      </c>
      <c r="P39">
        <v>9664</v>
      </c>
      <c r="Q39">
        <v>892</v>
      </c>
      <c r="R39">
        <v>43796</v>
      </c>
      <c r="S39">
        <v>914</v>
      </c>
      <c r="T39">
        <v>3196</v>
      </c>
      <c r="U39">
        <v>83608</v>
      </c>
    </row>
    <row r="40" spans="11:21" x14ac:dyDescent="0.2">
      <c r="K40" t="str">
        <v>IRE</v>
      </c>
      <c r="L40">
        <v>5599</v>
      </c>
      <c r="M40">
        <v>3140</v>
      </c>
      <c r="N40">
        <v>1964</v>
      </c>
      <c r="O40">
        <v>18815</v>
      </c>
      <c r="P40">
        <v>10934</v>
      </c>
      <c r="Q40">
        <v>2156</v>
      </c>
      <c r="R40">
        <v>34218</v>
      </c>
      <c r="S40">
        <v>980</v>
      </c>
      <c r="T40">
        <v>2282</v>
      </c>
      <c r="U40">
        <v>80088</v>
      </c>
    </row>
    <row r="41" spans="11:21" x14ac:dyDescent="0.2">
      <c r="K41" t="str">
        <v>ITA</v>
      </c>
      <c r="L41">
        <v>7861</v>
      </c>
      <c r="M41">
        <v>1655</v>
      </c>
      <c r="N41">
        <v>1620</v>
      </c>
      <c r="O41">
        <v>22406</v>
      </c>
      <c r="P41">
        <v>12298</v>
      </c>
      <c r="Q41">
        <v>2076</v>
      </c>
      <c r="R41">
        <v>35319</v>
      </c>
      <c r="S41">
        <v>2041</v>
      </c>
      <c r="T41">
        <v>2247</v>
      </c>
      <c r="U41">
        <v>87523</v>
      </c>
    </row>
    <row r="42" spans="11:21" x14ac:dyDescent="0.2">
      <c r="K42" t="str">
        <v>NOR</v>
      </c>
      <c r="L42">
        <v>4530</v>
      </c>
      <c r="M42">
        <v>2177</v>
      </c>
      <c r="N42">
        <v>2191</v>
      </c>
      <c r="O42">
        <v>18440</v>
      </c>
      <c r="P42">
        <v>11027</v>
      </c>
      <c r="Q42">
        <v>1594</v>
      </c>
      <c r="R42">
        <v>37574</v>
      </c>
      <c r="S42">
        <v>1608</v>
      </c>
      <c r="T42">
        <v>2883</v>
      </c>
      <c r="U42">
        <v>82024</v>
      </c>
    </row>
    <row r="43" spans="11:21" x14ac:dyDescent="0.2">
      <c r="K43" t="str">
        <v>NZL</v>
      </c>
      <c r="L43">
        <v>1442</v>
      </c>
      <c r="M43">
        <v>1219</v>
      </c>
      <c r="N43">
        <v>1757</v>
      </c>
      <c r="O43">
        <v>6529</v>
      </c>
      <c r="P43">
        <v>3058</v>
      </c>
      <c r="Q43">
        <v>1985</v>
      </c>
      <c r="R43">
        <v>14965</v>
      </c>
      <c r="S43">
        <v>3197</v>
      </c>
      <c r="T43">
        <v>1882</v>
      </c>
      <c r="U43">
        <v>36034</v>
      </c>
    </row>
    <row r="44" spans="11:21" x14ac:dyDescent="0.2">
      <c r="K44" t="str">
        <v>SPA</v>
      </c>
      <c r="L44">
        <v>4995</v>
      </c>
      <c r="M44">
        <v>1677</v>
      </c>
      <c r="N44">
        <v>1072</v>
      </c>
      <c r="O44">
        <v>17428</v>
      </c>
      <c r="P44">
        <v>9343</v>
      </c>
      <c r="Q44">
        <v>2469</v>
      </c>
      <c r="R44">
        <v>34124</v>
      </c>
      <c r="S44">
        <v>1864</v>
      </c>
      <c r="T44">
        <v>3090</v>
      </c>
      <c r="U44">
        <v>76062</v>
      </c>
    </row>
    <row r="45" spans="11:21" x14ac:dyDescent="0.2">
      <c r="K45" t="str">
        <v>SWE</v>
      </c>
      <c r="L45">
        <v>4493</v>
      </c>
      <c r="M45">
        <v>1390</v>
      </c>
      <c r="N45">
        <v>1580</v>
      </c>
      <c r="O45">
        <v>18506</v>
      </c>
      <c r="P45">
        <v>8597</v>
      </c>
      <c r="Q45">
        <v>2189</v>
      </c>
      <c r="R45">
        <v>38840</v>
      </c>
      <c r="S45">
        <v>2379</v>
      </c>
      <c r="T45">
        <v>5416</v>
      </c>
      <c r="U45">
        <v>83390</v>
      </c>
    </row>
    <row r="46" spans="11:21" x14ac:dyDescent="0.2">
      <c r="K46" t="str">
        <v>UKB</v>
      </c>
      <c r="L46">
        <v>4719</v>
      </c>
      <c r="M46">
        <v>1200</v>
      </c>
      <c r="N46">
        <v>1505</v>
      </c>
      <c r="O46">
        <v>22757</v>
      </c>
      <c r="P46">
        <v>12324</v>
      </c>
      <c r="Q46">
        <v>1220</v>
      </c>
      <c r="R46">
        <v>43151</v>
      </c>
      <c r="S46">
        <v>1525</v>
      </c>
      <c r="T46">
        <v>5714</v>
      </c>
      <c r="U46">
        <v>94115</v>
      </c>
    </row>
    <row r="47" spans="11:21" x14ac:dyDescent="0.2">
      <c r="K47" t="str">
        <v>USA</v>
      </c>
      <c r="L47">
        <v>4205</v>
      </c>
      <c r="M47">
        <v>2004</v>
      </c>
      <c r="N47">
        <v>1358</v>
      </c>
      <c r="O47">
        <v>24936</v>
      </c>
      <c r="P47">
        <v>10180</v>
      </c>
      <c r="Q47">
        <v>1391</v>
      </c>
      <c r="R47">
        <v>44083</v>
      </c>
      <c r="S47">
        <v>745</v>
      </c>
      <c r="T47">
        <v>10551</v>
      </c>
      <c r="U47">
        <v>99453</v>
      </c>
    </row>
    <row r="48" spans="11:21" x14ac:dyDescent="0.2">
      <c r="K48" t="str">
        <v>Total</v>
      </c>
      <c r="L48">
        <v>67844</v>
      </c>
      <c r="M48">
        <v>27439</v>
      </c>
      <c r="N48">
        <v>23644</v>
      </c>
      <c r="O48">
        <v>257473</v>
      </c>
      <c r="P48">
        <v>136009</v>
      </c>
      <c r="Q48">
        <v>23130</v>
      </c>
      <c r="R48">
        <v>514476</v>
      </c>
      <c r="S48">
        <v>20009</v>
      </c>
      <c r="T48">
        <v>53473</v>
      </c>
      <c r="U48">
        <v>1123497</v>
      </c>
    </row>
  </sheetData>
  <conditionalFormatting sqref="K14:U29 W14:X29">
    <cfRule type="expression" dxfId="0" priority="1">
      <formula>$K14="Total"</formula>
    </cfRule>
  </conditionalFormatting>
  <dataValidations disablePrompts="1" count="2">
    <dataValidation type="list" allowBlank="1" showInputMessage="1" showErrorMessage="1" sqref="L13" xr:uid="{79807330-CE7C-4117-972D-683E7314EB9A}">
      <formula1>dlYears</formula1>
    </dataValidation>
    <dataValidation type="list" allowBlank="1" showInputMessage="1" showErrorMessage="1" sqref="L12" xr:uid="{66C0632B-D877-4711-965C-BA909291CA93}">
      <formula1>"Actual,Budget"</formula1>
    </dataValidation>
  </dataValidations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>
    <tabColor rgb="FF01B050"/>
  </sheetPr>
  <dimension ref="K10:W1023"/>
  <sheetViews>
    <sheetView topLeftCell="K11" zoomScaleNormal="100" workbookViewId="0">
      <pane xSplit="4" ySplit="4" topLeftCell="O15" activePane="bottomRight" state="frozen"/>
      <selection activeCell="K11" sqref="K11"/>
      <selection pane="topRight" activeCell="O11" sqref="O11"/>
      <selection pane="bottomLeft" activeCell="K15" sqref="K15"/>
      <selection pane="bottomRight" activeCell="K14" sqref="K14"/>
    </sheetView>
  </sheetViews>
  <sheetFormatPr defaultRowHeight="11.25" x14ac:dyDescent="0.2"/>
  <cols>
    <col min="1" max="1" width="50.83203125" customWidth="1"/>
    <col min="11" max="11" width="10" customWidth="1"/>
    <col min="12" max="12" width="10.5" bestFit="1" customWidth="1"/>
    <col min="13" max="13" width="9.6640625" customWidth="1"/>
    <col min="14" max="18" width="7.6640625" customWidth="1"/>
    <col min="19" max="19" width="8.83203125" customWidth="1"/>
    <col min="20" max="20" width="1.83203125" customWidth="1"/>
  </cols>
  <sheetData>
    <row r="10" spans="11:20" ht="12" thickBot="1" x14ac:dyDescent="0.25"/>
    <row r="11" spans="11:20" ht="15.75" x14ac:dyDescent="0.2">
      <c r="K11" s="18" t="s">
        <v>70</v>
      </c>
      <c r="L11" s="19"/>
      <c r="M11" s="20"/>
      <c r="N11" s="19"/>
      <c r="O11" s="20"/>
      <c r="P11" s="19"/>
      <c r="Q11" s="19"/>
      <c r="R11" s="19"/>
      <c r="S11" s="19"/>
      <c r="T11" s="21"/>
    </row>
    <row r="12" spans="11:20" ht="12.75" x14ac:dyDescent="0.2">
      <c r="K12" s="26"/>
      <c r="L12" s="23"/>
      <c r="M12" s="24"/>
      <c r="N12" s="23"/>
      <c r="O12" s="24"/>
      <c r="P12" s="23"/>
      <c r="Q12" s="23"/>
      <c r="R12" s="23"/>
      <c r="S12" s="23"/>
      <c r="T12" s="25"/>
    </row>
    <row r="13" spans="11:20" ht="12.75" x14ac:dyDescent="0.2">
      <c r="K13" s="26"/>
      <c r="L13" s="23"/>
      <c r="M13" s="23"/>
      <c r="N13" s="23"/>
      <c r="O13" s="23"/>
      <c r="P13" s="23"/>
      <c r="Q13" s="23"/>
      <c r="R13" s="23"/>
      <c r="S13" s="23"/>
      <c r="T13" s="25"/>
    </row>
    <row r="14" spans="11:20" ht="12" thickBot="1" x14ac:dyDescent="0.25">
      <c r="K14" s="34" t="s">
        <v>57</v>
      </c>
      <c r="L14" s="35" t="s">
        <v>56</v>
      </c>
      <c r="M14" s="35" t="s">
        <v>58</v>
      </c>
      <c r="N14" s="35" t="s">
        <v>36</v>
      </c>
      <c r="O14" s="35" t="s">
        <v>37</v>
      </c>
      <c r="P14" s="35" t="s">
        <v>38</v>
      </c>
      <c r="Q14" s="35" t="s">
        <v>39</v>
      </c>
      <c r="R14" s="35" t="s">
        <v>40</v>
      </c>
      <c r="S14" s="35" t="s">
        <v>41</v>
      </c>
      <c r="T14" s="27" t="s">
        <v>80</v>
      </c>
    </row>
    <row r="15" spans="11:20" x14ac:dyDescent="0.2">
      <c r="K15" s="36" t="s">
        <v>42</v>
      </c>
      <c r="L15" s="36" t="s">
        <v>61</v>
      </c>
      <c r="M15" s="36" t="s">
        <v>59</v>
      </c>
      <c r="N15" s="37">
        <v>2021</v>
      </c>
      <c r="O15" s="39">
        <v>0</v>
      </c>
      <c r="P15" s="39">
        <v>78</v>
      </c>
      <c r="Q15" s="39">
        <v>7</v>
      </c>
      <c r="R15" s="39">
        <v>120</v>
      </c>
      <c r="S15" s="39">
        <v>205</v>
      </c>
    </row>
    <row r="16" spans="11:20" x14ac:dyDescent="0.2">
      <c r="K16" s="36" t="s">
        <v>42</v>
      </c>
      <c r="L16" s="36" t="s">
        <v>61</v>
      </c>
      <c r="M16" s="36" t="s">
        <v>60</v>
      </c>
      <c r="N16" s="37">
        <v>2021</v>
      </c>
      <c r="O16" s="39">
        <v>5</v>
      </c>
      <c r="P16" s="39">
        <v>0</v>
      </c>
      <c r="Q16" s="39">
        <v>45</v>
      </c>
      <c r="R16" s="39">
        <v>102</v>
      </c>
      <c r="S16" s="39">
        <v>152</v>
      </c>
    </row>
    <row r="17" spans="11:19" x14ac:dyDescent="0.2">
      <c r="K17" s="36" t="s">
        <v>42</v>
      </c>
      <c r="L17" s="36" t="s">
        <v>61</v>
      </c>
      <c r="M17" s="36" t="s">
        <v>59</v>
      </c>
      <c r="N17" s="37">
        <v>2022</v>
      </c>
      <c r="O17" s="39">
        <v>7</v>
      </c>
      <c r="P17" s="39">
        <v>332</v>
      </c>
      <c r="Q17" s="39">
        <v>4</v>
      </c>
      <c r="R17" s="39">
        <v>156</v>
      </c>
      <c r="S17" s="39">
        <v>499</v>
      </c>
    </row>
    <row r="18" spans="11:19" x14ac:dyDescent="0.2">
      <c r="K18" s="36" t="s">
        <v>42</v>
      </c>
      <c r="L18" s="36" t="s">
        <v>61</v>
      </c>
      <c r="M18" s="36" t="s">
        <v>60</v>
      </c>
      <c r="N18" s="37">
        <v>2022</v>
      </c>
      <c r="O18" s="39">
        <v>10</v>
      </c>
      <c r="P18" s="39">
        <v>6</v>
      </c>
      <c r="Q18" s="39">
        <v>22</v>
      </c>
      <c r="R18" s="39">
        <v>272</v>
      </c>
      <c r="S18" s="39">
        <v>310</v>
      </c>
    </row>
    <row r="19" spans="11:19" x14ac:dyDescent="0.2">
      <c r="K19" s="36" t="s">
        <v>42</v>
      </c>
      <c r="L19" s="36" t="s">
        <v>61</v>
      </c>
      <c r="M19" s="36" t="s">
        <v>59</v>
      </c>
      <c r="N19" s="37">
        <v>2023</v>
      </c>
      <c r="O19" s="39">
        <v>151</v>
      </c>
      <c r="P19" s="39">
        <v>102</v>
      </c>
      <c r="Q19" s="39">
        <v>2</v>
      </c>
      <c r="R19" s="39">
        <v>93</v>
      </c>
      <c r="S19" s="39">
        <v>348</v>
      </c>
    </row>
    <row r="20" spans="11:19" x14ac:dyDescent="0.2">
      <c r="K20" s="36" t="s">
        <v>42</v>
      </c>
      <c r="L20" s="36" t="s">
        <v>61</v>
      </c>
      <c r="M20" s="36" t="s">
        <v>60</v>
      </c>
      <c r="N20" s="37">
        <v>2023</v>
      </c>
      <c r="O20" s="39">
        <v>52</v>
      </c>
      <c r="P20" s="39">
        <v>37</v>
      </c>
      <c r="Q20" s="39">
        <v>199</v>
      </c>
      <c r="R20" s="39">
        <v>1</v>
      </c>
      <c r="S20" s="39">
        <v>289</v>
      </c>
    </row>
    <row r="21" spans="11:19" x14ac:dyDescent="0.2">
      <c r="K21" s="36" t="s">
        <v>42</v>
      </c>
      <c r="L21" s="36" t="s">
        <v>61</v>
      </c>
      <c r="M21" s="36" t="s">
        <v>59</v>
      </c>
      <c r="N21" s="37">
        <v>2024</v>
      </c>
      <c r="O21" s="39">
        <v>178</v>
      </c>
      <c r="P21" s="39">
        <v>43</v>
      </c>
      <c r="Q21" s="39">
        <v>18</v>
      </c>
      <c r="R21" s="39">
        <v>182</v>
      </c>
      <c r="S21" s="39">
        <v>421</v>
      </c>
    </row>
    <row r="22" spans="11:19" x14ac:dyDescent="0.2">
      <c r="K22" s="36" t="s">
        <v>42</v>
      </c>
      <c r="L22" s="36" t="s">
        <v>61</v>
      </c>
      <c r="M22" s="36" t="s">
        <v>60</v>
      </c>
      <c r="N22" s="37">
        <v>2024</v>
      </c>
      <c r="O22" s="39">
        <v>173</v>
      </c>
      <c r="P22" s="39">
        <v>72</v>
      </c>
      <c r="Q22" s="39">
        <v>56</v>
      </c>
      <c r="R22" s="39">
        <v>23</v>
      </c>
      <c r="S22" s="39">
        <v>324</v>
      </c>
    </row>
    <row r="23" spans="11:19" x14ac:dyDescent="0.2">
      <c r="K23" s="36" t="s">
        <v>42</v>
      </c>
      <c r="L23" s="36" t="s">
        <v>62</v>
      </c>
      <c r="M23" s="36" t="s">
        <v>59</v>
      </c>
      <c r="N23" s="37">
        <v>2021</v>
      </c>
      <c r="O23" s="39">
        <v>181</v>
      </c>
      <c r="P23" s="39">
        <v>110</v>
      </c>
      <c r="Q23" s="39">
        <v>85</v>
      </c>
      <c r="R23" s="39">
        <v>116</v>
      </c>
      <c r="S23" s="39">
        <v>116</v>
      </c>
    </row>
    <row r="24" spans="11:19" x14ac:dyDescent="0.2">
      <c r="K24" s="36" t="s">
        <v>42</v>
      </c>
      <c r="L24" s="36" t="s">
        <v>62</v>
      </c>
      <c r="M24" s="36" t="s">
        <v>60</v>
      </c>
      <c r="N24" s="37">
        <v>2021</v>
      </c>
      <c r="O24" s="39">
        <v>297</v>
      </c>
      <c r="P24" s="39">
        <v>210</v>
      </c>
      <c r="Q24" s="39">
        <v>167</v>
      </c>
      <c r="R24" s="39">
        <v>167</v>
      </c>
      <c r="S24" s="39">
        <v>167</v>
      </c>
    </row>
    <row r="25" spans="11:19" x14ac:dyDescent="0.2">
      <c r="K25" s="36" t="s">
        <v>42</v>
      </c>
      <c r="L25" s="36" t="s">
        <v>62</v>
      </c>
      <c r="M25" s="36" t="s">
        <v>59</v>
      </c>
      <c r="N25" s="37">
        <v>2022</v>
      </c>
      <c r="O25" s="39">
        <v>390</v>
      </c>
      <c r="P25" s="39">
        <v>550</v>
      </c>
      <c r="Q25" s="39">
        <v>694</v>
      </c>
      <c r="R25" s="39">
        <v>719</v>
      </c>
      <c r="S25" s="39">
        <v>719</v>
      </c>
    </row>
    <row r="26" spans="11:19" x14ac:dyDescent="0.2">
      <c r="K26" s="36" t="s">
        <v>42</v>
      </c>
      <c r="L26" s="36" t="s">
        <v>62</v>
      </c>
      <c r="M26" s="36" t="s">
        <v>60</v>
      </c>
      <c r="N26" s="37">
        <v>2022</v>
      </c>
      <c r="O26" s="39">
        <v>228</v>
      </c>
      <c r="P26" s="39">
        <v>232</v>
      </c>
      <c r="Q26" s="39">
        <v>219</v>
      </c>
      <c r="R26" s="39">
        <v>167</v>
      </c>
      <c r="S26" s="39">
        <v>167</v>
      </c>
    </row>
    <row r="27" spans="11:19" x14ac:dyDescent="0.2">
      <c r="K27" s="36" t="s">
        <v>42</v>
      </c>
      <c r="L27" s="36" t="s">
        <v>62</v>
      </c>
      <c r="M27" s="36" t="s">
        <v>59</v>
      </c>
      <c r="N27" s="37">
        <v>2023</v>
      </c>
      <c r="O27" s="39">
        <v>213</v>
      </c>
      <c r="P27" s="39">
        <v>181</v>
      </c>
      <c r="Q27" s="39">
        <v>107</v>
      </c>
      <c r="R27" s="39">
        <v>96</v>
      </c>
      <c r="S27" s="39">
        <v>96</v>
      </c>
    </row>
    <row r="28" spans="11:19" x14ac:dyDescent="0.2">
      <c r="K28" s="36" t="s">
        <v>42</v>
      </c>
      <c r="L28" s="36" t="s">
        <v>62</v>
      </c>
      <c r="M28" s="36" t="s">
        <v>60</v>
      </c>
      <c r="N28" s="37">
        <v>2023</v>
      </c>
      <c r="O28" s="39">
        <v>130</v>
      </c>
      <c r="P28" s="39">
        <v>74</v>
      </c>
      <c r="Q28" s="39">
        <v>84</v>
      </c>
      <c r="R28" s="39">
        <v>45</v>
      </c>
      <c r="S28" s="39">
        <v>45</v>
      </c>
    </row>
    <row r="29" spans="11:19" x14ac:dyDescent="0.2">
      <c r="K29" s="36" t="s">
        <v>42</v>
      </c>
      <c r="L29" s="36" t="s">
        <v>62</v>
      </c>
      <c r="M29" s="36" t="s">
        <v>59</v>
      </c>
      <c r="N29" s="37">
        <v>2024</v>
      </c>
      <c r="O29" s="39">
        <v>240</v>
      </c>
      <c r="P29" s="39">
        <v>288</v>
      </c>
      <c r="Q29" s="39">
        <v>411</v>
      </c>
      <c r="R29" s="39">
        <v>296</v>
      </c>
      <c r="S29" s="39">
        <v>296</v>
      </c>
    </row>
    <row r="30" spans="11:19" x14ac:dyDescent="0.2">
      <c r="K30" s="36" t="s">
        <v>42</v>
      </c>
      <c r="L30" s="36" t="s">
        <v>62</v>
      </c>
      <c r="M30" s="36" t="s">
        <v>60</v>
      </c>
      <c r="N30" s="37">
        <v>2024</v>
      </c>
      <c r="O30" s="39">
        <v>232</v>
      </c>
      <c r="P30" s="39">
        <v>202</v>
      </c>
      <c r="Q30" s="39">
        <v>156</v>
      </c>
      <c r="R30" s="39">
        <v>157</v>
      </c>
      <c r="S30" s="39">
        <v>157</v>
      </c>
    </row>
    <row r="31" spans="11:19" x14ac:dyDescent="0.2">
      <c r="K31" s="36" t="s">
        <v>42</v>
      </c>
      <c r="L31" s="36" t="s">
        <v>63</v>
      </c>
      <c r="M31" s="36" t="s">
        <v>59</v>
      </c>
      <c r="N31" s="37">
        <v>2021</v>
      </c>
      <c r="O31" s="39">
        <v>268</v>
      </c>
      <c r="P31" s="39">
        <v>277</v>
      </c>
      <c r="Q31" s="39">
        <v>277</v>
      </c>
      <c r="R31" s="39">
        <v>370</v>
      </c>
      <c r="S31" s="39">
        <v>370</v>
      </c>
    </row>
    <row r="32" spans="11:19" x14ac:dyDescent="0.2">
      <c r="K32" s="36" t="s">
        <v>42</v>
      </c>
      <c r="L32" s="36" t="s">
        <v>63</v>
      </c>
      <c r="M32" s="36" t="s">
        <v>60</v>
      </c>
      <c r="N32" s="37">
        <v>2021</v>
      </c>
      <c r="O32" s="39">
        <v>171</v>
      </c>
      <c r="P32" s="39">
        <v>234</v>
      </c>
      <c r="Q32" s="39">
        <v>218</v>
      </c>
      <c r="R32" s="39">
        <v>145</v>
      </c>
      <c r="S32" s="39">
        <v>145</v>
      </c>
    </row>
    <row r="33" spans="11:19" x14ac:dyDescent="0.2">
      <c r="K33" s="36" t="s">
        <v>42</v>
      </c>
      <c r="L33" s="36" t="s">
        <v>63</v>
      </c>
      <c r="M33" s="36" t="s">
        <v>59</v>
      </c>
      <c r="N33" s="37">
        <v>2022</v>
      </c>
      <c r="O33" s="39">
        <v>193</v>
      </c>
      <c r="P33" s="39">
        <v>221</v>
      </c>
      <c r="Q33" s="39">
        <v>121</v>
      </c>
      <c r="R33" s="39">
        <v>64</v>
      </c>
      <c r="S33" s="39">
        <v>64</v>
      </c>
    </row>
    <row r="34" spans="11:19" x14ac:dyDescent="0.2">
      <c r="K34" s="36" t="s">
        <v>42</v>
      </c>
      <c r="L34" s="36" t="s">
        <v>63</v>
      </c>
      <c r="M34" s="36" t="s">
        <v>60</v>
      </c>
      <c r="N34" s="37">
        <v>2022</v>
      </c>
      <c r="O34" s="39">
        <v>289</v>
      </c>
      <c r="P34" s="39">
        <v>206</v>
      </c>
      <c r="Q34" s="39">
        <v>115</v>
      </c>
      <c r="R34" s="39">
        <v>75</v>
      </c>
      <c r="S34" s="39">
        <v>75</v>
      </c>
    </row>
    <row r="35" spans="11:19" x14ac:dyDescent="0.2">
      <c r="K35" s="36" t="s">
        <v>42</v>
      </c>
      <c r="L35" s="36" t="s">
        <v>63</v>
      </c>
      <c r="M35" s="36" t="s">
        <v>59</v>
      </c>
      <c r="N35" s="37">
        <v>2023</v>
      </c>
      <c r="O35" s="39">
        <v>218</v>
      </c>
      <c r="P35" s="39">
        <v>191</v>
      </c>
      <c r="Q35" s="39">
        <v>130</v>
      </c>
      <c r="R35" s="39">
        <v>94</v>
      </c>
      <c r="S35" s="39">
        <v>94</v>
      </c>
    </row>
    <row r="36" spans="11:19" x14ac:dyDescent="0.2">
      <c r="K36" s="36" t="s">
        <v>42</v>
      </c>
      <c r="L36" s="36" t="s">
        <v>63</v>
      </c>
      <c r="M36" s="36" t="s">
        <v>60</v>
      </c>
      <c r="N36" s="37">
        <v>2023</v>
      </c>
      <c r="O36" s="39">
        <v>182</v>
      </c>
      <c r="P36" s="39">
        <v>247</v>
      </c>
      <c r="Q36" s="39">
        <v>154</v>
      </c>
      <c r="R36" s="39">
        <v>125</v>
      </c>
      <c r="S36" s="39">
        <v>125</v>
      </c>
    </row>
    <row r="37" spans="11:19" x14ac:dyDescent="0.2">
      <c r="K37" s="36" t="s">
        <v>42</v>
      </c>
      <c r="L37" s="36" t="s">
        <v>63</v>
      </c>
      <c r="M37" s="36" t="s">
        <v>59</v>
      </c>
      <c r="N37" s="37">
        <v>2024</v>
      </c>
      <c r="O37" s="39">
        <v>77</v>
      </c>
      <c r="P37" s="39">
        <v>111</v>
      </c>
      <c r="Q37" s="39">
        <v>120</v>
      </c>
      <c r="R37" s="39">
        <v>96</v>
      </c>
      <c r="S37" s="39">
        <v>96</v>
      </c>
    </row>
    <row r="38" spans="11:19" x14ac:dyDescent="0.2">
      <c r="K38" s="36" t="s">
        <v>42</v>
      </c>
      <c r="L38" s="36" t="s">
        <v>63</v>
      </c>
      <c r="M38" s="36" t="s">
        <v>60</v>
      </c>
      <c r="N38" s="37">
        <v>2024</v>
      </c>
      <c r="O38" s="39">
        <v>109</v>
      </c>
      <c r="P38" s="39">
        <v>135</v>
      </c>
      <c r="Q38" s="39">
        <v>114</v>
      </c>
      <c r="R38" s="39">
        <v>106</v>
      </c>
      <c r="S38" s="39">
        <v>106</v>
      </c>
    </row>
    <row r="39" spans="11:19" x14ac:dyDescent="0.2">
      <c r="K39" s="36" t="s">
        <v>42</v>
      </c>
      <c r="L39" s="36" t="s">
        <v>64</v>
      </c>
      <c r="M39" s="36" t="s">
        <v>59</v>
      </c>
      <c r="N39" s="37">
        <v>2021</v>
      </c>
      <c r="O39" s="39">
        <v>228</v>
      </c>
      <c r="P39" s="39">
        <v>315</v>
      </c>
      <c r="Q39" s="39">
        <v>285</v>
      </c>
      <c r="R39" s="39">
        <v>329</v>
      </c>
      <c r="S39" s="39">
        <v>329</v>
      </c>
    </row>
    <row r="40" spans="11:19" x14ac:dyDescent="0.2">
      <c r="K40" s="36" t="s">
        <v>42</v>
      </c>
      <c r="L40" s="36" t="s">
        <v>64</v>
      </c>
      <c r="M40" s="36" t="s">
        <v>60</v>
      </c>
      <c r="N40" s="37">
        <v>2021</v>
      </c>
      <c r="O40" s="39">
        <v>251</v>
      </c>
      <c r="P40" s="39">
        <v>150</v>
      </c>
      <c r="Q40" s="39">
        <v>201</v>
      </c>
      <c r="R40" s="39">
        <v>146</v>
      </c>
      <c r="S40" s="39">
        <v>146</v>
      </c>
    </row>
    <row r="41" spans="11:19" x14ac:dyDescent="0.2">
      <c r="K41" s="36" t="s">
        <v>42</v>
      </c>
      <c r="L41" s="36" t="s">
        <v>64</v>
      </c>
      <c r="M41" s="36" t="s">
        <v>59</v>
      </c>
      <c r="N41" s="37">
        <v>2022</v>
      </c>
      <c r="O41" s="39">
        <v>357</v>
      </c>
      <c r="P41" s="39">
        <v>415</v>
      </c>
      <c r="Q41" s="39">
        <v>566</v>
      </c>
      <c r="R41" s="39">
        <v>629</v>
      </c>
      <c r="S41" s="39">
        <v>629</v>
      </c>
    </row>
    <row r="42" spans="11:19" x14ac:dyDescent="0.2">
      <c r="K42" s="36" t="s">
        <v>42</v>
      </c>
      <c r="L42" s="36" t="s">
        <v>64</v>
      </c>
      <c r="M42" s="36" t="s">
        <v>60</v>
      </c>
      <c r="N42" s="37">
        <v>2022</v>
      </c>
      <c r="O42" s="39">
        <v>362</v>
      </c>
      <c r="P42" s="39">
        <v>240</v>
      </c>
      <c r="Q42" s="39">
        <v>229</v>
      </c>
      <c r="R42" s="39">
        <v>232</v>
      </c>
      <c r="S42" s="39">
        <v>232</v>
      </c>
    </row>
    <row r="43" spans="11:19" x14ac:dyDescent="0.2">
      <c r="K43" s="36" t="s">
        <v>42</v>
      </c>
      <c r="L43" s="36" t="s">
        <v>64</v>
      </c>
      <c r="M43" s="36" t="s">
        <v>59</v>
      </c>
      <c r="N43" s="37">
        <v>2023</v>
      </c>
      <c r="O43" s="39">
        <v>141</v>
      </c>
      <c r="P43" s="39">
        <v>129</v>
      </c>
      <c r="Q43" s="39">
        <v>112</v>
      </c>
      <c r="R43" s="39">
        <v>115</v>
      </c>
      <c r="S43" s="39">
        <v>115</v>
      </c>
    </row>
    <row r="44" spans="11:19" x14ac:dyDescent="0.2">
      <c r="K44" s="36" t="s">
        <v>42</v>
      </c>
      <c r="L44" s="36" t="s">
        <v>64</v>
      </c>
      <c r="M44" s="36" t="s">
        <v>60</v>
      </c>
      <c r="N44" s="37">
        <v>2023</v>
      </c>
      <c r="O44" s="39">
        <v>267</v>
      </c>
      <c r="P44" s="39">
        <v>292</v>
      </c>
      <c r="Q44" s="39">
        <v>290</v>
      </c>
      <c r="R44" s="39">
        <v>209</v>
      </c>
      <c r="S44" s="39">
        <v>209</v>
      </c>
    </row>
    <row r="45" spans="11:19" x14ac:dyDescent="0.2">
      <c r="K45" s="36" t="s">
        <v>42</v>
      </c>
      <c r="L45" s="36" t="s">
        <v>64</v>
      </c>
      <c r="M45" s="36" t="s">
        <v>59</v>
      </c>
      <c r="N45" s="37">
        <v>2024</v>
      </c>
      <c r="O45" s="39">
        <v>140</v>
      </c>
      <c r="P45" s="39">
        <v>132</v>
      </c>
      <c r="Q45" s="39">
        <v>183</v>
      </c>
      <c r="R45" s="39">
        <v>151</v>
      </c>
      <c r="S45" s="39">
        <v>151</v>
      </c>
    </row>
    <row r="46" spans="11:19" x14ac:dyDescent="0.2">
      <c r="K46" s="36" t="s">
        <v>42</v>
      </c>
      <c r="L46" s="36" t="s">
        <v>64</v>
      </c>
      <c r="M46" s="36" t="s">
        <v>60</v>
      </c>
      <c r="N46" s="37">
        <v>2024</v>
      </c>
      <c r="O46" s="39">
        <v>116</v>
      </c>
      <c r="P46" s="39">
        <v>105</v>
      </c>
      <c r="Q46" s="39">
        <v>108</v>
      </c>
      <c r="R46" s="39">
        <v>112</v>
      </c>
      <c r="S46" s="39">
        <v>112</v>
      </c>
    </row>
    <row r="47" spans="11:19" x14ac:dyDescent="0.2">
      <c r="K47" s="36" t="s">
        <v>42</v>
      </c>
      <c r="L47" s="36" t="s">
        <v>65</v>
      </c>
      <c r="M47" s="36" t="s">
        <v>59</v>
      </c>
      <c r="N47" s="37">
        <v>2021</v>
      </c>
      <c r="O47" s="39">
        <v>153</v>
      </c>
      <c r="P47" s="39">
        <v>2</v>
      </c>
      <c r="Q47" s="39">
        <v>99</v>
      </c>
      <c r="R47" s="39">
        <v>416</v>
      </c>
      <c r="S47" s="39">
        <v>670</v>
      </c>
    </row>
    <row r="48" spans="11:19" x14ac:dyDescent="0.2">
      <c r="K48" s="36" t="s">
        <v>42</v>
      </c>
      <c r="L48" s="36" t="s">
        <v>65</v>
      </c>
      <c r="M48" s="36" t="s">
        <v>60</v>
      </c>
      <c r="N48" s="37">
        <v>2021</v>
      </c>
      <c r="O48" s="39">
        <v>37</v>
      </c>
      <c r="P48" s="39">
        <v>163</v>
      </c>
      <c r="Q48" s="39">
        <v>232</v>
      </c>
      <c r="R48" s="39">
        <v>447</v>
      </c>
      <c r="S48" s="39">
        <v>879</v>
      </c>
    </row>
    <row r="49" spans="11:19" x14ac:dyDescent="0.2">
      <c r="K49" s="36" t="s">
        <v>42</v>
      </c>
      <c r="L49" s="36" t="s">
        <v>65</v>
      </c>
      <c r="M49" s="36" t="s">
        <v>59</v>
      </c>
      <c r="N49" s="37">
        <v>2022</v>
      </c>
      <c r="O49" s="39">
        <v>182</v>
      </c>
      <c r="P49" s="39">
        <v>19</v>
      </c>
      <c r="Q49" s="39">
        <v>124</v>
      </c>
      <c r="R49" s="39">
        <v>967</v>
      </c>
      <c r="S49" s="39">
        <v>1292</v>
      </c>
    </row>
    <row r="50" spans="11:19" x14ac:dyDescent="0.2">
      <c r="K50" s="36" t="s">
        <v>42</v>
      </c>
      <c r="L50" s="36" t="s">
        <v>65</v>
      </c>
      <c r="M50" s="36" t="s">
        <v>60</v>
      </c>
      <c r="N50" s="37">
        <v>2022</v>
      </c>
      <c r="O50" s="39">
        <v>110</v>
      </c>
      <c r="P50" s="39">
        <v>683</v>
      </c>
      <c r="Q50" s="39">
        <v>283</v>
      </c>
      <c r="R50" s="39">
        <v>475</v>
      </c>
      <c r="S50" s="39">
        <v>1551</v>
      </c>
    </row>
    <row r="51" spans="11:19" x14ac:dyDescent="0.2">
      <c r="K51" s="36" t="s">
        <v>42</v>
      </c>
      <c r="L51" s="36" t="s">
        <v>65</v>
      </c>
      <c r="M51" s="36" t="s">
        <v>59</v>
      </c>
      <c r="N51" s="37">
        <v>2023</v>
      </c>
      <c r="O51" s="39">
        <v>228</v>
      </c>
      <c r="P51" s="39">
        <v>85</v>
      </c>
      <c r="Q51" s="39">
        <v>771</v>
      </c>
      <c r="R51" s="39">
        <v>153</v>
      </c>
      <c r="S51" s="39">
        <v>1237</v>
      </c>
    </row>
    <row r="52" spans="11:19" x14ac:dyDescent="0.2">
      <c r="K52" s="36" t="s">
        <v>42</v>
      </c>
      <c r="L52" s="36" t="s">
        <v>65</v>
      </c>
      <c r="M52" s="36" t="s">
        <v>60</v>
      </c>
      <c r="N52" s="37">
        <v>2023</v>
      </c>
      <c r="O52" s="39">
        <v>726</v>
      </c>
      <c r="P52" s="39">
        <v>275</v>
      </c>
      <c r="Q52" s="39">
        <v>277</v>
      </c>
      <c r="R52" s="39">
        <v>749</v>
      </c>
      <c r="S52" s="39">
        <v>2027</v>
      </c>
    </row>
    <row r="53" spans="11:19" x14ac:dyDescent="0.2">
      <c r="K53" s="36" t="s">
        <v>42</v>
      </c>
      <c r="L53" s="36" t="s">
        <v>65</v>
      </c>
      <c r="M53" s="36" t="s">
        <v>59</v>
      </c>
      <c r="N53" s="37">
        <v>2024</v>
      </c>
      <c r="O53" s="39">
        <v>454</v>
      </c>
      <c r="P53" s="39">
        <v>142</v>
      </c>
      <c r="Q53" s="39">
        <v>286</v>
      </c>
      <c r="R53" s="39">
        <v>2989</v>
      </c>
      <c r="S53" s="39">
        <v>3871</v>
      </c>
    </row>
    <row r="54" spans="11:19" x14ac:dyDescent="0.2">
      <c r="K54" s="36" t="s">
        <v>42</v>
      </c>
      <c r="L54" s="36" t="s">
        <v>65</v>
      </c>
      <c r="M54" s="36" t="s">
        <v>60</v>
      </c>
      <c r="N54" s="37">
        <v>2024</v>
      </c>
      <c r="O54" s="39">
        <v>1788</v>
      </c>
      <c r="P54" s="39">
        <v>92</v>
      </c>
      <c r="Q54" s="39">
        <v>297</v>
      </c>
      <c r="R54" s="39">
        <v>424</v>
      </c>
      <c r="S54" s="39">
        <v>2601</v>
      </c>
    </row>
    <row r="55" spans="11:19" x14ac:dyDescent="0.2">
      <c r="K55" s="36" t="s">
        <v>42</v>
      </c>
      <c r="L55" s="36" t="s">
        <v>66</v>
      </c>
      <c r="M55" s="36" t="s">
        <v>59</v>
      </c>
      <c r="N55" s="37">
        <v>2021</v>
      </c>
      <c r="O55" s="39">
        <v>31</v>
      </c>
      <c r="P55" s="39">
        <v>0</v>
      </c>
      <c r="Q55" s="39">
        <v>69</v>
      </c>
      <c r="R55" s="39">
        <v>319</v>
      </c>
      <c r="S55" s="39">
        <v>419</v>
      </c>
    </row>
    <row r="56" spans="11:19" x14ac:dyDescent="0.2">
      <c r="K56" s="36" t="s">
        <v>42</v>
      </c>
      <c r="L56" s="36" t="s">
        <v>66</v>
      </c>
      <c r="M56" s="36" t="s">
        <v>60</v>
      </c>
      <c r="N56" s="37">
        <v>2021</v>
      </c>
      <c r="O56" s="39">
        <v>22</v>
      </c>
      <c r="P56" s="39">
        <v>141</v>
      </c>
      <c r="Q56" s="39">
        <v>19</v>
      </c>
      <c r="R56" s="39">
        <v>122</v>
      </c>
      <c r="S56" s="39">
        <v>304</v>
      </c>
    </row>
    <row r="57" spans="11:19" x14ac:dyDescent="0.2">
      <c r="K57" s="36" t="s">
        <v>42</v>
      </c>
      <c r="L57" s="36" t="s">
        <v>66</v>
      </c>
      <c r="M57" s="36" t="s">
        <v>59</v>
      </c>
      <c r="N57" s="37">
        <v>2022</v>
      </c>
      <c r="O57" s="39">
        <v>17</v>
      </c>
      <c r="P57" s="39">
        <v>482</v>
      </c>
      <c r="Q57" s="39">
        <v>4</v>
      </c>
      <c r="R57" s="39">
        <v>246</v>
      </c>
      <c r="S57" s="39">
        <v>749</v>
      </c>
    </row>
    <row r="58" spans="11:19" x14ac:dyDescent="0.2">
      <c r="K58" s="36" t="s">
        <v>42</v>
      </c>
      <c r="L58" s="36" t="s">
        <v>66</v>
      </c>
      <c r="M58" s="36" t="s">
        <v>60</v>
      </c>
      <c r="N58" s="37">
        <v>2022</v>
      </c>
      <c r="O58" s="39">
        <v>113</v>
      </c>
      <c r="P58" s="39">
        <v>6</v>
      </c>
      <c r="Q58" s="39">
        <v>69</v>
      </c>
      <c r="R58" s="39">
        <v>355</v>
      </c>
      <c r="S58" s="39">
        <v>543</v>
      </c>
    </row>
    <row r="59" spans="11:19" x14ac:dyDescent="0.2">
      <c r="K59" s="36" t="s">
        <v>42</v>
      </c>
      <c r="L59" s="36" t="s">
        <v>66</v>
      </c>
      <c r="M59" s="36" t="s">
        <v>59</v>
      </c>
      <c r="N59" s="37">
        <v>2023</v>
      </c>
      <c r="O59" s="39">
        <v>579</v>
      </c>
      <c r="P59" s="39">
        <v>205</v>
      </c>
      <c r="Q59" s="39">
        <v>17</v>
      </c>
      <c r="R59" s="39">
        <v>424</v>
      </c>
      <c r="S59" s="39">
        <v>1225</v>
      </c>
    </row>
    <row r="60" spans="11:19" x14ac:dyDescent="0.2">
      <c r="K60" s="36" t="s">
        <v>42</v>
      </c>
      <c r="L60" s="36" t="s">
        <v>66</v>
      </c>
      <c r="M60" s="36" t="s">
        <v>60</v>
      </c>
      <c r="N60" s="37">
        <v>2023</v>
      </c>
      <c r="O60" s="39">
        <v>81</v>
      </c>
      <c r="P60" s="39">
        <v>66</v>
      </c>
      <c r="Q60" s="39">
        <v>719</v>
      </c>
      <c r="R60" s="39">
        <v>21</v>
      </c>
      <c r="S60" s="39">
        <v>887</v>
      </c>
    </row>
    <row r="61" spans="11:19" x14ac:dyDescent="0.2">
      <c r="K61" s="36" t="s">
        <v>42</v>
      </c>
      <c r="L61" s="36" t="s">
        <v>66</v>
      </c>
      <c r="M61" s="36" t="s">
        <v>59</v>
      </c>
      <c r="N61" s="37">
        <v>2024</v>
      </c>
      <c r="O61" s="39">
        <v>228</v>
      </c>
      <c r="P61" s="39">
        <v>83</v>
      </c>
      <c r="Q61" s="39">
        <v>124</v>
      </c>
      <c r="R61" s="39">
        <v>685</v>
      </c>
      <c r="S61" s="39">
        <v>1120</v>
      </c>
    </row>
    <row r="62" spans="11:19" x14ac:dyDescent="0.2">
      <c r="K62" s="36" t="s">
        <v>42</v>
      </c>
      <c r="L62" s="36" t="s">
        <v>66</v>
      </c>
      <c r="M62" s="36" t="s">
        <v>60</v>
      </c>
      <c r="N62" s="37">
        <v>2024</v>
      </c>
      <c r="O62" s="39">
        <v>189</v>
      </c>
      <c r="P62" s="39">
        <v>86</v>
      </c>
      <c r="Q62" s="39">
        <v>278</v>
      </c>
      <c r="R62" s="39">
        <v>28</v>
      </c>
      <c r="S62" s="39">
        <v>581</v>
      </c>
    </row>
    <row r="63" spans="11:19" x14ac:dyDescent="0.2">
      <c r="K63" s="36" t="s">
        <v>42</v>
      </c>
      <c r="L63" s="36" t="s">
        <v>67</v>
      </c>
      <c r="M63" s="36" t="s">
        <v>59</v>
      </c>
      <c r="N63" s="37">
        <v>2021</v>
      </c>
      <c r="O63" s="39">
        <v>187</v>
      </c>
      <c r="P63" s="39">
        <v>62</v>
      </c>
      <c r="Q63" s="39">
        <v>390</v>
      </c>
      <c r="R63" s="39">
        <v>539</v>
      </c>
      <c r="S63" s="39">
        <v>1178</v>
      </c>
    </row>
    <row r="64" spans="11:19" x14ac:dyDescent="0.2">
      <c r="K64" s="36" t="s">
        <v>42</v>
      </c>
      <c r="L64" s="36" t="s">
        <v>67</v>
      </c>
      <c r="M64" s="36" t="s">
        <v>60</v>
      </c>
      <c r="N64" s="37">
        <v>2021</v>
      </c>
      <c r="O64" s="39">
        <v>64</v>
      </c>
      <c r="P64" s="39">
        <v>524</v>
      </c>
      <c r="Q64" s="39">
        <v>439</v>
      </c>
      <c r="R64" s="39">
        <v>1558</v>
      </c>
      <c r="S64" s="39">
        <v>2585</v>
      </c>
    </row>
    <row r="65" spans="11:19" x14ac:dyDescent="0.2">
      <c r="K65" s="36" t="s">
        <v>42</v>
      </c>
      <c r="L65" s="36" t="s">
        <v>67</v>
      </c>
      <c r="M65" s="36" t="s">
        <v>59</v>
      </c>
      <c r="N65" s="37">
        <v>2022</v>
      </c>
      <c r="O65" s="39">
        <v>371</v>
      </c>
      <c r="P65" s="39">
        <v>1461</v>
      </c>
      <c r="Q65" s="39">
        <v>388</v>
      </c>
      <c r="R65" s="39">
        <v>600</v>
      </c>
      <c r="S65" s="39">
        <v>2820</v>
      </c>
    </row>
    <row r="66" spans="11:19" x14ac:dyDescent="0.2">
      <c r="K66" s="36" t="s">
        <v>42</v>
      </c>
      <c r="L66" s="36" t="s">
        <v>67</v>
      </c>
      <c r="M66" s="36" t="s">
        <v>60</v>
      </c>
      <c r="N66" s="37">
        <v>2022</v>
      </c>
      <c r="O66" s="39">
        <v>464</v>
      </c>
      <c r="P66" s="39">
        <v>98</v>
      </c>
      <c r="Q66" s="39">
        <v>1102</v>
      </c>
      <c r="R66" s="39">
        <v>1566</v>
      </c>
      <c r="S66" s="39">
        <v>3230</v>
      </c>
    </row>
    <row r="67" spans="11:19" x14ac:dyDescent="0.2">
      <c r="K67" s="36" t="s">
        <v>42</v>
      </c>
      <c r="L67" s="36" t="s">
        <v>67</v>
      </c>
      <c r="M67" s="36" t="s">
        <v>59</v>
      </c>
      <c r="N67" s="37">
        <v>2023</v>
      </c>
      <c r="O67" s="39">
        <v>1813</v>
      </c>
      <c r="P67" s="39">
        <v>426</v>
      </c>
      <c r="Q67" s="39">
        <v>3625</v>
      </c>
      <c r="R67" s="39">
        <v>1572</v>
      </c>
      <c r="S67" s="39">
        <v>7436</v>
      </c>
    </row>
    <row r="68" spans="11:19" x14ac:dyDescent="0.2">
      <c r="K68" s="36" t="s">
        <v>42</v>
      </c>
      <c r="L68" s="36" t="s">
        <v>67</v>
      </c>
      <c r="M68" s="36" t="s">
        <v>60</v>
      </c>
      <c r="N68" s="37">
        <v>2023</v>
      </c>
      <c r="O68" s="39">
        <v>439</v>
      </c>
      <c r="P68" s="39">
        <v>977</v>
      </c>
      <c r="Q68" s="39">
        <v>850</v>
      </c>
      <c r="R68" s="39">
        <v>354</v>
      </c>
      <c r="S68" s="39">
        <v>2620</v>
      </c>
    </row>
    <row r="69" spans="11:19" x14ac:dyDescent="0.2">
      <c r="K69" s="36" t="s">
        <v>42</v>
      </c>
      <c r="L69" s="36" t="s">
        <v>67</v>
      </c>
      <c r="M69" s="36" t="s">
        <v>59</v>
      </c>
      <c r="N69" s="37">
        <v>2024</v>
      </c>
      <c r="O69" s="39">
        <v>3003</v>
      </c>
      <c r="P69" s="39">
        <v>752</v>
      </c>
      <c r="Q69" s="39">
        <v>1389</v>
      </c>
      <c r="R69" s="39">
        <v>773</v>
      </c>
      <c r="S69" s="39">
        <v>5917</v>
      </c>
    </row>
    <row r="70" spans="11:19" x14ac:dyDescent="0.2">
      <c r="K70" s="36" t="s">
        <v>42</v>
      </c>
      <c r="L70" s="36" t="s">
        <v>67</v>
      </c>
      <c r="M70" s="36" t="s">
        <v>60</v>
      </c>
      <c r="N70" s="37">
        <v>2024</v>
      </c>
      <c r="O70" s="39">
        <v>579</v>
      </c>
      <c r="P70" s="39">
        <v>1411</v>
      </c>
      <c r="Q70" s="39">
        <v>1904</v>
      </c>
      <c r="R70" s="39">
        <v>3169</v>
      </c>
      <c r="S70" s="39">
        <v>7063</v>
      </c>
    </row>
    <row r="71" spans="11:19" x14ac:dyDescent="0.2">
      <c r="K71" s="36" t="s">
        <v>42</v>
      </c>
      <c r="L71" s="36" t="s">
        <v>68</v>
      </c>
      <c r="M71" s="36" t="s">
        <v>59</v>
      </c>
      <c r="N71" s="37">
        <v>2021</v>
      </c>
      <c r="O71" s="39">
        <v>102</v>
      </c>
      <c r="P71" s="39">
        <v>339</v>
      </c>
      <c r="Q71" s="39">
        <v>336</v>
      </c>
      <c r="R71" s="39">
        <v>307</v>
      </c>
      <c r="S71" s="39">
        <v>307</v>
      </c>
    </row>
    <row r="72" spans="11:19" x14ac:dyDescent="0.2">
      <c r="K72" s="36" t="s">
        <v>42</v>
      </c>
      <c r="L72" s="36" t="s">
        <v>68</v>
      </c>
      <c r="M72" s="36" t="s">
        <v>60</v>
      </c>
      <c r="N72" s="37">
        <v>2021</v>
      </c>
      <c r="O72" s="39">
        <v>338</v>
      </c>
      <c r="P72" s="39">
        <v>317</v>
      </c>
      <c r="Q72" s="39">
        <v>393</v>
      </c>
      <c r="R72" s="39">
        <v>400</v>
      </c>
      <c r="S72" s="39">
        <v>400</v>
      </c>
    </row>
    <row r="73" spans="11:19" x14ac:dyDescent="0.2">
      <c r="K73" s="36" t="s">
        <v>42</v>
      </c>
      <c r="L73" s="36" t="s">
        <v>68</v>
      </c>
      <c r="M73" s="36" t="s">
        <v>59</v>
      </c>
      <c r="N73" s="37">
        <v>2022</v>
      </c>
      <c r="O73" s="39">
        <v>261</v>
      </c>
      <c r="P73" s="39">
        <v>-104</v>
      </c>
      <c r="Q73" s="39">
        <v>-350</v>
      </c>
      <c r="R73" s="39">
        <v>-412</v>
      </c>
      <c r="S73" s="39">
        <v>-412</v>
      </c>
    </row>
    <row r="74" spans="11:19" x14ac:dyDescent="0.2">
      <c r="K74" s="36" t="s">
        <v>42</v>
      </c>
      <c r="L74" s="36" t="s">
        <v>68</v>
      </c>
      <c r="M74" s="36" t="s">
        <v>60</v>
      </c>
      <c r="N74" s="37">
        <v>2022</v>
      </c>
      <c r="O74" s="39">
        <v>322</v>
      </c>
      <c r="P74" s="39">
        <v>404</v>
      </c>
      <c r="Q74" s="39">
        <v>468</v>
      </c>
      <c r="R74" s="39">
        <v>526</v>
      </c>
      <c r="S74" s="39">
        <v>526</v>
      </c>
    </row>
    <row r="75" spans="11:19" x14ac:dyDescent="0.2">
      <c r="K75" s="36" t="s">
        <v>42</v>
      </c>
      <c r="L75" s="36" t="s">
        <v>68</v>
      </c>
      <c r="M75" s="36" t="s">
        <v>59</v>
      </c>
      <c r="N75" s="37">
        <v>2023</v>
      </c>
      <c r="O75" s="39">
        <v>146</v>
      </c>
      <c r="P75" s="39">
        <v>139</v>
      </c>
      <c r="Q75" s="39">
        <v>135</v>
      </c>
      <c r="R75" s="39">
        <v>113</v>
      </c>
      <c r="S75" s="39">
        <v>113</v>
      </c>
    </row>
    <row r="76" spans="11:19" x14ac:dyDescent="0.2">
      <c r="K76" s="36" t="s">
        <v>42</v>
      </c>
      <c r="L76" s="36" t="s">
        <v>68</v>
      </c>
      <c r="M76" s="36" t="s">
        <v>60</v>
      </c>
      <c r="N76" s="37">
        <v>2023</v>
      </c>
      <c r="O76" s="39">
        <v>319</v>
      </c>
      <c r="P76" s="39">
        <v>465</v>
      </c>
      <c r="Q76" s="39">
        <v>360</v>
      </c>
      <c r="R76" s="39">
        <v>289</v>
      </c>
      <c r="S76" s="39">
        <v>289</v>
      </c>
    </row>
    <row r="77" spans="11:19" x14ac:dyDescent="0.2">
      <c r="K77" s="36" t="s">
        <v>42</v>
      </c>
      <c r="L77" s="36" t="s">
        <v>68</v>
      </c>
      <c r="M77" s="36" t="s">
        <v>59</v>
      </c>
      <c r="N77" s="37">
        <v>2024</v>
      </c>
      <c r="O77" s="39">
        <v>-7</v>
      </c>
      <c r="P77" s="39">
        <v>38</v>
      </c>
      <c r="Q77" s="39">
        <v>66</v>
      </c>
      <c r="R77" s="39">
        <v>61</v>
      </c>
      <c r="S77" s="39">
        <v>61</v>
      </c>
    </row>
    <row r="78" spans="11:19" x14ac:dyDescent="0.2">
      <c r="K78" s="36" t="s">
        <v>42</v>
      </c>
      <c r="L78" s="36" t="s">
        <v>68</v>
      </c>
      <c r="M78" s="36" t="s">
        <v>60</v>
      </c>
      <c r="N78" s="37">
        <v>2024</v>
      </c>
      <c r="O78" s="39">
        <v>-23</v>
      </c>
      <c r="P78" s="39">
        <v>-45</v>
      </c>
      <c r="Q78" s="39">
        <v>-108</v>
      </c>
      <c r="R78" s="39">
        <v>-49</v>
      </c>
      <c r="S78" s="39">
        <v>-49</v>
      </c>
    </row>
    <row r="79" spans="11:19" x14ac:dyDescent="0.2">
      <c r="K79" s="36" t="s">
        <v>42</v>
      </c>
      <c r="L79" s="36" t="s">
        <v>69</v>
      </c>
      <c r="M79" s="36" t="s">
        <v>59</v>
      </c>
      <c r="N79" s="37">
        <v>2021</v>
      </c>
      <c r="O79" s="39">
        <v>15</v>
      </c>
      <c r="P79" s="39">
        <v>-56</v>
      </c>
      <c r="Q79" s="39">
        <v>206</v>
      </c>
      <c r="R79" s="39">
        <v>205</v>
      </c>
      <c r="S79" s="39">
        <v>370</v>
      </c>
    </row>
    <row r="80" spans="11:19" x14ac:dyDescent="0.2">
      <c r="K80" s="36" t="s">
        <v>42</v>
      </c>
      <c r="L80" s="36" t="s">
        <v>69</v>
      </c>
      <c r="M80" s="36" t="s">
        <v>60</v>
      </c>
      <c r="N80" s="37">
        <v>2021</v>
      </c>
      <c r="O80" s="39">
        <v>117</v>
      </c>
      <c r="P80" s="39">
        <v>2</v>
      </c>
      <c r="Q80" s="39">
        <v>-15</v>
      </c>
      <c r="R80" s="39">
        <v>-5</v>
      </c>
      <c r="S80" s="39">
        <v>99</v>
      </c>
    </row>
    <row r="81" spans="11:19" x14ac:dyDescent="0.2">
      <c r="K81" s="36" t="s">
        <v>42</v>
      </c>
      <c r="L81" s="36" t="s">
        <v>69</v>
      </c>
      <c r="M81" s="36" t="s">
        <v>59</v>
      </c>
      <c r="N81" s="37">
        <v>2022</v>
      </c>
      <c r="O81" s="39">
        <v>59</v>
      </c>
      <c r="P81" s="39">
        <v>7</v>
      </c>
      <c r="Q81" s="39">
        <v>33</v>
      </c>
      <c r="R81" s="39">
        <v>340</v>
      </c>
      <c r="S81" s="39">
        <v>439</v>
      </c>
    </row>
    <row r="82" spans="11:19" x14ac:dyDescent="0.2">
      <c r="K82" s="36" t="s">
        <v>42</v>
      </c>
      <c r="L82" s="36" t="s">
        <v>69</v>
      </c>
      <c r="M82" s="36" t="s">
        <v>60</v>
      </c>
      <c r="N82" s="37">
        <v>2022</v>
      </c>
      <c r="O82" s="39">
        <v>86</v>
      </c>
      <c r="P82" s="39">
        <v>-131</v>
      </c>
      <c r="Q82" s="39">
        <v>275</v>
      </c>
      <c r="R82" s="39">
        <v>73</v>
      </c>
      <c r="S82" s="39">
        <v>303</v>
      </c>
    </row>
    <row r="83" spans="11:19" x14ac:dyDescent="0.2">
      <c r="K83" s="36" t="s">
        <v>42</v>
      </c>
      <c r="L83" s="36" t="s">
        <v>69</v>
      </c>
      <c r="M83" s="36" t="s">
        <v>59</v>
      </c>
      <c r="N83" s="37">
        <v>2023</v>
      </c>
      <c r="O83" s="39">
        <v>-4</v>
      </c>
      <c r="P83" s="39">
        <v>-32</v>
      </c>
      <c r="Q83" s="39">
        <v>258</v>
      </c>
      <c r="R83" s="39">
        <v>232</v>
      </c>
      <c r="S83" s="39">
        <v>454</v>
      </c>
    </row>
    <row r="84" spans="11:19" x14ac:dyDescent="0.2">
      <c r="K84" s="36" t="s">
        <v>42</v>
      </c>
      <c r="L84" s="36" t="s">
        <v>69</v>
      </c>
      <c r="M84" s="36" t="s">
        <v>60</v>
      </c>
      <c r="N84" s="37">
        <v>2023</v>
      </c>
      <c r="O84" s="39">
        <v>95</v>
      </c>
      <c r="P84" s="39">
        <v>-18</v>
      </c>
      <c r="Q84" s="39">
        <v>-147</v>
      </c>
      <c r="R84" s="39">
        <v>131</v>
      </c>
      <c r="S84" s="39">
        <v>61</v>
      </c>
    </row>
    <row r="85" spans="11:19" x14ac:dyDescent="0.2">
      <c r="K85" s="36" t="s">
        <v>42</v>
      </c>
      <c r="L85" s="36" t="s">
        <v>69</v>
      </c>
      <c r="M85" s="36" t="s">
        <v>59</v>
      </c>
      <c r="N85" s="37">
        <v>2024</v>
      </c>
      <c r="O85" s="39">
        <v>48</v>
      </c>
      <c r="P85" s="39">
        <v>16</v>
      </c>
      <c r="Q85" s="39">
        <v>144</v>
      </c>
      <c r="R85" s="39">
        <v>2122</v>
      </c>
      <c r="S85" s="39">
        <v>2330</v>
      </c>
    </row>
    <row r="86" spans="11:19" x14ac:dyDescent="0.2">
      <c r="K86" s="36" t="s">
        <v>42</v>
      </c>
      <c r="L86" s="36" t="s">
        <v>69</v>
      </c>
      <c r="M86" s="36" t="s">
        <v>60</v>
      </c>
      <c r="N86" s="37">
        <v>2024</v>
      </c>
      <c r="O86" s="39">
        <v>1426</v>
      </c>
      <c r="P86" s="39">
        <v>-66</v>
      </c>
      <c r="Q86" s="39">
        <v>-37</v>
      </c>
      <c r="R86" s="39">
        <v>373</v>
      </c>
      <c r="S86" s="39">
        <v>1696</v>
      </c>
    </row>
    <row r="87" spans="11:19" x14ac:dyDescent="0.2">
      <c r="K87" s="36" t="s">
        <v>43</v>
      </c>
      <c r="L87" s="36" t="s">
        <v>61</v>
      </c>
      <c r="M87" s="36" t="s">
        <v>59</v>
      </c>
      <c r="N87" s="37">
        <v>2021</v>
      </c>
      <c r="O87" s="39">
        <v>6</v>
      </c>
      <c r="P87" s="39">
        <v>154</v>
      </c>
      <c r="Q87" s="39">
        <v>0</v>
      </c>
      <c r="R87" s="39">
        <v>323</v>
      </c>
      <c r="S87" s="39">
        <v>483</v>
      </c>
    </row>
    <row r="88" spans="11:19" x14ac:dyDescent="0.2">
      <c r="K88" s="36" t="s">
        <v>43</v>
      </c>
      <c r="L88" s="36" t="s">
        <v>61</v>
      </c>
      <c r="M88" s="36" t="s">
        <v>60</v>
      </c>
      <c r="N88" s="37">
        <v>2021</v>
      </c>
      <c r="O88" s="39">
        <v>200</v>
      </c>
      <c r="P88" s="39">
        <v>5</v>
      </c>
      <c r="Q88" s="39">
        <v>359</v>
      </c>
      <c r="R88" s="39">
        <v>101</v>
      </c>
      <c r="S88" s="39">
        <v>665</v>
      </c>
    </row>
    <row r="89" spans="11:19" x14ac:dyDescent="0.2">
      <c r="K89" s="36" t="s">
        <v>43</v>
      </c>
      <c r="L89" s="36" t="s">
        <v>61</v>
      </c>
      <c r="M89" s="36" t="s">
        <v>59</v>
      </c>
      <c r="N89" s="37">
        <v>2022</v>
      </c>
      <c r="O89" s="39">
        <v>365</v>
      </c>
      <c r="P89" s="39">
        <v>46</v>
      </c>
      <c r="Q89" s="39">
        <v>385</v>
      </c>
      <c r="R89" s="39">
        <v>134</v>
      </c>
      <c r="S89" s="39">
        <v>930</v>
      </c>
    </row>
    <row r="90" spans="11:19" x14ac:dyDescent="0.2">
      <c r="K90" s="36" t="s">
        <v>43</v>
      </c>
      <c r="L90" s="36" t="s">
        <v>61</v>
      </c>
      <c r="M90" s="36" t="s">
        <v>60</v>
      </c>
      <c r="N90" s="37">
        <v>2022</v>
      </c>
      <c r="O90" s="39">
        <v>44</v>
      </c>
      <c r="P90" s="39">
        <v>477</v>
      </c>
      <c r="Q90" s="39">
        <v>51</v>
      </c>
      <c r="R90" s="39">
        <v>5</v>
      </c>
      <c r="S90" s="39">
        <v>577</v>
      </c>
    </row>
    <row r="91" spans="11:19" x14ac:dyDescent="0.2">
      <c r="K91" s="36" t="s">
        <v>43</v>
      </c>
      <c r="L91" s="36" t="s">
        <v>61</v>
      </c>
      <c r="M91" s="36" t="s">
        <v>59</v>
      </c>
      <c r="N91" s="37">
        <v>2023</v>
      </c>
      <c r="O91" s="39">
        <v>61</v>
      </c>
      <c r="P91" s="39">
        <v>173</v>
      </c>
      <c r="Q91" s="39">
        <v>4261</v>
      </c>
      <c r="R91" s="39">
        <v>91</v>
      </c>
      <c r="S91" s="39">
        <v>4586</v>
      </c>
    </row>
    <row r="92" spans="11:19" x14ac:dyDescent="0.2">
      <c r="K92" s="36" t="s">
        <v>43</v>
      </c>
      <c r="L92" s="36" t="s">
        <v>61</v>
      </c>
      <c r="M92" s="36" t="s">
        <v>60</v>
      </c>
      <c r="N92" s="37">
        <v>2023</v>
      </c>
      <c r="O92" s="39">
        <v>78</v>
      </c>
      <c r="P92" s="39">
        <v>247</v>
      </c>
      <c r="Q92" s="39">
        <v>1</v>
      </c>
      <c r="R92" s="39">
        <v>39</v>
      </c>
      <c r="S92" s="39">
        <v>365</v>
      </c>
    </row>
    <row r="93" spans="11:19" x14ac:dyDescent="0.2">
      <c r="K93" s="36" t="s">
        <v>43</v>
      </c>
      <c r="L93" s="36" t="s">
        <v>61</v>
      </c>
      <c r="M93" s="36" t="s">
        <v>59</v>
      </c>
      <c r="N93" s="37">
        <v>2024</v>
      </c>
      <c r="O93" s="39">
        <v>47</v>
      </c>
      <c r="P93" s="39">
        <v>151</v>
      </c>
      <c r="Q93" s="39">
        <v>147</v>
      </c>
      <c r="R93" s="39">
        <v>296</v>
      </c>
      <c r="S93" s="39">
        <v>641</v>
      </c>
    </row>
    <row r="94" spans="11:19" x14ac:dyDescent="0.2">
      <c r="K94" s="36" t="s">
        <v>43</v>
      </c>
      <c r="L94" s="36" t="s">
        <v>61</v>
      </c>
      <c r="M94" s="36" t="s">
        <v>60</v>
      </c>
      <c r="N94" s="37">
        <v>2024</v>
      </c>
      <c r="O94" s="39">
        <v>60</v>
      </c>
      <c r="P94" s="39">
        <v>145</v>
      </c>
      <c r="Q94" s="39">
        <v>11</v>
      </c>
      <c r="R94" s="39">
        <v>242</v>
      </c>
      <c r="S94" s="39">
        <v>458</v>
      </c>
    </row>
    <row r="95" spans="11:19" x14ac:dyDescent="0.2">
      <c r="K95" s="36" t="s">
        <v>43</v>
      </c>
      <c r="L95" s="36" t="s">
        <v>62</v>
      </c>
      <c r="M95" s="36" t="s">
        <v>59</v>
      </c>
      <c r="N95" s="37">
        <v>2021</v>
      </c>
      <c r="O95" s="39">
        <v>409</v>
      </c>
      <c r="P95" s="39">
        <v>595</v>
      </c>
      <c r="Q95" s="39">
        <v>754</v>
      </c>
      <c r="R95" s="39">
        <v>887</v>
      </c>
      <c r="S95" s="39">
        <v>887</v>
      </c>
    </row>
    <row r="96" spans="11:19" x14ac:dyDescent="0.2">
      <c r="K96" s="36" t="s">
        <v>43</v>
      </c>
      <c r="L96" s="36" t="s">
        <v>62</v>
      </c>
      <c r="M96" s="36" t="s">
        <v>60</v>
      </c>
      <c r="N96" s="37">
        <v>2021</v>
      </c>
      <c r="O96" s="39">
        <v>382</v>
      </c>
      <c r="P96" s="39">
        <v>544</v>
      </c>
      <c r="Q96" s="39">
        <v>355</v>
      </c>
      <c r="R96" s="39">
        <v>457</v>
      </c>
      <c r="S96" s="39">
        <v>457</v>
      </c>
    </row>
    <row r="97" spans="11:19" x14ac:dyDescent="0.2">
      <c r="K97" s="36" t="s">
        <v>43</v>
      </c>
      <c r="L97" s="36" t="s">
        <v>62</v>
      </c>
      <c r="M97" s="36" t="s">
        <v>59</v>
      </c>
      <c r="N97" s="37">
        <v>2022</v>
      </c>
      <c r="O97" s="39">
        <v>335</v>
      </c>
      <c r="P97" s="39">
        <v>404</v>
      </c>
      <c r="Q97" s="39">
        <v>381</v>
      </c>
      <c r="R97" s="39">
        <v>365</v>
      </c>
      <c r="S97" s="39">
        <v>365</v>
      </c>
    </row>
    <row r="98" spans="11:19" x14ac:dyDescent="0.2">
      <c r="K98" s="36" t="s">
        <v>43</v>
      </c>
      <c r="L98" s="36" t="s">
        <v>62</v>
      </c>
      <c r="M98" s="36" t="s">
        <v>60</v>
      </c>
      <c r="N98" s="37">
        <v>2022</v>
      </c>
      <c r="O98" s="39">
        <v>315</v>
      </c>
      <c r="P98" s="39">
        <v>342</v>
      </c>
      <c r="Q98" s="39">
        <v>233</v>
      </c>
      <c r="R98" s="39">
        <v>316</v>
      </c>
      <c r="S98" s="39">
        <v>316</v>
      </c>
    </row>
    <row r="99" spans="11:19" x14ac:dyDescent="0.2">
      <c r="K99" s="36" t="s">
        <v>43</v>
      </c>
      <c r="L99" s="36" t="s">
        <v>62</v>
      </c>
      <c r="M99" s="36" t="s">
        <v>59</v>
      </c>
      <c r="N99" s="37">
        <v>2023</v>
      </c>
      <c r="O99" s="39">
        <v>111</v>
      </c>
      <c r="P99" s="39">
        <v>166</v>
      </c>
      <c r="Q99" s="39">
        <v>177</v>
      </c>
      <c r="R99" s="39">
        <v>246</v>
      </c>
      <c r="S99" s="39">
        <v>246</v>
      </c>
    </row>
    <row r="100" spans="11:19" x14ac:dyDescent="0.2">
      <c r="K100" s="36" t="s">
        <v>43</v>
      </c>
      <c r="L100" s="36" t="s">
        <v>62</v>
      </c>
      <c r="M100" s="36" t="s">
        <v>60</v>
      </c>
      <c r="N100" s="37">
        <v>2023</v>
      </c>
      <c r="O100" s="39">
        <v>170</v>
      </c>
      <c r="P100" s="39">
        <v>139</v>
      </c>
      <c r="Q100" s="39">
        <v>89</v>
      </c>
      <c r="R100" s="39">
        <v>133</v>
      </c>
      <c r="S100" s="39">
        <v>133</v>
      </c>
    </row>
    <row r="101" spans="11:19" x14ac:dyDescent="0.2">
      <c r="K101" s="36" t="s">
        <v>43</v>
      </c>
      <c r="L101" s="36" t="s">
        <v>62</v>
      </c>
      <c r="M101" s="36" t="s">
        <v>59</v>
      </c>
      <c r="N101" s="37">
        <v>2024</v>
      </c>
      <c r="O101" s="39">
        <v>194</v>
      </c>
      <c r="P101" s="39">
        <v>144</v>
      </c>
      <c r="Q101" s="39">
        <v>108</v>
      </c>
      <c r="R101" s="39">
        <v>102</v>
      </c>
      <c r="S101" s="39">
        <v>102</v>
      </c>
    </row>
    <row r="102" spans="11:19" x14ac:dyDescent="0.2">
      <c r="K102" s="36" t="s">
        <v>43</v>
      </c>
      <c r="L102" s="36" t="s">
        <v>62</v>
      </c>
      <c r="M102" s="36" t="s">
        <v>60</v>
      </c>
      <c r="N102" s="37">
        <v>2024</v>
      </c>
      <c r="O102" s="39">
        <v>148</v>
      </c>
      <c r="P102" s="39">
        <v>101</v>
      </c>
      <c r="Q102" s="39">
        <v>86</v>
      </c>
      <c r="R102" s="39">
        <v>51</v>
      </c>
      <c r="S102" s="39">
        <v>51</v>
      </c>
    </row>
    <row r="103" spans="11:19" x14ac:dyDescent="0.2">
      <c r="K103" s="36" t="s">
        <v>43</v>
      </c>
      <c r="L103" s="36" t="s">
        <v>63</v>
      </c>
      <c r="M103" s="36" t="s">
        <v>59</v>
      </c>
      <c r="N103" s="37">
        <v>2021</v>
      </c>
      <c r="O103" s="39">
        <v>150</v>
      </c>
      <c r="P103" s="39">
        <v>93</v>
      </c>
      <c r="Q103" s="39">
        <v>104</v>
      </c>
      <c r="R103" s="39">
        <v>125</v>
      </c>
      <c r="S103" s="39">
        <v>125</v>
      </c>
    </row>
    <row r="104" spans="11:19" x14ac:dyDescent="0.2">
      <c r="K104" s="36" t="s">
        <v>43</v>
      </c>
      <c r="L104" s="36" t="s">
        <v>63</v>
      </c>
      <c r="M104" s="36" t="s">
        <v>60</v>
      </c>
      <c r="N104" s="37">
        <v>2021</v>
      </c>
      <c r="O104" s="39">
        <v>167</v>
      </c>
      <c r="P104" s="39">
        <v>167</v>
      </c>
      <c r="Q104" s="39">
        <v>155</v>
      </c>
      <c r="R104" s="39">
        <v>140</v>
      </c>
      <c r="S104" s="39">
        <v>140</v>
      </c>
    </row>
    <row r="105" spans="11:19" x14ac:dyDescent="0.2">
      <c r="K105" s="36" t="s">
        <v>43</v>
      </c>
      <c r="L105" s="36" t="s">
        <v>63</v>
      </c>
      <c r="M105" s="36" t="s">
        <v>59</v>
      </c>
      <c r="N105" s="37">
        <v>2022</v>
      </c>
      <c r="O105" s="39">
        <v>238</v>
      </c>
      <c r="P105" s="39">
        <v>289</v>
      </c>
      <c r="Q105" s="39">
        <v>363</v>
      </c>
      <c r="R105" s="39">
        <v>292</v>
      </c>
      <c r="S105" s="39">
        <v>292</v>
      </c>
    </row>
    <row r="106" spans="11:19" x14ac:dyDescent="0.2">
      <c r="K106" s="36" t="s">
        <v>43</v>
      </c>
      <c r="L106" s="36" t="s">
        <v>63</v>
      </c>
      <c r="M106" s="36" t="s">
        <v>60</v>
      </c>
      <c r="N106" s="37">
        <v>2022</v>
      </c>
      <c r="O106" s="39">
        <v>349</v>
      </c>
      <c r="P106" s="39">
        <v>188</v>
      </c>
      <c r="Q106" s="39">
        <v>263</v>
      </c>
      <c r="R106" s="39">
        <v>277</v>
      </c>
      <c r="S106" s="39">
        <v>277</v>
      </c>
    </row>
    <row r="107" spans="11:19" x14ac:dyDescent="0.2">
      <c r="K107" s="36" t="s">
        <v>43</v>
      </c>
      <c r="L107" s="36" t="s">
        <v>63</v>
      </c>
      <c r="M107" s="36" t="s">
        <v>59</v>
      </c>
      <c r="N107" s="37">
        <v>2023</v>
      </c>
      <c r="O107" s="39">
        <v>212</v>
      </c>
      <c r="P107" s="39">
        <v>299</v>
      </c>
      <c r="Q107" s="39">
        <v>265</v>
      </c>
      <c r="R107" s="39">
        <v>279</v>
      </c>
      <c r="S107" s="39">
        <v>279</v>
      </c>
    </row>
    <row r="108" spans="11:19" x14ac:dyDescent="0.2">
      <c r="K108" s="36" t="s">
        <v>43</v>
      </c>
      <c r="L108" s="36" t="s">
        <v>63</v>
      </c>
      <c r="M108" s="36" t="s">
        <v>60</v>
      </c>
      <c r="N108" s="37">
        <v>2023</v>
      </c>
      <c r="O108" s="39">
        <v>259</v>
      </c>
      <c r="P108" s="39">
        <v>344</v>
      </c>
      <c r="Q108" s="39">
        <v>234</v>
      </c>
      <c r="R108" s="39">
        <v>279</v>
      </c>
      <c r="S108" s="39">
        <v>279</v>
      </c>
    </row>
    <row r="109" spans="11:19" x14ac:dyDescent="0.2">
      <c r="K109" s="36" t="s">
        <v>43</v>
      </c>
      <c r="L109" s="36" t="s">
        <v>63</v>
      </c>
      <c r="M109" s="36" t="s">
        <v>59</v>
      </c>
      <c r="N109" s="37">
        <v>2024</v>
      </c>
      <c r="O109" s="39">
        <v>78</v>
      </c>
      <c r="P109" s="39">
        <v>56</v>
      </c>
      <c r="Q109" s="39">
        <v>51</v>
      </c>
      <c r="R109" s="39">
        <v>61</v>
      </c>
      <c r="S109" s="39">
        <v>61</v>
      </c>
    </row>
    <row r="110" spans="11:19" x14ac:dyDescent="0.2">
      <c r="K110" s="36" t="s">
        <v>43</v>
      </c>
      <c r="L110" s="36" t="s">
        <v>63</v>
      </c>
      <c r="M110" s="36" t="s">
        <v>60</v>
      </c>
      <c r="N110" s="37">
        <v>2024</v>
      </c>
      <c r="O110" s="39">
        <v>118</v>
      </c>
      <c r="P110" s="39">
        <v>137</v>
      </c>
      <c r="Q110" s="39">
        <v>161</v>
      </c>
      <c r="R110" s="39">
        <v>186</v>
      </c>
      <c r="S110" s="39">
        <v>186</v>
      </c>
    </row>
    <row r="111" spans="11:19" x14ac:dyDescent="0.2">
      <c r="K111" s="36" t="s">
        <v>43</v>
      </c>
      <c r="L111" s="36" t="s">
        <v>64</v>
      </c>
      <c r="M111" s="36" t="s">
        <v>59</v>
      </c>
      <c r="N111" s="37">
        <v>2021</v>
      </c>
      <c r="O111" s="39">
        <v>379</v>
      </c>
      <c r="P111" s="39">
        <v>561</v>
      </c>
      <c r="Q111" s="39">
        <v>554</v>
      </c>
      <c r="R111" s="39">
        <v>576</v>
      </c>
      <c r="S111" s="39">
        <v>576</v>
      </c>
    </row>
    <row r="112" spans="11:19" x14ac:dyDescent="0.2">
      <c r="K112" s="36" t="s">
        <v>43</v>
      </c>
      <c r="L112" s="36" t="s">
        <v>64</v>
      </c>
      <c r="M112" s="36" t="s">
        <v>60</v>
      </c>
      <c r="N112" s="37">
        <v>2021</v>
      </c>
      <c r="O112" s="39">
        <v>384</v>
      </c>
      <c r="P112" s="39">
        <v>300</v>
      </c>
      <c r="Q112" s="39">
        <v>383</v>
      </c>
      <c r="R112" s="39">
        <v>389</v>
      </c>
      <c r="S112" s="39">
        <v>389</v>
      </c>
    </row>
    <row r="113" spans="11:19" x14ac:dyDescent="0.2">
      <c r="K113" s="36" t="s">
        <v>43</v>
      </c>
      <c r="L113" s="36" t="s">
        <v>64</v>
      </c>
      <c r="M113" s="36" t="s">
        <v>59</v>
      </c>
      <c r="N113" s="37">
        <v>2022</v>
      </c>
      <c r="O113" s="39">
        <v>257</v>
      </c>
      <c r="P113" s="39">
        <v>345</v>
      </c>
      <c r="Q113" s="39">
        <v>472</v>
      </c>
      <c r="R113" s="39">
        <v>273</v>
      </c>
      <c r="S113" s="39">
        <v>273</v>
      </c>
    </row>
    <row r="114" spans="11:19" x14ac:dyDescent="0.2">
      <c r="K114" s="36" t="s">
        <v>43</v>
      </c>
      <c r="L114" s="36" t="s">
        <v>64</v>
      </c>
      <c r="M114" s="36" t="s">
        <v>60</v>
      </c>
      <c r="N114" s="37">
        <v>2022</v>
      </c>
      <c r="O114" s="39">
        <v>216</v>
      </c>
      <c r="P114" s="39">
        <v>180</v>
      </c>
      <c r="Q114" s="39">
        <v>199</v>
      </c>
      <c r="R114" s="39">
        <v>124</v>
      </c>
      <c r="S114" s="39">
        <v>124</v>
      </c>
    </row>
    <row r="115" spans="11:19" x14ac:dyDescent="0.2">
      <c r="K115" s="36" t="s">
        <v>43</v>
      </c>
      <c r="L115" s="36" t="s">
        <v>64</v>
      </c>
      <c r="M115" s="36" t="s">
        <v>59</v>
      </c>
      <c r="N115" s="37">
        <v>2023</v>
      </c>
      <c r="O115" s="39">
        <v>170</v>
      </c>
      <c r="P115" s="39">
        <v>153</v>
      </c>
      <c r="Q115" s="39">
        <v>153</v>
      </c>
      <c r="R115" s="39">
        <v>81</v>
      </c>
      <c r="S115" s="39">
        <v>81</v>
      </c>
    </row>
    <row r="116" spans="11:19" x14ac:dyDescent="0.2">
      <c r="K116" s="36" t="s">
        <v>43</v>
      </c>
      <c r="L116" s="36" t="s">
        <v>64</v>
      </c>
      <c r="M116" s="36" t="s">
        <v>60</v>
      </c>
      <c r="N116" s="37">
        <v>2023</v>
      </c>
      <c r="O116" s="39">
        <v>150</v>
      </c>
      <c r="P116" s="39">
        <v>210</v>
      </c>
      <c r="Q116" s="39">
        <v>283</v>
      </c>
      <c r="R116" s="39">
        <v>260</v>
      </c>
      <c r="S116" s="39">
        <v>260</v>
      </c>
    </row>
    <row r="117" spans="11:19" x14ac:dyDescent="0.2">
      <c r="K117" s="36" t="s">
        <v>43</v>
      </c>
      <c r="L117" s="36" t="s">
        <v>64</v>
      </c>
      <c r="M117" s="36" t="s">
        <v>59</v>
      </c>
      <c r="N117" s="37">
        <v>2024</v>
      </c>
      <c r="O117" s="39">
        <v>159</v>
      </c>
      <c r="P117" s="39">
        <v>100</v>
      </c>
      <c r="Q117" s="39">
        <v>80</v>
      </c>
      <c r="R117" s="39">
        <v>94</v>
      </c>
      <c r="S117" s="39">
        <v>94</v>
      </c>
    </row>
    <row r="118" spans="11:19" x14ac:dyDescent="0.2">
      <c r="K118" s="36" t="s">
        <v>43</v>
      </c>
      <c r="L118" s="36" t="s">
        <v>64</v>
      </c>
      <c r="M118" s="36" t="s">
        <v>60</v>
      </c>
      <c r="N118" s="37">
        <v>2024</v>
      </c>
      <c r="O118" s="39">
        <v>107</v>
      </c>
      <c r="P118" s="39">
        <v>58</v>
      </c>
      <c r="Q118" s="39">
        <v>81</v>
      </c>
      <c r="R118" s="39">
        <v>91</v>
      </c>
      <c r="S118" s="39">
        <v>91</v>
      </c>
    </row>
    <row r="119" spans="11:19" x14ac:dyDescent="0.2">
      <c r="K119" s="36" t="s">
        <v>43</v>
      </c>
      <c r="L119" s="36" t="s">
        <v>65</v>
      </c>
      <c r="M119" s="36" t="s">
        <v>59</v>
      </c>
      <c r="N119" s="37">
        <v>2021</v>
      </c>
      <c r="O119" s="39">
        <v>78</v>
      </c>
      <c r="P119" s="39">
        <v>632</v>
      </c>
      <c r="Q119" s="39">
        <v>209</v>
      </c>
      <c r="R119" s="39">
        <v>834</v>
      </c>
      <c r="S119" s="39">
        <v>1753</v>
      </c>
    </row>
    <row r="120" spans="11:19" x14ac:dyDescent="0.2">
      <c r="K120" s="36" t="s">
        <v>43</v>
      </c>
      <c r="L120" s="36" t="s">
        <v>65</v>
      </c>
      <c r="M120" s="36" t="s">
        <v>60</v>
      </c>
      <c r="N120" s="37">
        <v>2021</v>
      </c>
      <c r="O120" s="39">
        <v>225</v>
      </c>
      <c r="P120" s="39">
        <v>13</v>
      </c>
      <c r="Q120" s="39">
        <v>857</v>
      </c>
      <c r="R120" s="39">
        <v>278</v>
      </c>
      <c r="S120" s="39">
        <v>1373</v>
      </c>
    </row>
    <row r="121" spans="11:19" x14ac:dyDescent="0.2">
      <c r="K121" s="36" t="s">
        <v>43</v>
      </c>
      <c r="L121" s="36" t="s">
        <v>65</v>
      </c>
      <c r="M121" s="36" t="s">
        <v>59</v>
      </c>
      <c r="N121" s="37">
        <v>2022</v>
      </c>
      <c r="O121" s="39">
        <v>183</v>
      </c>
      <c r="P121" s="39">
        <v>793</v>
      </c>
      <c r="Q121" s="39">
        <v>91</v>
      </c>
      <c r="R121" s="39">
        <v>55</v>
      </c>
      <c r="S121" s="39">
        <v>1122</v>
      </c>
    </row>
    <row r="122" spans="11:19" x14ac:dyDescent="0.2">
      <c r="K122" s="36" t="s">
        <v>43</v>
      </c>
      <c r="L122" s="36" t="s">
        <v>65</v>
      </c>
      <c r="M122" s="36" t="s">
        <v>60</v>
      </c>
      <c r="N122" s="37">
        <v>2022</v>
      </c>
      <c r="O122" s="39">
        <v>487</v>
      </c>
      <c r="P122" s="39">
        <v>116</v>
      </c>
      <c r="Q122" s="39">
        <v>631</v>
      </c>
      <c r="R122" s="39">
        <v>914</v>
      </c>
      <c r="S122" s="39">
        <v>2148</v>
      </c>
    </row>
    <row r="123" spans="11:19" x14ac:dyDescent="0.2">
      <c r="K123" s="36" t="s">
        <v>43</v>
      </c>
      <c r="L123" s="36" t="s">
        <v>65</v>
      </c>
      <c r="M123" s="36" t="s">
        <v>59</v>
      </c>
      <c r="N123" s="37">
        <v>2023</v>
      </c>
      <c r="O123" s="39">
        <v>628</v>
      </c>
      <c r="P123" s="39">
        <v>522</v>
      </c>
      <c r="Q123" s="39">
        <v>423</v>
      </c>
      <c r="R123" s="39">
        <v>913</v>
      </c>
      <c r="S123" s="39">
        <v>2486</v>
      </c>
    </row>
    <row r="124" spans="11:19" x14ac:dyDescent="0.2">
      <c r="K124" s="36" t="s">
        <v>43</v>
      </c>
      <c r="L124" s="36" t="s">
        <v>65</v>
      </c>
      <c r="M124" s="36" t="s">
        <v>60</v>
      </c>
      <c r="N124" s="37">
        <v>2023</v>
      </c>
      <c r="O124" s="39">
        <v>266</v>
      </c>
      <c r="P124" s="39">
        <v>1362</v>
      </c>
      <c r="Q124" s="39">
        <v>5002</v>
      </c>
      <c r="R124" s="39">
        <v>1075</v>
      </c>
      <c r="S124" s="39">
        <v>7705</v>
      </c>
    </row>
    <row r="125" spans="11:19" x14ac:dyDescent="0.2">
      <c r="K125" s="36" t="s">
        <v>43</v>
      </c>
      <c r="L125" s="36" t="s">
        <v>65</v>
      </c>
      <c r="M125" s="36" t="s">
        <v>59</v>
      </c>
      <c r="N125" s="37">
        <v>2024</v>
      </c>
      <c r="O125" s="39">
        <v>991</v>
      </c>
      <c r="P125" s="39">
        <v>973</v>
      </c>
      <c r="Q125" s="39">
        <v>42</v>
      </c>
      <c r="R125" s="39">
        <v>666</v>
      </c>
      <c r="S125" s="39">
        <v>2672</v>
      </c>
    </row>
    <row r="126" spans="11:19" x14ac:dyDescent="0.2">
      <c r="K126" s="36" t="s">
        <v>43</v>
      </c>
      <c r="L126" s="36" t="s">
        <v>65</v>
      </c>
      <c r="M126" s="36" t="s">
        <v>60</v>
      </c>
      <c r="N126" s="37">
        <v>2024</v>
      </c>
      <c r="O126" s="39">
        <v>364</v>
      </c>
      <c r="P126" s="39">
        <v>855</v>
      </c>
      <c r="Q126" s="39">
        <v>706</v>
      </c>
      <c r="R126" s="39">
        <v>1481</v>
      </c>
      <c r="S126" s="39">
        <v>3406</v>
      </c>
    </row>
    <row r="127" spans="11:19" x14ac:dyDescent="0.2">
      <c r="K127" s="36" t="s">
        <v>43</v>
      </c>
      <c r="L127" s="36" t="s">
        <v>66</v>
      </c>
      <c r="M127" s="36" t="s">
        <v>59</v>
      </c>
      <c r="N127" s="37">
        <v>2021</v>
      </c>
      <c r="O127" s="39">
        <v>9</v>
      </c>
      <c r="P127" s="39">
        <v>166</v>
      </c>
      <c r="Q127" s="39">
        <v>83</v>
      </c>
      <c r="R127" s="39">
        <v>455</v>
      </c>
      <c r="S127" s="39">
        <v>713</v>
      </c>
    </row>
    <row r="128" spans="11:19" x14ac:dyDescent="0.2">
      <c r="K128" s="36" t="s">
        <v>43</v>
      </c>
      <c r="L128" s="36" t="s">
        <v>66</v>
      </c>
      <c r="M128" s="36" t="s">
        <v>60</v>
      </c>
      <c r="N128" s="37">
        <v>2021</v>
      </c>
      <c r="O128" s="39">
        <v>222</v>
      </c>
      <c r="P128" s="39">
        <v>11</v>
      </c>
      <c r="Q128" s="39">
        <v>412</v>
      </c>
      <c r="R128" s="39">
        <v>102</v>
      </c>
      <c r="S128" s="39">
        <v>747</v>
      </c>
    </row>
    <row r="129" spans="11:19" x14ac:dyDescent="0.2">
      <c r="K129" s="36" t="s">
        <v>43</v>
      </c>
      <c r="L129" s="36" t="s">
        <v>66</v>
      </c>
      <c r="M129" s="36" t="s">
        <v>59</v>
      </c>
      <c r="N129" s="37">
        <v>2022</v>
      </c>
      <c r="O129" s="39">
        <v>171</v>
      </c>
      <c r="P129" s="39">
        <v>681</v>
      </c>
      <c r="Q129" s="39">
        <v>67</v>
      </c>
      <c r="R129" s="39">
        <v>7</v>
      </c>
      <c r="S129" s="39">
        <v>926</v>
      </c>
    </row>
    <row r="130" spans="11:19" x14ac:dyDescent="0.2">
      <c r="K130" s="36" t="s">
        <v>43</v>
      </c>
      <c r="L130" s="36" t="s">
        <v>66</v>
      </c>
      <c r="M130" s="36" t="s">
        <v>60</v>
      </c>
      <c r="N130" s="37">
        <v>2022</v>
      </c>
      <c r="O130" s="39">
        <v>407</v>
      </c>
      <c r="P130" s="39">
        <v>93</v>
      </c>
      <c r="Q130" s="39">
        <v>474</v>
      </c>
      <c r="R130" s="39">
        <v>478</v>
      </c>
      <c r="S130" s="39">
        <v>1452</v>
      </c>
    </row>
    <row r="131" spans="11:19" x14ac:dyDescent="0.2">
      <c r="K131" s="36" t="s">
        <v>43</v>
      </c>
      <c r="L131" s="36" t="s">
        <v>66</v>
      </c>
      <c r="M131" s="36" t="s">
        <v>59</v>
      </c>
      <c r="N131" s="37">
        <v>2023</v>
      </c>
      <c r="O131" s="39">
        <v>214</v>
      </c>
      <c r="P131" s="39">
        <v>321</v>
      </c>
      <c r="Q131" s="39">
        <v>19</v>
      </c>
      <c r="R131" s="39">
        <v>348</v>
      </c>
      <c r="S131" s="39">
        <v>902</v>
      </c>
    </row>
    <row r="132" spans="11:19" x14ac:dyDescent="0.2">
      <c r="K132" s="36" t="s">
        <v>43</v>
      </c>
      <c r="L132" s="36" t="s">
        <v>66</v>
      </c>
      <c r="M132" s="36" t="s">
        <v>60</v>
      </c>
      <c r="N132" s="37">
        <v>2023</v>
      </c>
      <c r="O132" s="39">
        <v>201</v>
      </c>
      <c r="P132" s="39">
        <v>175</v>
      </c>
      <c r="Q132" s="39">
        <v>4587</v>
      </c>
      <c r="R132" s="39">
        <v>255</v>
      </c>
      <c r="S132" s="39">
        <v>5218</v>
      </c>
    </row>
    <row r="133" spans="11:19" x14ac:dyDescent="0.2">
      <c r="K133" s="36" t="s">
        <v>43</v>
      </c>
      <c r="L133" s="36" t="s">
        <v>66</v>
      </c>
      <c r="M133" s="36" t="s">
        <v>59</v>
      </c>
      <c r="N133" s="37">
        <v>2024</v>
      </c>
      <c r="O133" s="39">
        <v>87</v>
      </c>
      <c r="P133" s="39">
        <v>485</v>
      </c>
      <c r="Q133" s="39">
        <v>666</v>
      </c>
      <c r="R133" s="39">
        <v>580</v>
      </c>
      <c r="S133" s="39">
        <v>1818</v>
      </c>
    </row>
    <row r="134" spans="11:19" x14ac:dyDescent="0.2">
      <c r="K134" s="36" t="s">
        <v>43</v>
      </c>
      <c r="L134" s="36" t="s">
        <v>66</v>
      </c>
      <c r="M134" s="36" t="s">
        <v>60</v>
      </c>
      <c r="N134" s="37">
        <v>2024</v>
      </c>
      <c r="O134" s="39">
        <v>155</v>
      </c>
      <c r="P134" s="39">
        <v>778</v>
      </c>
      <c r="Q134" s="39">
        <v>33</v>
      </c>
      <c r="R134" s="39">
        <v>635</v>
      </c>
      <c r="S134" s="39">
        <v>1601</v>
      </c>
    </row>
    <row r="135" spans="11:19" x14ac:dyDescent="0.2">
      <c r="K135" s="36" t="s">
        <v>43</v>
      </c>
      <c r="L135" s="36" t="s">
        <v>67</v>
      </c>
      <c r="M135" s="36" t="s">
        <v>59</v>
      </c>
      <c r="N135" s="37">
        <v>2021</v>
      </c>
      <c r="O135" s="39">
        <v>119</v>
      </c>
      <c r="P135" s="39">
        <v>856</v>
      </c>
      <c r="Q135" s="39">
        <v>646</v>
      </c>
      <c r="R135" s="39">
        <v>1563</v>
      </c>
      <c r="S135" s="39">
        <v>3184</v>
      </c>
    </row>
    <row r="136" spans="11:19" x14ac:dyDescent="0.2">
      <c r="K136" s="36" t="s">
        <v>43</v>
      </c>
      <c r="L136" s="36" t="s">
        <v>67</v>
      </c>
      <c r="M136" s="36" t="s">
        <v>60</v>
      </c>
      <c r="N136" s="37">
        <v>2021</v>
      </c>
      <c r="O136" s="39">
        <v>274</v>
      </c>
      <c r="P136" s="39">
        <v>47</v>
      </c>
      <c r="Q136" s="39">
        <v>1034</v>
      </c>
      <c r="R136" s="39">
        <v>590</v>
      </c>
      <c r="S136" s="39">
        <v>1945</v>
      </c>
    </row>
    <row r="137" spans="11:19" x14ac:dyDescent="0.2">
      <c r="K137" s="36" t="s">
        <v>43</v>
      </c>
      <c r="L137" s="36" t="s">
        <v>67</v>
      </c>
      <c r="M137" s="36" t="s">
        <v>59</v>
      </c>
      <c r="N137" s="37">
        <v>2022</v>
      </c>
      <c r="O137" s="39">
        <v>1117</v>
      </c>
      <c r="P137" s="39">
        <v>189</v>
      </c>
      <c r="Q137" s="39">
        <v>3284</v>
      </c>
      <c r="R137" s="39">
        <v>1421</v>
      </c>
      <c r="S137" s="39">
        <v>6011</v>
      </c>
    </row>
    <row r="138" spans="11:19" x14ac:dyDescent="0.2">
      <c r="K138" s="36" t="s">
        <v>43</v>
      </c>
      <c r="L138" s="36" t="s">
        <v>67</v>
      </c>
      <c r="M138" s="36" t="s">
        <v>60</v>
      </c>
      <c r="N138" s="37">
        <v>2022</v>
      </c>
      <c r="O138" s="39">
        <v>456</v>
      </c>
      <c r="P138" s="39">
        <v>2379</v>
      </c>
      <c r="Q138" s="39">
        <v>465</v>
      </c>
      <c r="R138" s="39">
        <v>462</v>
      </c>
      <c r="S138" s="39">
        <v>3762</v>
      </c>
    </row>
    <row r="139" spans="11:19" x14ac:dyDescent="0.2">
      <c r="K139" s="36" t="s">
        <v>43</v>
      </c>
      <c r="L139" s="36" t="s">
        <v>67</v>
      </c>
      <c r="M139" s="36" t="s">
        <v>59</v>
      </c>
      <c r="N139" s="37">
        <v>2023</v>
      </c>
      <c r="O139" s="39">
        <v>795</v>
      </c>
      <c r="P139" s="39">
        <v>1370</v>
      </c>
      <c r="Q139" s="39">
        <v>6408</v>
      </c>
      <c r="R139" s="39">
        <v>2062</v>
      </c>
      <c r="S139" s="39">
        <v>10635</v>
      </c>
    </row>
    <row r="140" spans="11:19" x14ac:dyDescent="0.2">
      <c r="K140" s="36" t="s">
        <v>43</v>
      </c>
      <c r="L140" s="36" t="s">
        <v>67</v>
      </c>
      <c r="M140" s="36" t="s">
        <v>60</v>
      </c>
      <c r="N140" s="37">
        <v>2023</v>
      </c>
      <c r="O140" s="39">
        <v>1302</v>
      </c>
      <c r="P140" s="39">
        <v>825</v>
      </c>
      <c r="Q140" s="39">
        <v>2187</v>
      </c>
      <c r="R140" s="39">
        <v>919</v>
      </c>
      <c r="S140" s="39">
        <v>5233</v>
      </c>
    </row>
    <row r="141" spans="11:19" x14ac:dyDescent="0.2">
      <c r="K141" s="36" t="s">
        <v>43</v>
      </c>
      <c r="L141" s="36" t="s">
        <v>67</v>
      </c>
      <c r="M141" s="36" t="s">
        <v>59</v>
      </c>
      <c r="N141" s="37">
        <v>2024</v>
      </c>
      <c r="O141" s="39">
        <v>1659</v>
      </c>
      <c r="P141" s="39">
        <v>1154</v>
      </c>
      <c r="Q141" s="39">
        <v>979</v>
      </c>
      <c r="R141" s="39">
        <v>858</v>
      </c>
      <c r="S141" s="39">
        <v>4650</v>
      </c>
    </row>
    <row r="142" spans="11:19" x14ac:dyDescent="0.2">
      <c r="K142" s="36" t="s">
        <v>43</v>
      </c>
      <c r="L142" s="36" t="s">
        <v>67</v>
      </c>
      <c r="M142" s="36" t="s">
        <v>60</v>
      </c>
      <c r="N142" s="37">
        <v>2024</v>
      </c>
      <c r="O142" s="39">
        <v>1072</v>
      </c>
      <c r="P142" s="39">
        <v>1051</v>
      </c>
      <c r="Q142" s="39">
        <v>1806</v>
      </c>
      <c r="R142" s="39">
        <v>1594</v>
      </c>
      <c r="S142" s="39">
        <v>5523</v>
      </c>
    </row>
    <row r="143" spans="11:19" x14ac:dyDescent="0.2">
      <c r="K143" s="36" t="s">
        <v>43</v>
      </c>
      <c r="L143" s="36" t="s">
        <v>68</v>
      </c>
      <c r="M143" s="36" t="s">
        <v>59</v>
      </c>
      <c r="N143" s="37">
        <v>2021</v>
      </c>
      <c r="O143" s="39">
        <v>137</v>
      </c>
      <c r="P143" s="39">
        <v>133</v>
      </c>
      <c r="Q143" s="39">
        <v>-45</v>
      </c>
      <c r="R143" s="39">
        <v>-171</v>
      </c>
      <c r="S143" s="39">
        <v>-171</v>
      </c>
    </row>
    <row r="144" spans="11:19" x14ac:dyDescent="0.2">
      <c r="K144" s="36" t="s">
        <v>43</v>
      </c>
      <c r="L144" s="36" t="s">
        <v>68</v>
      </c>
      <c r="M144" s="36" t="s">
        <v>60</v>
      </c>
      <c r="N144" s="37">
        <v>2021</v>
      </c>
      <c r="O144" s="39">
        <v>152</v>
      </c>
      <c r="P144" s="39">
        <v>-151</v>
      </c>
      <c r="Q144" s="39">
        <v>132</v>
      </c>
      <c r="R144" s="39">
        <v>57</v>
      </c>
      <c r="S144" s="39">
        <v>57</v>
      </c>
    </row>
    <row r="145" spans="11:19" x14ac:dyDescent="0.2">
      <c r="K145" s="36" t="s">
        <v>43</v>
      </c>
      <c r="L145" s="36" t="s">
        <v>68</v>
      </c>
      <c r="M145" s="36" t="s">
        <v>59</v>
      </c>
      <c r="N145" s="37">
        <v>2022</v>
      </c>
      <c r="O145" s="39">
        <v>230</v>
      </c>
      <c r="P145" s="39">
        <v>-36</v>
      </c>
      <c r="Q145" s="39">
        <v>81</v>
      </c>
      <c r="R145" s="39">
        <v>36</v>
      </c>
      <c r="S145" s="39">
        <v>36</v>
      </c>
    </row>
    <row r="146" spans="11:19" x14ac:dyDescent="0.2">
      <c r="K146" s="36" t="s">
        <v>43</v>
      </c>
      <c r="L146" s="36" t="s">
        <v>68</v>
      </c>
      <c r="M146" s="36" t="s">
        <v>60</v>
      </c>
      <c r="N146" s="37">
        <v>2022</v>
      </c>
      <c r="O146" s="39">
        <v>180</v>
      </c>
      <c r="P146" s="39">
        <v>292</v>
      </c>
      <c r="Q146" s="39">
        <v>602</v>
      </c>
      <c r="R146" s="39">
        <v>249</v>
      </c>
      <c r="S146" s="39">
        <v>249</v>
      </c>
    </row>
    <row r="147" spans="11:19" x14ac:dyDescent="0.2">
      <c r="K147" s="36" t="s">
        <v>43</v>
      </c>
      <c r="L147" s="36" t="s">
        <v>68</v>
      </c>
      <c r="M147" s="36" t="s">
        <v>59</v>
      </c>
      <c r="N147" s="37">
        <v>2023</v>
      </c>
      <c r="O147" s="39">
        <v>318</v>
      </c>
      <c r="P147" s="39">
        <v>331</v>
      </c>
      <c r="Q147" s="39">
        <v>210</v>
      </c>
      <c r="R147" s="39">
        <v>114</v>
      </c>
      <c r="S147" s="39">
        <v>114</v>
      </c>
    </row>
    <row r="148" spans="11:19" x14ac:dyDescent="0.2">
      <c r="K148" s="36" t="s">
        <v>43</v>
      </c>
      <c r="L148" s="36" t="s">
        <v>68</v>
      </c>
      <c r="M148" s="36" t="s">
        <v>60</v>
      </c>
      <c r="N148" s="37">
        <v>2023</v>
      </c>
      <c r="O148" s="39">
        <v>192</v>
      </c>
      <c r="P148" s="39">
        <v>370</v>
      </c>
      <c r="Q148" s="39">
        <v>459</v>
      </c>
      <c r="R148" s="39">
        <v>406</v>
      </c>
      <c r="S148" s="39">
        <v>406</v>
      </c>
    </row>
    <row r="149" spans="11:19" x14ac:dyDescent="0.2">
      <c r="K149" s="36" t="s">
        <v>43</v>
      </c>
      <c r="L149" s="36" t="s">
        <v>68</v>
      </c>
      <c r="M149" s="36" t="s">
        <v>59</v>
      </c>
      <c r="N149" s="37">
        <v>2024</v>
      </c>
      <c r="O149" s="39">
        <v>89</v>
      </c>
      <c r="P149" s="39">
        <v>55</v>
      </c>
      <c r="Q149" s="39">
        <v>45</v>
      </c>
      <c r="R149" s="39">
        <v>104</v>
      </c>
      <c r="S149" s="39">
        <v>104</v>
      </c>
    </row>
    <row r="150" spans="11:19" x14ac:dyDescent="0.2">
      <c r="K150" s="36" t="s">
        <v>43</v>
      </c>
      <c r="L150" s="36" t="s">
        <v>68</v>
      </c>
      <c r="M150" s="36" t="s">
        <v>60</v>
      </c>
      <c r="N150" s="37">
        <v>2024</v>
      </c>
      <c r="O150" s="39">
        <v>31</v>
      </c>
      <c r="P150" s="39">
        <v>51</v>
      </c>
      <c r="Q150" s="39">
        <v>134</v>
      </c>
      <c r="R150" s="39">
        <v>175</v>
      </c>
      <c r="S150" s="39">
        <v>175</v>
      </c>
    </row>
    <row r="151" spans="11:19" x14ac:dyDescent="0.2">
      <c r="K151" s="36" t="s">
        <v>43</v>
      </c>
      <c r="L151" s="36" t="s">
        <v>69</v>
      </c>
      <c r="M151" s="36" t="s">
        <v>59</v>
      </c>
      <c r="N151" s="37">
        <v>2021</v>
      </c>
      <c r="O151" s="39">
        <v>-197</v>
      </c>
      <c r="P151" s="39">
        <v>-3</v>
      </c>
      <c r="Q151" s="39">
        <v>86</v>
      </c>
      <c r="R151" s="39">
        <v>75</v>
      </c>
      <c r="S151" s="39">
        <v>-39</v>
      </c>
    </row>
    <row r="152" spans="11:19" x14ac:dyDescent="0.2">
      <c r="K152" s="36" t="s">
        <v>43</v>
      </c>
      <c r="L152" s="36" t="s">
        <v>69</v>
      </c>
      <c r="M152" s="36" t="s">
        <v>60</v>
      </c>
      <c r="N152" s="37">
        <v>2021</v>
      </c>
      <c r="O152" s="39">
        <v>63</v>
      </c>
      <c r="P152" s="39">
        <v>312</v>
      </c>
      <c r="Q152" s="39">
        <v>126</v>
      </c>
      <c r="R152" s="39">
        <v>56</v>
      </c>
      <c r="S152" s="39">
        <v>557</v>
      </c>
    </row>
    <row r="153" spans="11:19" x14ac:dyDescent="0.2">
      <c r="K153" s="36" t="s">
        <v>43</v>
      </c>
      <c r="L153" s="36" t="s">
        <v>69</v>
      </c>
      <c r="M153" s="36" t="s">
        <v>59</v>
      </c>
      <c r="N153" s="37">
        <v>2022</v>
      </c>
      <c r="O153" s="39">
        <v>-32</v>
      </c>
      <c r="P153" s="39">
        <v>-365</v>
      </c>
      <c r="Q153" s="39">
        <v>-27</v>
      </c>
      <c r="R153" s="39">
        <v>43</v>
      </c>
      <c r="S153" s="39">
        <v>-381</v>
      </c>
    </row>
    <row r="154" spans="11:19" x14ac:dyDescent="0.2">
      <c r="K154" s="36" t="s">
        <v>43</v>
      </c>
      <c r="L154" s="36" t="s">
        <v>69</v>
      </c>
      <c r="M154" s="36" t="s">
        <v>60</v>
      </c>
      <c r="N154" s="37">
        <v>2022</v>
      </c>
      <c r="O154" s="39">
        <v>-285</v>
      </c>
      <c r="P154" s="39">
        <v>-23</v>
      </c>
      <c r="Q154" s="39">
        <v>-228</v>
      </c>
      <c r="R154" s="39">
        <v>302</v>
      </c>
      <c r="S154" s="39">
        <v>-234</v>
      </c>
    </row>
    <row r="155" spans="11:19" x14ac:dyDescent="0.2">
      <c r="K155" s="36" t="s">
        <v>43</v>
      </c>
      <c r="L155" s="36" t="s">
        <v>69</v>
      </c>
      <c r="M155" s="36" t="s">
        <v>59</v>
      </c>
      <c r="N155" s="37">
        <v>2023</v>
      </c>
      <c r="O155" s="39">
        <v>336</v>
      </c>
      <c r="P155" s="39">
        <v>-46</v>
      </c>
      <c r="Q155" s="39">
        <v>403</v>
      </c>
      <c r="R155" s="39">
        <v>526</v>
      </c>
      <c r="S155" s="39">
        <v>1219</v>
      </c>
    </row>
    <row r="156" spans="11:19" x14ac:dyDescent="0.2">
      <c r="K156" s="36" t="s">
        <v>43</v>
      </c>
      <c r="L156" s="36" t="s">
        <v>69</v>
      </c>
      <c r="M156" s="36" t="s">
        <v>60</v>
      </c>
      <c r="N156" s="37">
        <v>2023</v>
      </c>
      <c r="O156" s="39">
        <v>4</v>
      </c>
      <c r="P156" s="39">
        <v>1014</v>
      </c>
      <c r="Q156" s="39">
        <v>-3846</v>
      </c>
      <c r="R156" s="39">
        <v>729</v>
      </c>
      <c r="S156" s="39">
        <v>-2099</v>
      </c>
    </row>
    <row r="157" spans="11:19" x14ac:dyDescent="0.2">
      <c r="K157" s="36" t="s">
        <v>43</v>
      </c>
      <c r="L157" s="36" t="s">
        <v>69</v>
      </c>
      <c r="M157" s="36" t="s">
        <v>59</v>
      </c>
      <c r="N157" s="37">
        <v>2024</v>
      </c>
      <c r="O157" s="39">
        <v>230</v>
      </c>
      <c r="P157" s="39">
        <v>219</v>
      </c>
      <c r="Q157" s="39">
        <v>-107</v>
      </c>
      <c r="R157" s="39">
        <v>605</v>
      </c>
      <c r="S157" s="39">
        <v>947</v>
      </c>
    </row>
    <row r="158" spans="11:19" x14ac:dyDescent="0.2">
      <c r="K158" s="36" t="s">
        <v>43</v>
      </c>
      <c r="L158" s="36" t="s">
        <v>69</v>
      </c>
      <c r="M158" s="36" t="s">
        <v>60</v>
      </c>
      <c r="N158" s="37">
        <v>2024</v>
      </c>
      <c r="O158" s="39">
        <v>776</v>
      </c>
      <c r="P158" s="39">
        <v>50</v>
      </c>
      <c r="Q158" s="39">
        <v>-2</v>
      </c>
      <c r="R158" s="39">
        <v>-211</v>
      </c>
      <c r="S158" s="39">
        <v>613</v>
      </c>
    </row>
    <row r="159" spans="11:19" x14ac:dyDescent="0.2">
      <c r="K159" s="36" t="s">
        <v>44</v>
      </c>
      <c r="L159" s="36" t="s">
        <v>61</v>
      </c>
      <c r="M159" s="36" t="s">
        <v>59</v>
      </c>
      <c r="N159" s="37">
        <v>2021</v>
      </c>
      <c r="O159" s="39">
        <v>1</v>
      </c>
      <c r="P159" s="39">
        <v>70</v>
      </c>
      <c r="Q159" s="39">
        <v>10</v>
      </c>
      <c r="R159" s="39">
        <v>207</v>
      </c>
      <c r="S159" s="39">
        <v>288</v>
      </c>
    </row>
    <row r="160" spans="11:19" x14ac:dyDescent="0.2">
      <c r="K160" s="36" t="s">
        <v>44</v>
      </c>
      <c r="L160" s="36" t="s">
        <v>61</v>
      </c>
      <c r="M160" s="36" t="s">
        <v>60</v>
      </c>
      <c r="N160" s="37">
        <v>2021</v>
      </c>
      <c r="O160" s="39">
        <v>9</v>
      </c>
      <c r="P160" s="39">
        <v>43</v>
      </c>
      <c r="Q160" s="39">
        <v>8</v>
      </c>
      <c r="R160" s="39">
        <v>59</v>
      </c>
      <c r="S160" s="39">
        <v>119</v>
      </c>
    </row>
    <row r="161" spans="11:19" x14ac:dyDescent="0.2">
      <c r="K161" s="36" t="s">
        <v>44</v>
      </c>
      <c r="L161" s="36" t="s">
        <v>61</v>
      </c>
      <c r="M161" s="36" t="s">
        <v>59</v>
      </c>
      <c r="N161" s="37">
        <v>2022</v>
      </c>
      <c r="O161" s="39">
        <v>16</v>
      </c>
      <c r="P161" s="39">
        <v>6</v>
      </c>
      <c r="Q161" s="39">
        <v>82</v>
      </c>
      <c r="R161" s="39">
        <v>307</v>
      </c>
      <c r="S161" s="39">
        <v>411</v>
      </c>
    </row>
    <row r="162" spans="11:19" x14ac:dyDescent="0.2">
      <c r="K162" s="36" t="s">
        <v>44</v>
      </c>
      <c r="L162" s="36" t="s">
        <v>61</v>
      </c>
      <c r="M162" s="36" t="s">
        <v>60</v>
      </c>
      <c r="N162" s="37">
        <v>2022</v>
      </c>
      <c r="O162" s="39">
        <v>39</v>
      </c>
      <c r="P162" s="39">
        <v>29</v>
      </c>
      <c r="Q162" s="39">
        <v>45</v>
      </c>
      <c r="R162" s="39">
        <v>130</v>
      </c>
      <c r="S162" s="39">
        <v>243</v>
      </c>
    </row>
    <row r="163" spans="11:19" x14ac:dyDescent="0.2">
      <c r="K163" s="36" t="s">
        <v>44</v>
      </c>
      <c r="L163" s="36" t="s">
        <v>61</v>
      </c>
      <c r="M163" s="36" t="s">
        <v>59</v>
      </c>
      <c r="N163" s="37">
        <v>2023</v>
      </c>
      <c r="O163" s="39">
        <v>37</v>
      </c>
      <c r="P163" s="39">
        <v>134</v>
      </c>
      <c r="Q163" s="39">
        <v>6</v>
      </c>
      <c r="R163" s="39">
        <v>3</v>
      </c>
      <c r="S163" s="39">
        <v>180</v>
      </c>
    </row>
    <row r="164" spans="11:19" x14ac:dyDescent="0.2">
      <c r="K164" s="36" t="s">
        <v>44</v>
      </c>
      <c r="L164" s="36" t="s">
        <v>61</v>
      </c>
      <c r="M164" s="36" t="s">
        <v>60</v>
      </c>
      <c r="N164" s="37">
        <v>2023</v>
      </c>
      <c r="O164" s="39">
        <v>73</v>
      </c>
      <c r="P164" s="39">
        <v>15</v>
      </c>
      <c r="Q164" s="39">
        <v>12</v>
      </c>
      <c r="R164" s="39">
        <v>271</v>
      </c>
      <c r="S164" s="39">
        <v>371</v>
      </c>
    </row>
    <row r="165" spans="11:19" x14ac:dyDescent="0.2">
      <c r="K165" s="36" t="s">
        <v>44</v>
      </c>
      <c r="L165" s="36" t="s">
        <v>61</v>
      </c>
      <c r="M165" s="36" t="s">
        <v>59</v>
      </c>
      <c r="N165" s="37">
        <v>2024</v>
      </c>
      <c r="O165" s="39">
        <v>78</v>
      </c>
      <c r="P165" s="39">
        <v>2</v>
      </c>
      <c r="Q165" s="39">
        <v>150</v>
      </c>
      <c r="R165" s="39">
        <v>550</v>
      </c>
      <c r="S165" s="39">
        <v>780</v>
      </c>
    </row>
    <row r="166" spans="11:19" x14ac:dyDescent="0.2">
      <c r="K166" s="36" t="s">
        <v>44</v>
      </c>
      <c r="L166" s="36" t="s">
        <v>61</v>
      </c>
      <c r="M166" s="36" t="s">
        <v>60</v>
      </c>
      <c r="N166" s="37">
        <v>2024</v>
      </c>
      <c r="O166" s="39">
        <v>860</v>
      </c>
      <c r="P166" s="39">
        <v>46</v>
      </c>
      <c r="Q166" s="39">
        <v>9</v>
      </c>
      <c r="R166" s="39">
        <v>143</v>
      </c>
      <c r="S166" s="39">
        <v>1058</v>
      </c>
    </row>
    <row r="167" spans="11:19" x14ac:dyDescent="0.2">
      <c r="K167" s="36" t="s">
        <v>44</v>
      </c>
      <c r="L167" s="36" t="s">
        <v>62</v>
      </c>
      <c r="M167" s="36" t="s">
        <v>59</v>
      </c>
      <c r="N167" s="37">
        <v>2021</v>
      </c>
      <c r="O167" s="39">
        <v>289</v>
      </c>
      <c r="P167" s="39">
        <v>429</v>
      </c>
      <c r="Q167" s="39">
        <v>615</v>
      </c>
      <c r="R167" s="39">
        <v>876</v>
      </c>
      <c r="S167" s="39">
        <v>876</v>
      </c>
    </row>
    <row r="168" spans="11:19" x14ac:dyDescent="0.2">
      <c r="K168" s="36" t="s">
        <v>44</v>
      </c>
      <c r="L168" s="36" t="s">
        <v>62</v>
      </c>
      <c r="M168" s="36" t="s">
        <v>60</v>
      </c>
      <c r="N168" s="37">
        <v>2021</v>
      </c>
      <c r="O168" s="39">
        <v>472</v>
      </c>
      <c r="P168" s="39">
        <v>531</v>
      </c>
      <c r="Q168" s="39">
        <v>778</v>
      </c>
      <c r="R168" s="39">
        <v>1133</v>
      </c>
      <c r="S168" s="39">
        <v>1133</v>
      </c>
    </row>
    <row r="169" spans="11:19" x14ac:dyDescent="0.2">
      <c r="K169" s="36" t="s">
        <v>44</v>
      </c>
      <c r="L169" s="36" t="s">
        <v>62</v>
      </c>
      <c r="M169" s="36" t="s">
        <v>59</v>
      </c>
      <c r="N169" s="37">
        <v>2022</v>
      </c>
      <c r="O169" s="39">
        <v>219</v>
      </c>
      <c r="P169" s="39">
        <v>147</v>
      </c>
      <c r="Q169" s="39">
        <v>96</v>
      </c>
      <c r="R169" s="39">
        <v>81</v>
      </c>
      <c r="S169" s="39">
        <v>81</v>
      </c>
    </row>
    <row r="170" spans="11:19" x14ac:dyDescent="0.2">
      <c r="K170" s="36" t="s">
        <v>44</v>
      </c>
      <c r="L170" s="36" t="s">
        <v>62</v>
      </c>
      <c r="M170" s="36" t="s">
        <v>60</v>
      </c>
      <c r="N170" s="37">
        <v>2022</v>
      </c>
      <c r="O170" s="39">
        <v>391</v>
      </c>
      <c r="P170" s="39">
        <v>459</v>
      </c>
      <c r="Q170" s="39">
        <v>366</v>
      </c>
      <c r="R170" s="39">
        <v>224</v>
      </c>
      <c r="S170" s="39">
        <v>224</v>
      </c>
    </row>
    <row r="171" spans="11:19" x14ac:dyDescent="0.2">
      <c r="K171" s="36" t="s">
        <v>44</v>
      </c>
      <c r="L171" s="36" t="s">
        <v>62</v>
      </c>
      <c r="M171" s="36" t="s">
        <v>59</v>
      </c>
      <c r="N171" s="37">
        <v>2023</v>
      </c>
      <c r="O171" s="39">
        <v>182</v>
      </c>
      <c r="P171" s="39">
        <v>255</v>
      </c>
      <c r="Q171" s="39">
        <v>293</v>
      </c>
      <c r="R171" s="39">
        <v>394</v>
      </c>
      <c r="S171" s="39">
        <v>394</v>
      </c>
    </row>
    <row r="172" spans="11:19" x14ac:dyDescent="0.2">
      <c r="K172" s="36" t="s">
        <v>44</v>
      </c>
      <c r="L172" s="36" t="s">
        <v>62</v>
      </c>
      <c r="M172" s="36" t="s">
        <v>60</v>
      </c>
      <c r="N172" s="37">
        <v>2023</v>
      </c>
      <c r="O172" s="39">
        <v>294</v>
      </c>
      <c r="P172" s="39">
        <v>367</v>
      </c>
      <c r="Q172" s="39">
        <v>319</v>
      </c>
      <c r="R172" s="39">
        <v>389</v>
      </c>
      <c r="S172" s="39">
        <v>389</v>
      </c>
    </row>
    <row r="173" spans="11:19" x14ac:dyDescent="0.2">
      <c r="K173" s="36" t="s">
        <v>44</v>
      </c>
      <c r="L173" s="36" t="s">
        <v>62</v>
      </c>
      <c r="M173" s="36" t="s">
        <v>59</v>
      </c>
      <c r="N173" s="37">
        <v>2024</v>
      </c>
      <c r="O173" s="39">
        <v>123</v>
      </c>
      <c r="P173" s="39">
        <v>98</v>
      </c>
      <c r="Q173" s="39">
        <v>51</v>
      </c>
      <c r="R173" s="39">
        <v>42</v>
      </c>
      <c r="S173" s="39">
        <v>42</v>
      </c>
    </row>
    <row r="174" spans="11:19" x14ac:dyDescent="0.2">
      <c r="K174" s="36" t="s">
        <v>44</v>
      </c>
      <c r="L174" s="36" t="s">
        <v>62</v>
      </c>
      <c r="M174" s="36" t="s">
        <v>60</v>
      </c>
      <c r="N174" s="37">
        <v>2024</v>
      </c>
      <c r="O174" s="39">
        <v>115</v>
      </c>
      <c r="P174" s="39">
        <v>110</v>
      </c>
      <c r="Q174" s="39">
        <v>76</v>
      </c>
      <c r="R174" s="39">
        <v>78</v>
      </c>
      <c r="S174" s="39">
        <v>78</v>
      </c>
    </row>
    <row r="175" spans="11:19" x14ac:dyDescent="0.2">
      <c r="K175" s="36" t="s">
        <v>44</v>
      </c>
      <c r="L175" s="36" t="s">
        <v>63</v>
      </c>
      <c r="M175" s="36" t="s">
        <v>59</v>
      </c>
      <c r="N175" s="37">
        <v>2021</v>
      </c>
      <c r="O175" s="39">
        <v>321</v>
      </c>
      <c r="P175" s="39">
        <v>209</v>
      </c>
      <c r="Q175" s="39">
        <v>109</v>
      </c>
      <c r="R175" s="39">
        <v>142</v>
      </c>
      <c r="S175" s="39">
        <v>142</v>
      </c>
    </row>
    <row r="176" spans="11:19" x14ac:dyDescent="0.2">
      <c r="K176" s="36" t="s">
        <v>44</v>
      </c>
      <c r="L176" s="36" t="s">
        <v>63</v>
      </c>
      <c r="M176" s="36" t="s">
        <v>60</v>
      </c>
      <c r="N176" s="37">
        <v>2021</v>
      </c>
      <c r="O176" s="39">
        <v>214</v>
      </c>
      <c r="P176" s="39">
        <v>146</v>
      </c>
      <c r="Q176" s="39">
        <v>154</v>
      </c>
      <c r="R176" s="39">
        <v>220</v>
      </c>
      <c r="S176" s="39">
        <v>220</v>
      </c>
    </row>
    <row r="177" spans="11:19" x14ac:dyDescent="0.2">
      <c r="K177" s="36" t="s">
        <v>44</v>
      </c>
      <c r="L177" s="36" t="s">
        <v>63</v>
      </c>
      <c r="M177" s="36" t="s">
        <v>59</v>
      </c>
      <c r="N177" s="37">
        <v>2022</v>
      </c>
      <c r="O177" s="39">
        <v>376</v>
      </c>
      <c r="P177" s="39">
        <v>285</v>
      </c>
      <c r="Q177" s="39">
        <v>253</v>
      </c>
      <c r="R177" s="39">
        <v>153</v>
      </c>
      <c r="S177" s="39">
        <v>153</v>
      </c>
    </row>
    <row r="178" spans="11:19" x14ac:dyDescent="0.2">
      <c r="K178" s="36" t="s">
        <v>44</v>
      </c>
      <c r="L178" s="36" t="s">
        <v>63</v>
      </c>
      <c r="M178" s="36" t="s">
        <v>60</v>
      </c>
      <c r="N178" s="37">
        <v>2022</v>
      </c>
      <c r="O178" s="39">
        <v>284</v>
      </c>
      <c r="P178" s="39">
        <v>419</v>
      </c>
      <c r="Q178" s="39">
        <v>366</v>
      </c>
      <c r="R178" s="39">
        <v>474</v>
      </c>
      <c r="S178" s="39">
        <v>474</v>
      </c>
    </row>
    <row r="179" spans="11:19" x14ac:dyDescent="0.2">
      <c r="K179" s="36" t="s">
        <v>44</v>
      </c>
      <c r="L179" s="36" t="s">
        <v>63</v>
      </c>
      <c r="M179" s="36" t="s">
        <v>59</v>
      </c>
      <c r="N179" s="37">
        <v>2023</v>
      </c>
      <c r="O179" s="39">
        <v>147</v>
      </c>
      <c r="P179" s="39">
        <v>175</v>
      </c>
      <c r="Q179" s="39">
        <v>126</v>
      </c>
      <c r="R179" s="39">
        <v>105</v>
      </c>
      <c r="S179" s="39">
        <v>105</v>
      </c>
    </row>
    <row r="180" spans="11:19" x14ac:dyDescent="0.2">
      <c r="K180" s="36" t="s">
        <v>44</v>
      </c>
      <c r="L180" s="36" t="s">
        <v>63</v>
      </c>
      <c r="M180" s="36" t="s">
        <v>60</v>
      </c>
      <c r="N180" s="37">
        <v>2023</v>
      </c>
      <c r="O180" s="39">
        <v>165</v>
      </c>
      <c r="P180" s="39">
        <v>119</v>
      </c>
      <c r="Q180" s="39">
        <v>150</v>
      </c>
      <c r="R180" s="39">
        <v>178</v>
      </c>
      <c r="S180" s="39">
        <v>178</v>
      </c>
    </row>
    <row r="181" spans="11:19" x14ac:dyDescent="0.2">
      <c r="K181" s="36" t="s">
        <v>44</v>
      </c>
      <c r="L181" s="36" t="s">
        <v>63</v>
      </c>
      <c r="M181" s="36" t="s">
        <v>59</v>
      </c>
      <c r="N181" s="37">
        <v>2024</v>
      </c>
      <c r="O181" s="39">
        <v>186</v>
      </c>
      <c r="P181" s="39">
        <v>190</v>
      </c>
      <c r="Q181" s="39">
        <v>284</v>
      </c>
      <c r="R181" s="39">
        <v>230</v>
      </c>
      <c r="S181" s="39">
        <v>230</v>
      </c>
    </row>
    <row r="182" spans="11:19" x14ac:dyDescent="0.2">
      <c r="K182" s="36" t="s">
        <v>44</v>
      </c>
      <c r="L182" s="36" t="s">
        <v>63</v>
      </c>
      <c r="M182" s="36" t="s">
        <v>60</v>
      </c>
      <c r="N182" s="37">
        <v>2024</v>
      </c>
      <c r="O182" s="39">
        <v>167</v>
      </c>
      <c r="P182" s="39">
        <v>84</v>
      </c>
      <c r="Q182" s="39">
        <v>76</v>
      </c>
      <c r="R182" s="39">
        <v>56</v>
      </c>
      <c r="S182" s="39">
        <v>56</v>
      </c>
    </row>
    <row r="183" spans="11:19" x14ac:dyDescent="0.2">
      <c r="K183" s="36" t="s">
        <v>44</v>
      </c>
      <c r="L183" s="36" t="s">
        <v>64</v>
      </c>
      <c r="M183" s="36" t="s">
        <v>59</v>
      </c>
      <c r="N183" s="37">
        <v>2021</v>
      </c>
      <c r="O183" s="39">
        <v>384</v>
      </c>
      <c r="P183" s="39">
        <v>491</v>
      </c>
      <c r="Q183" s="39">
        <v>313</v>
      </c>
      <c r="R183" s="39">
        <v>195</v>
      </c>
      <c r="S183" s="39">
        <v>195</v>
      </c>
    </row>
    <row r="184" spans="11:19" x14ac:dyDescent="0.2">
      <c r="K184" s="36" t="s">
        <v>44</v>
      </c>
      <c r="L184" s="36" t="s">
        <v>64</v>
      </c>
      <c r="M184" s="36" t="s">
        <v>60</v>
      </c>
      <c r="N184" s="37">
        <v>2021</v>
      </c>
      <c r="O184" s="39">
        <v>179</v>
      </c>
      <c r="P184" s="39">
        <v>159</v>
      </c>
      <c r="Q184" s="39">
        <v>233</v>
      </c>
      <c r="R184" s="39">
        <v>324</v>
      </c>
      <c r="S184" s="39">
        <v>324</v>
      </c>
    </row>
    <row r="185" spans="11:19" x14ac:dyDescent="0.2">
      <c r="K185" s="36" t="s">
        <v>44</v>
      </c>
      <c r="L185" s="36" t="s">
        <v>64</v>
      </c>
      <c r="M185" s="36" t="s">
        <v>59</v>
      </c>
      <c r="N185" s="37">
        <v>2022</v>
      </c>
      <c r="O185" s="39">
        <v>218</v>
      </c>
      <c r="P185" s="39">
        <v>127</v>
      </c>
      <c r="Q185" s="39">
        <v>110</v>
      </c>
      <c r="R185" s="39">
        <v>154</v>
      </c>
      <c r="S185" s="39">
        <v>154</v>
      </c>
    </row>
    <row r="186" spans="11:19" x14ac:dyDescent="0.2">
      <c r="K186" s="36" t="s">
        <v>44</v>
      </c>
      <c r="L186" s="36" t="s">
        <v>64</v>
      </c>
      <c r="M186" s="36" t="s">
        <v>60</v>
      </c>
      <c r="N186" s="37">
        <v>2022</v>
      </c>
      <c r="O186" s="39">
        <v>210</v>
      </c>
      <c r="P186" s="39">
        <v>155</v>
      </c>
      <c r="Q186" s="39">
        <v>158</v>
      </c>
      <c r="R186" s="39">
        <v>85</v>
      </c>
      <c r="S186" s="39">
        <v>85</v>
      </c>
    </row>
    <row r="187" spans="11:19" x14ac:dyDescent="0.2">
      <c r="K187" s="36" t="s">
        <v>44</v>
      </c>
      <c r="L187" s="36" t="s">
        <v>64</v>
      </c>
      <c r="M187" s="36" t="s">
        <v>59</v>
      </c>
      <c r="N187" s="37">
        <v>2023</v>
      </c>
      <c r="O187" s="39">
        <v>147</v>
      </c>
      <c r="P187" s="39">
        <v>175</v>
      </c>
      <c r="Q187" s="39">
        <v>171</v>
      </c>
      <c r="R187" s="39">
        <v>141</v>
      </c>
      <c r="S187" s="39">
        <v>141</v>
      </c>
    </row>
    <row r="188" spans="11:19" x14ac:dyDescent="0.2">
      <c r="K188" s="36" t="s">
        <v>44</v>
      </c>
      <c r="L188" s="36" t="s">
        <v>64</v>
      </c>
      <c r="M188" s="36" t="s">
        <v>60</v>
      </c>
      <c r="N188" s="37">
        <v>2023</v>
      </c>
      <c r="O188" s="39">
        <v>199</v>
      </c>
      <c r="P188" s="39">
        <v>119</v>
      </c>
      <c r="Q188" s="39">
        <v>90</v>
      </c>
      <c r="R188" s="39">
        <v>66</v>
      </c>
      <c r="S188" s="39">
        <v>66</v>
      </c>
    </row>
    <row r="189" spans="11:19" x14ac:dyDescent="0.2">
      <c r="K189" s="36" t="s">
        <v>44</v>
      </c>
      <c r="L189" s="36" t="s">
        <v>64</v>
      </c>
      <c r="M189" s="36" t="s">
        <v>59</v>
      </c>
      <c r="N189" s="37">
        <v>2024</v>
      </c>
      <c r="O189" s="39">
        <v>171</v>
      </c>
      <c r="P189" s="39">
        <v>138</v>
      </c>
      <c r="Q189" s="39">
        <v>191</v>
      </c>
      <c r="R189" s="39">
        <v>119</v>
      </c>
      <c r="S189" s="39">
        <v>119</v>
      </c>
    </row>
    <row r="190" spans="11:19" x14ac:dyDescent="0.2">
      <c r="K190" s="36" t="s">
        <v>44</v>
      </c>
      <c r="L190" s="36" t="s">
        <v>64</v>
      </c>
      <c r="M190" s="36" t="s">
        <v>60</v>
      </c>
      <c r="N190" s="37">
        <v>2024</v>
      </c>
      <c r="O190" s="39">
        <v>124</v>
      </c>
      <c r="P190" s="39">
        <v>143</v>
      </c>
      <c r="Q190" s="39">
        <v>79</v>
      </c>
      <c r="R190" s="39">
        <v>109</v>
      </c>
      <c r="S190" s="39">
        <v>109</v>
      </c>
    </row>
    <row r="191" spans="11:19" x14ac:dyDescent="0.2">
      <c r="K191" s="36" t="s">
        <v>44</v>
      </c>
      <c r="L191" s="36" t="s">
        <v>65</v>
      </c>
      <c r="M191" s="36" t="s">
        <v>59</v>
      </c>
      <c r="N191" s="37">
        <v>2021</v>
      </c>
      <c r="O191" s="39">
        <v>59</v>
      </c>
      <c r="P191" s="39">
        <v>49</v>
      </c>
      <c r="Q191" s="39">
        <v>160</v>
      </c>
      <c r="R191" s="39">
        <v>142</v>
      </c>
      <c r="S191" s="39">
        <v>410</v>
      </c>
    </row>
    <row r="192" spans="11:19" x14ac:dyDescent="0.2">
      <c r="K192" s="36" t="s">
        <v>44</v>
      </c>
      <c r="L192" s="36" t="s">
        <v>65</v>
      </c>
      <c r="M192" s="36" t="s">
        <v>60</v>
      </c>
      <c r="N192" s="37">
        <v>2021</v>
      </c>
      <c r="O192" s="39">
        <v>45</v>
      </c>
      <c r="P192" s="39">
        <v>421</v>
      </c>
      <c r="Q192" s="39">
        <v>247</v>
      </c>
      <c r="R192" s="39">
        <v>863</v>
      </c>
      <c r="S192" s="39">
        <v>1576</v>
      </c>
    </row>
    <row r="193" spans="11:19" x14ac:dyDescent="0.2">
      <c r="K193" s="36" t="s">
        <v>44</v>
      </c>
      <c r="L193" s="36" t="s">
        <v>65</v>
      </c>
      <c r="M193" s="36" t="s">
        <v>59</v>
      </c>
      <c r="N193" s="37">
        <v>2022</v>
      </c>
      <c r="O193" s="39">
        <v>135</v>
      </c>
      <c r="P193" s="39">
        <v>1449</v>
      </c>
      <c r="Q193" s="39">
        <v>65</v>
      </c>
      <c r="R193" s="39">
        <v>372</v>
      </c>
      <c r="S193" s="39">
        <v>2021</v>
      </c>
    </row>
    <row r="194" spans="11:19" x14ac:dyDescent="0.2">
      <c r="K194" s="36" t="s">
        <v>44</v>
      </c>
      <c r="L194" s="36" t="s">
        <v>65</v>
      </c>
      <c r="M194" s="36" t="s">
        <v>60</v>
      </c>
      <c r="N194" s="37">
        <v>2022</v>
      </c>
      <c r="O194" s="39">
        <v>78</v>
      </c>
      <c r="P194" s="39">
        <v>25</v>
      </c>
      <c r="Q194" s="39">
        <v>570</v>
      </c>
      <c r="R194" s="39">
        <v>630</v>
      </c>
      <c r="S194" s="39">
        <v>1303</v>
      </c>
    </row>
    <row r="195" spans="11:19" x14ac:dyDescent="0.2">
      <c r="K195" s="36" t="s">
        <v>44</v>
      </c>
      <c r="L195" s="36" t="s">
        <v>65</v>
      </c>
      <c r="M195" s="36" t="s">
        <v>59</v>
      </c>
      <c r="N195" s="37">
        <v>2023</v>
      </c>
      <c r="O195" s="39">
        <v>892</v>
      </c>
      <c r="P195" s="39">
        <v>202</v>
      </c>
      <c r="Q195" s="39">
        <v>659</v>
      </c>
      <c r="R195" s="39">
        <v>644</v>
      </c>
      <c r="S195" s="39">
        <v>2397</v>
      </c>
    </row>
    <row r="196" spans="11:19" x14ac:dyDescent="0.2">
      <c r="K196" s="36" t="s">
        <v>44</v>
      </c>
      <c r="L196" s="36" t="s">
        <v>65</v>
      </c>
      <c r="M196" s="36" t="s">
        <v>60</v>
      </c>
      <c r="N196" s="37">
        <v>2023</v>
      </c>
      <c r="O196" s="39">
        <v>333</v>
      </c>
      <c r="P196" s="39">
        <v>168</v>
      </c>
      <c r="Q196" s="39">
        <v>153</v>
      </c>
      <c r="R196" s="39">
        <v>370</v>
      </c>
      <c r="S196" s="39">
        <v>1024</v>
      </c>
    </row>
    <row r="197" spans="11:19" x14ac:dyDescent="0.2">
      <c r="K197" s="36" t="s">
        <v>44</v>
      </c>
      <c r="L197" s="36" t="s">
        <v>65</v>
      </c>
      <c r="M197" s="36" t="s">
        <v>59</v>
      </c>
      <c r="N197" s="37">
        <v>2024</v>
      </c>
      <c r="O197" s="39">
        <v>274</v>
      </c>
      <c r="P197" s="39">
        <v>179</v>
      </c>
      <c r="Q197" s="39">
        <v>845</v>
      </c>
      <c r="R197" s="39">
        <v>2538</v>
      </c>
      <c r="S197" s="39">
        <v>3836</v>
      </c>
    </row>
    <row r="198" spans="11:19" x14ac:dyDescent="0.2">
      <c r="K198" s="36" t="s">
        <v>44</v>
      </c>
      <c r="L198" s="36" t="s">
        <v>65</v>
      </c>
      <c r="M198" s="36" t="s">
        <v>60</v>
      </c>
      <c r="N198" s="37">
        <v>2024</v>
      </c>
      <c r="O198" s="39">
        <v>2019</v>
      </c>
      <c r="P198" s="39">
        <v>481</v>
      </c>
      <c r="Q198" s="39">
        <v>270</v>
      </c>
      <c r="R198" s="39">
        <v>619</v>
      </c>
      <c r="S198" s="39">
        <v>3389</v>
      </c>
    </row>
    <row r="199" spans="11:19" x14ac:dyDescent="0.2">
      <c r="K199" s="36" t="s">
        <v>44</v>
      </c>
      <c r="L199" s="36" t="s">
        <v>66</v>
      </c>
      <c r="M199" s="36" t="s">
        <v>59</v>
      </c>
      <c r="N199" s="37">
        <v>2021</v>
      </c>
      <c r="O199" s="39">
        <v>27</v>
      </c>
      <c r="P199" s="39">
        <v>48</v>
      </c>
      <c r="Q199" s="39">
        <v>62</v>
      </c>
      <c r="R199" s="39">
        <v>66</v>
      </c>
      <c r="S199" s="39">
        <v>203</v>
      </c>
    </row>
    <row r="200" spans="11:19" x14ac:dyDescent="0.2">
      <c r="K200" s="36" t="s">
        <v>44</v>
      </c>
      <c r="L200" s="36" t="s">
        <v>66</v>
      </c>
      <c r="M200" s="36" t="s">
        <v>60</v>
      </c>
      <c r="N200" s="37">
        <v>2021</v>
      </c>
      <c r="O200" s="39">
        <v>2</v>
      </c>
      <c r="P200" s="39">
        <v>177</v>
      </c>
      <c r="Q200" s="39">
        <v>106</v>
      </c>
      <c r="R200" s="39">
        <v>245</v>
      </c>
      <c r="S200" s="39">
        <v>530</v>
      </c>
    </row>
    <row r="201" spans="11:19" x14ac:dyDescent="0.2">
      <c r="K201" s="36" t="s">
        <v>44</v>
      </c>
      <c r="L201" s="36" t="s">
        <v>66</v>
      </c>
      <c r="M201" s="36" t="s">
        <v>59</v>
      </c>
      <c r="N201" s="37">
        <v>2022</v>
      </c>
      <c r="O201" s="39">
        <v>44</v>
      </c>
      <c r="P201" s="39">
        <v>32</v>
      </c>
      <c r="Q201" s="39">
        <v>51</v>
      </c>
      <c r="R201" s="39">
        <v>269</v>
      </c>
      <c r="S201" s="39">
        <v>396</v>
      </c>
    </row>
    <row r="202" spans="11:19" x14ac:dyDescent="0.2">
      <c r="K202" s="36" t="s">
        <v>44</v>
      </c>
      <c r="L202" s="36" t="s">
        <v>66</v>
      </c>
      <c r="M202" s="36" t="s">
        <v>60</v>
      </c>
      <c r="N202" s="37">
        <v>2022</v>
      </c>
      <c r="O202" s="39">
        <v>74</v>
      </c>
      <c r="P202" s="39">
        <v>7</v>
      </c>
      <c r="Q202" s="39">
        <v>155</v>
      </c>
      <c r="R202" s="39">
        <v>440</v>
      </c>
      <c r="S202" s="39">
        <v>676</v>
      </c>
    </row>
    <row r="203" spans="11:19" x14ac:dyDescent="0.2">
      <c r="K203" s="36" t="s">
        <v>44</v>
      </c>
      <c r="L203" s="36" t="s">
        <v>66</v>
      </c>
      <c r="M203" s="36" t="s">
        <v>59</v>
      </c>
      <c r="N203" s="37">
        <v>2023</v>
      </c>
      <c r="O203" s="39">
        <v>85</v>
      </c>
      <c r="P203" s="39">
        <v>145</v>
      </c>
      <c r="Q203" s="39">
        <v>21</v>
      </c>
      <c r="R203" s="39">
        <v>20</v>
      </c>
      <c r="S203" s="39">
        <v>271</v>
      </c>
    </row>
    <row r="204" spans="11:19" x14ac:dyDescent="0.2">
      <c r="K204" s="36" t="s">
        <v>44</v>
      </c>
      <c r="L204" s="36" t="s">
        <v>66</v>
      </c>
      <c r="M204" s="36" t="s">
        <v>60</v>
      </c>
      <c r="N204" s="37">
        <v>2023</v>
      </c>
      <c r="O204" s="39">
        <v>442</v>
      </c>
      <c r="P204" s="39">
        <v>61</v>
      </c>
      <c r="Q204" s="39">
        <v>57</v>
      </c>
      <c r="R204" s="39">
        <v>435</v>
      </c>
      <c r="S204" s="39">
        <v>995</v>
      </c>
    </row>
    <row r="205" spans="11:19" x14ac:dyDescent="0.2">
      <c r="K205" s="36" t="s">
        <v>44</v>
      </c>
      <c r="L205" s="36" t="s">
        <v>66</v>
      </c>
      <c r="M205" s="36" t="s">
        <v>59</v>
      </c>
      <c r="N205" s="37">
        <v>2024</v>
      </c>
      <c r="O205" s="39">
        <v>110</v>
      </c>
      <c r="P205" s="39">
        <v>4</v>
      </c>
      <c r="Q205" s="39">
        <v>816</v>
      </c>
      <c r="R205" s="39">
        <v>1422</v>
      </c>
      <c r="S205" s="39">
        <v>2352</v>
      </c>
    </row>
    <row r="206" spans="11:19" x14ac:dyDescent="0.2">
      <c r="K206" s="36" t="s">
        <v>44</v>
      </c>
      <c r="L206" s="36" t="s">
        <v>66</v>
      </c>
      <c r="M206" s="36" t="s">
        <v>60</v>
      </c>
      <c r="N206" s="37">
        <v>2024</v>
      </c>
      <c r="O206" s="39">
        <v>1861</v>
      </c>
      <c r="P206" s="39">
        <v>411</v>
      </c>
      <c r="Q206" s="39">
        <v>10</v>
      </c>
      <c r="R206" s="39">
        <v>354</v>
      </c>
      <c r="S206" s="39">
        <v>2636</v>
      </c>
    </row>
    <row r="207" spans="11:19" x14ac:dyDescent="0.2">
      <c r="K207" s="36" t="s">
        <v>44</v>
      </c>
      <c r="L207" s="36" t="s">
        <v>67</v>
      </c>
      <c r="M207" s="36" t="s">
        <v>59</v>
      </c>
      <c r="N207" s="37">
        <v>2021</v>
      </c>
      <c r="O207" s="39">
        <v>167</v>
      </c>
      <c r="P207" s="39">
        <v>64</v>
      </c>
      <c r="Q207" s="39">
        <v>425</v>
      </c>
      <c r="R207" s="39">
        <v>709</v>
      </c>
      <c r="S207" s="39">
        <v>1365</v>
      </c>
    </row>
    <row r="208" spans="11:19" x14ac:dyDescent="0.2">
      <c r="K208" s="36" t="s">
        <v>44</v>
      </c>
      <c r="L208" s="36" t="s">
        <v>67</v>
      </c>
      <c r="M208" s="36" t="s">
        <v>60</v>
      </c>
      <c r="N208" s="37">
        <v>2021</v>
      </c>
      <c r="O208" s="39">
        <v>68</v>
      </c>
      <c r="P208" s="39">
        <v>429</v>
      </c>
      <c r="Q208" s="39">
        <v>428</v>
      </c>
      <c r="R208" s="39">
        <v>1937</v>
      </c>
      <c r="S208" s="39">
        <v>2862</v>
      </c>
    </row>
    <row r="209" spans="11:19" x14ac:dyDescent="0.2">
      <c r="K209" s="36" t="s">
        <v>44</v>
      </c>
      <c r="L209" s="36" t="s">
        <v>67</v>
      </c>
      <c r="M209" s="36" t="s">
        <v>59</v>
      </c>
      <c r="N209" s="37">
        <v>2022</v>
      </c>
      <c r="O209" s="39">
        <v>408</v>
      </c>
      <c r="P209" s="39">
        <v>1596</v>
      </c>
      <c r="Q209" s="39">
        <v>378</v>
      </c>
      <c r="R209" s="39">
        <v>531</v>
      </c>
      <c r="S209" s="39">
        <v>2913</v>
      </c>
    </row>
    <row r="210" spans="11:19" x14ac:dyDescent="0.2">
      <c r="K210" s="36" t="s">
        <v>44</v>
      </c>
      <c r="L210" s="36" t="s">
        <v>67</v>
      </c>
      <c r="M210" s="36" t="s">
        <v>60</v>
      </c>
      <c r="N210" s="37">
        <v>2022</v>
      </c>
      <c r="O210" s="39">
        <v>550</v>
      </c>
      <c r="P210" s="39">
        <v>82</v>
      </c>
      <c r="Q210" s="39">
        <v>1308</v>
      </c>
      <c r="R210" s="39">
        <v>1670</v>
      </c>
      <c r="S210" s="39">
        <v>3610</v>
      </c>
    </row>
    <row r="211" spans="11:19" x14ac:dyDescent="0.2">
      <c r="K211" s="36" t="s">
        <v>44</v>
      </c>
      <c r="L211" s="36" t="s">
        <v>67</v>
      </c>
      <c r="M211" s="36" t="s">
        <v>59</v>
      </c>
      <c r="N211" s="37">
        <v>2023</v>
      </c>
      <c r="O211" s="39">
        <v>453</v>
      </c>
      <c r="P211" s="39">
        <v>906</v>
      </c>
      <c r="Q211" s="39">
        <v>1076</v>
      </c>
      <c r="R211" s="39">
        <v>471</v>
      </c>
      <c r="S211" s="39">
        <v>2906</v>
      </c>
    </row>
    <row r="212" spans="11:19" x14ac:dyDescent="0.2">
      <c r="K212" s="36" t="s">
        <v>44</v>
      </c>
      <c r="L212" s="36" t="s">
        <v>67</v>
      </c>
      <c r="M212" s="36" t="s">
        <v>60</v>
      </c>
      <c r="N212" s="37">
        <v>2023</v>
      </c>
      <c r="O212" s="39">
        <v>1576</v>
      </c>
      <c r="P212" s="39">
        <v>567</v>
      </c>
      <c r="Q212" s="39">
        <v>4268</v>
      </c>
      <c r="R212" s="39">
        <v>1934</v>
      </c>
      <c r="S212" s="39">
        <v>8345</v>
      </c>
    </row>
    <row r="213" spans="11:19" x14ac:dyDescent="0.2">
      <c r="K213" s="36" t="s">
        <v>44</v>
      </c>
      <c r="L213" s="36" t="s">
        <v>67</v>
      </c>
      <c r="M213" s="36" t="s">
        <v>59</v>
      </c>
      <c r="N213" s="37">
        <v>2024</v>
      </c>
      <c r="O213" s="39">
        <v>2932</v>
      </c>
      <c r="P213" s="39">
        <v>700</v>
      </c>
      <c r="Q213" s="39">
        <v>1787</v>
      </c>
      <c r="R213" s="39">
        <v>856</v>
      </c>
      <c r="S213" s="39">
        <v>6275</v>
      </c>
    </row>
    <row r="214" spans="11:19" x14ac:dyDescent="0.2">
      <c r="K214" s="36" t="s">
        <v>44</v>
      </c>
      <c r="L214" s="36" t="s">
        <v>67</v>
      </c>
      <c r="M214" s="36" t="s">
        <v>60</v>
      </c>
      <c r="N214" s="37">
        <v>2024</v>
      </c>
      <c r="O214" s="39">
        <v>647</v>
      </c>
      <c r="P214" s="39">
        <v>1168</v>
      </c>
      <c r="Q214" s="39">
        <v>2129</v>
      </c>
      <c r="R214" s="39">
        <v>2603</v>
      </c>
      <c r="S214" s="39">
        <v>6547</v>
      </c>
    </row>
    <row r="215" spans="11:19" x14ac:dyDescent="0.2">
      <c r="K215" s="36" t="s">
        <v>44</v>
      </c>
      <c r="L215" s="36" t="s">
        <v>68</v>
      </c>
      <c r="M215" s="36" t="s">
        <v>59</v>
      </c>
      <c r="N215" s="37">
        <v>2021</v>
      </c>
      <c r="O215" s="39">
        <v>126</v>
      </c>
      <c r="P215" s="39">
        <v>106</v>
      </c>
      <c r="Q215" s="39">
        <v>-311</v>
      </c>
      <c r="R215" s="39">
        <v>-718</v>
      </c>
      <c r="S215" s="39">
        <v>-718</v>
      </c>
    </row>
    <row r="216" spans="11:19" x14ac:dyDescent="0.2">
      <c r="K216" s="36" t="s">
        <v>44</v>
      </c>
      <c r="L216" s="36" t="s">
        <v>68</v>
      </c>
      <c r="M216" s="36" t="s">
        <v>60</v>
      </c>
      <c r="N216" s="37">
        <v>2021</v>
      </c>
      <c r="O216" s="39">
        <v>211</v>
      </c>
      <c r="P216" s="39">
        <v>-61</v>
      </c>
      <c r="Q216" s="39">
        <v>-273</v>
      </c>
      <c r="R216" s="39">
        <v>-410</v>
      </c>
      <c r="S216" s="39">
        <v>-410</v>
      </c>
    </row>
    <row r="217" spans="11:19" x14ac:dyDescent="0.2">
      <c r="K217" s="36" t="s">
        <v>44</v>
      </c>
      <c r="L217" s="36" t="s">
        <v>68</v>
      </c>
      <c r="M217" s="36" t="s">
        <v>59</v>
      </c>
      <c r="N217" s="37">
        <v>2022</v>
      </c>
      <c r="O217" s="39">
        <v>375</v>
      </c>
      <c r="P217" s="39">
        <v>265</v>
      </c>
      <c r="Q217" s="39">
        <v>267</v>
      </c>
      <c r="R217" s="39">
        <v>226</v>
      </c>
      <c r="S217" s="39">
        <v>226</v>
      </c>
    </row>
    <row r="218" spans="11:19" x14ac:dyDescent="0.2">
      <c r="K218" s="36" t="s">
        <v>44</v>
      </c>
      <c r="L218" s="36" t="s">
        <v>68</v>
      </c>
      <c r="M218" s="36" t="s">
        <v>60</v>
      </c>
      <c r="N218" s="37">
        <v>2022</v>
      </c>
      <c r="O218" s="39">
        <v>103</v>
      </c>
      <c r="P218" s="39">
        <v>115</v>
      </c>
      <c r="Q218" s="39">
        <v>158</v>
      </c>
      <c r="R218" s="39">
        <v>335</v>
      </c>
      <c r="S218" s="39">
        <v>335</v>
      </c>
    </row>
    <row r="219" spans="11:19" x14ac:dyDescent="0.2">
      <c r="K219" s="36" t="s">
        <v>44</v>
      </c>
      <c r="L219" s="36" t="s">
        <v>68</v>
      </c>
      <c r="M219" s="36" t="s">
        <v>59</v>
      </c>
      <c r="N219" s="37">
        <v>2023</v>
      </c>
      <c r="O219" s="39">
        <v>0</v>
      </c>
      <c r="P219" s="39">
        <v>-17</v>
      </c>
      <c r="Q219" s="39">
        <v>-22</v>
      </c>
      <c r="R219" s="39">
        <v>-143</v>
      </c>
      <c r="S219" s="39">
        <v>-143</v>
      </c>
    </row>
    <row r="220" spans="11:19" x14ac:dyDescent="0.2">
      <c r="K220" s="36" t="s">
        <v>44</v>
      </c>
      <c r="L220" s="36" t="s">
        <v>68</v>
      </c>
      <c r="M220" s="36" t="s">
        <v>60</v>
      </c>
      <c r="N220" s="37">
        <v>2023</v>
      </c>
      <c r="O220" s="39">
        <v>182</v>
      </c>
      <c r="P220" s="39">
        <v>-17</v>
      </c>
      <c r="Q220" s="39">
        <v>-53</v>
      </c>
      <c r="R220" s="39">
        <v>-150</v>
      </c>
      <c r="S220" s="39">
        <v>-150</v>
      </c>
    </row>
    <row r="221" spans="11:19" x14ac:dyDescent="0.2">
      <c r="K221" s="36" t="s">
        <v>44</v>
      </c>
      <c r="L221" s="36" t="s">
        <v>68</v>
      </c>
      <c r="M221" s="36" t="s">
        <v>59</v>
      </c>
      <c r="N221" s="37">
        <v>2024</v>
      </c>
      <c r="O221" s="39">
        <v>242</v>
      </c>
      <c r="P221" s="39">
        <v>218</v>
      </c>
      <c r="Q221" s="39">
        <v>399</v>
      </c>
      <c r="R221" s="39">
        <v>271</v>
      </c>
      <c r="S221" s="39">
        <v>271</v>
      </c>
    </row>
    <row r="222" spans="11:19" x14ac:dyDescent="0.2">
      <c r="K222" s="36" t="s">
        <v>44</v>
      </c>
      <c r="L222" s="36" t="s">
        <v>68</v>
      </c>
      <c r="M222" s="36" t="s">
        <v>60</v>
      </c>
      <c r="N222" s="37">
        <v>2024</v>
      </c>
      <c r="O222" s="39">
        <v>168</v>
      </c>
      <c r="P222" s="39">
        <v>129</v>
      </c>
      <c r="Q222" s="39">
        <v>104</v>
      </c>
      <c r="R222" s="39">
        <v>123</v>
      </c>
      <c r="S222" s="39">
        <v>123</v>
      </c>
    </row>
    <row r="223" spans="11:19" x14ac:dyDescent="0.2">
      <c r="K223" s="36" t="s">
        <v>44</v>
      </c>
      <c r="L223" s="36" t="s">
        <v>69</v>
      </c>
      <c r="M223" s="36" t="s">
        <v>59</v>
      </c>
      <c r="N223" s="37">
        <v>2021</v>
      </c>
      <c r="O223" s="39">
        <v>42</v>
      </c>
      <c r="P223" s="39">
        <v>174</v>
      </c>
      <c r="Q223" s="39">
        <v>131</v>
      </c>
      <c r="R223" s="39">
        <v>411</v>
      </c>
      <c r="S223" s="39">
        <v>758</v>
      </c>
    </row>
    <row r="224" spans="11:19" x14ac:dyDescent="0.2">
      <c r="K224" s="36" t="s">
        <v>44</v>
      </c>
      <c r="L224" s="36" t="s">
        <v>69</v>
      </c>
      <c r="M224" s="36" t="s">
        <v>60</v>
      </c>
      <c r="N224" s="37">
        <v>2021</v>
      </c>
      <c r="O224" s="39">
        <v>23</v>
      </c>
      <c r="P224" s="39">
        <v>-42</v>
      </c>
      <c r="Q224" s="39">
        <v>90</v>
      </c>
      <c r="R224" s="39">
        <v>17</v>
      </c>
      <c r="S224" s="39">
        <v>88</v>
      </c>
    </row>
    <row r="225" spans="11:19" x14ac:dyDescent="0.2">
      <c r="K225" s="36" t="s">
        <v>44</v>
      </c>
      <c r="L225" s="36" t="s">
        <v>69</v>
      </c>
      <c r="M225" s="36" t="s">
        <v>59</v>
      </c>
      <c r="N225" s="37">
        <v>2022</v>
      </c>
      <c r="O225" s="39">
        <v>-12</v>
      </c>
      <c r="P225" s="39">
        <v>12</v>
      </c>
      <c r="Q225" s="39">
        <v>333</v>
      </c>
      <c r="R225" s="39">
        <v>-117</v>
      </c>
      <c r="S225" s="39">
        <v>216</v>
      </c>
    </row>
    <row r="226" spans="11:19" x14ac:dyDescent="0.2">
      <c r="K226" s="36" t="s">
        <v>44</v>
      </c>
      <c r="L226" s="36" t="s">
        <v>69</v>
      </c>
      <c r="M226" s="36" t="s">
        <v>60</v>
      </c>
      <c r="N226" s="37">
        <v>2022</v>
      </c>
      <c r="O226" s="39">
        <v>52</v>
      </c>
      <c r="P226" s="39">
        <v>1388</v>
      </c>
      <c r="Q226" s="39">
        <v>-31</v>
      </c>
      <c r="R226" s="39">
        <v>-27</v>
      </c>
      <c r="S226" s="39">
        <v>1382</v>
      </c>
    </row>
    <row r="227" spans="11:19" x14ac:dyDescent="0.2">
      <c r="K227" s="36" t="s">
        <v>44</v>
      </c>
      <c r="L227" s="36" t="s">
        <v>69</v>
      </c>
      <c r="M227" s="36" t="s">
        <v>59</v>
      </c>
      <c r="N227" s="37">
        <v>2023</v>
      </c>
      <c r="O227" s="39">
        <v>211</v>
      </c>
      <c r="P227" s="39">
        <v>-111</v>
      </c>
      <c r="Q227" s="39">
        <v>126</v>
      </c>
      <c r="R227" s="39">
        <v>347</v>
      </c>
      <c r="S227" s="39">
        <v>573</v>
      </c>
    </row>
    <row r="228" spans="11:19" x14ac:dyDescent="0.2">
      <c r="K228" s="36" t="s">
        <v>44</v>
      </c>
      <c r="L228" s="36" t="s">
        <v>69</v>
      </c>
      <c r="M228" s="36" t="s">
        <v>60</v>
      </c>
      <c r="N228" s="37">
        <v>2023</v>
      </c>
      <c r="O228" s="39">
        <v>377</v>
      </c>
      <c r="P228" s="39">
        <v>126</v>
      </c>
      <c r="Q228" s="39">
        <v>590</v>
      </c>
      <c r="R228" s="39">
        <v>-62</v>
      </c>
      <c r="S228" s="39">
        <v>1031</v>
      </c>
    </row>
    <row r="229" spans="11:19" x14ac:dyDescent="0.2">
      <c r="K229" s="36" t="s">
        <v>44</v>
      </c>
      <c r="L229" s="36" t="s">
        <v>69</v>
      </c>
      <c r="M229" s="36" t="s">
        <v>59</v>
      </c>
      <c r="N229" s="37">
        <v>2024</v>
      </c>
      <c r="O229" s="39">
        <v>86</v>
      </c>
      <c r="P229" s="39">
        <v>173</v>
      </c>
      <c r="Q229" s="39">
        <v>-121</v>
      </c>
      <c r="R229" s="39">
        <v>566</v>
      </c>
      <c r="S229" s="39">
        <v>704</v>
      </c>
    </row>
    <row r="230" spans="11:19" x14ac:dyDescent="0.2">
      <c r="K230" s="36" t="s">
        <v>44</v>
      </c>
      <c r="L230" s="36" t="s">
        <v>69</v>
      </c>
      <c r="M230" s="36" t="s">
        <v>60</v>
      </c>
      <c r="N230" s="37">
        <v>2024</v>
      </c>
      <c r="O230" s="39">
        <v>-702</v>
      </c>
      <c r="P230" s="39">
        <v>24</v>
      </c>
      <c r="Q230" s="39">
        <v>251</v>
      </c>
      <c r="R230" s="39">
        <v>122</v>
      </c>
      <c r="S230" s="39">
        <v>-305</v>
      </c>
    </row>
    <row r="231" spans="11:19" x14ac:dyDescent="0.2">
      <c r="K231" s="36" t="s">
        <v>45</v>
      </c>
      <c r="L231" s="36" t="s">
        <v>61</v>
      </c>
      <c r="M231" s="36" t="s">
        <v>59</v>
      </c>
      <c r="N231" s="37">
        <v>2021</v>
      </c>
      <c r="O231" s="39">
        <v>12</v>
      </c>
      <c r="P231" s="39">
        <v>0</v>
      </c>
      <c r="Q231" s="39">
        <v>84</v>
      </c>
      <c r="R231" s="39">
        <v>17</v>
      </c>
      <c r="S231" s="39">
        <v>113</v>
      </c>
    </row>
    <row r="232" spans="11:19" x14ac:dyDescent="0.2">
      <c r="K232" s="36" t="s">
        <v>45</v>
      </c>
      <c r="L232" s="36" t="s">
        <v>61</v>
      </c>
      <c r="M232" s="36" t="s">
        <v>60</v>
      </c>
      <c r="N232" s="37">
        <v>2021</v>
      </c>
      <c r="O232" s="39">
        <v>38</v>
      </c>
      <c r="P232" s="39">
        <v>26</v>
      </c>
      <c r="Q232" s="39">
        <v>224</v>
      </c>
      <c r="R232" s="39">
        <v>184</v>
      </c>
      <c r="S232" s="39">
        <v>472</v>
      </c>
    </row>
    <row r="233" spans="11:19" x14ac:dyDescent="0.2">
      <c r="K233" s="36" t="s">
        <v>45</v>
      </c>
      <c r="L233" s="36" t="s">
        <v>61</v>
      </c>
      <c r="M233" s="36" t="s">
        <v>59</v>
      </c>
      <c r="N233" s="37">
        <v>2022</v>
      </c>
      <c r="O233" s="39">
        <v>113</v>
      </c>
      <c r="P233" s="39">
        <v>264</v>
      </c>
      <c r="Q233" s="39">
        <v>6</v>
      </c>
      <c r="R233" s="39">
        <v>68</v>
      </c>
      <c r="S233" s="39">
        <v>451</v>
      </c>
    </row>
    <row r="234" spans="11:19" x14ac:dyDescent="0.2">
      <c r="K234" s="36" t="s">
        <v>45</v>
      </c>
      <c r="L234" s="36" t="s">
        <v>61</v>
      </c>
      <c r="M234" s="36" t="s">
        <v>60</v>
      </c>
      <c r="N234" s="37">
        <v>2022</v>
      </c>
      <c r="O234" s="39">
        <v>12</v>
      </c>
      <c r="P234" s="39">
        <v>101</v>
      </c>
      <c r="Q234" s="39">
        <v>144</v>
      </c>
      <c r="R234" s="39">
        <v>62</v>
      </c>
      <c r="S234" s="39">
        <v>319</v>
      </c>
    </row>
    <row r="235" spans="11:19" x14ac:dyDescent="0.2">
      <c r="K235" s="36" t="s">
        <v>45</v>
      </c>
      <c r="L235" s="36" t="s">
        <v>61</v>
      </c>
      <c r="M235" s="36" t="s">
        <v>59</v>
      </c>
      <c r="N235" s="37">
        <v>2023</v>
      </c>
      <c r="O235" s="39">
        <v>138</v>
      </c>
      <c r="P235" s="39">
        <v>801</v>
      </c>
      <c r="Q235" s="39">
        <v>130</v>
      </c>
      <c r="R235" s="39">
        <v>12</v>
      </c>
      <c r="S235" s="39">
        <v>1081</v>
      </c>
    </row>
    <row r="236" spans="11:19" x14ac:dyDescent="0.2">
      <c r="K236" s="36" t="s">
        <v>45</v>
      </c>
      <c r="L236" s="36" t="s">
        <v>61</v>
      </c>
      <c r="M236" s="36" t="s">
        <v>60</v>
      </c>
      <c r="N236" s="37">
        <v>2023</v>
      </c>
      <c r="O236" s="39">
        <v>186</v>
      </c>
      <c r="P236" s="39">
        <v>216</v>
      </c>
      <c r="Q236" s="39">
        <v>159</v>
      </c>
      <c r="R236" s="39">
        <v>41</v>
      </c>
      <c r="S236" s="39">
        <v>602</v>
      </c>
    </row>
    <row r="237" spans="11:19" x14ac:dyDescent="0.2">
      <c r="K237" s="36" t="s">
        <v>45</v>
      </c>
      <c r="L237" s="36" t="s">
        <v>61</v>
      </c>
      <c r="M237" s="36" t="s">
        <v>59</v>
      </c>
      <c r="N237" s="37">
        <v>2024</v>
      </c>
      <c r="O237" s="39">
        <v>76</v>
      </c>
      <c r="P237" s="39">
        <v>32</v>
      </c>
      <c r="Q237" s="39">
        <v>154</v>
      </c>
      <c r="R237" s="39">
        <v>17</v>
      </c>
      <c r="S237" s="39">
        <v>279</v>
      </c>
    </row>
    <row r="238" spans="11:19" x14ac:dyDescent="0.2">
      <c r="K238" s="36" t="s">
        <v>45</v>
      </c>
      <c r="L238" s="36" t="s">
        <v>61</v>
      </c>
      <c r="M238" s="36" t="s">
        <v>60</v>
      </c>
      <c r="N238" s="37">
        <v>2024</v>
      </c>
      <c r="O238" s="39">
        <v>152</v>
      </c>
      <c r="P238" s="39">
        <v>245</v>
      </c>
      <c r="Q238" s="39">
        <v>232</v>
      </c>
      <c r="R238" s="39">
        <v>86</v>
      </c>
      <c r="S238" s="39">
        <v>715</v>
      </c>
    </row>
    <row r="239" spans="11:19" x14ac:dyDescent="0.2">
      <c r="K239" s="36" t="s">
        <v>45</v>
      </c>
      <c r="L239" s="36" t="s">
        <v>62</v>
      </c>
      <c r="M239" s="36" t="s">
        <v>59</v>
      </c>
      <c r="N239" s="37">
        <v>2021</v>
      </c>
      <c r="O239" s="39">
        <v>400</v>
      </c>
      <c r="P239" s="39">
        <v>227</v>
      </c>
      <c r="Q239" s="39">
        <v>233</v>
      </c>
      <c r="R239" s="39">
        <v>144</v>
      </c>
      <c r="S239" s="39">
        <v>144</v>
      </c>
    </row>
    <row r="240" spans="11:19" x14ac:dyDescent="0.2">
      <c r="K240" s="36" t="s">
        <v>45</v>
      </c>
      <c r="L240" s="36" t="s">
        <v>62</v>
      </c>
      <c r="M240" s="36" t="s">
        <v>60</v>
      </c>
      <c r="N240" s="37">
        <v>2021</v>
      </c>
      <c r="O240" s="39">
        <v>398</v>
      </c>
      <c r="P240" s="39">
        <v>257</v>
      </c>
      <c r="Q240" s="39">
        <v>300</v>
      </c>
      <c r="R240" s="39">
        <v>168</v>
      </c>
      <c r="S240" s="39">
        <v>168</v>
      </c>
    </row>
    <row r="241" spans="11:19" x14ac:dyDescent="0.2">
      <c r="K241" s="36" t="s">
        <v>45</v>
      </c>
      <c r="L241" s="36" t="s">
        <v>62</v>
      </c>
      <c r="M241" s="36" t="s">
        <v>59</v>
      </c>
      <c r="N241" s="37">
        <v>2022</v>
      </c>
      <c r="O241" s="39">
        <v>156</v>
      </c>
      <c r="P241" s="39">
        <v>175</v>
      </c>
      <c r="Q241" s="39">
        <v>184</v>
      </c>
      <c r="R241" s="39">
        <v>131</v>
      </c>
      <c r="S241" s="39">
        <v>131</v>
      </c>
    </row>
    <row r="242" spans="11:19" x14ac:dyDescent="0.2">
      <c r="K242" s="36" t="s">
        <v>45</v>
      </c>
      <c r="L242" s="36" t="s">
        <v>62</v>
      </c>
      <c r="M242" s="36" t="s">
        <v>60</v>
      </c>
      <c r="N242" s="37">
        <v>2022</v>
      </c>
      <c r="O242" s="39">
        <v>239</v>
      </c>
      <c r="P242" s="39">
        <v>200</v>
      </c>
      <c r="Q242" s="39">
        <v>138</v>
      </c>
      <c r="R242" s="39">
        <v>177</v>
      </c>
      <c r="S242" s="39">
        <v>177</v>
      </c>
    </row>
    <row r="243" spans="11:19" x14ac:dyDescent="0.2">
      <c r="K243" s="36" t="s">
        <v>45</v>
      </c>
      <c r="L243" s="36" t="s">
        <v>62</v>
      </c>
      <c r="M243" s="36" t="s">
        <v>59</v>
      </c>
      <c r="N243" s="37">
        <v>2023</v>
      </c>
      <c r="O243" s="39">
        <v>106</v>
      </c>
      <c r="P243" s="39">
        <v>147</v>
      </c>
      <c r="Q243" s="39">
        <v>216</v>
      </c>
      <c r="R243" s="39">
        <v>309</v>
      </c>
      <c r="S243" s="39">
        <v>309</v>
      </c>
    </row>
    <row r="244" spans="11:19" x14ac:dyDescent="0.2">
      <c r="K244" s="36" t="s">
        <v>45</v>
      </c>
      <c r="L244" s="36" t="s">
        <v>62</v>
      </c>
      <c r="M244" s="36" t="s">
        <v>60</v>
      </c>
      <c r="N244" s="37">
        <v>2023</v>
      </c>
      <c r="O244" s="39">
        <v>292</v>
      </c>
      <c r="P244" s="39">
        <v>409</v>
      </c>
      <c r="Q244" s="39">
        <v>603</v>
      </c>
      <c r="R244" s="39">
        <v>757</v>
      </c>
      <c r="S244" s="39">
        <v>757</v>
      </c>
    </row>
    <row r="245" spans="11:19" x14ac:dyDescent="0.2">
      <c r="K245" s="36" t="s">
        <v>45</v>
      </c>
      <c r="L245" s="36" t="s">
        <v>62</v>
      </c>
      <c r="M245" s="36" t="s">
        <v>59</v>
      </c>
      <c r="N245" s="37">
        <v>2024</v>
      </c>
      <c r="O245" s="39">
        <v>104</v>
      </c>
      <c r="P245" s="39">
        <v>79</v>
      </c>
      <c r="Q245" s="39">
        <v>98</v>
      </c>
      <c r="R245" s="39">
        <v>113</v>
      </c>
      <c r="S245" s="39">
        <v>113</v>
      </c>
    </row>
    <row r="246" spans="11:19" x14ac:dyDescent="0.2">
      <c r="K246" s="36" t="s">
        <v>45</v>
      </c>
      <c r="L246" s="36" t="s">
        <v>62</v>
      </c>
      <c r="M246" s="36" t="s">
        <v>60</v>
      </c>
      <c r="N246" s="37">
        <v>2024</v>
      </c>
      <c r="O246" s="39">
        <v>80</v>
      </c>
      <c r="P246" s="39">
        <v>79</v>
      </c>
      <c r="Q246" s="39">
        <v>83</v>
      </c>
      <c r="R246" s="39">
        <v>48</v>
      </c>
      <c r="S246" s="39">
        <v>48</v>
      </c>
    </row>
    <row r="247" spans="11:19" x14ac:dyDescent="0.2">
      <c r="K247" s="36" t="s">
        <v>45</v>
      </c>
      <c r="L247" s="36" t="s">
        <v>63</v>
      </c>
      <c r="M247" s="36" t="s">
        <v>59</v>
      </c>
      <c r="N247" s="37">
        <v>2021</v>
      </c>
      <c r="O247" s="39">
        <v>229</v>
      </c>
      <c r="P247" s="39">
        <v>270</v>
      </c>
      <c r="Q247" s="39">
        <v>191</v>
      </c>
      <c r="R247" s="39">
        <v>126</v>
      </c>
      <c r="S247" s="39">
        <v>126</v>
      </c>
    </row>
    <row r="248" spans="11:19" x14ac:dyDescent="0.2">
      <c r="K248" s="36" t="s">
        <v>45</v>
      </c>
      <c r="L248" s="36" t="s">
        <v>63</v>
      </c>
      <c r="M248" s="36" t="s">
        <v>60</v>
      </c>
      <c r="N248" s="37">
        <v>2021</v>
      </c>
      <c r="O248" s="39">
        <v>207</v>
      </c>
      <c r="P248" s="39">
        <v>161</v>
      </c>
      <c r="Q248" s="39">
        <v>92</v>
      </c>
      <c r="R248" s="39">
        <v>124</v>
      </c>
      <c r="S248" s="39">
        <v>124</v>
      </c>
    </row>
    <row r="249" spans="11:19" x14ac:dyDescent="0.2">
      <c r="K249" s="36" t="s">
        <v>45</v>
      </c>
      <c r="L249" s="36" t="s">
        <v>63</v>
      </c>
      <c r="M249" s="36" t="s">
        <v>59</v>
      </c>
      <c r="N249" s="37">
        <v>2022</v>
      </c>
      <c r="O249" s="39">
        <v>138</v>
      </c>
      <c r="P249" s="39">
        <v>99</v>
      </c>
      <c r="Q249" s="39">
        <v>63</v>
      </c>
      <c r="R249" s="39">
        <v>72</v>
      </c>
      <c r="S249" s="39">
        <v>72</v>
      </c>
    </row>
    <row r="250" spans="11:19" x14ac:dyDescent="0.2">
      <c r="K250" s="36" t="s">
        <v>45</v>
      </c>
      <c r="L250" s="36" t="s">
        <v>63</v>
      </c>
      <c r="M250" s="36" t="s">
        <v>60</v>
      </c>
      <c r="N250" s="37">
        <v>2022</v>
      </c>
      <c r="O250" s="39">
        <v>206</v>
      </c>
      <c r="P250" s="39">
        <v>300</v>
      </c>
      <c r="Q250" s="39">
        <v>161</v>
      </c>
      <c r="R250" s="39">
        <v>221</v>
      </c>
      <c r="S250" s="39">
        <v>221</v>
      </c>
    </row>
    <row r="251" spans="11:19" x14ac:dyDescent="0.2">
      <c r="K251" s="36" t="s">
        <v>45</v>
      </c>
      <c r="L251" s="36" t="s">
        <v>63</v>
      </c>
      <c r="M251" s="36" t="s">
        <v>59</v>
      </c>
      <c r="N251" s="37">
        <v>2023</v>
      </c>
      <c r="O251" s="39">
        <v>132</v>
      </c>
      <c r="P251" s="39">
        <v>162</v>
      </c>
      <c r="Q251" s="39">
        <v>173</v>
      </c>
      <c r="R251" s="39">
        <v>249</v>
      </c>
      <c r="S251" s="39">
        <v>249</v>
      </c>
    </row>
    <row r="252" spans="11:19" x14ac:dyDescent="0.2">
      <c r="K252" s="36" t="s">
        <v>45</v>
      </c>
      <c r="L252" s="36" t="s">
        <v>63</v>
      </c>
      <c r="M252" s="36" t="s">
        <v>60</v>
      </c>
      <c r="N252" s="37">
        <v>2023</v>
      </c>
      <c r="O252" s="39">
        <v>174</v>
      </c>
      <c r="P252" s="39">
        <v>212</v>
      </c>
      <c r="Q252" s="39">
        <v>190</v>
      </c>
      <c r="R252" s="39">
        <v>167</v>
      </c>
      <c r="S252" s="39">
        <v>167</v>
      </c>
    </row>
    <row r="253" spans="11:19" x14ac:dyDescent="0.2">
      <c r="K253" s="36" t="s">
        <v>45</v>
      </c>
      <c r="L253" s="36" t="s">
        <v>63</v>
      </c>
      <c r="M253" s="36" t="s">
        <v>59</v>
      </c>
      <c r="N253" s="37">
        <v>2024</v>
      </c>
      <c r="O253" s="39">
        <v>144</v>
      </c>
      <c r="P253" s="39">
        <v>121</v>
      </c>
      <c r="Q253" s="39">
        <v>143</v>
      </c>
      <c r="R253" s="39">
        <v>78</v>
      </c>
      <c r="S253" s="39">
        <v>78</v>
      </c>
    </row>
    <row r="254" spans="11:19" x14ac:dyDescent="0.2">
      <c r="K254" s="36" t="s">
        <v>45</v>
      </c>
      <c r="L254" s="36" t="s">
        <v>63</v>
      </c>
      <c r="M254" s="36" t="s">
        <v>60</v>
      </c>
      <c r="N254" s="37">
        <v>2024</v>
      </c>
      <c r="O254" s="39">
        <v>92</v>
      </c>
      <c r="P254" s="39">
        <v>98</v>
      </c>
      <c r="Q254" s="39">
        <v>147</v>
      </c>
      <c r="R254" s="39">
        <v>210</v>
      </c>
      <c r="S254" s="39">
        <v>210</v>
      </c>
    </row>
    <row r="255" spans="11:19" x14ac:dyDescent="0.2">
      <c r="K255" s="36" t="s">
        <v>45</v>
      </c>
      <c r="L255" s="36" t="s">
        <v>64</v>
      </c>
      <c r="M255" s="36" t="s">
        <v>59</v>
      </c>
      <c r="N255" s="37">
        <v>2021</v>
      </c>
      <c r="O255" s="39">
        <v>271</v>
      </c>
      <c r="P255" s="39">
        <v>400</v>
      </c>
      <c r="Q255" s="39">
        <v>411</v>
      </c>
      <c r="R255" s="39">
        <v>341</v>
      </c>
      <c r="S255" s="39">
        <v>341</v>
      </c>
    </row>
    <row r="256" spans="11:19" x14ac:dyDescent="0.2">
      <c r="K256" s="36" t="s">
        <v>45</v>
      </c>
      <c r="L256" s="36" t="s">
        <v>64</v>
      </c>
      <c r="M256" s="36" t="s">
        <v>60</v>
      </c>
      <c r="N256" s="37">
        <v>2021</v>
      </c>
      <c r="O256" s="39">
        <v>295</v>
      </c>
      <c r="P256" s="39">
        <v>350</v>
      </c>
      <c r="Q256" s="39">
        <v>434</v>
      </c>
      <c r="R256" s="39">
        <v>509</v>
      </c>
      <c r="S256" s="39">
        <v>509</v>
      </c>
    </row>
    <row r="257" spans="11:19" x14ac:dyDescent="0.2">
      <c r="K257" s="36" t="s">
        <v>45</v>
      </c>
      <c r="L257" s="36" t="s">
        <v>64</v>
      </c>
      <c r="M257" s="36" t="s">
        <v>59</v>
      </c>
      <c r="N257" s="37">
        <v>2022</v>
      </c>
      <c r="O257" s="39">
        <v>167</v>
      </c>
      <c r="P257" s="39">
        <v>197</v>
      </c>
      <c r="Q257" s="39">
        <v>124</v>
      </c>
      <c r="R257" s="39">
        <v>126</v>
      </c>
      <c r="S257" s="39">
        <v>126</v>
      </c>
    </row>
    <row r="258" spans="11:19" x14ac:dyDescent="0.2">
      <c r="K258" s="36" t="s">
        <v>45</v>
      </c>
      <c r="L258" s="36" t="s">
        <v>64</v>
      </c>
      <c r="M258" s="36" t="s">
        <v>60</v>
      </c>
      <c r="N258" s="37">
        <v>2022</v>
      </c>
      <c r="O258" s="39">
        <v>208</v>
      </c>
      <c r="P258" s="39">
        <v>228</v>
      </c>
      <c r="Q258" s="39">
        <v>183</v>
      </c>
      <c r="R258" s="39">
        <v>163</v>
      </c>
      <c r="S258" s="39">
        <v>163</v>
      </c>
    </row>
    <row r="259" spans="11:19" x14ac:dyDescent="0.2">
      <c r="K259" s="36" t="s">
        <v>45</v>
      </c>
      <c r="L259" s="36" t="s">
        <v>64</v>
      </c>
      <c r="M259" s="36" t="s">
        <v>59</v>
      </c>
      <c r="N259" s="37">
        <v>2023</v>
      </c>
      <c r="O259" s="39">
        <v>203</v>
      </c>
      <c r="P259" s="39">
        <v>213</v>
      </c>
      <c r="Q259" s="39">
        <v>318</v>
      </c>
      <c r="R259" s="39">
        <v>448</v>
      </c>
      <c r="S259" s="39">
        <v>448</v>
      </c>
    </row>
    <row r="260" spans="11:19" x14ac:dyDescent="0.2">
      <c r="K260" s="36" t="s">
        <v>45</v>
      </c>
      <c r="L260" s="36" t="s">
        <v>64</v>
      </c>
      <c r="M260" s="36" t="s">
        <v>60</v>
      </c>
      <c r="N260" s="37">
        <v>2023</v>
      </c>
      <c r="O260" s="39">
        <v>233</v>
      </c>
      <c r="P260" s="39">
        <v>256</v>
      </c>
      <c r="Q260" s="39">
        <v>275</v>
      </c>
      <c r="R260" s="39">
        <v>381</v>
      </c>
      <c r="S260" s="39">
        <v>381</v>
      </c>
    </row>
    <row r="261" spans="11:19" x14ac:dyDescent="0.2">
      <c r="K261" s="36" t="s">
        <v>45</v>
      </c>
      <c r="L261" s="36" t="s">
        <v>64</v>
      </c>
      <c r="M261" s="36" t="s">
        <v>59</v>
      </c>
      <c r="N261" s="37">
        <v>2024</v>
      </c>
      <c r="O261" s="39">
        <v>106</v>
      </c>
      <c r="P261" s="39">
        <v>120</v>
      </c>
      <c r="Q261" s="39">
        <v>170</v>
      </c>
      <c r="R261" s="39">
        <v>253</v>
      </c>
      <c r="S261" s="39">
        <v>253</v>
      </c>
    </row>
    <row r="262" spans="11:19" x14ac:dyDescent="0.2">
      <c r="K262" s="36" t="s">
        <v>45</v>
      </c>
      <c r="L262" s="36" t="s">
        <v>64</v>
      </c>
      <c r="M262" s="36" t="s">
        <v>60</v>
      </c>
      <c r="N262" s="37">
        <v>2024</v>
      </c>
      <c r="O262" s="39">
        <v>107</v>
      </c>
      <c r="P262" s="39">
        <v>112</v>
      </c>
      <c r="Q262" s="39">
        <v>145</v>
      </c>
      <c r="R262" s="39">
        <v>153</v>
      </c>
      <c r="S262" s="39">
        <v>153</v>
      </c>
    </row>
    <row r="263" spans="11:19" x14ac:dyDescent="0.2">
      <c r="K263" s="36" t="s">
        <v>45</v>
      </c>
      <c r="L263" s="36" t="s">
        <v>65</v>
      </c>
      <c r="M263" s="36" t="s">
        <v>59</v>
      </c>
      <c r="N263" s="37">
        <v>2021</v>
      </c>
      <c r="O263" s="39">
        <v>89</v>
      </c>
      <c r="P263" s="39">
        <v>895</v>
      </c>
      <c r="Q263" s="39">
        <v>588</v>
      </c>
      <c r="R263" s="39">
        <v>980</v>
      </c>
      <c r="S263" s="39">
        <v>2552</v>
      </c>
    </row>
    <row r="264" spans="11:19" x14ac:dyDescent="0.2">
      <c r="K264" s="36" t="s">
        <v>45</v>
      </c>
      <c r="L264" s="36" t="s">
        <v>65</v>
      </c>
      <c r="M264" s="36" t="s">
        <v>60</v>
      </c>
      <c r="N264" s="37">
        <v>2021</v>
      </c>
      <c r="O264" s="39">
        <v>198</v>
      </c>
      <c r="P264" s="39">
        <v>8</v>
      </c>
      <c r="Q264" s="39">
        <v>621</v>
      </c>
      <c r="R264" s="39">
        <v>27</v>
      </c>
      <c r="S264" s="39">
        <v>854</v>
      </c>
    </row>
    <row r="265" spans="11:19" x14ac:dyDescent="0.2">
      <c r="K265" s="36" t="s">
        <v>45</v>
      </c>
      <c r="L265" s="36" t="s">
        <v>65</v>
      </c>
      <c r="M265" s="36" t="s">
        <v>59</v>
      </c>
      <c r="N265" s="37">
        <v>2022</v>
      </c>
      <c r="O265" s="39">
        <v>438</v>
      </c>
      <c r="P265" s="39">
        <v>767</v>
      </c>
      <c r="Q265" s="39">
        <v>276</v>
      </c>
      <c r="R265" s="39">
        <v>263</v>
      </c>
      <c r="S265" s="39">
        <v>1744</v>
      </c>
    </row>
    <row r="266" spans="11:19" x14ac:dyDescent="0.2">
      <c r="K266" s="36" t="s">
        <v>45</v>
      </c>
      <c r="L266" s="36" t="s">
        <v>65</v>
      </c>
      <c r="M266" s="36" t="s">
        <v>60</v>
      </c>
      <c r="N266" s="37">
        <v>2022</v>
      </c>
      <c r="O266" s="39">
        <v>102</v>
      </c>
      <c r="P266" s="39">
        <v>212</v>
      </c>
      <c r="Q266" s="39">
        <v>529</v>
      </c>
      <c r="R266" s="39">
        <v>662</v>
      </c>
      <c r="S266" s="39">
        <v>1505</v>
      </c>
    </row>
    <row r="267" spans="11:19" x14ac:dyDescent="0.2">
      <c r="K267" s="36" t="s">
        <v>45</v>
      </c>
      <c r="L267" s="36" t="s">
        <v>65</v>
      </c>
      <c r="M267" s="36" t="s">
        <v>59</v>
      </c>
      <c r="N267" s="37">
        <v>2023</v>
      </c>
      <c r="O267" s="39">
        <v>240</v>
      </c>
      <c r="P267" s="39">
        <v>1264</v>
      </c>
      <c r="Q267" s="39">
        <v>1091</v>
      </c>
      <c r="R267" s="39">
        <v>52</v>
      </c>
      <c r="S267" s="39">
        <v>2647</v>
      </c>
    </row>
    <row r="268" spans="11:19" x14ac:dyDescent="0.2">
      <c r="K268" s="36" t="s">
        <v>45</v>
      </c>
      <c r="L268" s="36" t="s">
        <v>65</v>
      </c>
      <c r="M268" s="36" t="s">
        <v>60</v>
      </c>
      <c r="N268" s="37">
        <v>2023</v>
      </c>
      <c r="O268" s="39">
        <v>611</v>
      </c>
      <c r="P268" s="39">
        <v>905</v>
      </c>
      <c r="Q268" s="39">
        <v>949</v>
      </c>
      <c r="R268" s="39">
        <v>639</v>
      </c>
      <c r="S268" s="39">
        <v>3104</v>
      </c>
    </row>
    <row r="269" spans="11:19" x14ac:dyDescent="0.2">
      <c r="K269" s="36" t="s">
        <v>45</v>
      </c>
      <c r="L269" s="36" t="s">
        <v>65</v>
      </c>
      <c r="M269" s="36" t="s">
        <v>59</v>
      </c>
      <c r="N269" s="37">
        <v>2024</v>
      </c>
      <c r="O269" s="39">
        <v>771</v>
      </c>
      <c r="P269" s="39">
        <v>585</v>
      </c>
      <c r="Q269" s="39">
        <v>1129</v>
      </c>
      <c r="R269" s="39">
        <v>868</v>
      </c>
      <c r="S269" s="39">
        <v>3353</v>
      </c>
    </row>
    <row r="270" spans="11:19" x14ac:dyDescent="0.2">
      <c r="K270" s="36" t="s">
        <v>45</v>
      </c>
      <c r="L270" s="36" t="s">
        <v>65</v>
      </c>
      <c r="M270" s="36" t="s">
        <v>60</v>
      </c>
      <c r="N270" s="37">
        <v>2024</v>
      </c>
      <c r="O270" s="39">
        <v>539</v>
      </c>
      <c r="P270" s="39">
        <v>63</v>
      </c>
      <c r="Q270" s="39">
        <v>404</v>
      </c>
      <c r="R270" s="39">
        <v>221</v>
      </c>
      <c r="S270" s="39">
        <v>1227</v>
      </c>
    </row>
    <row r="271" spans="11:19" x14ac:dyDescent="0.2">
      <c r="K271" s="36" t="s">
        <v>45</v>
      </c>
      <c r="L271" s="36" t="s">
        <v>66</v>
      </c>
      <c r="M271" s="36" t="s">
        <v>59</v>
      </c>
      <c r="N271" s="37">
        <v>2021</v>
      </c>
      <c r="O271" s="39">
        <v>33</v>
      </c>
      <c r="P271" s="39">
        <v>5</v>
      </c>
      <c r="Q271" s="39">
        <v>94</v>
      </c>
      <c r="R271" s="39">
        <v>22</v>
      </c>
      <c r="S271" s="39">
        <v>154</v>
      </c>
    </row>
    <row r="272" spans="11:19" x14ac:dyDescent="0.2">
      <c r="K272" s="36" t="s">
        <v>45</v>
      </c>
      <c r="L272" s="36" t="s">
        <v>66</v>
      </c>
      <c r="M272" s="36" t="s">
        <v>60</v>
      </c>
      <c r="N272" s="37">
        <v>2021</v>
      </c>
      <c r="O272" s="39">
        <v>49</v>
      </c>
      <c r="P272" s="39">
        <v>251</v>
      </c>
      <c r="Q272" s="39">
        <v>514</v>
      </c>
      <c r="R272" s="39">
        <v>871</v>
      </c>
      <c r="S272" s="39">
        <v>1685</v>
      </c>
    </row>
    <row r="273" spans="11:19" x14ac:dyDescent="0.2">
      <c r="K273" s="36" t="s">
        <v>45</v>
      </c>
      <c r="L273" s="36" t="s">
        <v>66</v>
      </c>
      <c r="M273" s="36" t="s">
        <v>59</v>
      </c>
      <c r="N273" s="37">
        <v>2022</v>
      </c>
      <c r="O273" s="39">
        <v>13</v>
      </c>
      <c r="P273" s="39">
        <v>181</v>
      </c>
      <c r="Q273" s="39">
        <v>189</v>
      </c>
      <c r="R273" s="39">
        <v>235</v>
      </c>
      <c r="S273" s="39">
        <v>618</v>
      </c>
    </row>
    <row r="274" spans="11:19" x14ac:dyDescent="0.2">
      <c r="K274" s="36" t="s">
        <v>45</v>
      </c>
      <c r="L274" s="36" t="s">
        <v>66</v>
      </c>
      <c r="M274" s="36" t="s">
        <v>60</v>
      </c>
      <c r="N274" s="37">
        <v>2022</v>
      </c>
      <c r="O274" s="39">
        <v>316</v>
      </c>
      <c r="P274" s="39">
        <v>419</v>
      </c>
      <c r="Q274" s="39">
        <v>11</v>
      </c>
      <c r="R274" s="39">
        <v>165</v>
      </c>
      <c r="S274" s="39">
        <v>911</v>
      </c>
    </row>
    <row r="275" spans="11:19" x14ac:dyDescent="0.2">
      <c r="K275" s="36" t="s">
        <v>45</v>
      </c>
      <c r="L275" s="36" t="s">
        <v>66</v>
      </c>
      <c r="M275" s="36" t="s">
        <v>59</v>
      </c>
      <c r="N275" s="37">
        <v>2023</v>
      </c>
      <c r="O275" s="39">
        <v>381</v>
      </c>
      <c r="P275" s="39">
        <v>589</v>
      </c>
      <c r="Q275" s="39">
        <v>261</v>
      </c>
      <c r="R275" s="39">
        <v>428</v>
      </c>
      <c r="S275" s="39">
        <v>1659</v>
      </c>
    </row>
    <row r="276" spans="11:19" x14ac:dyDescent="0.2">
      <c r="K276" s="36" t="s">
        <v>45</v>
      </c>
      <c r="L276" s="36" t="s">
        <v>66</v>
      </c>
      <c r="M276" s="36" t="s">
        <v>60</v>
      </c>
      <c r="N276" s="37">
        <v>2023</v>
      </c>
      <c r="O276" s="39">
        <v>189</v>
      </c>
      <c r="P276" s="39">
        <v>969</v>
      </c>
      <c r="Q276" s="39">
        <v>139</v>
      </c>
      <c r="R276" s="39">
        <v>15</v>
      </c>
      <c r="S276" s="39">
        <v>1312</v>
      </c>
    </row>
    <row r="277" spans="11:19" x14ac:dyDescent="0.2">
      <c r="K277" s="36" t="s">
        <v>45</v>
      </c>
      <c r="L277" s="36" t="s">
        <v>66</v>
      </c>
      <c r="M277" s="36" t="s">
        <v>59</v>
      </c>
      <c r="N277" s="37">
        <v>2024</v>
      </c>
      <c r="O277" s="39">
        <v>464</v>
      </c>
      <c r="P277" s="39">
        <v>37</v>
      </c>
      <c r="Q277" s="39">
        <v>302</v>
      </c>
      <c r="R277" s="39">
        <v>90</v>
      </c>
      <c r="S277" s="39">
        <v>893</v>
      </c>
    </row>
    <row r="278" spans="11:19" x14ac:dyDescent="0.2">
      <c r="K278" s="36" t="s">
        <v>45</v>
      </c>
      <c r="L278" s="36" t="s">
        <v>66</v>
      </c>
      <c r="M278" s="36" t="s">
        <v>60</v>
      </c>
      <c r="N278" s="37">
        <v>2024</v>
      </c>
      <c r="O278" s="39">
        <v>265</v>
      </c>
      <c r="P278" s="39">
        <v>466</v>
      </c>
      <c r="Q278" s="39">
        <v>952</v>
      </c>
      <c r="R278" s="39">
        <v>284</v>
      </c>
      <c r="S278" s="39">
        <v>1967</v>
      </c>
    </row>
    <row r="279" spans="11:19" x14ac:dyDescent="0.2">
      <c r="K279" s="36" t="s">
        <v>45</v>
      </c>
      <c r="L279" s="36" t="s">
        <v>67</v>
      </c>
      <c r="M279" s="36" t="s">
        <v>59</v>
      </c>
      <c r="N279" s="37">
        <v>2021</v>
      </c>
      <c r="O279" s="39">
        <v>519</v>
      </c>
      <c r="P279" s="39">
        <v>93</v>
      </c>
      <c r="Q279" s="39">
        <v>1037</v>
      </c>
      <c r="R279" s="39">
        <v>436</v>
      </c>
      <c r="S279" s="39">
        <v>2085</v>
      </c>
    </row>
    <row r="280" spans="11:19" x14ac:dyDescent="0.2">
      <c r="K280" s="36" t="s">
        <v>45</v>
      </c>
      <c r="L280" s="36" t="s">
        <v>67</v>
      </c>
      <c r="M280" s="36" t="s">
        <v>60</v>
      </c>
      <c r="N280" s="37">
        <v>2021</v>
      </c>
      <c r="O280" s="39">
        <v>125</v>
      </c>
      <c r="P280" s="39">
        <v>1336</v>
      </c>
      <c r="Q280" s="39">
        <v>623</v>
      </c>
      <c r="R280" s="39">
        <v>1389</v>
      </c>
      <c r="S280" s="39">
        <v>3473</v>
      </c>
    </row>
    <row r="281" spans="11:19" x14ac:dyDescent="0.2">
      <c r="K281" s="36" t="s">
        <v>45</v>
      </c>
      <c r="L281" s="36" t="s">
        <v>67</v>
      </c>
      <c r="M281" s="36" t="s">
        <v>59</v>
      </c>
      <c r="N281" s="37">
        <v>2022</v>
      </c>
      <c r="O281" s="39">
        <v>1103</v>
      </c>
      <c r="P281" s="39">
        <v>272</v>
      </c>
      <c r="Q281" s="39">
        <v>3635</v>
      </c>
      <c r="R281" s="39">
        <v>1696</v>
      </c>
      <c r="S281" s="39">
        <v>6706</v>
      </c>
    </row>
    <row r="282" spans="11:19" x14ac:dyDescent="0.2">
      <c r="K282" s="36" t="s">
        <v>45</v>
      </c>
      <c r="L282" s="36" t="s">
        <v>67</v>
      </c>
      <c r="M282" s="36" t="s">
        <v>60</v>
      </c>
      <c r="N282" s="37">
        <v>2022</v>
      </c>
      <c r="O282" s="39">
        <v>528</v>
      </c>
      <c r="P282" s="39">
        <v>1231</v>
      </c>
      <c r="Q282" s="39">
        <v>347</v>
      </c>
      <c r="R282" s="39">
        <v>573</v>
      </c>
      <c r="S282" s="39">
        <v>2679</v>
      </c>
    </row>
    <row r="283" spans="11:19" x14ac:dyDescent="0.2">
      <c r="K283" s="36" t="s">
        <v>45</v>
      </c>
      <c r="L283" s="36" t="s">
        <v>67</v>
      </c>
      <c r="M283" s="36" t="s">
        <v>59</v>
      </c>
      <c r="N283" s="37">
        <v>2023</v>
      </c>
      <c r="O283" s="39">
        <v>1154</v>
      </c>
      <c r="P283" s="39">
        <v>932</v>
      </c>
      <c r="Q283" s="39">
        <v>2315</v>
      </c>
      <c r="R283" s="39">
        <v>914</v>
      </c>
      <c r="S283" s="39">
        <v>5315</v>
      </c>
    </row>
    <row r="284" spans="11:19" x14ac:dyDescent="0.2">
      <c r="K284" s="36" t="s">
        <v>45</v>
      </c>
      <c r="L284" s="36" t="s">
        <v>67</v>
      </c>
      <c r="M284" s="36" t="s">
        <v>60</v>
      </c>
      <c r="N284" s="37">
        <v>2023</v>
      </c>
      <c r="O284" s="39">
        <v>700</v>
      </c>
      <c r="P284" s="39">
        <v>1559</v>
      </c>
      <c r="Q284" s="39">
        <v>5875</v>
      </c>
      <c r="R284" s="39">
        <v>3315</v>
      </c>
      <c r="S284" s="39">
        <v>11449</v>
      </c>
    </row>
    <row r="285" spans="11:19" x14ac:dyDescent="0.2">
      <c r="K285" s="36" t="s">
        <v>45</v>
      </c>
      <c r="L285" s="36" t="s">
        <v>67</v>
      </c>
      <c r="M285" s="36" t="s">
        <v>59</v>
      </c>
      <c r="N285" s="37">
        <v>2024</v>
      </c>
      <c r="O285" s="39">
        <v>1239</v>
      </c>
      <c r="P285" s="39">
        <v>959</v>
      </c>
      <c r="Q285" s="39">
        <v>1201</v>
      </c>
      <c r="R285" s="39">
        <v>1625</v>
      </c>
      <c r="S285" s="39">
        <v>5024</v>
      </c>
    </row>
    <row r="286" spans="11:19" x14ac:dyDescent="0.2">
      <c r="K286" s="36" t="s">
        <v>45</v>
      </c>
      <c r="L286" s="36" t="s">
        <v>67</v>
      </c>
      <c r="M286" s="36" t="s">
        <v>60</v>
      </c>
      <c r="N286" s="37">
        <v>2024</v>
      </c>
      <c r="O286" s="39">
        <v>994</v>
      </c>
      <c r="P286" s="39">
        <v>945</v>
      </c>
      <c r="Q286" s="39">
        <v>1212</v>
      </c>
      <c r="R286" s="39">
        <v>1002</v>
      </c>
      <c r="S286" s="39">
        <v>4153</v>
      </c>
    </row>
    <row r="287" spans="11:19" x14ac:dyDescent="0.2">
      <c r="K287" s="36" t="s">
        <v>45</v>
      </c>
      <c r="L287" s="36" t="s">
        <v>68</v>
      </c>
      <c r="M287" s="36" t="s">
        <v>59</v>
      </c>
      <c r="N287" s="37">
        <v>2021</v>
      </c>
      <c r="O287" s="39">
        <v>124</v>
      </c>
      <c r="P287" s="39">
        <v>393</v>
      </c>
      <c r="Q287" s="39">
        <v>392</v>
      </c>
      <c r="R287" s="39">
        <v>491</v>
      </c>
      <c r="S287" s="39">
        <v>491</v>
      </c>
    </row>
    <row r="288" spans="11:19" x14ac:dyDescent="0.2">
      <c r="K288" s="36" t="s">
        <v>45</v>
      </c>
      <c r="L288" s="36" t="s">
        <v>68</v>
      </c>
      <c r="M288" s="36" t="s">
        <v>60</v>
      </c>
      <c r="N288" s="37">
        <v>2021</v>
      </c>
      <c r="O288" s="39">
        <v>80</v>
      </c>
      <c r="P288" s="39">
        <v>304</v>
      </c>
      <c r="Q288" s="39">
        <v>203</v>
      </c>
      <c r="R288" s="39">
        <v>297</v>
      </c>
      <c r="S288" s="39">
        <v>297</v>
      </c>
    </row>
    <row r="289" spans="11:19" x14ac:dyDescent="0.2">
      <c r="K289" s="36" t="s">
        <v>45</v>
      </c>
      <c r="L289" s="36" t="s">
        <v>68</v>
      </c>
      <c r="M289" s="36" t="s">
        <v>59</v>
      </c>
      <c r="N289" s="37">
        <v>2022</v>
      </c>
      <c r="O289" s="39">
        <v>134</v>
      </c>
      <c r="P289" s="39">
        <v>297</v>
      </c>
      <c r="Q289" s="39">
        <v>147</v>
      </c>
      <c r="R289" s="39">
        <v>170</v>
      </c>
      <c r="S289" s="39">
        <v>170</v>
      </c>
    </row>
    <row r="290" spans="11:19" x14ac:dyDescent="0.2">
      <c r="K290" s="36" t="s">
        <v>45</v>
      </c>
      <c r="L290" s="36" t="s">
        <v>68</v>
      </c>
      <c r="M290" s="36" t="s">
        <v>60</v>
      </c>
      <c r="N290" s="37">
        <v>2022</v>
      </c>
      <c r="O290" s="39">
        <v>190</v>
      </c>
      <c r="P290" s="39">
        <v>152</v>
      </c>
      <c r="Q290" s="39">
        <v>62</v>
      </c>
      <c r="R290" s="39">
        <v>104</v>
      </c>
      <c r="S290" s="39">
        <v>104</v>
      </c>
    </row>
    <row r="291" spans="11:19" x14ac:dyDescent="0.2">
      <c r="K291" s="36" t="s">
        <v>45</v>
      </c>
      <c r="L291" s="36" t="s">
        <v>68</v>
      </c>
      <c r="M291" s="36" t="s">
        <v>59</v>
      </c>
      <c r="N291" s="37">
        <v>2023</v>
      </c>
      <c r="O291" s="39">
        <v>85</v>
      </c>
      <c r="P291" s="39">
        <v>16</v>
      </c>
      <c r="Q291" s="39">
        <v>-95</v>
      </c>
      <c r="R291" s="39">
        <v>-142</v>
      </c>
      <c r="S291" s="39">
        <v>-142</v>
      </c>
    </row>
    <row r="292" spans="11:19" x14ac:dyDescent="0.2">
      <c r="K292" s="36" t="s">
        <v>45</v>
      </c>
      <c r="L292" s="36" t="s">
        <v>68</v>
      </c>
      <c r="M292" s="36" t="s">
        <v>60</v>
      </c>
      <c r="N292" s="37">
        <v>2023</v>
      </c>
      <c r="O292" s="39">
        <v>259</v>
      </c>
      <c r="P292" s="39">
        <v>271</v>
      </c>
      <c r="Q292" s="39">
        <v>232</v>
      </c>
      <c r="R292" s="39">
        <v>321</v>
      </c>
      <c r="S292" s="39">
        <v>321</v>
      </c>
    </row>
    <row r="293" spans="11:19" x14ac:dyDescent="0.2">
      <c r="K293" s="36" t="s">
        <v>45</v>
      </c>
      <c r="L293" s="36" t="s">
        <v>68</v>
      </c>
      <c r="M293" s="36" t="s">
        <v>59</v>
      </c>
      <c r="N293" s="37">
        <v>2024</v>
      </c>
      <c r="O293" s="39">
        <v>147</v>
      </c>
      <c r="P293" s="39">
        <v>154</v>
      </c>
      <c r="Q293" s="39">
        <v>190</v>
      </c>
      <c r="R293" s="39">
        <v>118</v>
      </c>
      <c r="S293" s="39">
        <v>118</v>
      </c>
    </row>
    <row r="294" spans="11:19" x14ac:dyDescent="0.2">
      <c r="K294" s="36" t="s">
        <v>45</v>
      </c>
      <c r="L294" s="36" t="s">
        <v>68</v>
      </c>
      <c r="M294" s="36" t="s">
        <v>60</v>
      </c>
      <c r="N294" s="37">
        <v>2024</v>
      </c>
      <c r="O294" s="39">
        <v>118</v>
      </c>
      <c r="P294" s="39">
        <v>139</v>
      </c>
      <c r="Q294" s="39">
        <v>234</v>
      </c>
      <c r="R294" s="39">
        <v>415</v>
      </c>
      <c r="S294" s="39">
        <v>415</v>
      </c>
    </row>
    <row r="295" spans="11:19" x14ac:dyDescent="0.2">
      <c r="K295" s="36" t="s">
        <v>45</v>
      </c>
      <c r="L295" s="36" t="s">
        <v>69</v>
      </c>
      <c r="M295" s="36" t="s">
        <v>59</v>
      </c>
      <c r="N295" s="37">
        <v>2021</v>
      </c>
      <c r="O295" s="39">
        <v>2</v>
      </c>
      <c r="P295" s="39">
        <v>618</v>
      </c>
      <c r="Q295" s="39">
        <v>-150</v>
      </c>
      <c r="R295" s="39">
        <v>-75</v>
      </c>
      <c r="S295" s="39">
        <v>395</v>
      </c>
    </row>
    <row r="296" spans="11:19" x14ac:dyDescent="0.2">
      <c r="K296" s="36" t="s">
        <v>45</v>
      </c>
      <c r="L296" s="36" t="s">
        <v>69</v>
      </c>
      <c r="M296" s="36" t="s">
        <v>60</v>
      </c>
      <c r="N296" s="37">
        <v>2021</v>
      </c>
      <c r="O296" s="39">
        <v>153</v>
      </c>
      <c r="P296" s="39">
        <v>3</v>
      </c>
      <c r="Q296" s="39">
        <v>443</v>
      </c>
      <c r="R296" s="39">
        <v>-12</v>
      </c>
      <c r="S296" s="39">
        <v>587</v>
      </c>
    </row>
    <row r="297" spans="11:19" x14ac:dyDescent="0.2">
      <c r="K297" s="36" t="s">
        <v>45</v>
      </c>
      <c r="L297" s="36" t="s">
        <v>69</v>
      </c>
      <c r="M297" s="36" t="s">
        <v>59</v>
      </c>
      <c r="N297" s="37">
        <v>2022</v>
      </c>
      <c r="O297" s="39">
        <v>9</v>
      </c>
      <c r="P297" s="39">
        <v>84</v>
      </c>
      <c r="Q297" s="39">
        <v>259</v>
      </c>
      <c r="R297" s="39">
        <v>30</v>
      </c>
      <c r="S297" s="39">
        <v>382</v>
      </c>
    </row>
    <row r="298" spans="11:19" x14ac:dyDescent="0.2">
      <c r="K298" s="36" t="s">
        <v>45</v>
      </c>
      <c r="L298" s="36" t="s">
        <v>69</v>
      </c>
      <c r="M298" s="36" t="s">
        <v>60</v>
      </c>
      <c r="N298" s="37">
        <v>2022</v>
      </c>
      <c r="O298" s="39">
        <v>77</v>
      </c>
      <c r="P298" s="39">
        <v>-70</v>
      </c>
      <c r="Q298" s="39">
        <v>196</v>
      </c>
      <c r="R298" s="39">
        <v>365</v>
      </c>
      <c r="S298" s="39">
        <v>568</v>
      </c>
    </row>
    <row r="299" spans="11:19" x14ac:dyDescent="0.2">
      <c r="K299" s="36" t="s">
        <v>45</v>
      </c>
      <c r="L299" s="36" t="s">
        <v>69</v>
      </c>
      <c r="M299" s="36" t="s">
        <v>59</v>
      </c>
      <c r="N299" s="37">
        <v>2023</v>
      </c>
      <c r="O299" s="39">
        <v>44</v>
      </c>
      <c r="P299" s="39">
        <v>100</v>
      </c>
      <c r="Q299" s="39">
        <v>529</v>
      </c>
      <c r="R299" s="39">
        <v>170</v>
      </c>
      <c r="S299" s="39">
        <v>843</v>
      </c>
    </row>
    <row r="300" spans="11:19" x14ac:dyDescent="0.2">
      <c r="K300" s="36" t="s">
        <v>45</v>
      </c>
      <c r="L300" s="36" t="s">
        <v>69</v>
      </c>
      <c r="M300" s="36" t="s">
        <v>60</v>
      </c>
      <c r="N300" s="37">
        <v>2023</v>
      </c>
      <c r="O300" s="39">
        <v>-87</v>
      </c>
      <c r="P300" s="39">
        <v>-506</v>
      </c>
      <c r="Q300" s="39">
        <v>822</v>
      </c>
      <c r="R300" s="39">
        <v>25</v>
      </c>
      <c r="S300" s="39">
        <v>254</v>
      </c>
    </row>
    <row r="301" spans="11:19" x14ac:dyDescent="0.2">
      <c r="K301" s="36" t="s">
        <v>45</v>
      </c>
      <c r="L301" s="36" t="s">
        <v>69</v>
      </c>
      <c r="M301" s="36" t="s">
        <v>59</v>
      </c>
      <c r="N301" s="37">
        <v>2024</v>
      </c>
      <c r="O301" s="39">
        <v>354</v>
      </c>
      <c r="P301" s="39">
        <v>-126</v>
      </c>
      <c r="Q301" s="39">
        <v>-55</v>
      </c>
      <c r="R301" s="39">
        <v>498</v>
      </c>
      <c r="S301" s="39">
        <v>671</v>
      </c>
    </row>
    <row r="302" spans="11:19" x14ac:dyDescent="0.2">
      <c r="K302" s="36" t="s">
        <v>45</v>
      </c>
      <c r="L302" s="36" t="s">
        <v>69</v>
      </c>
      <c r="M302" s="36" t="s">
        <v>60</v>
      </c>
      <c r="N302" s="37">
        <v>2024</v>
      </c>
      <c r="O302" s="39">
        <v>-1</v>
      </c>
      <c r="P302" s="39">
        <v>-6</v>
      </c>
      <c r="Q302" s="39">
        <v>-52</v>
      </c>
      <c r="R302" s="39">
        <v>114</v>
      </c>
      <c r="S302" s="39">
        <v>55</v>
      </c>
    </row>
    <row r="303" spans="11:19" x14ac:dyDescent="0.2">
      <c r="K303" s="36" t="s">
        <v>46</v>
      </c>
      <c r="L303" s="36" t="s">
        <v>61</v>
      </c>
      <c r="M303" s="36" t="s">
        <v>59</v>
      </c>
      <c r="N303" s="37">
        <v>2021</v>
      </c>
      <c r="O303" s="39">
        <v>142</v>
      </c>
      <c r="P303" s="39">
        <v>2</v>
      </c>
      <c r="Q303" s="39">
        <v>74</v>
      </c>
      <c r="R303" s="39">
        <v>57</v>
      </c>
      <c r="S303" s="39">
        <v>275</v>
      </c>
    </row>
    <row r="304" spans="11:19" x14ac:dyDescent="0.2">
      <c r="K304" s="36" t="s">
        <v>46</v>
      </c>
      <c r="L304" s="36" t="s">
        <v>61</v>
      </c>
      <c r="M304" s="36" t="s">
        <v>60</v>
      </c>
      <c r="N304" s="37">
        <v>2021</v>
      </c>
      <c r="O304" s="39">
        <v>2</v>
      </c>
      <c r="P304" s="39">
        <v>149</v>
      </c>
      <c r="Q304" s="39">
        <v>93</v>
      </c>
      <c r="R304" s="39">
        <v>215</v>
      </c>
      <c r="S304" s="39">
        <v>459</v>
      </c>
    </row>
    <row r="305" spans="11:19" x14ac:dyDescent="0.2">
      <c r="K305" s="36" t="s">
        <v>46</v>
      </c>
      <c r="L305" s="36" t="s">
        <v>61</v>
      </c>
      <c r="M305" s="36" t="s">
        <v>59</v>
      </c>
      <c r="N305" s="37">
        <v>2022</v>
      </c>
      <c r="O305" s="39">
        <v>106</v>
      </c>
      <c r="P305" s="39">
        <v>932</v>
      </c>
      <c r="Q305" s="39">
        <v>103</v>
      </c>
      <c r="R305" s="39">
        <v>22</v>
      </c>
      <c r="S305" s="39">
        <v>1163</v>
      </c>
    </row>
    <row r="306" spans="11:19" x14ac:dyDescent="0.2">
      <c r="K306" s="36" t="s">
        <v>46</v>
      </c>
      <c r="L306" s="36" t="s">
        <v>61</v>
      </c>
      <c r="M306" s="36" t="s">
        <v>60</v>
      </c>
      <c r="N306" s="37">
        <v>2022</v>
      </c>
      <c r="O306" s="39">
        <v>102</v>
      </c>
      <c r="P306" s="39">
        <v>64</v>
      </c>
      <c r="Q306" s="39">
        <v>1095</v>
      </c>
      <c r="R306" s="39">
        <v>19</v>
      </c>
      <c r="S306" s="39">
        <v>1280</v>
      </c>
    </row>
    <row r="307" spans="11:19" x14ac:dyDescent="0.2">
      <c r="K307" s="36" t="s">
        <v>46</v>
      </c>
      <c r="L307" s="36" t="s">
        <v>61</v>
      </c>
      <c r="M307" s="36" t="s">
        <v>59</v>
      </c>
      <c r="N307" s="37">
        <v>2023</v>
      </c>
      <c r="O307" s="39">
        <v>6</v>
      </c>
      <c r="P307" s="39">
        <v>70</v>
      </c>
      <c r="Q307" s="39">
        <v>47</v>
      </c>
      <c r="R307" s="39">
        <v>46</v>
      </c>
      <c r="S307" s="39">
        <v>169</v>
      </c>
    </row>
    <row r="308" spans="11:19" x14ac:dyDescent="0.2">
      <c r="K308" s="36" t="s">
        <v>46</v>
      </c>
      <c r="L308" s="36" t="s">
        <v>61</v>
      </c>
      <c r="M308" s="36" t="s">
        <v>60</v>
      </c>
      <c r="N308" s="37">
        <v>2023</v>
      </c>
      <c r="O308" s="39">
        <v>82</v>
      </c>
      <c r="P308" s="39">
        <v>376</v>
      </c>
      <c r="Q308" s="39">
        <v>894</v>
      </c>
      <c r="R308" s="39">
        <v>72</v>
      </c>
      <c r="S308" s="39">
        <v>1424</v>
      </c>
    </row>
    <row r="309" spans="11:19" x14ac:dyDescent="0.2">
      <c r="K309" s="36" t="s">
        <v>46</v>
      </c>
      <c r="L309" s="36" t="s">
        <v>61</v>
      </c>
      <c r="M309" s="36" t="s">
        <v>59</v>
      </c>
      <c r="N309" s="37">
        <v>2024</v>
      </c>
      <c r="O309" s="39">
        <v>386</v>
      </c>
      <c r="P309" s="39">
        <v>358</v>
      </c>
      <c r="Q309" s="39">
        <v>168</v>
      </c>
      <c r="R309" s="39">
        <v>569</v>
      </c>
      <c r="S309" s="39">
        <v>1481</v>
      </c>
    </row>
    <row r="310" spans="11:19" x14ac:dyDescent="0.2">
      <c r="K310" s="36" t="s">
        <v>46</v>
      </c>
      <c r="L310" s="36" t="s">
        <v>61</v>
      </c>
      <c r="M310" s="36" t="s">
        <v>60</v>
      </c>
      <c r="N310" s="37">
        <v>2024</v>
      </c>
      <c r="O310" s="39">
        <v>244</v>
      </c>
      <c r="P310" s="39">
        <v>90</v>
      </c>
      <c r="Q310" s="39">
        <v>47</v>
      </c>
      <c r="R310" s="39">
        <v>11</v>
      </c>
      <c r="S310" s="39">
        <v>392</v>
      </c>
    </row>
    <row r="311" spans="11:19" x14ac:dyDescent="0.2">
      <c r="K311" s="36" t="s">
        <v>46</v>
      </c>
      <c r="L311" s="36" t="s">
        <v>62</v>
      </c>
      <c r="M311" s="36" t="s">
        <v>59</v>
      </c>
      <c r="N311" s="37">
        <v>2021</v>
      </c>
      <c r="O311" s="39">
        <v>489</v>
      </c>
      <c r="P311" s="39">
        <v>462</v>
      </c>
      <c r="Q311" s="39">
        <v>380</v>
      </c>
      <c r="R311" s="39">
        <v>275</v>
      </c>
      <c r="S311" s="39">
        <v>275</v>
      </c>
    </row>
    <row r="312" spans="11:19" x14ac:dyDescent="0.2">
      <c r="K312" s="36" t="s">
        <v>46</v>
      </c>
      <c r="L312" s="36" t="s">
        <v>62</v>
      </c>
      <c r="M312" s="36" t="s">
        <v>60</v>
      </c>
      <c r="N312" s="37">
        <v>2021</v>
      </c>
      <c r="O312" s="39">
        <v>434</v>
      </c>
      <c r="P312" s="39">
        <v>490</v>
      </c>
      <c r="Q312" s="39">
        <v>550</v>
      </c>
      <c r="R312" s="39">
        <v>334</v>
      </c>
      <c r="S312" s="39">
        <v>334</v>
      </c>
    </row>
    <row r="313" spans="11:19" x14ac:dyDescent="0.2">
      <c r="K313" s="36" t="s">
        <v>46</v>
      </c>
      <c r="L313" s="36" t="s">
        <v>62</v>
      </c>
      <c r="M313" s="36" t="s">
        <v>59</v>
      </c>
      <c r="N313" s="37">
        <v>2022</v>
      </c>
      <c r="O313" s="39">
        <v>341</v>
      </c>
      <c r="P313" s="39">
        <v>392</v>
      </c>
      <c r="Q313" s="39">
        <v>237</v>
      </c>
      <c r="R313" s="39">
        <v>257</v>
      </c>
      <c r="S313" s="39">
        <v>257</v>
      </c>
    </row>
    <row r="314" spans="11:19" x14ac:dyDescent="0.2">
      <c r="K314" s="36" t="s">
        <v>46</v>
      </c>
      <c r="L314" s="36" t="s">
        <v>62</v>
      </c>
      <c r="M314" s="36" t="s">
        <v>60</v>
      </c>
      <c r="N314" s="37">
        <v>2022</v>
      </c>
      <c r="O314" s="39">
        <v>196</v>
      </c>
      <c r="P314" s="39">
        <v>293</v>
      </c>
      <c r="Q314" s="39">
        <v>165</v>
      </c>
      <c r="R314" s="39">
        <v>210</v>
      </c>
      <c r="S314" s="39">
        <v>210</v>
      </c>
    </row>
    <row r="315" spans="11:19" x14ac:dyDescent="0.2">
      <c r="K315" s="36" t="s">
        <v>46</v>
      </c>
      <c r="L315" s="36" t="s">
        <v>62</v>
      </c>
      <c r="M315" s="36" t="s">
        <v>59</v>
      </c>
      <c r="N315" s="37">
        <v>2023</v>
      </c>
      <c r="O315" s="39">
        <v>312</v>
      </c>
      <c r="P315" s="39">
        <v>284</v>
      </c>
      <c r="Q315" s="39">
        <v>369</v>
      </c>
      <c r="R315" s="39">
        <v>423</v>
      </c>
      <c r="S315" s="39">
        <v>423</v>
      </c>
    </row>
    <row r="316" spans="11:19" x14ac:dyDescent="0.2">
      <c r="K316" s="36" t="s">
        <v>46</v>
      </c>
      <c r="L316" s="36" t="s">
        <v>62</v>
      </c>
      <c r="M316" s="36" t="s">
        <v>60</v>
      </c>
      <c r="N316" s="37">
        <v>2023</v>
      </c>
      <c r="O316" s="39">
        <v>160</v>
      </c>
      <c r="P316" s="39">
        <v>147</v>
      </c>
      <c r="Q316" s="39">
        <v>79</v>
      </c>
      <c r="R316" s="39">
        <v>56</v>
      </c>
      <c r="S316" s="39">
        <v>56</v>
      </c>
    </row>
    <row r="317" spans="11:19" x14ac:dyDescent="0.2">
      <c r="K317" s="36" t="s">
        <v>46</v>
      </c>
      <c r="L317" s="36" t="s">
        <v>62</v>
      </c>
      <c r="M317" s="36" t="s">
        <v>59</v>
      </c>
      <c r="N317" s="37">
        <v>2024</v>
      </c>
      <c r="O317" s="39">
        <v>222</v>
      </c>
      <c r="P317" s="39">
        <v>171</v>
      </c>
      <c r="Q317" s="39">
        <v>221</v>
      </c>
      <c r="R317" s="39">
        <v>267</v>
      </c>
      <c r="S317" s="39">
        <v>267</v>
      </c>
    </row>
    <row r="318" spans="11:19" x14ac:dyDescent="0.2">
      <c r="K318" s="36" t="s">
        <v>46</v>
      </c>
      <c r="L318" s="36" t="s">
        <v>62</v>
      </c>
      <c r="M318" s="36" t="s">
        <v>60</v>
      </c>
      <c r="N318" s="37">
        <v>2024</v>
      </c>
      <c r="O318" s="39">
        <v>214</v>
      </c>
      <c r="P318" s="39">
        <v>295</v>
      </c>
      <c r="Q318" s="39">
        <v>257</v>
      </c>
      <c r="R318" s="39">
        <v>261</v>
      </c>
      <c r="S318" s="39">
        <v>261</v>
      </c>
    </row>
    <row r="319" spans="11:19" x14ac:dyDescent="0.2">
      <c r="K319" s="36" t="s">
        <v>46</v>
      </c>
      <c r="L319" s="36" t="s">
        <v>63</v>
      </c>
      <c r="M319" s="36" t="s">
        <v>59</v>
      </c>
      <c r="N319" s="37">
        <v>2021</v>
      </c>
      <c r="O319" s="39">
        <v>354</v>
      </c>
      <c r="P319" s="39">
        <v>514</v>
      </c>
      <c r="Q319" s="39">
        <v>625</v>
      </c>
      <c r="R319" s="39">
        <v>754</v>
      </c>
      <c r="S319" s="39">
        <v>754</v>
      </c>
    </row>
    <row r="320" spans="11:19" x14ac:dyDescent="0.2">
      <c r="K320" s="36" t="s">
        <v>46</v>
      </c>
      <c r="L320" s="36" t="s">
        <v>63</v>
      </c>
      <c r="M320" s="36" t="s">
        <v>60</v>
      </c>
      <c r="N320" s="37">
        <v>2021</v>
      </c>
      <c r="O320" s="39">
        <v>333</v>
      </c>
      <c r="P320" s="39">
        <v>258</v>
      </c>
      <c r="Q320" s="39">
        <v>342</v>
      </c>
      <c r="R320" s="39">
        <v>230</v>
      </c>
      <c r="S320" s="39">
        <v>230</v>
      </c>
    </row>
    <row r="321" spans="11:19" x14ac:dyDescent="0.2">
      <c r="K321" s="36" t="s">
        <v>46</v>
      </c>
      <c r="L321" s="36" t="s">
        <v>63</v>
      </c>
      <c r="M321" s="36" t="s">
        <v>59</v>
      </c>
      <c r="N321" s="37">
        <v>2022</v>
      </c>
      <c r="O321" s="39">
        <v>263</v>
      </c>
      <c r="P321" s="39">
        <v>208</v>
      </c>
      <c r="Q321" s="39">
        <v>166</v>
      </c>
      <c r="R321" s="39">
        <v>156</v>
      </c>
      <c r="S321" s="39">
        <v>156</v>
      </c>
    </row>
    <row r="322" spans="11:19" x14ac:dyDescent="0.2">
      <c r="K322" s="36" t="s">
        <v>46</v>
      </c>
      <c r="L322" s="36" t="s">
        <v>63</v>
      </c>
      <c r="M322" s="36" t="s">
        <v>60</v>
      </c>
      <c r="N322" s="37">
        <v>2022</v>
      </c>
      <c r="O322" s="39">
        <v>184</v>
      </c>
      <c r="P322" s="39">
        <v>131</v>
      </c>
      <c r="Q322" s="39">
        <v>83</v>
      </c>
      <c r="R322" s="39">
        <v>84</v>
      </c>
      <c r="S322" s="39">
        <v>84</v>
      </c>
    </row>
    <row r="323" spans="11:19" x14ac:dyDescent="0.2">
      <c r="K323" s="36" t="s">
        <v>46</v>
      </c>
      <c r="L323" s="36" t="s">
        <v>63</v>
      </c>
      <c r="M323" s="36" t="s">
        <v>59</v>
      </c>
      <c r="N323" s="37">
        <v>2023</v>
      </c>
      <c r="O323" s="39">
        <v>184</v>
      </c>
      <c r="P323" s="39">
        <v>228</v>
      </c>
      <c r="Q323" s="39">
        <v>177</v>
      </c>
      <c r="R323" s="39">
        <v>145</v>
      </c>
      <c r="S323" s="39">
        <v>145</v>
      </c>
    </row>
    <row r="324" spans="11:19" x14ac:dyDescent="0.2">
      <c r="K324" s="36" t="s">
        <v>46</v>
      </c>
      <c r="L324" s="36" t="s">
        <v>63</v>
      </c>
      <c r="M324" s="36" t="s">
        <v>60</v>
      </c>
      <c r="N324" s="37">
        <v>2023</v>
      </c>
      <c r="O324" s="39">
        <v>136</v>
      </c>
      <c r="P324" s="39">
        <v>77</v>
      </c>
      <c r="Q324" s="39">
        <v>65</v>
      </c>
      <c r="R324" s="39">
        <v>42</v>
      </c>
      <c r="S324" s="39">
        <v>42</v>
      </c>
    </row>
    <row r="325" spans="11:19" x14ac:dyDescent="0.2">
      <c r="K325" s="36" t="s">
        <v>46</v>
      </c>
      <c r="L325" s="36" t="s">
        <v>63</v>
      </c>
      <c r="M325" s="36" t="s">
        <v>59</v>
      </c>
      <c r="N325" s="37">
        <v>2024</v>
      </c>
      <c r="O325" s="39">
        <v>152</v>
      </c>
      <c r="P325" s="39">
        <v>86</v>
      </c>
      <c r="Q325" s="39">
        <v>79</v>
      </c>
      <c r="R325" s="39">
        <v>84</v>
      </c>
      <c r="S325" s="39">
        <v>84</v>
      </c>
    </row>
    <row r="326" spans="11:19" x14ac:dyDescent="0.2">
      <c r="K326" s="36" t="s">
        <v>46</v>
      </c>
      <c r="L326" s="36" t="s">
        <v>63</v>
      </c>
      <c r="M326" s="36" t="s">
        <v>60</v>
      </c>
      <c r="N326" s="37">
        <v>2024</v>
      </c>
      <c r="O326" s="39">
        <v>160</v>
      </c>
      <c r="P326" s="39">
        <v>234</v>
      </c>
      <c r="Q326" s="39">
        <v>148</v>
      </c>
      <c r="R326" s="39">
        <v>144</v>
      </c>
      <c r="S326" s="39">
        <v>144</v>
      </c>
    </row>
    <row r="327" spans="11:19" x14ac:dyDescent="0.2">
      <c r="K327" s="36" t="s">
        <v>46</v>
      </c>
      <c r="L327" s="36" t="s">
        <v>64</v>
      </c>
      <c r="M327" s="36" t="s">
        <v>59</v>
      </c>
      <c r="N327" s="37">
        <v>2021</v>
      </c>
      <c r="O327" s="39">
        <v>329</v>
      </c>
      <c r="P327" s="39">
        <v>288</v>
      </c>
      <c r="Q327" s="39">
        <v>242</v>
      </c>
      <c r="R327" s="39">
        <v>171</v>
      </c>
      <c r="S327" s="39">
        <v>171</v>
      </c>
    </row>
    <row r="328" spans="11:19" x14ac:dyDescent="0.2">
      <c r="K328" s="36" t="s">
        <v>46</v>
      </c>
      <c r="L328" s="36" t="s">
        <v>64</v>
      </c>
      <c r="M328" s="36" t="s">
        <v>60</v>
      </c>
      <c r="N328" s="37">
        <v>2021</v>
      </c>
      <c r="O328" s="39">
        <v>371</v>
      </c>
      <c r="P328" s="39">
        <v>189</v>
      </c>
      <c r="Q328" s="39">
        <v>163</v>
      </c>
      <c r="R328" s="39">
        <v>198</v>
      </c>
      <c r="S328" s="39">
        <v>198</v>
      </c>
    </row>
    <row r="329" spans="11:19" x14ac:dyDescent="0.2">
      <c r="K329" s="36" t="s">
        <v>46</v>
      </c>
      <c r="L329" s="36" t="s">
        <v>64</v>
      </c>
      <c r="M329" s="36" t="s">
        <v>59</v>
      </c>
      <c r="N329" s="37">
        <v>2022</v>
      </c>
      <c r="O329" s="39">
        <v>222</v>
      </c>
      <c r="P329" s="39">
        <v>202</v>
      </c>
      <c r="Q329" s="39">
        <v>214</v>
      </c>
      <c r="R329" s="39">
        <v>282</v>
      </c>
      <c r="S329" s="39">
        <v>282</v>
      </c>
    </row>
    <row r="330" spans="11:19" x14ac:dyDescent="0.2">
      <c r="K330" s="36" t="s">
        <v>46</v>
      </c>
      <c r="L330" s="36" t="s">
        <v>64</v>
      </c>
      <c r="M330" s="36" t="s">
        <v>60</v>
      </c>
      <c r="N330" s="37">
        <v>2022</v>
      </c>
      <c r="O330" s="39">
        <v>327</v>
      </c>
      <c r="P330" s="39">
        <v>406</v>
      </c>
      <c r="Q330" s="39">
        <v>407</v>
      </c>
      <c r="R330" s="39">
        <v>601</v>
      </c>
      <c r="S330" s="39">
        <v>601</v>
      </c>
    </row>
    <row r="331" spans="11:19" x14ac:dyDescent="0.2">
      <c r="K331" s="36" t="s">
        <v>46</v>
      </c>
      <c r="L331" s="36" t="s">
        <v>64</v>
      </c>
      <c r="M331" s="36" t="s">
        <v>59</v>
      </c>
      <c r="N331" s="37">
        <v>2023</v>
      </c>
      <c r="O331" s="39">
        <v>172</v>
      </c>
      <c r="P331" s="39">
        <v>177</v>
      </c>
      <c r="Q331" s="39">
        <v>162</v>
      </c>
      <c r="R331" s="39">
        <v>212</v>
      </c>
      <c r="S331" s="39">
        <v>212</v>
      </c>
    </row>
    <row r="332" spans="11:19" x14ac:dyDescent="0.2">
      <c r="K332" s="36" t="s">
        <v>46</v>
      </c>
      <c r="L332" s="36" t="s">
        <v>64</v>
      </c>
      <c r="M332" s="36" t="s">
        <v>60</v>
      </c>
      <c r="N332" s="37">
        <v>2023</v>
      </c>
      <c r="O332" s="39">
        <v>170</v>
      </c>
      <c r="P332" s="39">
        <v>112</v>
      </c>
      <c r="Q332" s="39">
        <v>58</v>
      </c>
      <c r="R332" s="39">
        <v>67</v>
      </c>
      <c r="S332" s="39">
        <v>67</v>
      </c>
    </row>
    <row r="333" spans="11:19" x14ac:dyDescent="0.2">
      <c r="K333" s="36" t="s">
        <v>46</v>
      </c>
      <c r="L333" s="36" t="s">
        <v>64</v>
      </c>
      <c r="M333" s="36" t="s">
        <v>59</v>
      </c>
      <c r="N333" s="37">
        <v>2024</v>
      </c>
      <c r="O333" s="39">
        <v>96</v>
      </c>
      <c r="P333" s="39">
        <v>137</v>
      </c>
      <c r="Q333" s="39">
        <v>95</v>
      </c>
      <c r="R333" s="39">
        <v>88</v>
      </c>
      <c r="S333" s="39">
        <v>88</v>
      </c>
    </row>
    <row r="334" spans="11:19" x14ac:dyDescent="0.2">
      <c r="K334" s="36" t="s">
        <v>46</v>
      </c>
      <c r="L334" s="36" t="s">
        <v>64</v>
      </c>
      <c r="M334" s="36" t="s">
        <v>60</v>
      </c>
      <c r="N334" s="37">
        <v>2024</v>
      </c>
      <c r="O334" s="39">
        <v>80</v>
      </c>
      <c r="P334" s="39">
        <v>46</v>
      </c>
      <c r="Q334" s="39">
        <v>59</v>
      </c>
      <c r="R334" s="39">
        <v>68</v>
      </c>
      <c r="S334" s="39">
        <v>68</v>
      </c>
    </row>
    <row r="335" spans="11:19" x14ac:dyDescent="0.2">
      <c r="K335" s="36" t="s">
        <v>46</v>
      </c>
      <c r="L335" s="36" t="s">
        <v>65</v>
      </c>
      <c r="M335" s="36" t="s">
        <v>59</v>
      </c>
      <c r="N335" s="37">
        <v>2021</v>
      </c>
      <c r="O335" s="39">
        <v>255</v>
      </c>
      <c r="P335" s="39">
        <v>7</v>
      </c>
      <c r="Q335" s="39">
        <v>339</v>
      </c>
      <c r="R335" s="39">
        <v>404</v>
      </c>
      <c r="S335" s="39">
        <v>1005</v>
      </c>
    </row>
    <row r="336" spans="11:19" x14ac:dyDescent="0.2">
      <c r="K336" s="36" t="s">
        <v>46</v>
      </c>
      <c r="L336" s="36" t="s">
        <v>65</v>
      </c>
      <c r="M336" s="36" t="s">
        <v>60</v>
      </c>
      <c r="N336" s="37">
        <v>2021</v>
      </c>
      <c r="O336" s="39">
        <v>23</v>
      </c>
      <c r="P336" s="39">
        <v>430</v>
      </c>
      <c r="Q336" s="39">
        <v>143</v>
      </c>
      <c r="R336" s="39">
        <v>799</v>
      </c>
      <c r="S336" s="39">
        <v>1395</v>
      </c>
    </row>
    <row r="337" spans="11:19" x14ac:dyDescent="0.2">
      <c r="K337" s="36" t="s">
        <v>46</v>
      </c>
      <c r="L337" s="36" t="s">
        <v>65</v>
      </c>
      <c r="M337" s="36" t="s">
        <v>59</v>
      </c>
      <c r="N337" s="37">
        <v>2022</v>
      </c>
      <c r="O337" s="39">
        <v>271</v>
      </c>
      <c r="P337" s="39">
        <v>1647</v>
      </c>
      <c r="Q337" s="39">
        <v>263</v>
      </c>
      <c r="R337" s="39">
        <v>188</v>
      </c>
      <c r="S337" s="39">
        <v>2369</v>
      </c>
    </row>
    <row r="338" spans="11:19" x14ac:dyDescent="0.2">
      <c r="K338" s="36" t="s">
        <v>46</v>
      </c>
      <c r="L338" s="36" t="s">
        <v>65</v>
      </c>
      <c r="M338" s="36" t="s">
        <v>60</v>
      </c>
      <c r="N338" s="37">
        <v>2022</v>
      </c>
      <c r="O338" s="39">
        <v>230</v>
      </c>
      <c r="P338" s="39">
        <v>123</v>
      </c>
      <c r="Q338" s="39">
        <v>2357</v>
      </c>
      <c r="R338" s="39">
        <v>644</v>
      </c>
      <c r="S338" s="39">
        <v>3354</v>
      </c>
    </row>
    <row r="339" spans="11:19" x14ac:dyDescent="0.2">
      <c r="K339" s="36" t="s">
        <v>46</v>
      </c>
      <c r="L339" s="36" t="s">
        <v>65</v>
      </c>
      <c r="M339" s="36" t="s">
        <v>59</v>
      </c>
      <c r="N339" s="37">
        <v>2023</v>
      </c>
      <c r="O339" s="39">
        <v>640</v>
      </c>
      <c r="P339" s="39">
        <v>695</v>
      </c>
      <c r="Q339" s="39">
        <v>1802</v>
      </c>
      <c r="R339" s="39">
        <v>134</v>
      </c>
      <c r="S339" s="39">
        <v>3271</v>
      </c>
    </row>
    <row r="340" spans="11:19" x14ac:dyDescent="0.2">
      <c r="K340" s="36" t="s">
        <v>46</v>
      </c>
      <c r="L340" s="36" t="s">
        <v>65</v>
      </c>
      <c r="M340" s="36" t="s">
        <v>60</v>
      </c>
      <c r="N340" s="37">
        <v>2023</v>
      </c>
      <c r="O340" s="39">
        <v>465</v>
      </c>
      <c r="P340" s="39">
        <v>654</v>
      </c>
      <c r="Q340" s="39">
        <v>1485</v>
      </c>
      <c r="R340" s="39">
        <v>199</v>
      </c>
      <c r="S340" s="39">
        <v>2803</v>
      </c>
    </row>
    <row r="341" spans="11:19" x14ac:dyDescent="0.2">
      <c r="K341" s="36" t="s">
        <v>46</v>
      </c>
      <c r="L341" s="36" t="s">
        <v>65</v>
      </c>
      <c r="M341" s="36" t="s">
        <v>59</v>
      </c>
      <c r="N341" s="37">
        <v>2024</v>
      </c>
      <c r="O341" s="39">
        <v>1781</v>
      </c>
      <c r="P341" s="39">
        <v>967</v>
      </c>
      <c r="Q341" s="39">
        <v>399</v>
      </c>
      <c r="R341" s="39">
        <v>240</v>
      </c>
      <c r="S341" s="39">
        <v>3387</v>
      </c>
    </row>
    <row r="342" spans="11:19" x14ac:dyDescent="0.2">
      <c r="K342" s="36" t="s">
        <v>46</v>
      </c>
      <c r="L342" s="36" t="s">
        <v>65</v>
      </c>
      <c r="M342" s="36" t="s">
        <v>60</v>
      </c>
      <c r="N342" s="37">
        <v>2024</v>
      </c>
      <c r="O342" s="39">
        <v>539</v>
      </c>
      <c r="P342" s="39">
        <v>1172</v>
      </c>
      <c r="Q342" s="39">
        <v>212</v>
      </c>
      <c r="R342" s="39">
        <v>932</v>
      </c>
      <c r="S342" s="39">
        <v>2855</v>
      </c>
    </row>
    <row r="343" spans="11:19" x14ac:dyDescent="0.2">
      <c r="K343" s="36" t="s">
        <v>46</v>
      </c>
      <c r="L343" s="36" t="s">
        <v>66</v>
      </c>
      <c r="M343" s="36" t="s">
        <v>59</v>
      </c>
      <c r="N343" s="37">
        <v>2021</v>
      </c>
      <c r="O343" s="39">
        <v>213</v>
      </c>
      <c r="P343" s="39">
        <v>4</v>
      </c>
      <c r="Q343" s="39">
        <v>143</v>
      </c>
      <c r="R343" s="39">
        <v>92</v>
      </c>
      <c r="S343" s="39">
        <v>452</v>
      </c>
    </row>
    <row r="344" spans="11:19" x14ac:dyDescent="0.2">
      <c r="K344" s="36" t="s">
        <v>46</v>
      </c>
      <c r="L344" s="36" t="s">
        <v>66</v>
      </c>
      <c r="M344" s="36" t="s">
        <v>60</v>
      </c>
      <c r="N344" s="37">
        <v>2021</v>
      </c>
      <c r="O344" s="39">
        <v>14</v>
      </c>
      <c r="P344" s="39">
        <v>184</v>
      </c>
      <c r="Q344" s="39">
        <v>114</v>
      </c>
      <c r="R344" s="39">
        <v>712</v>
      </c>
      <c r="S344" s="39">
        <v>1024</v>
      </c>
    </row>
    <row r="345" spans="11:19" x14ac:dyDescent="0.2">
      <c r="K345" s="36" t="s">
        <v>46</v>
      </c>
      <c r="L345" s="36" t="s">
        <v>66</v>
      </c>
      <c r="M345" s="36" t="s">
        <v>59</v>
      </c>
      <c r="N345" s="37">
        <v>2022</v>
      </c>
      <c r="O345" s="39">
        <v>126</v>
      </c>
      <c r="P345" s="39">
        <v>112</v>
      </c>
      <c r="Q345" s="39">
        <v>1479</v>
      </c>
      <c r="R345" s="39">
        <v>118</v>
      </c>
      <c r="S345" s="39">
        <v>1835</v>
      </c>
    </row>
    <row r="346" spans="11:19" x14ac:dyDescent="0.2">
      <c r="K346" s="36" t="s">
        <v>46</v>
      </c>
      <c r="L346" s="36" t="s">
        <v>66</v>
      </c>
      <c r="M346" s="36" t="s">
        <v>60</v>
      </c>
      <c r="N346" s="37">
        <v>2022</v>
      </c>
      <c r="O346" s="39">
        <v>238</v>
      </c>
      <c r="P346" s="39">
        <v>1474</v>
      </c>
      <c r="Q346" s="39">
        <v>225</v>
      </c>
      <c r="R346" s="39">
        <v>45</v>
      </c>
      <c r="S346" s="39">
        <v>1982</v>
      </c>
    </row>
    <row r="347" spans="11:19" x14ac:dyDescent="0.2">
      <c r="K347" s="36" t="s">
        <v>46</v>
      </c>
      <c r="L347" s="36" t="s">
        <v>66</v>
      </c>
      <c r="M347" s="36" t="s">
        <v>59</v>
      </c>
      <c r="N347" s="37">
        <v>2023</v>
      </c>
      <c r="O347" s="39">
        <v>84</v>
      </c>
      <c r="P347" s="39">
        <v>484</v>
      </c>
      <c r="Q347" s="39">
        <v>1237</v>
      </c>
      <c r="R347" s="39">
        <v>93</v>
      </c>
      <c r="S347" s="39">
        <v>1898</v>
      </c>
    </row>
    <row r="348" spans="11:19" x14ac:dyDescent="0.2">
      <c r="K348" s="36" t="s">
        <v>46</v>
      </c>
      <c r="L348" s="36" t="s">
        <v>66</v>
      </c>
      <c r="M348" s="36" t="s">
        <v>60</v>
      </c>
      <c r="N348" s="37">
        <v>2023</v>
      </c>
      <c r="O348" s="39">
        <v>136</v>
      </c>
      <c r="P348" s="39">
        <v>295</v>
      </c>
      <c r="Q348" s="39">
        <v>357</v>
      </c>
      <c r="R348" s="39">
        <v>62</v>
      </c>
      <c r="S348" s="39">
        <v>850</v>
      </c>
    </row>
    <row r="349" spans="11:19" x14ac:dyDescent="0.2">
      <c r="K349" s="36" t="s">
        <v>46</v>
      </c>
      <c r="L349" s="36" t="s">
        <v>66</v>
      </c>
      <c r="M349" s="36" t="s">
        <v>59</v>
      </c>
      <c r="N349" s="37">
        <v>2024</v>
      </c>
      <c r="O349" s="39">
        <v>1395</v>
      </c>
      <c r="P349" s="39">
        <v>764</v>
      </c>
      <c r="Q349" s="39">
        <v>170</v>
      </c>
      <c r="R349" s="39">
        <v>55</v>
      </c>
      <c r="S349" s="39">
        <v>2384</v>
      </c>
    </row>
    <row r="350" spans="11:19" x14ac:dyDescent="0.2">
      <c r="K350" s="36" t="s">
        <v>46</v>
      </c>
      <c r="L350" s="36" t="s">
        <v>66</v>
      </c>
      <c r="M350" s="36" t="s">
        <v>60</v>
      </c>
      <c r="N350" s="37">
        <v>2024</v>
      </c>
      <c r="O350" s="39">
        <v>445</v>
      </c>
      <c r="P350" s="39">
        <v>443</v>
      </c>
      <c r="Q350" s="39">
        <v>181</v>
      </c>
      <c r="R350" s="39">
        <v>627</v>
      </c>
      <c r="S350" s="39">
        <v>1696</v>
      </c>
    </row>
    <row r="351" spans="11:19" x14ac:dyDescent="0.2">
      <c r="K351" s="36" t="s">
        <v>46</v>
      </c>
      <c r="L351" s="36" t="s">
        <v>67</v>
      </c>
      <c r="M351" s="36" t="s">
        <v>59</v>
      </c>
      <c r="N351" s="37">
        <v>2021</v>
      </c>
      <c r="O351" s="39">
        <v>108</v>
      </c>
      <c r="P351" s="39">
        <v>828</v>
      </c>
      <c r="Q351" s="39">
        <v>713</v>
      </c>
      <c r="R351" s="39">
        <v>1940</v>
      </c>
      <c r="S351" s="39">
        <v>3589</v>
      </c>
    </row>
    <row r="352" spans="11:19" x14ac:dyDescent="0.2">
      <c r="K352" s="36" t="s">
        <v>46</v>
      </c>
      <c r="L352" s="36" t="s">
        <v>67</v>
      </c>
      <c r="M352" s="36" t="s">
        <v>60</v>
      </c>
      <c r="N352" s="37">
        <v>2021</v>
      </c>
      <c r="O352" s="39">
        <v>282</v>
      </c>
      <c r="P352" s="39">
        <v>40</v>
      </c>
      <c r="Q352" s="39">
        <v>881</v>
      </c>
      <c r="R352" s="39">
        <v>521</v>
      </c>
      <c r="S352" s="39">
        <v>1724</v>
      </c>
    </row>
    <row r="353" spans="11:19" x14ac:dyDescent="0.2">
      <c r="K353" s="36" t="s">
        <v>46</v>
      </c>
      <c r="L353" s="36" t="s">
        <v>67</v>
      </c>
      <c r="M353" s="36" t="s">
        <v>59</v>
      </c>
      <c r="N353" s="37">
        <v>2022</v>
      </c>
      <c r="O353" s="39">
        <v>434</v>
      </c>
      <c r="P353" s="39">
        <v>2665</v>
      </c>
      <c r="Q353" s="39">
        <v>499</v>
      </c>
      <c r="R353" s="39">
        <v>495</v>
      </c>
      <c r="S353" s="39">
        <v>4093</v>
      </c>
    </row>
    <row r="354" spans="11:19" x14ac:dyDescent="0.2">
      <c r="K354" s="36" t="s">
        <v>46</v>
      </c>
      <c r="L354" s="36" t="s">
        <v>67</v>
      </c>
      <c r="M354" s="36" t="s">
        <v>60</v>
      </c>
      <c r="N354" s="37">
        <v>2022</v>
      </c>
      <c r="O354" s="39">
        <v>888</v>
      </c>
      <c r="P354" s="39">
        <v>157</v>
      </c>
      <c r="Q354" s="39">
        <v>2638</v>
      </c>
      <c r="R354" s="39">
        <v>1546</v>
      </c>
      <c r="S354" s="39">
        <v>5229</v>
      </c>
    </row>
    <row r="355" spans="11:19" x14ac:dyDescent="0.2">
      <c r="K355" s="36" t="s">
        <v>46</v>
      </c>
      <c r="L355" s="36" t="s">
        <v>67</v>
      </c>
      <c r="M355" s="36" t="s">
        <v>59</v>
      </c>
      <c r="N355" s="37">
        <v>2023</v>
      </c>
      <c r="O355" s="39">
        <v>986</v>
      </c>
      <c r="P355" s="39">
        <v>1323</v>
      </c>
      <c r="Q355" s="39">
        <v>4954</v>
      </c>
      <c r="R355" s="39">
        <v>2111</v>
      </c>
      <c r="S355" s="39">
        <v>9374</v>
      </c>
    </row>
    <row r="356" spans="11:19" x14ac:dyDescent="0.2">
      <c r="K356" s="36" t="s">
        <v>46</v>
      </c>
      <c r="L356" s="36" t="s">
        <v>67</v>
      </c>
      <c r="M356" s="36" t="s">
        <v>60</v>
      </c>
      <c r="N356" s="37">
        <v>2023</v>
      </c>
      <c r="O356" s="39">
        <v>1041</v>
      </c>
      <c r="P356" s="39">
        <v>679</v>
      </c>
      <c r="Q356" s="39">
        <v>2035</v>
      </c>
      <c r="R356" s="39">
        <v>695</v>
      </c>
      <c r="S356" s="39">
        <v>4450</v>
      </c>
    </row>
    <row r="357" spans="11:19" x14ac:dyDescent="0.2">
      <c r="K357" s="36" t="s">
        <v>46</v>
      </c>
      <c r="L357" s="36" t="s">
        <v>67</v>
      </c>
      <c r="M357" s="36" t="s">
        <v>59</v>
      </c>
      <c r="N357" s="37">
        <v>2024</v>
      </c>
      <c r="O357" s="39">
        <v>1050</v>
      </c>
      <c r="P357" s="39">
        <v>1207</v>
      </c>
      <c r="Q357" s="39">
        <v>1653</v>
      </c>
      <c r="R357" s="39">
        <v>1847</v>
      </c>
      <c r="S357" s="39">
        <v>5757</v>
      </c>
    </row>
    <row r="358" spans="11:19" x14ac:dyDescent="0.2">
      <c r="K358" s="36" t="s">
        <v>46</v>
      </c>
      <c r="L358" s="36" t="s">
        <v>67</v>
      </c>
      <c r="M358" s="36" t="s">
        <v>60</v>
      </c>
      <c r="N358" s="37">
        <v>2024</v>
      </c>
      <c r="O358" s="39">
        <v>1977</v>
      </c>
      <c r="P358" s="39">
        <v>982</v>
      </c>
      <c r="Q358" s="39">
        <v>1076</v>
      </c>
      <c r="R358" s="39">
        <v>656</v>
      </c>
      <c r="S358" s="39">
        <v>4691</v>
      </c>
    </row>
    <row r="359" spans="11:19" x14ac:dyDescent="0.2">
      <c r="K359" s="36" t="s">
        <v>46</v>
      </c>
      <c r="L359" s="36" t="s">
        <v>68</v>
      </c>
      <c r="M359" s="36" t="s">
        <v>59</v>
      </c>
      <c r="N359" s="37">
        <v>2021</v>
      </c>
      <c r="O359" s="39">
        <v>228</v>
      </c>
      <c r="P359" s="39">
        <v>56</v>
      </c>
      <c r="Q359" s="39">
        <v>34</v>
      </c>
      <c r="R359" s="39">
        <v>67</v>
      </c>
      <c r="S359" s="39">
        <v>67</v>
      </c>
    </row>
    <row r="360" spans="11:19" x14ac:dyDescent="0.2">
      <c r="K360" s="36" t="s">
        <v>46</v>
      </c>
      <c r="L360" s="36" t="s">
        <v>68</v>
      </c>
      <c r="M360" s="36" t="s">
        <v>60</v>
      </c>
      <c r="N360" s="37">
        <v>2021</v>
      </c>
      <c r="O360" s="39">
        <v>236</v>
      </c>
      <c r="P360" s="39">
        <v>241</v>
      </c>
      <c r="Q360" s="39">
        <v>408</v>
      </c>
      <c r="R360" s="39">
        <v>677</v>
      </c>
      <c r="S360" s="39">
        <v>677</v>
      </c>
    </row>
    <row r="361" spans="11:19" x14ac:dyDescent="0.2">
      <c r="K361" s="36" t="s">
        <v>46</v>
      </c>
      <c r="L361" s="36" t="s">
        <v>68</v>
      </c>
      <c r="M361" s="36" t="s">
        <v>59</v>
      </c>
      <c r="N361" s="37">
        <v>2022</v>
      </c>
      <c r="O361" s="39">
        <v>210</v>
      </c>
      <c r="P361" s="39">
        <v>40</v>
      </c>
      <c r="Q361" s="39">
        <v>132</v>
      </c>
      <c r="R361" s="39">
        <v>156</v>
      </c>
      <c r="S361" s="39">
        <v>156</v>
      </c>
    </row>
    <row r="362" spans="11:19" x14ac:dyDescent="0.2">
      <c r="K362" s="36" t="s">
        <v>46</v>
      </c>
      <c r="L362" s="36" t="s">
        <v>68</v>
      </c>
      <c r="M362" s="36" t="s">
        <v>60</v>
      </c>
      <c r="N362" s="37">
        <v>2022</v>
      </c>
      <c r="O362" s="39">
        <v>249</v>
      </c>
      <c r="P362" s="39">
        <v>222</v>
      </c>
      <c r="Q362" s="39">
        <v>336</v>
      </c>
      <c r="R362" s="39">
        <v>500</v>
      </c>
      <c r="S362" s="39">
        <v>500</v>
      </c>
    </row>
    <row r="363" spans="11:19" x14ac:dyDescent="0.2">
      <c r="K363" s="36" t="s">
        <v>46</v>
      </c>
      <c r="L363" s="36" t="s">
        <v>68</v>
      </c>
      <c r="M363" s="36" t="s">
        <v>59</v>
      </c>
      <c r="N363" s="37">
        <v>2023</v>
      </c>
      <c r="O363" s="39">
        <v>-4</v>
      </c>
      <c r="P363" s="39">
        <v>-30</v>
      </c>
      <c r="Q363" s="39">
        <v>-142</v>
      </c>
      <c r="R363" s="39">
        <v>-169</v>
      </c>
      <c r="S363" s="39">
        <v>-169</v>
      </c>
    </row>
    <row r="364" spans="11:19" x14ac:dyDescent="0.2">
      <c r="K364" s="36" t="s">
        <v>46</v>
      </c>
      <c r="L364" s="36" t="s">
        <v>68</v>
      </c>
      <c r="M364" s="36" t="s">
        <v>60</v>
      </c>
      <c r="N364" s="37">
        <v>2023</v>
      </c>
      <c r="O364" s="39">
        <v>194</v>
      </c>
      <c r="P364" s="39">
        <v>193</v>
      </c>
      <c r="Q364" s="39">
        <v>156</v>
      </c>
      <c r="R364" s="39">
        <v>156</v>
      </c>
      <c r="S364" s="39">
        <v>156</v>
      </c>
    </row>
    <row r="365" spans="11:19" x14ac:dyDescent="0.2">
      <c r="K365" s="36" t="s">
        <v>46</v>
      </c>
      <c r="L365" s="36" t="s">
        <v>68</v>
      </c>
      <c r="M365" s="36" t="s">
        <v>59</v>
      </c>
      <c r="N365" s="37">
        <v>2024</v>
      </c>
      <c r="O365" s="39">
        <v>10</v>
      </c>
      <c r="P365" s="39">
        <v>-39</v>
      </c>
      <c r="Q365" s="39">
        <v>-83</v>
      </c>
      <c r="R365" s="39">
        <v>-115</v>
      </c>
      <c r="S365" s="39">
        <v>-115</v>
      </c>
    </row>
    <row r="366" spans="11:19" x14ac:dyDescent="0.2">
      <c r="K366" s="36" t="s">
        <v>46</v>
      </c>
      <c r="L366" s="36" t="s">
        <v>68</v>
      </c>
      <c r="M366" s="36" t="s">
        <v>60</v>
      </c>
      <c r="N366" s="37">
        <v>2024</v>
      </c>
      <c r="O366" s="39">
        <v>42</v>
      </c>
      <c r="P366" s="39">
        <v>76</v>
      </c>
      <c r="Q366" s="39">
        <v>-14</v>
      </c>
      <c r="R366" s="39">
        <v>-29</v>
      </c>
      <c r="S366" s="39">
        <v>-29</v>
      </c>
    </row>
    <row r="367" spans="11:19" x14ac:dyDescent="0.2">
      <c r="K367" s="36" t="s">
        <v>46</v>
      </c>
      <c r="L367" s="36" t="s">
        <v>69</v>
      </c>
      <c r="M367" s="36" t="s">
        <v>59</v>
      </c>
      <c r="N367" s="37">
        <v>2021</v>
      </c>
      <c r="O367" s="39">
        <v>7</v>
      </c>
      <c r="P367" s="39">
        <v>97</v>
      </c>
      <c r="Q367" s="39">
        <v>-64</v>
      </c>
      <c r="R367" s="39">
        <v>-128</v>
      </c>
      <c r="S367" s="39">
        <v>-88</v>
      </c>
    </row>
    <row r="368" spans="11:19" x14ac:dyDescent="0.2">
      <c r="K368" s="36" t="s">
        <v>46</v>
      </c>
      <c r="L368" s="36" t="s">
        <v>69</v>
      </c>
      <c r="M368" s="36" t="s">
        <v>60</v>
      </c>
      <c r="N368" s="37">
        <v>2021</v>
      </c>
      <c r="O368" s="39">
        <v>-100</v>
      </c>
      <c r="P368" s="39">
        <v>1</v>
      </c>
      <c r="Q368" s="39">
        <v>122</v>
      </c>
      <c r="R368" s="39">
        <v>255</v>
      </c>
      <c r="S368" s="39">
        <v>278</v>
      </c>
    </row>
    <row r="369" spans="11:19" x14ac:dyDescent="0.2">
      <c r="K369" s="36" t="s">
        <v>46</v>
      </c>
      <c r="L369" s="36" t="s">
        <v>69</v>
      </c>
      <c r="M369" s="36" t="s">
        <v>59</v>
      </c>
      <c r="N369" s="37">
        <v>2022</v>
      </c>
      <c r="O369" s="39">
        <v>2</v>
      </c>
      <c r="P369" s="39">
        <v>-53</v>
      </c>
      <c r="Q369" s="39">
        <v>-217</v>
      </c>
      <c r="R369" s="39">
        <v>507</v>
      </c>
      <c r="S369" s="39">
        <v>239</v>
      </c>
    </row>
    <row r="370" spans="11:19" x14ac:dyDescent="0.2">
      <c r="K370" s="36" t="s">
        <v>46</v>
      </c>
      <c r="L370" s="36" t="s">
        <v>69</v>
      </c>
      <c r="M370" s="36" t="s">
        <v>60</v>
      </c>
      <c r="N370" s="37">
        <v>2022</v>
      </c>
      <c r="O370" s="39">
        <v>-73</v>
      </c>
      <c r="P370" s="39">
        <v>-759</v>
      </c>
      <c r="Q370" s="39">
        <v>-65</v>
      </c>
      <c r="R370" s="39">
        <v>121</v>
      </c>
      <c r="S370" s="39">
        <v>-776</v>
      </c>
    </row>
    <row r="371" spans="11:19" x14ac:dyDescent="0.2">
      <c r="K371" s="36" t="s">
        <v>46</v>
      </c>
      <c r="L371" s="36" t="s">
        <v>69</v>
      </c>
      <c r="M371" s="36" t="s">
        <v>59</v>
      </c>
      <c r="N371" s="37">
        <v>2023</v>
      </c>
      <c r="O371" s="39">
        <v>498</v>
      </c>
      <c r="P371" s="39">
        <v>330</v>
      </c>
      <c r="Q371" s="39">
        <v>1398</v>
      </c>
      <c r="R371" s="39">
        <v>26</v>
      </c>
      <c r="S371" s="39">
        <v>2252</v>
      </c>
    </row>
    <row r="372" spans="11:19" x14ac:dyDescent="0.2">
      <c r="K372" s="36" t="s">
        <v>46</v>
      </c>
      <c r="L372" s="36" t="s">
        <v>69</v>
      </c>
      <c r="M372" s="36" t="s">
        <v>60</v>
      </c>
      <c r="N372" s="37">
        <v>2023</v>
      </c>
      <c r="O372" s="39">
        <v>299</v>
      </c>
      <c r="P372" s="39">
        <v>-206</v>
      </c>
      <c r="Q372" s="39">
        <v>-646</v>
      </c>
      <c r="R372" s="39">
        <v>34</v>
      </c>
      <c r="S372" s="39">
        <v>-519</v>
      </c>
    </row>
    <row r="373" spans="11:19" x14ac:dyDescent="0.2">
      <c r="K373" s="36" t="s">
        <v>46</v>
      </c>
      <c r="L373" s="36" t="s">
        <v>69</v>
      </c>
      <c r="M373" s="36" t="s">
        <v>59</v>
      </c>
      <c r="N373" s="37">
        <v>2024</v>
      </c>
      <c r="O373" s="39">
        <v>-292</v>
      </c>
      <c r="P373" s="39">
        <v>371</v>
      </c>
      <c r="Q373" s="39">
        <v>-137</v>
      </c>
      <c r="R373" s="39">
        <v>-264</v>
      </c>
      <c r="S373" s="39">
        <v>-322</v>
      </c>
    </row>
    <row r="374" spans="11:19" x14ac:dyDescent="0.2">
      <c r="K374" s="36" t="s">
        <v>46</v>
      </c>
      <c r="L374" s="36" t="s">
        <v>69</v>
      </c>
      <c r="M374" s="36" t="s">
        <v>60</v>
      </c>
      <c r="N374" s="37">
        <v>2024</v>
      </c>
      <c r="O374" s="39">
        <v>142</v>
      </c>
      <c r="P374" s="39">
        <v>113</v>
      </c>
      <c r="Q374" s="39">
        <v>182</v>
      </c>
      <c r="R374" s="39">
        <v>174</v>
      </c>
      <c r="S374" s="39">
        <v>611</v>
      </c>
    </row>
    <row r="375" spans="11:19" x14ac:dyDescent="0.2">
      <c r="K375" s="36" t="s">
        <v>47</v>
      </c>
      <c r="L375" s="36" t="s">
        <v>61</v>
      </c>
      <c r="M375" s="36" t="s">
        <v>59</v>
      </c>
      <c r="N375" s="37">
        <v>2021</v>
      </c>
      <c r="O375" s="39">
        <v>6</v>
      </c>
      <c r="P375" s="39">
        <v>3</v>
      </c>
      <c r="Q375" s="39">
        <v>77</v>
      </c>
      <c r="R375" s="39">
        <v>32</v>
      </c>
      <c r="S375" s="39">
        <v>118</v>
      </c>
    </row>
    <row r="376" spans="11:19" x14ac:dyDescent="0.2">
      <c r="K376" s="36" t="s">
        <v>47</v>
      </c>
      <c r="L376" s="36" t="s">
        <v>61</v>
      </c>
      <c r="M376" s="36" t="s">
        <v>60</v>
      </c>
      <c r="N376" s="37">
        <v>2021</v>
      </c>
      <c r="O376" s="39">
        <v>7</v>
      </c>
      <c r="P376" s="39">
        <v>2</v>
      </c>
      <c r="Q376" s="39">
        <v>91</v>
      </c>
      <c r="R376" s="39">
        <v>52</v>
      </c>
      <c r="S376" s="39">
        <v>152</v>
      </c>
    </row>
    <row r="377" spans="11:19" x14ac:dyDescent="0.2">
      <c r="K377" s="36" t="s">
        <v>47</v>
      </c>
      <c r="L377" s="36" t="s">
        <v>61</v>
      </c>
      <c r="M377" s="36" t="s">
        <v>59</v>
      </c>
      <c r="N377" s="37">
        <v>2022</v>
      </c>
      <c r="O377" s="39">
        <v>5</v>
      </c>
      <c r="P377" s="39">
        <v>268</v>
      </c>
      <c r="Q377" s="39">
        <v>10</v>
      </c>
      <c r="R377" s="39">
        <v>291</v>
      </c>
      <c r="S377" s="39">
        <v>574</v>
      </c>
    </row>
    <row r="378" spans="11:19" x14ac:dyDescent="0.2">
      <c r="K378" s="36" t="s">
        <v>47</v>
      </c>
      <c r="L378" s="36" t="s">
        <v>61</v>
      </c>
      <c r="M378" s="36" t="s">
        <v>60</v>
      </c>
      <c r="N378" s="37">
        <v>2022</v>
      </c>
      <c r="O378" s="39">
        <v>502</v>
      </c>
      <c r="P378" s="39">
        <v>30</v>
      </c>
      <c r="Q378" s="39">
        <v>42</v>
      </c>
      <c r="R378" s="39">
        <v>2</v>
      </c>
      <c r="S378" s="39">
        <v>576</v>
      </c>
    </row>
    <row r="379" spans="11:19" x14ac:dyDescent="0.2">
      <c r="K379" s="36" t="s">
        <v>47</v>
      </c>
      <c r="L379" s="36" t="s">
        <v>61</v>
      </c>
      <c r="M379" s="36" t="s">
        <v>59</v>
      </c>
      <c r="N379" s="37">
        <v>2023</v>
      </c>
      <c r="O379" s="39">
        <v>203</v>
      </c>
      <c r="P379" s="39">
        <v>172</v>
      </c>
      <c r="Q379" s="39">
        <v>254</v>
      </c>
      <c r="R379" s="39">
        <v>6</v>
      </c>
      <c r="S379" s="39">
        <v>635</v>
      </c>
    </row>
    <row r="380" spans="11:19" x14ac:dyDescent="0.2">
      <c r="K380" s="36" t="s">
        <v>47</v>
      </c>
      <c r="L380" s="36" t="s">
        <v>61</v>
      </c>
      <c r="M380" s="36" t="s">
        <v>60</v>
      </c>
      <c r="N380" s="37">
        <v>2023</v>
      </c>
      <c r="O380" s="39">
        <v>35</v>
      </c>
      <c r="P380" s="39">
        <v>205</v>
      </c>
      <c r="Q380" s="39">
        <v>652</v>
      </c>
      <c r="R380" s="39">
        <v>38</v>
      </c>
      <c r="S380" s="39">
        <v>930</v>
      </c>
    </row>
    <row r="381" spans="11:19" x14ac:dyDescent="0.2">
      <c r="K381" s="36" t="s">
        <v>47</v>
      </c>
      <c r="L381" s="36" t="s">
        <v>61</v>
      </c>
      <c r="M381" s="36" t="s">
        <v>59</v>
      </c>
      <c r="N381" s="37">
        <v>2024</v>
      </c>
      <c r="O381" s="39">
        <v>699</v>
      </c>
      <c r="P381" s="39">
        <v>29</v>
      </c>
      <c r="Q381" s="39">
        <v>65</v>
      </c>
      <c r="R381" s="39">
        <v>174</v>
      </c>
      <c r="S381" s="39">
        <v>967</v>
      </c>
    </row>
    <row r="382" spans="11:19" x14ac:dyDescent="0.2">
      <c r="K382" s="36" t="s">
        <v>47</v>
      </c>
      <c r="L382" s="36" t="s">
        <v>61</v>
      </c>
      <c r="M382" s="36" t="s">
        <v>60</v>
      </c>
      <c r="N382" s="37">
        <v>2024</v>
      </c>
      <c r="O382" s="39">
        <v>133</v>
      </c>
      <c r="P382" s="39">
        <v>390</v>
      </c>
      <c r="Q382" s="39">
        <v>144</v>
      </c>
      <c r="R382" s="39">
        <v>3</v>
      </c>
      <c r="S382" s="39">
        <v>670</v>
      </c>
    </row>
    <row r="383" spans="11:19" x14ac:dyDescent="0.2">
      <c r="K383" s="36" t="s">
        <v>47</v>
      </c>
      <c r="L383" s="36" t="s">
        <v>62</v>
      </c>
      <c r="M383" s="36" t="s">
        <v>59</v>
      </c>
      <c r="N383" s="37">
        <v>2021</v>
      </c>
      <c r="O383" s="39">
        <v>426</v>
      </c>
      <c r="P383" s="39">
        <v>593</v>
      </c>
      <c r="Q383" s="39">
        <v>327</v>
      </c>
      <c r="R383" s="39">
        <v>485</v>
      </c>
      <c r="S383" s="39">
        <v>485</v>
      </c>
    </row>
    <row r="384" spans="11:19" x14ac:dyDescent="0.2">
      <c r="K384" s="36" t="s">
        <v>47</v>
      </c>
      <c r="L384" s="36" t="s">
        <v>62</v>
      </c>
      <c r="M384" s="36" t="s">
        <v>60</v>
      </c>
      <c r="N384" s="37">
        <v>2021</v>
      </c>
      <c r="O384" s="39">
        <v>233</v>
      </c>
      <c r="P384" s="39">
        <v>126</v>
      </c>
      <c r="Q384" s="39">
        <v>153</v>
      </c>
      <c r="R384" s="39">
        <v>110</v>
      </c>
      <c r="S384" s="39">
        <v>110</v>
      </c>
    </row>
    <row r="385" spans="11:19" x14ac:dyDescent="0.2">
      <c r="K385" s="36" t="s">
        <v>47</v>
      </c>
      <c r="L385" s="36" t="s">
        <v>62</v>
      </c>
      <c r="M385" s="36" t="s">
        <v>59</v>
      </c>
      <c r="N385" s="37">
        <v>2022</v>
      </c>
      <c r="O385" s="39">
        <v>316</v>
      </c>
      <c r="P385" s="39">
        <v>328</v>
      </c>
      <c r="Q385" s="39">
        <v>283</v>
      </c>
      <c r="R385" s="39">
        <v>317</v>
      </c>
      <c r="S385" s="39">
        <v>317</v>
      </c>
    </row>
    <row r="386" spans="11:19" x14ac:dyDescent="0.2">
      <c r="K386" s="36" t="s">
        <v>47</v>
      </c>
      <c r="L386" s="36" t="s">
        <v>62</v>
      </c>
      <c r="M386" s="36" t="s">
        <v>60</v>
      </c>
      <c r="N386" s="37">
        <v>2022</v>
      </c>
      <c r="O386" s="39">
        <v>146</v>
      </c>
      <c r="P386" s="39">
        <v>179</v>
      </c>
      <c r="Q386" s="39">
        <v>120</v>
      </c>
      <c r="R386" s="39">
        <v>141</v>
      </c>
      <c r="S386" s="39">
        <v>141</v>
      </c>
    </row>
    <row r="387" spans="11:19" x14ac:dyDescent="0.2">
      <c r="K387" s="36" t="s">
        <v>47</v>
      </c>
      <c r="L387" s="36" t="s">
        <v>62</v>
      </c>
      <c r="M387" s="36" t="s">
        <v>59</v>
      </c>
      <c r="N387" s="37">
        <v>2023</v>
      </c>
      <c r="O387" s="39">
        <v>135</v>
      </c>
      <c r="P387" s="39">
        <v>95</v>
      </c>
      <c r="Q387" s="39">
        <v>115</v>
      </c>
      <c r="R387" s="39">
        <v>137</v>
      </c>
      <c r="S387" s="39">
        <v>137</v>
      </c>
    </row>
    <row r="388" spans="11:19" x14ac:dyDescent="0.2">
      <c r="K388" s="36" t="s">
        <v>47</v>
      </c>
      <c r="L388" s="36" t="s">
        <v>62</v>
      </c>
      <c r="M388" s="36" t="s">
        <v>60</v>
      </c>
      <c r="N388" s="37">
        <v>2023</v>
      </c>
      <c r="O388" s="39">
        <v>224</v>
      </c>
      <c r="P388" s="39">
        <v>271</v>
      </c>
      <c r="Q388" s="39">
        <v>192</v>
      </c>
      <c r="R388" s="39">
        <v>124</v>
      </c>
      <c r="S388" s="39">
        <v>124</v>
      </c>
    </row>
    <row r="389" spans="11:19" x14ac:dyDescent="0.2">
      <c r="K389" s="36" t="s">
        <v>47</v>
      </c>
      <c r="L389" s="36" t="s">
        <v>62</v>
      </c>
      <c r="M389" s="36" t="s">
        <v>59</v>
      </c>
      <c r="N389" s="37">
        <v>2024</v>
      </c>
      <c r="O389" s="39">
        <v>187</v>
      </c>
      <c r="P389" s="39">
        <v>124</v>
      </c>
      <c r="Q389" s="39">
        <v>97</v>
      </c>
      <c r="R389" s="39">
        <v>80</v>
      </c>
      <c r="S389" s="39">
        <v>80</v>
      </c>
    </row>
    <row r="390" spans="11:19" x14ac:dyDescent="0.2">
      <c r="K390" s="36" t="s">
        <v>47</v>
      </c>
      <c r="L390" s="36" t="s">
        <v>62</v>
      </c>
      <c r="M390" s="36" t="s">
        <v>60</v>
      </c>
      <c r="N390" s="37">
        <v>2024</v>
      </c>
      <c r="O390" s="39">
        <v>149</v>
      </c>
      <c r="P390" s="39">
        <v>79</v>
      </c>
      <c r="Q390" s="39">
        <v>105</v>
      </c>
      <c r="R390" s="39">
        <v>116</v>
      </c>
      <c r="S390" s="39">
        <v>116</v>
      </c>
    </row>
    <row r="391" spans="11:19" x14ac:dyDescent="0.2">
      <c r="K391" s="36" t="s">
        <v>47</v>
      </c>
      <c r="L391" s="36" t="s">
        <v>63</v>
      </c>
      <c r="M391" s="36" t="s">
        <v>59</v>
      </c>
      <c r="N391" s="37">
        <v>2021</v>
      </c>
      <c r="O391" s="39">
        <v>216</v>
      </c>
      <c r="P391" s="39">
        <v>230</v>
      </c>
      <c r="Q391" s="39">
        <v>175</v>
      </c>
      <c r="R391" s="39">
        <v>113</v>
      </c>
      <c r="S391" s="39">
        <v>113</v>
      </c>
    </row>
    <row r="392" spans="11:19" x14ac:dyDescent="0.2">
      <c r="K392" s="36" t="s">
        <v>47</v>
      </c>
      <c r="L392" s="36" t="s">
        <v>63</v>
      </c>
      <c r="M392" s="36" t="s">
        <v>60</v>
      </c>
      <c r="N392" s="37">
        <v>2021</v>
      </c>
      <c r="O392" s="39">
        <v>148</v>
      </c>
      <c r="P392" s="39">
        <v>97</v>
      </c>
      <c r="Q392" s="39">
        <v>142</v>
      </c>
      <c r="R392" s="39">
        <v>78</v>
      </c>
      <c r="S392" s="39">
        <v>78</v>
      </c>
    </row>
    <row r="393" spans="11:19" x14ac:dyDescent="0.2">
      <c r="K393" s="36" t="s">
        <v>47</v>
      </c>
      <c r="L393" s="36" t="s">
        <v>63</v>
      </c>
      <c r="M393" s="36" t="s">
        <v>59</v>
      </c>
      <c r="N393" s="37">
        <v>2022</v>
      </c>
      <c r="O393" s="39">
        <v>291</v>
      </c>
      <c r="P393" s="39">
        <v>240</v>
      </c>
      <c r="Q393" s="39">
        <v>155</v>
      </c>
      <c r="R393" s="39">
        <v>205</v>
      </c>
      <c r="S393" s="39">
        <v>205</v>
      </c>
    </row>
    <row r="394" spans="11:19" x14ac:dyDescent="0.2">
      <c r="K394" s="36" t="s">
        <v>47</v>
      </c>
      <c r="L394" s="36" t="s">
        <v>63</v>
      </c>
      <c r="M394" s="36" t="s">
        <v>60</v>
      </c>
      <c r="N394" s="37">
        <v>2022</v>
      </c>
      <c r="O394" s="39">
        <v>306</v>
      </c>
      <c r="P394" s="39">
        <v>318</v>
      </c>
      <c r="Q394" s="39">
        <v>307</v>
      </c>
      <c r="R394" s="39">
        <v>180</v>
      </c>
      <c r="S394" s="39">
        <v>180</v>
      </c>
    </row>
    <row r="395" spans="11:19" x14ac:dyDescent="0.2">
      <c r="K395" s="36" t="s">
        <v>47</v>
      </c>
      <c r="L395" s="36" t="s">
        <v>63</v>
      </c>
      <c r="M395" s="36" t="s">
        <v>59</v>
      </c>
      <c r="N395" s="37">
        <v>2023</v>
      </c>
      <c r="O395" s="39">
        <v>227</v>
      </c>
      <c r="P395" s="39">
        <v>215</v>
      </c>
      <c r="Q395" s="39">
        <v>108</v>
      </c>
      <c r="R395" s="39">
        <v>100</v>
      </c>
      <c r="S395" s="39">
        <v>100</v>
      </c>
    </row>
    <row r="396" spans="11:19" x14ac:dyDescent="0.2">
      <c r="K396" s="36" t="s">
        <v>47</v>
      </c>
      <c r="L396" s="36" t="s">
        <v>63</v>
      </c>
      <c r="M396" s="36" t="s">
        <v>60</v>
      </c>
      <c r="N396" s="37">
        <v>2023</v>
      </c>
      <c r="O396" s="39">
        <v>257</v>
      </c>
      <c r="P396" s="39">
        <v>131</v>
      </c>
      <c r="Q396" s="39">
        <v>81</v>
      </c>
      <c r="R396" s="39">
        <v>53</v>
      </c>
      <c r="S396" s="39">
        <v>53</v>
      </c>
    </row>
    <row r="397" spans="11:19" x14ac:dyDescent="0.2">
      <c r="K397" s="36" t="s">
        <v>47</v>
      </c>
      <c r="L397" s="36" t="s">
        <v>63</v>
      </c>
      <c r="M397" s="36" t="s">
        <v>59</v>
      </c>
      <c r="N397" s="37">
        <v>2024</v>
      </c>
      <c r="O397" s="39">
        <v>126</v>
      </c>
      <c r="P397" s="39">
        <v>167</v>
      </c>
      <c r="Q397" s="39">
        <v>232</v>
      </c>
      <c r="R397" s="39">
        <v>126</v>
      </c>
      <c r="S397" s="39">
        <v>126</v>
      </c>
    </row>
    <row r="398" spans="11:19" x14ac:dyDescent="0.2">
      <c r="K398" s="36" t="s">
        <v>47</v>
      </c>
      <c r="L398" s="36" t="s">
        <v>63</v>
      </c>
      <c r="M398" s="36" t="s">
        <v>60</v>
      </c>
      <c r="N398" s="37">
        <v>2024</v>
      </c>
      <c r="O398" s="39">
        <v>85</v>
      </c>
      <c r="P398" s="39">
        <v>82</v>
      </c>
      <c r="Q398" s="39">
        <v>65</v>
      </c>
      <c r="R398" s="39">
        <v>37</v>
      </c>
      <c r="S398" s="39">
        <v>37</v>
      </c>
    </row>
    <row r="399" spans="11:19" x14ac:dyDescent="0.2">
      <c r="K399" s="36" t="s">
        <v>47</v>
      </c>
      <c r="L399" s="36" t="s">
        <v>64</v>
      </c>
      <c r="M399" s="36" t="s">
        <v>59</v>
      </c>
      <c r="N399" s="37">
        <v>2021</v>
      </c>
      <c r="O399" s="39">
        <v>174</v>
      </c>
      <c r="P399" s="39">
        <v>187</v>
      </c>
      <c r="Q399" s="39">
        <v>138</v>
      </c>
      <c r="R399" s="39">
        <v>145</v>
      </c>
      <c r="S399" s="39">
        <v>145</v>
      </c>
    </row>
    <row r="400" spans="11:19" x14ac:dyDescent="0.2">
      <c r="K400" s="36" t="s">
        <v>47</v>
      </c>
      <c r="L400" s="36" t="s">
        <v>64</v>
      </c>
      <c r="M400" s="36" t="s">
        <v>60</v>
      </c>
      <c r="N400" s="37">
        <v>2021</v>
      </c>
      <c r="O400" s="39">
        <v>226</v>
      </c>
      <c r="P400" s="39">
        <v>313</v>
      </c>
      <c r="Q400" s="39">
        <v>443</v>
      </c>
      <c r="R400" s="39">
        <v>477</v>
      </c>
      <c r="S400" s="39">
        <v>477</v>
      </c>
    </row>
    <row r="401" spans="11:19" x14ac:dyDescent="0.2">
      <c r="K401" s="36" t="s">
        <v>47</v>
      </c>
      <c r="L401" s="36" t="s">
        <v>64</v>
      </c>
      <c r="M401" s="36" t="s">
        <v>59</v>
      </c>
      <c r="N401" s="37">
        <v>2022</v>
      </c>
      <c r="O401" s="39">
        <v>149</v>
      </c>
      <c r="P401" s="39">
        <v>104</v>
      </c>
      <c r="Q401" s="39">
        <v>142</v>
      </c>
      <c r="R401" s="39">
        <v>152</v>
      </c>
      <c r="S401" s="39">
        <v>152</v>
      </c>
    </row>
    <row r="402" spans="11:19" x14ac:dyDescent="0.2">
      <c r="K402" s="36" t="s">
        <v>47</v>
      </c>
      <c r="L402" s="36" t="s">
        <v>64</v>
      </c>
      <c r="M402" s="36" t="s">
        <v>60</v>
      </c>
      <c r="N402" s="37">
        <v>2022</v>
      </c>
      <c r="O402" s="39">
        <v>321</v>
      </c>
      <c r="P402" s="39">
        <v>172</v>
      </c>
      <c r="Q402" s="39">
        <v>247</v>
      </c>
      <c r="R402" s="39">
        <v>178</v>
      </c>
      <c r="S402" s="39">
        <v>178</v>
      </c>
    </row>
    <row r="403" spans="11:19" x14ac:dyDescent="0.2">
      <c r="K403" s="36" t="s">
        <v>47</v>
      </c>
      <c r="L403" s="36" t="s">
        <v>64</v>
      </c>
      <c r="M403" s="36" t="s">
        <v>59</v>
      </c>
      <c r="N403" s="37">
        <v>2023</v>
      </c>
      <c r="O403" s="39">
        <v>90</v>
      </c>
      <c r="P403" s="39">
        <v>86</v>
      </c>
      <c r="Q403" s="39">
        <v>93</v>
      </c>
      <c r="R403" s="39">
        <v>137</v>
      </c>
      <c r="S403" s="39">
        <v>137</v>
      </c>
    </row>
    <row r="404" spans="11:19" x14ac:dyDescent="0.2">
      <c r="K404" s="36" t="s">
        <v>47</v>
      </c>
      <c r="L404" s="36" t="s">
        <v>64</v>
      </c>
      <c r="M404" s="36" t="s">
        <v>60</v>
      </c>
      <c r="N404" s="37">
        <v>2023</v>
      </c>
      <c r="O404" s="39">
        <v>240</v>
      </c>
      <c r="P404" s="39">
        <v>221</v>
      </c>
      <c r="Q404" s="39">
        <v>298</v>
      </c>
      <c r="R404" s="39">
        <v>269</v>
      </c>
      <c r="S404" s="39">
        <v>269</v>
      </c>
    </row>
    <row r="405" spans="11:19" x14ac:dyDescent="0.2">
      <c r="K405" s="36" t="s">
        <v>47</v>
      </c>
      <c r="L405" s="36" t="s">
        <v>64</v>
      </c>
      <c r="M405" s="36" t="s">
        <v>59</v>
      </c>
      <c r="N405" s="37">
        <v>2024</v>
      </c>
      <c r="O405" s="39">
        <v>101</v>
      </c>
      <c r="P405" s="39">
        <v>81</v>
      </c>
      <c r="Q405" s="39">
        <v>100</v>
      </c>
      <c r="R405" s="39">
        <v>86</v>
      </c>
      <c r="S405" s="39">
        <v>86</v>
      </c>
    </row>
    <row r="406" spans="11:19" x14ac:dyDescent="0.2">
      <c r="K406" s="36" t="s">
        <v>47</v>
      </c>
      <c r="L406" s="36" t="s">
        <v>64</v>
      </c>
      <c r="M406" s="36" t="s">
        <v>60</v>
      </c>
      <c r="N406" s="37">
        <v>2024</v>
      </c>
      <c r="O406" s="39">
        <v>91</v>
      </c>
      <c r="P406" s="39">
        <v>51</v>
      </c>
      <c r="Q406" s="39">
        <v>60</v>
      </c>
      <c r="R406" s="39">
        <v>88</v>
      </c>
      <c r="S406" s="39">
        <v>88</v>
      </c>
    </row>
    <row r="407" spans="11:19" x14ac:dyDescent="0.2">
      <c r="K407" s="36" t="s">
        <v>47</v>
      </c>
      <c r="L407" s="36" t="s">
        <v>65</v>
      </c>
      <c r="M407" s="36" t="s">
        <v>59</v>
      </c>
      <c r="N407" s="37">
        <v>2021</v>
      </c>
      <c r="O407" s="39">
        <v>72</v>
      </c>
      <c r="P407" s="39">
        <v>6</v>
      </c>
      <c r="Q407" s="39">
        <v>368</v>
      </c>
      <c r="R407" s="39">
        <v>80</v>
      </c>
      <c r="S407" s="39">
        <v>526</v>
      </c>
    </row>
    <row r="408" spans="11:19" x14ac:dyDescent="0.2">
      <c r="K408" s="36" t="s">
        <v>47</v>
      </c>
      <c r="L408" s="36" t="s">
        <v>65</v>
      </c>
      <c r="M408" s="36" t="s">
        <v>60</v>
      </c>
      <c r="N408" s="37">
        <v>2021</v>
      </c>
      <c r="O408" s="39">
        <v>25</v>
      </c>
      <c r="P408" s="39">
        <v>28</v>
      </c>
      <c r="Q408" s="39">
        <v>780</v>
      </c>
      <c r="R408" s="39">
        <v>140</v>
      </c>
      <c r="S408" s="39">
        <v>973</v>
      </c>
    </row>
    <row r="409" spans="11:19" x14ac:dyDescent="0.2">
      <c r="K409" s="36" t="s">
        <v>47</v>
      </c>
      <c r="L409" s="36" t="s">
        <v>65</v>
      </c>
      <c r="M409" s="36" t="s">
        <v>59</v>
      </c>
      <c r="N409" s="37">
        <v>2022</v>
      </c>
      <c r="O409" s="39">
        <v>121</v>
      </c>
      <c r="P409" s="39">
        <v>651</v>
      </c>
      <c r="Q409" s="39">
        <v>114</v>
      </c>
      <c r="R409" s="39">
        <v>409</v>
      </c>
      <c r="S409" s="39">
        <v>1295</v>
      </c>
    </row>
    <row r="410" spans="11:19" x14ac:dyDescent="0.2">
      <c r="K410" s="36" t="s">
        <v>47</v>
      </c>
      <c r="L410" s="36" t="s">
        <v>65</v>
      </c>
      <c r="M410" s="36" t="s">
        <v>60</v>
      </c>
      <c r="N410" s="37">
        <v>2022</v>
      </c>
      <c r="O410" s="39">
        <v>699</v>
      </c>
      <c r="P410" s="39">
        <v>147</v>
      </c>
      <c r="Q410" s="39">
        <v>1383</v>
      </c>
      <c r="R410" s="39">
        <v>9</v>
      </c>
      <c r="S410" s="39">
        <v>2238</v>
      </c>
    </row>
    <row r="411" spans="11:19" x14ac:dyDescent="0.2">
      <c r="K411" s="36" t="s">
        <v>47</v>
      </c>
      <c r="L411" s="36" t="s">
        <v>65</v>
      </c>
      <c r="M411" s="36" t="s">
        <v>59</v>
      </c>
      <c r="N411" s="37">
        <v>2023</v>
      </c>
      <c r="O411" s="39">
        <v>948</v>
      </c>
      <c r="P411" s="39">
        <v>426</v>
      </c>
      <c r="Q411" s="39">
        <v>740</v>
      </c>
      <c r="R411" s="39">
        <v>61</v>
      </c>
      <c r="S411" s="39">
        <v>2175</v>
      </c>
    </row>
    <row r="412" spans="11:19" x14ac:dyDescent="0.2">
      <c r="K412" s="36" t="s">
        <v>47</v>
      </c>
      <c r="L412" s="36" t="s">
        <v>65</v>
      </c>
      <c r="M412" s="36" t="s">
        <v>60</v>
      </c>
      <c r="N412" s="37">
        <v>2023</v>
      </c>
      <c r="O412" s="39">
        <v>258</v>
      </c>
      <c r="P412" s="39">
        <v>1243</v>
      </c>
      <c r="Q412" s="39">
        <v>1166</v>
      </c>
      <c r="R412" s="39">
        <v>1600</v>
      </c>
      <c r="S412" s="39">
        <v>4267</v>
      </c>
    </row>
    <row r="413" spans="11:19" x14ac:dyDescent="0.2">
      <c r="K413" s="36" t="s">
        <v>47</v>
      </c>
      <c r="L413" s="36" t="s">
        <v>65</v>
      </c>
      <c r="M413" s="36" t="s">
        <v>59</v>
      </c>
      <c r="N413" s="37">
        <v>2024</v>
      </c>
      <c r="O413" s="39">
        <v>377</v>
      </c>
      <c r="P413" s="39">
        <v>1302</v>
      </c>
      <c r="Q413" s="39">
        <v>484</v>
      </c>
      <c r="R413" s="39">
        <v>668</v>
      </c>
      <c r="S413" s="39">
        <v>2831</v>
      </c>
    </row>
    <row r="414" spans="11:19" x14ac:dyDescent="0.2">
      <c r="K414" s="36" t="s">
        <v>47</v>
      </c>
      <c r="L414" s="36" t="s">
        <v>65</v>
      </c>
      <c r="M414" s="36" t="s">
        <v>60</v>
      </c>
      <c r="N414" s="37">
        <v>2024</v>
      </c>
      <c r="O414" s="39">
        <v>1144</v>
      </c>
      <c r="P414" s="39">
        <v>895</v>
      </c>
      <c r="Q414" s="39">
        <v>517</v>
      </c>
      <c r="R414" s="39">
        <v>621</v>
      </c>
      <c r="S414" s="39">
        <v>3177</v>
      </c>
    </row>
    <row r="415" spans="11:19" x14ac:dyDescent="0.2">
      <c r="K415" s="36" t="s">
        <v>47</v>
      </c>
      <c r="L415" s="36" t="s">
        <v>66</v>
      </c>
      <c r="M415" s="36" t="s">
        <v>59</v>
      </c>
      <c r="N415" s="37">
        <v>2021</v>
      </c>
      <c r="O415" s="39">
        <v>24</v>
      </c>
      <c r="P415" s="39">
        <v>2</v>
      </c>
      <c r="Q415" s="39">
        <v>428</v>
      </c>
      <c r="R415" s="39">
        <v>94</v>
      </c>
      <c r="S415" s="39">
        <v>548</v>
      </c>
    </row>
    <row r="416" spans="11:19" x14ac:dyDescent="0.2">
      <c r="K416" s="36" t="s">
        <v>47</v>
      </c>
      <c r="L416" s="36" t="s">
        <v>66</v>
      </c>
      <c r="M416" s="36" t="s">
        <v>60</v>
      </c>
      <c r="N416" s="37">
        <v>2021</v>
      </c>
      <c r="O416" s="39">
        <v>8</v>
      </c>
      <c r="P416" s="39">
        <v>3</v>
      </c>
      <c r="Q416" s="39">
        <v>338</v>
      </c>
      <c r="R416" s="39">
        <v>67</v>
      </c>
      <c r="S416" s="39">
        <v>416</v>
      </c>
    </row>
    <row r="417" spans="11:19" x14ac:dyDescent="0.2">
      <c r="K417" s="36" t="s">
        <v>47</v>
      </c>
      <c r="L417" s="36" t="s">
        <v>66</v>
      </c>
      <c r="M417" s="36" t="s">
        <v>59</v>
      </c>
      <c r="N417" s="37">
        <v>2022</v>
      </c>
      <c r="O417" s="39">
        <v>14</v>
      </c>
      <c r="P417" s="39">
        <v>567</v>
      </c>
      <c r="Q417" s="39">
        <v>59</v>
      </c>
      <c r="R417" s="39">
        <v>333</v>
      </c>
      <c r="S417" s="39">
        <v>973</v>
      </c>
    </row>
    <row r="418" spans="11:19" x14ac:dyDescent="0.2">
      <c r="K418" s="36" t="s">
        <v>47</v>
      </c>
      <c r="L418" s="36" t="s">
        <v>66</v>
      </c>
      <c r="M418" s="36" t="s">
        <v>60</v>
      </c>
      <c r="N418" s="37">
        <v>2022</v>
      </c>
      <c r="O418" s="39">
        <v>652</v>
      </c>
      <c r="P418" s="39">
        <v>43</v>
      </c>
      <c r="Q418" s="39">
        <v>96</v>
      </c>
      <c r="R418" s="39">
        <v>3</v>
      </c>
      <c r="S418" s="39">
        <v>794</v>
      </c>
    </row>
    <row r="419" spans="11:19" x14ac:dyDescent="0.2">
      <c r="K419" s="36" t="s">
        <v>47</v>
      </c>
      <c r="L419" s="36" t="s">
        <v>66</v>
      </c>
      <c r="M419" s="36" t="s">
        <v>59</v>
      </c>
      <c r="N419" s="37">
        <v>2023</v>
      </c>
      <c r="O419" s="39">
        <v>227</v>
      </c>
      <c r="P419" s="39">
        <v>329</v>
      </c>
      <c r="Q419" s="39">
        <v>842</v>
      </c>
      <c r="R419" s="39">
        <v>509</v>
      </c>
      <c r="S419" s="39">
        <v>1907</v>
      </c>
    </row>
    <row r="420" spans="11:19" x14ac:dyDescent="0.2">
      <c r="K420" s="36" t="s">
        <v>47</v>
      </c>
      <c r="L420" s="36" t="s">
        <v>66</v>
      </c>
      <c r="M420" s="36" t="s">
        <v>60</v>
      </c>
      <c r="N420" s="37">
        <v>2023</v>
      </c>
      <c r="O420" s="39">
        <v>504</v>
      </c>
      <c r="P420" s="39">
        <v>175</v>
      </c>
      <c r="Q420" s="39">
        <v>413</v>
      </c>
      <c r="R420" s="39">
        <v>14</v>
      </c>
      <c r="S420" s="39">
        <v>1106</v>
      </c>
    </row>
    <row r="421" spans="11:19" x14ac:dyDescent="0.2">
      <c r="K421" s="36" t="s">
        <v>47</v>
      </c>
      <c r="L421" s="36" t="s">
        <v>66</v>
      </c>
      <c r="M421" s="36" t="s">
        <v>59</v>
      </c>
      <c r="N421" s="37">
        <v>2024</v>
      </c>
      <c r="O421" s="39">
        <v>251</v>
      </c>
      <c r="P421" s="39">
        <v>1106</v>
      </c>
      <c r="Q421" s="39">
        <v>365</v>
      </c>
      <c r="R421" s="39">
        <v>13</v>
      </c>
      <c r="S421" s="39">
        <v>1735</v>
      </c>
    </row>
    <row r="422" spans="11:19" x14ac:dyDescent="0.2">
      <c r="K422" s="36" t="s">
        <v>47</v>
      </c>
      <c r="L422" s="36" t="s">
        <v>66</v>
      </c>
      <c r="M422" s="36" t="s">
        <v>60</v>
      </c>
      <c r="N422" s="37">
        <v>2024</v>
      </c>
      <c r="O422" s="39">
        <v>969</v>
      </c>
      <c r="P422" s="39">
        <v>565</v>
      </c>
      <c r="Q422" s="39">
        <v>228</v>
      </c>
      <c r="R422" s="39">
        <v>423</v>
      </c>
      <c r="S422" s="39">
        <v>2185</v>
      </c>
    </row>
    <row r="423" spans="11:19" x14ac:dyDescent="0.2">
      <c r="K423" s="36" t="s">
        <v>47</v>
      </c>
      <c r="L423" s="36" t="s">
        <v>67</v>
      </c>
      <c r="M423" s="36" t="s">
        <v>59</v>
      </c>
      <c r="N423" s="37">
        <v>2021</v>
      </c>
      <c r="O423" s="39">
        <v>340</v>
      </c>
      <c r="P423" s="39">
        <v>75</v>
      </c>
      <c r="Q423" s="39">
        <v>963</v>
      </c>
      <c r="R423" s="39">
        <v>492</v>
      </c>
      <c r="S423" s="39">
        <v>1870</v>
      </c>
    </row>
    <row r="424" spans="11:19" x14ac:dyDescent="0.2">
      <c r="K424" s="36" t="s">
        <v>47</v>
      </c>
      <c r="L424" s="36" t="s">
        <v>67</v>
      </c>
      <c r="M424" s="36" t="s">
        <v>60</v>
      </c>
      <c r="N424" s="37">
        <v>2021</v>
      </c>
      <c r="O424" s="39">
        <v>96</v>
      </c>
      <c r="P424" s="39">
        <v>1076</v>
      </c>
      <c r="Q424" s="39">
        <v>770</v>
      </c>
      <c r="R424" s="39">
        <v>1253</v>
      </c>
      <c r="S424" s="39">
        <v>3195</v>
      </c>
    </row>
    <row r="425" spans="11:19" x14ac:dyDescent="0.2">
      <c r="K425" s="36" t="s">
        <v>47</v>
      </c>
      <c r="L425" s="36" t="s">
        <v>67</v>
      </c>
      <c r="M425" s="36" t="s">
        <v>59</v>
      </c>
      <c r="N425" s="37">
        <v>2022</v>
      </c>
      <c r="O425" s="39">
        <v>1286</v>
      </c>
      <c r="P425" s="39">
        <v>228</v>
      </c>
      <c r="Q425" s="39">
        <v>4532</v>
      </c>
      <c r="R425" s="39">
        <v>1951</v>
      </c>
      <c r="S425" s="39">
        <v>7997</v>
      </c>
    </row>
    <row r="426" spans="11:19" x14ac:dyDescent="0.2">
      <c r="K426" s="36" t="s">
        <v>47</v>
      </c>
      <c r="L426" s="36" t="s">
        <v>67</v>
      </c>
      <c r="M426" s="36" t="s">
        <v>60</v>
      </c>
      <c r="N426" s="37">
        <v>2022</v>
      </c>
      <c r="O426" s="39">
        <v>497</v>
      </c>
      <c r="P426" s="39">
        <v>1872</v>
      </c>
      <c r="Q426" s="39">
        <v>405</v>
      </c>
      <c r="R426" s="39">
        <v>478</v>
      </c>
      <c r="S426" s="39">
        <v>3252</v>
      </c>
    </row>
    <row r="427" spans="11:19" x14ac:dyDescent="0.2">
      <c r="K427" s="36" t="s">
        <v>47</v>
      </c>
      <c r="L427" s="36" t="s">
        <v>67</v>
      </c>
      <c r="M427" s="36" t="s">
        <v>59</v>
      </c>
      <c r="N427" s="37">
        <v>2023</v>
      </c>
      <c r="O427" s="39">
        <v>1284</v>
      </c>
      <c r="P427" s="39">
        <v>852</v>
      </c>
      <c r="Q427" s="39">
        <v>2158</v>
      </c>
      <c r="R427" s="39">
        <v>984</v>
      </c>
      <c r="S427" s="39">
        <v>5278</v>
      </c>
    </row>
    <row r="428" spans="11:19" x14ac:dyDescent="0.2">
      <c r="K428" s="36" t="s">
        <v>47</v>
      </c>
      <c r="L428" s="36" t="s">
        <v>67</v>
      </c>
      <c r="M428" s="36" t="s">
        <v>60</v>
      </c>
      <c r="N428" s="37">
        <v>2023</v>
      </c>
      <c r="O428" s="39">
        <v>890</v>
      </c>
      <c r="P428" s="39">
        <v>1443</v>
      </c>
      <c r="Q428" s="39">
        <v>7041</v>
      </c>
      <c r="R428" s="39">
        <v>3099</v>
      </c>
      <c r="S428" s="39">
        <v>12473</v>
      </c>
    </row>
    <row r="429" spans="11:19" x14ac:dyDescent="0.2">
      <c r="K429" s="36" t="s">
        <v>47</v>
      </c>
      <c r="L429" s="36" t="s">
        <v>67</v>
      </c>
      <c r="M429" s="36" t="s">
        <v>59</v>
      </c>
      <c r="N429" s="37">
        <v>2024</v>
      </c>
      <c r="O429" s="39">
        <v>1331</v>
      </c>
      <c r="P429" s="39">
        <v>1257</v>
      </c>
      <c r="Q429" s="39">
        <v>1048</v>
      </c>
      <c r="R429" s="39">
        <v>1073</v>
      </c>
      <c r="S429" s="39">
        <v>4709</v>
      </c>
    </row>
    <row r="430" spans="11:19" x14ac:dyDescent="0.2">
      <c r="K430" s="36" t="s">
        <v>47</v>
      </c>
      <c r="L430" s="36" t="s">
        <v>67</v>
      </c>
      <c r="M430" s="36" t="s">
        <v>60</v>
      </c>
      <c r="N430" s="37">
        <v>2024</v>
      </c>
      <c r="O430" s="39">
        <v>892</v>
      </c>
      <c r="P430" s="39">
        <v>1346</v>
      </c>
      <c r="Q430" s="39">
        <v>1218</v>
      </c>
      <c r="R430" s="39">
        <v>1566</v>
      </c>
      <c r="S430" s="39">
        <v>5022</v>
      </c>
    </row>
    <row r="431" spans="11:19" x14ac:dyDescent="0.2">
      <c r="K431" s="36" t="s">
        <v>47</v>
      </c>
      <c r="L431" s="36" t="s">
        <v>68</v>
      </c>
      <c r="M431" s="36" t="s">
        <v>59</v>
      </c>
      <c r="N431" s="37">
        <v>2021</v>
      </c>
      <c r="O431" s="39">
        <v>-104</v>
      </c>
      <c r="P431" s="39">
        <v>-309</v>
      </c>
      <c r="Q431" s="39">
        <v>-47</v>
      </c>
      <c r="R431" s="39">
        <v>-262</v>
      </c>
      <c r="S431" s="39">
        <v>-262</v>
      </c>
    </row>
    <row r="432" spans="11:19" x14ac:dyDescent="0.2">
      <c r="K432" s="36" t="s">
        <v>47</v>
      </c>
      <c r="L432" s="36" t="s">
        <v>68</v>
      </c>
      <c r="M432" s="36" t="s">
        <v>60</v>
      </c>
      <c r="N432" s="37">
        <v>2021</v>
      </c>
      <c r="O432" s="39">
        <v>209</v>
      </c>
      <c r="P432" s="39">
        <v>417</v>
      </c>
      <c r="Q432" s="39">
        <v>465</v>
      </c>
      <c r="R432" s="39">
        <v>480</v>
      </c>
      <c r="S432" s="39">
        <v>480</v>
      </c>
    </row>
    <row r="433" spans="11:19" x14ac:dyDescent="0.2">
      <c r="K433" s="36" t="s">
        <v>47</v>
      </c>
      <c r="L433" s="36" t="s">
        <v>68</v>
      </c>
      <c r="M433" s="36" t="s">
        <v>59</v>
      </c>
      <c r="N433" s="37">
        <v>2022</v>
      </c>
      <c r="O433" s="39">
        <v>481</v>
      </c>
      <c r="P433" s="39">
        <v>311</v>
      </c>
      <c r="Q433" s="39">
        <v>434</v>
      </c>
      <c r="R433" s="39">
        <v>217</v>
      </c>
      <c r="S433" s="39">
        <v>217</v>
      </c>
    </row>
    <row r="434" spans="11:19" x14ac:dyDescent="0.2">
      <c r="K434" s="36" t="s">
        <v>47</v>
      </c>
      <c r="L434" s="36" t="s">
        <v>68</v>
      </c>
      <c r="M434" s="36" t="s">
        <v>60</v>
      </c>
      <c r="N434" s="37">
        <v>2022</v>
      </c>
      <c r="O434" s="39">
        <v>124</v>
      </c>
      <c r="P434" s="39">
        <v>16</v>
      </c>
      <c r="Q434" s="39">
        <v>14</v>
      </c>
      <c r="R434" s="39">
        <v>40</v>
      </c>
      <c r="S434" s="39">
        <v>40</v>
      </c>
    </row>
    <row r="435" spans="11:19" x14ac:dyDescent="0.2">
      <c r="K435" s="36" t="s">
        <v>47</v>
      </c>
      <c r="L435" s="36" t="s">
        <v>68</v>
      </c>
      <c r="M435" s="36" t="s">
        <v>59</v>
      </c>
      <c r="N435" s="37">
        <v>2023</v>
      </c>
      <c r="O435" s="39">
        <v>212</v>
      </c>
      <c r="P435" s="39">
        <v>122</v>
      </c>
      <c r="Q435" s="39">
        <v>59</v>
      </c>
      <c r="R435" s="39">
        <v>53</v>
      </c>
      <c r="S435" s="39">
        <v>53</v>
      </c>
    </row>
    <row r="436" spans="11:19" x14ac:dyDescent="0.2">
      <c r="K436" s="36" t="s">
        <v>47</v>
      </c>
      <c r="L436" s="36" t="s">
        <v>68</v>
      </c>
      <c r="M436" s="36" t="s">
        <v>60</v>
      </c>
      <c r="N436" s="37">
        <v>2023</v>
      </c>
      <c r="O436" s="39">
        <v>243</v>
      </c>
      <c r="P436" s="39">
        <v>165</v>
      </c>
      <c r="Q436" s="39">
        <v>214</v>
      </c>
      <c r="R436" s="39">
        <v>245</v>
      </c>
      <c r="S436" s="39">
        <v>245</v>
      </c>
    </row>
    <row r="437" spans="11:19" x14ac:dyDescent="0.2">
      <c r="K437" s="36" t="s">
        <v>47</v>
      </c>
      <c r="L437" s="36" t="s">
        <v>68</v>
      </c>
      <c r="M437" s="36" t="s">
        <v>59</v>
      </c>
      <c r="N437" s="37">
        <v>2024</v>
      </c>
      <c r="O437" s="39">
        <v>37</v>
      </c>
      <c r="P437" s="39">
        <v>84</v>
      </c>
      <c r="Q437" s="39">
        <v>60</v>
      </c>
      <c r="R437" s="39">
        <v>7</v>
      </c>
      <c r="S437" s="39">
        <v>7</v>
      </c>
    </row>
    <row r="438" spans="11:19" x14ac:dyDescent="0.2">
      <c r="K438" s="36" t="s">
        <v>47</v>
      </c>
      <c r="L438" s="36" t="s">
        <v>68</v>
      </c>
      <c r="M438" s="36" t="s">
        <v>60</v>
      </c>
      <c r="N438" s="37">
        <v>2024</v>
      </c>
      <c r="O438" s="39">
        <v>30</v>
      </c>
      <c r="P438" s="39">
        <v>94</v>
      </c>
      <c r="Q438" s="39">
        <v>195</v>
      </c>
      <c r="R438" s="39">
        <v>134</v>
      </c>
      <c r="S438" s="39">
        <v>134</v>
      </c>
    </row>
    <row r="439" spans="11:19" x14ac:dyDescent="0.2">
      <c r="K439" s="36" t="s">
        <v>47</v>
      </c>
      <c r="L439" s="36" t="s">
        <v>69</v>
      </c>
      <c r="M439" s="36" t="s">
        <v>59</v>
      </c>
      <c r="N439" s="37">
        <v>2021</v>
      </c>
      <c r="O439" s="39">
        <v>58</v>
      </c>
      <c r="P439" s="39">
        <v>0</v>
      </c>
      <c r="Q439" s="39">
        <v>-47</v>
      </c>
      <c r="R439" s="39">
        <v>-19</v>
      </c>
      <c r="S439" s="39">
        <v>-8</v>
      </c>
    </row>
    <row r="440" spans="11:19" x14ac:dyDescent="0.2">
      <c r="K440" s="36" t="s">
        <v>47</v>
      </c>
      <c r="L440" s="36" t="s">
        <v>69</v>
      </c>
      <c r="M440" s="36" t="s">
        <v>60</v>
      </c>
      <c r="N440" s="37">
        <v>2021</v>
      </c>
      <c r="O440" s="39">
        <v>-6</v>
      </c>
      <c r="P440" s="39">
        <v>24</v>
      </c>
      <c r="Q440" s="39">
        <v>261</v>
      </c>
      <c r="R440" s="39">
        <v>-6</v>
      </c>
      <c r="S440" s="39">
        <v>273</v>
      </c>
    </row>
    <row r="441" spans="11:19" x14ac:dyDescent="0.2">
      <c r="K441" s="36" t="s">
        <v>47</v>
      </c>
      <c r="L441" s="36" t="s">
        <v>69</v>
      </c>
      <c r="M441" s="36" t="s">
        <v>59</v>
      </c>
      <c r="N441" s="37">
        <v>2022</v>
      </c>
      <c r="O441" s="39">
        <v>102</v>
      </c>
      <c r="P441" s="39">
        <v>-184</v>
      </c>
      <c r="Q441" s="39">
        <v>45</v>
      </c>
      <c r="R441" s="39">
        <v>-215</v>
      </c>
      <c r="S441" s="39">
        <v>-252</v>
      </c>
    </row>
    <row r="442" spans="11:19" x14ac:dyDescent="0.2">
      <c r="K442" s="36" t="s">
        <v>47</v>
      </c>
      <c r="L442" s="36" t="s">
        <v>69</v>
      </c>
      <c r="M442" s="36" t="s">
        <v>60</v>
      </c>
      <c r="N442" s="37">
        <v>2022</v>
      </c>
      <c r="O442" s="39">
        <v>-455</v>
      </c>
      <c r="P442" s="39">
        <v>74</v>
      </c>
      <c r="Q442" s="39">
        <v>1245</v>
      </c>
      <c r="R442" s="39">
        <v>4</v>
      </c>
      <c r="S442" s="39">
        <v>868</v>
      </c>
    </row>
    <row r="443" spans="11:19" x14ac:dyDescent="0.2">
      <c r="K443" s="36" t="s">
        <v>47</v>
      </c>
      <c r="L443" s="36" t="s">
        <v>69</v>
      </c>
      <c r="M443" s="36" t="s">
        <v>59</v>
      </c>
      <c r="N443" s="37">
        <v>2023</v>
      </c>
      <c r="O443" s="39">
        <v>241</v>
      </c>
      <c r="P443" s="39">
        <v>79</v>
      </c>
      <c r="Q443" s="39">
        <v>73</v>
      </c>
      <c r="R443" s="39">
        <v>41</v>
      </c>
      <c r="S443" s="39">
        <v>434</v>
      </c>
    </row>
    <row r="444" spans="11:19" x14ac:dyDescent="0.2">
      <c r="K444" s="36" t="s">
        <v>47</v>
      </c>
      <c r="L444" s="36" t="s">
        <v>69</v>
      </c>
      <c r="M444" s="36" t="s">
        <v>60</v>
      </c>
      <c r="N444" s="37">
        <v>2023</v>
      </c>
      <c r="O444" s="39">
        <v>-4</v>
      </c>
      <c r="P444" s="39">
        <v>709</v>
      </c>
      <c r="Q444" s="39">
        <v>-328</v>
      </c>
      <c r="R444" s="39">
        <v>1053</v>
      </c>
      <c r="S444" s="39">
        <v>1430</v>
      </c>
    </row>
    <row r="445" spans="11:19" x14ac:dyDescent="0.2">
      <c r="K445" s="36" t="s">
        <v>47</v>
      </c>
      <c r="L445" s="36" t="s">
        <v>69</v>
      </c>
      <c r="M445" s="36" t="s">
        <v>59</v>
      </c>
      <c r="N445" s="37">
        <v>2024</v>
      </c>
      <c r="O445" s="39">
        <v>-524</v>
      </c>
      <c r="P445" s="39">
        <v>301</v>
      </c>
      <c r="Q445" s="39">
        <v>224</v>
      </c>
      <c r="R445" s="39">
        <v>24</v>
      </c>
      <c r="S445" s="39">
        <v>25</v>
      </c>
    </row>
    <row r="446" spans="11:19" x14ac:dyDescent="0.2">
      <c r="K446" s="36" t="s">
        <v>47</v>
      </c>
      <c r="L446" s="36" t="s">
        <v>69</v>
      </c>
      <c r="M446" s="36" t="s">
        <v>60</v>
      </c>
      <c r="N446" s="37">
        <v>2024</v>
      </c>
      <c r="O446" s="39">
        <v>-7</v>
      </c>
      <c r="P446" s="39">
        <v>-194</v>
      </c>
      <c r="Q446" s="39">
        <v>-25</v>
      </c>
      <c r="R446" s="39">
        <v>652</v>
      </c>
      <c r="S446" s="39">
        <v>426</v>
      </c>
    </row>
    <row r="447" spans="11:19" x14ac:dyDescent="0.2">
      <c r="K447" s="36" t="s">
        <v>48</v>
      </c>
      <c r="L447" s="36" t="s">
        <v>61</v>
      </c>
      <c r="M447" s="36" t="s">
        <v>59</v>
      </c>
      <c r="N447" s="37">
        <v>2021</v>
      </c>
      <c r="O447" s="39">
        <v>32</v>
      </c>
      <c r="P447" s="39">
        <v>3</v>
      </c>
      <c r="Q447" s="39">
        <v>2</v>
      </c>
      <c r="R447" s="39">
        <v>104</v>
      </c>
      <c r="S447" s="39">
        <v>141</v>
      </c>
    </row>
    <row r="448" spans="11:19" x14ac:dyDescent="0.2">
      <c r="K448" s="36" t="s">
        <v>48</v>
      </c>
      <c r="L448" s="36" t="s">
        <v>61</v>
      </c>
      <c r="M448" s="36" t="s">
        <v>60</v>
      </c>
      <c r="N448" s="37">
        <v>2021</v>
      </c>
      <c r="O448" s="39">
        <v>8</v>
      </c>
      <c r="P448" s="39">
        <v>4</v>
      </c>
      <c r="Q448" s="39">
        <v>103</v>
      </c>
      <c r="R448" s="39">
        <v>9</v>
      </c>
      <c r="S448" s="39">
        <v>124</v>
      </c>
    </row>
    <row r="449" spans="11:19" x14ac:dyDescent="0.2">
      <c r="K449" s="36" t="s">
        <v>48</v>
      </c>
      <c r="L449" s="36" t="s">
        <v>61</v>
      </c>
      <c r="M449" s="36" t="s">
        <v>59</v>
      </c>
      <c r="N449" s="37">
        <v>2022</v>
      </c>
      <c r="O449" s="39">
        <v>1</v>
      </c>
      <c r="P449" s="39">
        <v>17</v>
      </c>
      <c r="Q449" s="39">
        <v>43</v>
      </c>
      <c r="R449" s="39">
        <v>6</v>
      </c>
      <c r="S449" s="39">
        <v>67</v>
      </c>
    </row>
    <row r="450" spans="11:19" x14ac:dyDescent="0.2">
      <c r="K450" s="36" t="s">
        <v>48</v>
      </c>
      <c r="L450" s="36" t="s">
        <v>61</v>
      </c>
      <c r="M450" s="36" t="s">
        <v>60</v>
      </c>
      <c r="N450" s="37">
        <v>2022</v>
      </c>
      <c r="O450" s="39">
        <v>88</v>
      </c>
      <c r="P450" s="39">
        <v>415</v>
      </c>
      <c r="Q450" s="39">
        <v>41</v>
      </c>
      <c r="R450" s="39">
        <v>49</v>
      </c>
      <c r="S450" s="39">
        <v>593</v>
      </c>
    </row>
    <row r="451" spans="11:19" x14ac:dyDescent="0.2">
      <c r="K451" s="36" t="s">
        <v>48</v>
      </c>
      <c r="L451" s="36" t="s">
        <v>61</v>
      </c>
      <c r="M451" s="36" t="s">
        <v>59</v>
      </c>
      <c r="N451" s="37">
        <v>2023</v>
      </c>
      <c r="O451" s="39">
        <v>635</v>
      </c>
      <c r="P451" s="39">
        <v>17</v>
      </c>
      <c r="Q451" s="39">
        <v>377</v>
      </c>
      <c r="R451" s="39">
        <v>233</v>
      </c>
      <c r="S451" s="39">
        <v>1262</v>
      </c>
    </row>
    <row r="452" spans="11:19" x14ac:dyDescent="0.2">
      <c r="K452" s="36" t="s">
        <v>48</v>
      </c>
      <c r="L452" s="36" t="s">
        <v>61</v>
      </c>
      <c r="M452" s="36" t="s">
        <v>60</v>
      </c>
      <c r="N452" s="37">
        <v>2023</v>
      </c>
      <c r="O452" s="39">
        <v>7</v>
      </c>
      <c r="P452" s="39">
        <v>376</v>
      </c>
      <c r="Q452" s="39">
        <v>78</v>
      </c>
      <c r="R452" s="39">
        <v>114</v>
      </c>
      <c r="S452" s="39">
        <v>575</v>
      </c>
    </row>
    <row r="453" spans="11:19" x14ac:dyDescent="0.2">
      <c r="K453" s="36" t="s">
        <v>48</v>
      </c>
      <c r="L453" s="36" t="s">
        <v>61</v>
      </c>
      <c r="M453" s="36" t="s">
        <v>59</v>
      </c>
      <c r="N453" s="37">
        <v>2024</v>
      </c>
      <c r="O453" s="39">
        <v>652</v>
      </c>
      <c r="P453" s="39">
        <v>18</v>
      </c>
      <c r="Q453" s="39">
        <v>125</v>
      </c>
      <c r="R453" s="39">
        <v>0</v>
      </c>
      <c r="S453" s="39">
        <v>795</v>
      </c>
    </row>
    <row r="454" spans="11:19" x14ac:dyDescent="0.2">
      <c r="K454" s="36" t="s">
        <v>48</v>
      </c>
      <c r="L454" s="36" t="s">
        <v>61</v>
      </c>
      <c r="M454" s="36" t="s">
        <v>60</v>
      </c>
      <c r="N454" s="37">
        <v>2024</v>
      </c>
      <c r="O454" s="39">
        <v>379</v>
      </c>
      <c r="P454" s="39">
        <v>956</v>
      </c>
      <c r="Q454" s="39">
        <v>433</v>
      </c>
      <c r="R454" s="39">
        <v>274</v>
      </c>
      <c r="S454" s="39">
        <v>2042</v>
      </c>
    </row>
    <row r="455" spans="11:19" x14ac:dyDescent="0.2">
      <c r="K455" s="36" t="s">
        <v>48</v>
      </c>
      <c r="L455" s="36" t="s">
        <v>62</v>
      </c>
      <c r="M455" s="36" t="s">
        <v>59</v>
      </c>
      <c r="N455" s="37">
        <v>2021</v>
      </c>
      <c r="O455" s="39">
        <v>510</v>
      </c>
      <c r="P455" s="39">
        <v>355</v>
      </c>
      <c r="Q455" s="39">
        <v>222</v>
      </c>
      <c r="R455" s="39">
        <v>233</v>
      </c>
      <c r="S455" s="39">
        <v>233</v>
      </c>
    </row>
    <row r="456" spans="11:19" x14ac:dyDescent="0.2">
      <c r="K456" s="36" t="s">
        <v>48</v>
      </c>
      <c r="L456" s="36" t="s">
        <v>62</v>
      </c>
      <c r="M456" s="36" t="s">
        <v>60</v>
      </c>
      <c r="N456" s="37">
        <v>2021</v>
      </c>
      <c r="O456" s="39">
        <v>457</v>
      </c>
      <c r="P456" s="39">
        <v>627</v>
      </c>
      <c r="Q456" s="39">
        <v>841</v>
      </c>
      <c r="R456" s="39">
        <v>968</v>
      </c>
      <c r="S456" s="39">
        <v>968</v>
      </c>
    </row>
    <row r="457" spans="11:19" x14ac:dyDescent="0.2">
      <c r="K457" s="36" t="s">
        <v>48</v>
      </c>
      <c r="L457" s="36" t="s">
        <v>62</v>
      </c>
      <c r="M457" s="36" t="s">
        <v>59</v>
      </c>
      <c r="N457" s="37">
        <v>2022</v>
      </c>
      <c r="O457" s="39">
        <v>418</v>
      </c>
      <c r="P457" s="39">
        <v>461</v>
      </c>
      <c r="Q457" s="39">
        <v>536</v>
      </c>
      <c r="R457" s="39">
        <v>449</v>
      </c>
      <c r="S457" s="39">
        <v>449</v>
      </c>
    </row>
    <row r="458" spans="11:19" x14ac:dyDescent="0.2">
      <c r="K458" s="36" t="s">
        <v>48</v>
      </c>
      <c r="L458" s="36" t="s">
        <v>62</v>
      </c>
      <c r="M458" s="36" t="s">
        <v>60</v>
      </c>
      <c r="N458" s="37">
        <v>2022</v>
      </c>
      <c r="O458" s="39">
        <v>155</v>
      </c>
      <c r="P458" s="39">
        <v>133</v>
      </c>
      <c r="Q458" s="39">
        <v>86</v>
      </c>
      <c r="R458" s="39">
        <v>122</v>
      </c>
      <c r="S458" s="39">
        <v>122</v>
      </c>
    </row>
    <row r="459" spans="11:19" x14ac:dyDescent="0.2">
      <c r="K459" s="36" t="s">
        <v>48</v>
      </c>
      <c r="L459" s="36" t="s">
        <v>62</v>
      </c>
      <c r="M459" s="36" t="s">
        <v>59</v>
      </c>
      <c r="N459" s="37">
        <v>2023</v>
      </c>
      <c r="O459" s="39">
        <v>207</v>
      </c>
      <c r="P459" s="39">
        <v>266</v>
      </c>
      <c r="Q459" s="39">
        <v>249</v>
      </c>
      <c r="R459" s="39">
        <v>265</v>
      </c>
      <c r="S459" s="39">
        <v>265</v>
      </c>
    </row>
    <row r="460" spans="11:19" x14ac:dyDescent="0.2">
      <c r="K460" s="36" t="s">
        <v>48</v>
      </c>
      <c r="L460" s="36" t="s">
        <v>62</v>
      </c>
      <c r="M460" s="36" t="s">
        <v>60</v>
      </c>
      <c r="N460" s="37">
        <v>2023</v>
      </c>
      <c r="O460" s="39">
        <v>316</v>
      </c>
      <c r="P460" s="39">
        <v>465</v>
      </c>
      <c r="Q460" s="39">
        <v>681</v>
      </c>
      <c r="R460" s="39">
        <v>791</v>
      </c>
      <c r="S460" s="39">
        <v>791</v>
      </c>
    </row>
    <row r="461" spans="11:19" x14ac:dyDescent="0.2">
      <c r="K461" s="36" t="s">
        <v>48</v>
      </c>
      <c r="L461" s="36" t="s">
        <v>62</v>
      </c>
      <c r="M461" s="36" t="s">
        <v>59</v>
      </c>
      <c r="N461" s="37">
        <v>2024</v>
      </c>
      <c r="O461" s="39">
        <v>155</v>
      </c>
      <c r="P461" s="39">
        <v>211</v>
      </c>
      <c r="Q461" s="39">
        <v>142</v>
      </c>
      <c r="R461" s="39">
        <v>132</v>
      </c>
      <c r="S461" s="39">
        <v>132</v>
      </c>
    </row>
    <row r="462" spans="11:19" x14ac:dyDescent="0.2">
      <c r="K462" s="36" t="s">
        <v>48</v>
      </c>
      <c r="L462" s="36" t="s">
        <v>62</v>
      </c>
      <c r="M462" s="36" t="s">
        <v>60</v>
      </c>
      <c r="N462" s="37">
        <v>2024</v>
      </c>
      <c r="O462" s="39">
        <v>252</v>
      </c>
      <c r="P462" s="39">
        <v>198</v>
      </c>
      <c r="Q462" s="39">
        <v>120</v>
      </c>
      <c r="R462" s="39">
        <v>180</v>
      </c>
      <c r="S462" s="39">
        <v>180</v>
      </c>
    </row>
    <row r="463" spans="11:19" x14ac:dyDescent="0.2">
      <c r="K463" s="36" t="s">
        <v>48</v>
      </c>
      <c r="L463" s="36" t="s">
        <v>63</v>
      </c>
      <c r="M463" s="36" t="s">
        <v>59</v>
      </c>
      <c r="N463" s="37">
        <v>2021</v>
      </c>
      <c r="O463" s="39">
        <v>295</v>
      </c>
      <c r="P463" s="39">
        <v>442</v>
      </c>
      <c r="Q463" s="39">
        <v>296</v>
      </c>
      <c r="R463" s="39">
        <v>234</v>
      </c>
      <c r="S463" s="39">
        <v>234</v>
      </c>
    </row>
    <row r="464" spans="11:19" x14ac:dyDescent="0.2">
      <c r="K464" s="36" t="s">
        <v>48</v>
      </c>
      <c r="L464" s="36" t="s">
        <v>63</v>
      </c>
      <c r="M464" s="36" t="s">
        <v>60</v>
      </c>
      <c r="N464" s="37">
        <v>2021</v>
      </c>
      <c r="O464" s="39">
        <v>444</v>
      </c>
      <c r="P464" s="39">
        <v>486</v>
      </c>
      <c r="Q464" s="39">
        <v>674</v>
      </c>
      <c r="R464" s="39">
        <v>868</v>
      </c>
      <c r="S464" s="39">
        <v>868</v>
      </c>
    </row>
    <row r="465" spans="11:19" x14ac:dyDescent="0.2">
      <c r="K465" s="36" t="s">
        <v>48</v>
      </c>
      <c r="L465" s="36" t="s">
        <v>63</v>
      </c>
      <c r="M465" s="36" t="s">
        <v>59</v>
      </c>
      <c r="N465" s="37">
        <v>2022</v>
      </c>
      <c r="O465" s="39">
        <v>380</v>
      </c>
      <c r="P465" s="39">
        <v>427</v>
      </c>
      <c r="Q465" s="39">
        <v>482</v>
      </c>
      <c r="R465" s="39">
        <v>521</v>
      </c>
      <c r="S465" s="39">
        <v>521</v>
      </c>
    </row>
    <row r="466" spans="11:19" x14ac:dyDescent="0.2">
      <c r="K466" s="36" t="s">
        <v>48</v>
      </c>
      <c r="L466" s="36" t="s">
        <v>63</v>
      </c>
      <c r="M466" s="36" t="s">
        <v>60</v>
      </c>
      <c r="N466" s="37">
        <v>2022</v>
      </c>
      <c r="O466" s="39">
        <v>238</v>
      </c>
      <c r="P466" s="39">
        <v>195</v>
      </c>
      <c r="Q466" s="39">
        <v>112</v>
      </c>
      <c r="R466" s="39">
        <v>100</v>
      </c>
      <c r="S466" s="39">
        <v>100</v>
      </c>
    </row>
    <row r="467" spans="11:19" x14ac:dyDescent="0.2">
      <c r="K467" s="36" t="s">
        <v>48</v>
      </c>
      <c r="L467" s="36" t="s">
        <v>63</v>
      </c>
      <c r="M467" s="36" t="s">
        <v>59</v>
      </c>
      <c r="N467" s="37">
        <v>2023</v>
      </c>
      <c r="O467" s="39">
        <v>278</v>
      </c>
      <c r="P467" s="39">
        <v>291</v>
      </c>
      <c r="Q467" s="39">
        <v>191</v>
      </c>
      <c r="R467" s="39">
        <v>210</v>
      </c>
      <c r="S467" s="39">
        <v>210</v>
      </c>
    </row>
    <row r="468" spans="11:19" x14ac:dyDescent="0.2">
      <c r="K468" s="36" t="s">
        <v>48</v>
      </c>
      <c r="L468" s="36" t="s">
        <v>63</v>
      </c>
      <c r="M468" s="36" t="s">
        <v>60</v>
      </c>
      <c r="N468" s="37">
        <v>2023</v>
      </c>
      <c r="O468" s="39">
        <v>165</v>
      </c>
      <c r="P468" s="39">
        <v>114</v>
      </c>
      <c r="Q468" s="39">
        <v>163</v>
      </c>
      <c r="R468" s="39">
        <v>96</v>
      </c>
      <c r="S468" s="39">
        <v>96</v>
      </c>
    </row>
    <row r="469" spans="11:19" x14ac:dyDescent="0.2">
      <c r="K469" s="36" t="s">
        <v>48</v>
      </c>
      <c r="L469" s="36" t="s">
        <v>63</v>
      </c>
      <c r="M469" s="36" t="s">
        <v>59</v>
      </c>
      <c r="N469" s="37">
        <v>2024</v>
      </c>
      <c r="O469" s="39">
        <v>145</v>
      </c>
      <c r="P469" s="39">
        <v>143</v>
      </c>
      <c r="Q469" s="39">
        <v>73</v>
      </c>
      <c r="R469" s="39">
        <v>54</v>
      </c>
      <c r="S469" s="39">
        <v>54</v>
      </c>
    </row>
    <row r="470" spans="11:19" x14ac:dyDescent="0.2">
      <c r="K470" s="36" t="s">
        <v>48</v>
      </c>
      <c r="L470" s="36" t="s">
        <v>63</v>
      </c>
      <c r="M470" s="36" t="s">
        <v>60</v>
      </c>
      <c r="N470" s="37">
        <v>2024</v>
      </c>
      <c r="O470" s="39">
        <v>182</v>
      </c>
      <c r="P470" s="39">
        <v>94</v>
      </c>
      <c r="Q470" s="39">
        <v>98</v>
      </c>
      <c r="R470" s="39">
        <v>73</v>
      </c>
      <c r="S470" s="39">
        <v>73</v>
      </c>
    </row>
    <row r="471" spans="11:19" x14ac:dyDescent="0.2">
      <c r="K471" s="36" t="s">
        <v>48</v>
      </c>
      <c r="L471" s="36" t="s">
        <v>64</v>
      </c>
      <c r="M471" s="36" t="s">
        <v>59</v>
      </c>
      <c r="N471" s="37">
        <v>2021</v>
      </c>
      <c r="O471" s="39">
        <v>189</v>
      </c>
      <c r="P471" s="39">
        <v>281</v>
      </c>
      <c r="Q471" s="39">
        <v>328</v>
      </c>
      <c r="R471" s="39">
        <v>404</v>
      </c>
      <c r="S471" s="39">
        <v>404</v>
      </c>
    </row>
    <row r="472" spans="11:19" x14ac:dyDescent="0.2">
      <c r="K472" s="36" t="s">
        <v>48</v>
      </c>
      <c r="L472" s="36" t="s">
        <v>64</v>
      </c>
      <c r="M472" s="36" t="s">
        <v>60</v>
      </c>
      <c r="N472" s="37">
        <v>2021</v>
      </c>
      <c r="O472" s="39">
        <v>287</v>
      </c>
      <c r="P472" s="39">
        <v>184</v>
      </c>
      <c r="Q472" s="39">
        <v>174</v>
      </c>
      <c r="R472" s="39">
        <v>259</v>
      </c>
      <c r="S472" s="39">
        <v>259</v>
      </c>
    </row>
    <row r="473" spans="11:19" x14ac:dyDescent="0.2">
      <c r="K473" s="36" t="s">
        <v>48</v>
      </c>
      <c r="L473" s="36" t="s">
        <v>64</v>
      </c>
      <c r="M473" s="36" t="s">
        <v>59</v>
      </c>
      <c r="N473" s="37">
        <v>2022</v>
      </c>
      <c r="O473" s="39">
        <v>276</v>
      </c>
      <c r="P473" s="39">
        <v>242</v>
      </c>
      <c r="Q473" s="39">
        <v>297</v>
      </c>
      <c r="R473" s="39">
        <v>373</v>
      </c>
      <c r="S473" s="39">
        <v>373</v>
      </c>
    </row>
    <row r="474" spans="11:19" x14ac:dyDescent="0.2">
      <c r="K474" s="36" t="s">
        <v>48</v>
      </c>
      <c r="L474" s="36" t="s">
        <v>64</v>
      </c>
      <c r="M474" s="36" t="s">
        <v>60</v>
      </c>
      <c r="N474" s="37">
        <v>2022</v>
      </c>
      <c r="O474" s="39">
        <v>244</v>
      </c>
      <c r="P474" s="39">
        <v>223</v>
      </c>
      <c r="Q474" s="39">
        <v>327</v>
      </c>
      <c r="R474" s="39">
        <v>206</v>
      </c>
      <c r="S474" s="39">
        <v>206</v>
      </c>
    </row>
    <row r="475" spans="11:19" x14ac:dyDescent="0.2">
      <c r="K475" s="36" t="s">
        <v>48</v>
      </c>
      <c r="L475" s="36" t="s">
        <v>64</v>
      </c>
      <c r="M475" s="36" t="s">
        <v>59</v>
      </c>
      <c r="N475" s="37">
        <v>2023</v>
      </c>
      <c r="O475" s="39">
        <v>289</v>
      </c>
      <c r="P475" s="39">
        <v>425</v>
      </c>
      <c r="Q475" s="39">
        <v>341</v>
      </c>
      <c r="R475" s="39">
        <v>189</v>
      </c>
      <c r="S475" s="39">
        <v>189</v>
      </c>
    </row>
    <row r="476" spans="11:19" x14ac:dyDescent="0.2">
      <c r="K476" s="36" t="s">
        <v>48</v>
      </c>
      <c r="L476" s="36" t="s">
        <v>64</v>
      </c>
      <c r="M476" s="36" t="s">
        <v>60</v>
      </c>
      <c r="N476" s="37">
        <v>2023</v>
      </c>
      <c r="O476" s="39">
        <v>285</v>
      </c>
      <c r="P476" s="39">
        <v>309</v>
      </c>
      <c r="Q476" s="39">
        <v>249</v>
      </c>
      <c r="R476" s="39">
        <v>260</v>
      </c>
      <c r="S476" s="39">
        <v>260</v>
      </c>
    </row>
    <row r="477" spans="11:19" x14ac:dyDescent="0.2">
      <c r="K477" s="36" t="s">
        <v>48</v>
      </c>
      <c r="L477" s="36" t="s">
        <v>64</v>
      </c>
      <c r="M477" s="36" t="s">
        <v>59</v>
      </c>
      <c r="N477" s="37">
        <v>2024</v>
      </c>
      <c r="O477" s="39">
        <v>190</v>
      </c>
      <c r="P477" s="39">
        <v>139</v>
      </c>
      <c r="Q477" s="39">
        <v>110</v>
      </c>
      <c r="R477" s="39">
        <v>133</v>
      </c>
      <c r="S477" s="39">
        <v>133</v>
      </c>
    </row>
    <row r="478" spans="11:19" x14ac:dyDescent="0.2">
      <c r="K478" s="36" t="s">
        <v>48</v>
      </c>
      <c r="L478" s="36" t="s">
        <v>64</v>
      </c>
      <c r="M478" s="36" t="s">
        <v>60</v>
      </c>
      <c r="N478" s="37">
        <v>2024</v>
      </c>
      <c r="O478" s="39">
        <v>195</v>
      </c>
      <c r="P478" s="39">
        <v>168</v>
      </c>
      <c r="Q478" s="39">
        <v>120</v>
      </c>
      <c r="R478" s="39">
        <v>140</v>
      </c>
      <c r="S478" s="39">
        <v>140</v>
      </c>
    </row>
    <row r="479" spans="11:19" x14ac:dyDescent="0.2">
      <c r="K479" s="36" t="s">
        <v>48</v>
      </c>
      <c r="L479" s="36" t="s">
        <v>65</v>
      </c>
      <c r="M479" s="36" t="s">
        <v>59</v>
      </c>
      <c r="N479" s="37">
        <v>2021</v>
      </c>
      <c r="O479" s="39">
        <v>36</v>
      </c>
      <c r="P479" s="39">
        <v>57</v>
      </c>
      <c r="Q479" s="39">
        <v>323</v>
      </c>
      <c r="R479" s="39">
        <v>1277</v>
      </c>
      <c r="S479" s="39">
        <v>1693</v>
      </c>
    </row>
    <row r="480" spans="11:19" x14ac:dyDescent="0.2">
      <c r="K480" s="36" t="s">
        <v>48</v>
      </c>
      <c r="L480" s="36" t="s">
        <v>65</v>
      </c>
      <c r="M480" s="36" t="s">
        <v>60</v>
      </c>
      <c r="N480" s="37">
        <v>2021</v>
      </c>
      <c r="O480" s="39">
        <v>318</v>
      </c>
      <c r="P480" s="39">
        <v>24</v>
      </c>
      <c r="Q480" s="39">
        <v>255</v>
      </c>
      <c r="R480" s="39">
        <v>127</v>
      </c>
      <c r="S480" s="39">
        <v>724</v>
      </c>
    </row>
    <row r="481" spans="11:19" x14ac:dyDescent="0.2">
      <c r="K481" s="36" t="s">
        <v>48</v>
      </c>
      <c r="L481" s="36" t="s">
        <v>65</v>
      </c>
      <c r="M481" s="36" t="s">
        <v>59</v>
      </c>
      <c r="N481" s="37">
        <v>2022</v>
      </c>
      <c r="O481" s="39">
        <v>96</v>
      </c>
      <c r="P481" s="39">
        <v>36</v>
      </c>
      <c r="Q481" s="39">
        <v>288</v>
      </c>
      <c r="R481" s="39">
        <v>529</v>
      </c>
      <c r="S481" s="39">
        <v>949</v>
      </c>
    </row>
    <row r="482" spans="11:19" x14ac:dyDescent="0.2">
      <c r="K482" s="36" t="s">
        <v>48</v>
      </c>
      <c r="L482" s="36" t="s">
        <v>65</v>
      </c>
      <c r="M482" s="36" t="s">
        <v>60</v>
      </c>
      <c r="N482" s="37">
        <v>2022</v>
      </c>
      <c r="O482" s="39">
        <v>197</v>
      </c>
      <c r="P482" s="39">
        <v>1453</v>
      </c>
      <c r="Q482" s="39">
        <v>152</v>
      </c>
      <c r="R482" s="39">
        <v>1057</v>
      </c>
      <c r="S482" s="39">
        <v>2859</v>
      </c>
    </row>
    <row r="483" spans="11:19" x14ac:dyDescent="0.2">
      <c r="K483" s="36" t="s">
        <v>48</v>
      </c>
      <c r="L483" s="36" t="s">
        <v>65</v>
      </c>
      <c r="M483" s="36" t="s">
        <v>59</v>
      </c>
      <c r="N483" s="37">
        <v>2023</v>
      </c>
      <c r="O483" s="39">
        <v>1467</v>
      </c>
      <c r="P483" s="39">
        <v>189</v>
      </c>
      <c r="Q483" s="39">
        <v>1010</v>
      </c>
      <c r="R483" s="39">
        <v>853</v>
      </c>
      <c r="S483" s="39">
        <v>3519</v>
      </c>
    </row>
    <row r="484" spans="11:19" x14ac:dyDescent="0.2">
      <c r="K484" s="36" t="s">
        <v>48</v>
      </c>
      <c r="L484" s="36" t="s">
        <v>65</v>
      </c>
      <c r="M484" s="36" t="s">
        <v>60</v>
      </c>
      <c r="N484" s="37">
        <v>2023</v>
      </c>
      <c r="O484" s="39">
        <v>179</v>
      </c>
      <c r="P484" s="39">
        <v>889</v>
      </c>
      <c r="Q484" s="39">
        <v>260</v>
      </c>
      <c r="R484" s="39">
        <v>557</v>
      </c>
      <c r="S484" s="39">
        <v>1885</v>
      </c>
    </row>
    <row r="485" spans="11:19" x14ac:dyDescent="0.2">
      <c r="K485" s="36" t="s">
        <v>48</v>
      </c>
      <c r="L485" s="36" t="s">
        <v>65</v>
      </c>
      <c r="M485" s="36" t="s">
        <v>59</v>
      </c>
      <c r="N485" s="37">
        <v>2024</v>
      </c>
      <c r="O485" s="39">
        <v>977</v>
      </c>
      <c r="P485" s="39">
        <v>124</v>
      </c>
      <c r="Q485" s="39">
        <v>423</v>
      </c>
      <c r="R485" s="39">
        <v>23</v>
      </c>
      <c r="S485" s="39">
        <v>1547</v>
      </c>
    </row>
    <row r="486" spans="11:19" x14ac:dyDescent="0.2">
      <c r="K486" s="36" t="s">
        <v>48</v>
      </c>
      <c r="L486" s="36" t="s">
        <v>65</v>
      </c>
      <c r="M486" s="36" t="s">
        <v>60</v>
      </c>
      <c r="N486" s="37">
        <v>2024</v>
      </c>
      <c r="O486" s="39">
        <v>721</v>
      </c>
      <c r="P486" s="39">
        <v>1276</v>
      </c>
      <c r="Q486" s="39">
        <v>1620</v>
      </c>
      <c r="R486" s="39">
        <v>2022</v>
      </c>
      <c r="S486" s="39">
        <v>5639</v>
      </c>
    </row>
    <row r="487" spans="11:19" x14ac:dyDescent="0.2">
      <c r="K487" s="36" t="s">
        <v>48</v>
      </c>
      <c r="L487" s="36" t="s">
        <v>66</v>
      </c>
      <c r="M487" s="36" t="s">
        <v>59</v>
      </c>
      <c r="N487" s="37">
        <v>2021</v>
      </c>
      <c r="O487" s="39">
        <v>63</v>
      </c>
      <c r="P487" s="39">
        <v>13</v>
      </c>
      <c r="Q487" s="39">
        <v>223</v>
      </c>
      <c r="R487" s="39">
        <v>54</v>
      </c>
      <c r="S487" s="39">
        <v>353</v>
      </c>
    </row>
    <row r="488" spans="11:19" x14ac:dyDescent="0.2">
      <c r="K488" s="36" t="s">
        <v>48</v>
      </c>
      <c r="L488" s="36" t="s">
        <v>66</v>
      </c>
      <c r="M488" s="36" t="s">
        <v>60</v>
      </c>
      <c r="N488" s="37">
        <v>2021</v>
      </c>
      <c r="O488" s="39">
        <v>33</v>
      </c>
      <c r="P488" s="39">
        <v>7</v>
      </c>
      <c r="Q488" s="39">
        <v>13</v>
      </c>
      <c r="R488" s="39">
        <v>245</v>
      </c>
      <c r="S488" s="39">
        <v>298</v>
      </c>
    </row>
    <row r="489" spans="11:19" x14ac:dyDescent="0.2">
      <c r="K489" s="36" t="s">
        <v>48</v>
      </c>
      <c r="L489" s="36" t="s">
        <v>66</v>
      </c>
      <c r="M489" s="36" t="s">
        <v>59</v>
      </c>
      <c r="N489" s="37">
        <v>2022</v>
      </c>
      <c r="O489" s="39">
        <v>99</v>
      </c>
      <c r="P489" s="39">
        <v>1192</v>
      </c>
      <c r="Q489" s="39">
        <v>134</v>
      </c>
      <c r="R489" s="39">
        <v>67</v>
      </c>
      <c r="S489" s="39">
        <v>1492</v>
      </c>
    </row>
    <row r="490" spans="11:19" x14ac:dyDescent="0.2">
      <c r="K490" s="36" t="s">
        <v>48</v>
      </c>
      <c r="L490" s="36" t="s">
        <v>66</v>
      </c>
      <c r="M490" s="36" t="s">
        <v>60</v>
      </c>
      <c r="N490" s="37">
        <v>2022</v>
      </c>
      <c r="O490" s="39">
        <v>30</v>
      </c>
      <c r="P490" s="39">
        <v>20</v>
      </c>
      <c r="Q490" s="39">
        <v>92</v>
      </c>
      <c r="R490" s="39">
        <v>66</v>
      </c>
      <c r="S490" s="39">
        <v>208</v>
      </c>
    </row>
    <row r="491" spans="11:19" x14ac:dyDescent="0.2">
      <c r="K491" s="36" t="s">
        <v>48</v>
      </c>
      <c r="L491" s="36" t="s">
        <v>66</v>
      </c>
      <c r="M491" s="36" t="s">
        <v>59</v>
      </c>
      <c r="N491" s="37">
        <v>2023</v>
      </c>
      <c r="O491" s="39">
        <v>65</v>
      </c>
      <c r="P491" s="39">
        <v>833</v>
      </c>
      <c r="Q491" s="39">
        <v>155</v>
      </c>
      <c r="R491" s="39">
        <v>151</v>
      </c>
      <c r="S491" s="39">
        <v>1204</v>
      </c>
    </row>
    <row r="492" spans="11:19" x14ac:dyDescent="0.2">
      <c r="K492" s="36" t="s">
        <v>48</v>
      </c>
      <c r="L492" s="36" t="s">
        <v>66</v>
      </c>
      <c r="M492" s="36" t="s">
        <v>60</v>
      </c>
      <c r="N492" s="37">
        <v>2023</v>
      </c>
      <c r="O492" s="39">
        <v>1411</v>
      </c>
      <c r="P492" s="39">
        <v>22</v>
      </c>
      <c r="Q492" s="39">
        <v>479</v>
      </c>
      <c r="R492" s="39">
        <v>448</v>
      </c>
      <c r="S492" s="39">
        <v>2360</v>
      </c>
    </row>
    <row r="493" spans="11:19" x14ac:dyDescent="0.2">
      <c r="K493" s="36" t="s">
        <v>48</v>
      </c>
      <c r="L493" s="36" t="s">
        <v>66</v>
      </c>
      <c r="M493" s="36" t="s">
        <v>59</v>
      </c>
      <c r="N493" s="37">
        <v>2024</v>
      </c>
      <c r="O493" s="39">
        <v>459</v>
      </c>
      <c r="P493" s="39">
        <v>1185</v>
      </c>
      <c r="Q493" s="39">
        <v>1345</v>
      </c>
      <c r="R493" s="39">
        <v>946</v>
      </c>
      <c r="S493" s="39">
        <v>3935</v>
      </c>
    </row>
    <row r="494" spans="11:19" x14ac:dyDescent="0.2">
      <c r="K494" s="36" t="s">
        <v>48</v>
      </c>
      <c r="L494" s="36" t="s">
        <v>66</v>
      </c>
      <c r="M494" s="36" t="s">
        <v>60</v>
      </c>
      <c r="N494" s="37">
        <v>2024</v>
      </c>
      <c r="O494" s="39">
        <v>668</v>
      </c>
      <c r="P494" s="39">
        <v>117</v>
      </c>
      <c r="Q494" s="39">
        <v>299</v>
      </c>
      <c r="R494" s="39">
        <v>0</v>
      </c>
      <c r="S494" s="39">
        <v>1084</v>
      </c>
    </row>
    <row r="495" spans="11:19" x14ac:dyDescent="0.2">
      <c r="K495" s="36" t="s">
        <v>48</v>
      </c>
      <c r="L495" s="36" t="s">
        <v>67</v>
      </c>
      <c r="M495" s="36" t="s">
        <v>59</v>
      </c>
      <c r="N495" s="37">
        <v>2021</v>
      </c>
      <c r="O495" s="39">
        <v>341</v>
      </c>
      <c r="P495" s="39">
        <v>91</v>
      </c>
      <c r="Q495" s="39">
        <v>794</v>
      </c>
      <c r="R495" s="39">
        <v>317</v>
      </c>
      <c r="S495" s="39">
        <v>1543</v>
      </c>
    </row>
    <row r="496" spans="11:19" x14ac:dyDescent="0.2">
      <c r="K496" s="36" t="s">
        <v>48</v>
      </c>
      <c r="L496" s="36" t="s">
        <v>67</v>
      </c>
      <c r="M496" s="36" t="s">
        <v>60</v>
      </c>
      <c r="N496" s="37">
        <v>2021</v>
      </c>
      <c r="O496" s="39">
        <v>125</v>
      </c>
      <c r="P496" s="39">
        <v>666</v>
      </c>
      <c r="Q496" s="39">
        <v>426</v>
      </c>
      <c r="R496" s="39">
        <v>1631</v>
      </c>
      <c r="S496" s="39">
        <v>2768</v>
      </c>
    </row>
    <row r="497" spans="11:19" x14ac:dyDescent="0.2">
      <c r="K497" s="36" t="s">
        <v>48</v>
      </c>
      <c r="L497" s="36" t="s">
        <v>67</v>
      </c>
      <c r="M497" s="36" t="s">
        <v>59</v>
      </c>
      <c r="N497" s="37">
        <v>2022</v>
      </c>
      <c r="O497" s="39">
        <v>577</v>
      </c>
      <c r="P497" s="39">
        <v>70</v>
      </c>
      <c r="Q497" s="39">
        <v>895</v>
      </c>
      <c r="R497" s="39">
        <v>616</v>
      </c>
      <c r="S497" s="39">
        <v>2158</v>
      </c>
    </row>
    <row r="498" spans="11:19" x14ac:dyDescent="0.2">
      <c r="K498" s="36" t="s">
        <v>48</v>
      </c>
      <c r="L498" s="36" t="s">
        <v>67</v>
      </c>
      <c r="M498" s="36" t="s">
        <v>60</v>
      </c>
      <c r="N498" s="37">
        <v>2022</v>
      </c>
      <c r="O498" s="39">
        <v>223</v>
      </c>
      <c r="P498" s="39">
        <v>1460</v>
      </c>
      <c r="Q498" s="39">
        <v>502</v>
      </c>
      <c r="R498" s="39">
        <v>1089</v>
      </c>
      <c r="S498" s="39">
        <v>3274</v>
      </c>
    </row>
    <row r="499" spans="11:19" x14ac:dyDescent="0.2">
      <c r="K499" s="36" t="s">
        <v>48</v>
      </c>
      <c r="L499" s="36" t="s">
        <v>67</v>
      </c>
      <c r="M499" s="36" t="s">
        <v>59</v>
      </c>
      <c r="N499" s="37">
        <v>2023</v>
      </c>
      <c r="O499" s="39">
        <v>1681</v>
      </c>
      <c r="P499" s="39">
        <v>430</v>
      </c>
      <c r="Q499" s="39">
        <v>3014</v>
      </c>
      <c r="R499" s="39">
        <v>1113</v>
      </c>
      <c r="S499" s="39">
        <v>6238</v>
      </c>
    </row>
    <row r="500" spans="11:19" x14ac:dyDescent="0.2">
      <c r="K500" s="36" t="s">
        <v>48</v>
      </c>
      <c r="L500" s="36" t="s">
        <v>67</v>
      </c>
      <c r="M500" s="36" t="s">
        <v>60</v>
      </c>
      <c r="N500" s="37">
        <v>2023</v>
      </c>
      <c r="O500" s="39">
        <v>476</v>
      </c>
      <c r="P500" s="39">
        <v>1189</v>
      </c>
      <c r="Q500" s="39">
        <v>726</v>
      </c>
      <c r="R500" s="39">
        <v>590</v>
      </c>
      <c r="S500" s="39">
        <v>2981</v>
      </c>
    </row>
    <row r="501" spans="11:19" x14ac:dyDescent="0.2">
      <c r="K501" s="36" t="s">
        <v>48</v>
      </c>
      <c r="L501" s="36" t="s">
        <v>67</v>
      </c>
      <c r="M501" s="36" t="s">
        <v>59</v>
      </c>
      <c r="N501" s="37">
        <v>2024</v>
      </c>
      <c r="O501" s="39">
        <v>821</v>
      </c>
      <c r="P501" s="39">
        <v>1388</v>
      </c>
      <c r="Q501" s="39">
        <v>3504</v>
      </c>
      <c r="R501" s="39">
        <v>4912</v>
      </c>
      <c r="S501" s="39">
        <v>10625</v>
      </c>
    </row>
    <row r="502" spans="11:19" x14ac:dyDescent="0.2">
      <c r="K502" s="36" t="s">
        <v>48</v>
      </c>
      <c r="L502" s="36" t="s">
        <v>67</v>
      </c>
      <c r="M502" s="36" t="s">
        <v>60</v>
      </c>
      <c r="N502" s="37">
        <v>2024</v>
      </c>
      <c r="O502" s="39">
        <v>1822</v>
      </c>
      <c r="P502" s="39">
        <v>514</v>
      </c>
      <c r="Q502" s="39">
        <v>1367</v>
      </c>
      <c r="R502" s="39">
        <v>928</v>
      </c>
      <c r="S502" s="39">
        <v>4631</v>
      </c>
    </row>
    <row r="503" spans="11:19" x14ac:dyDescent="0.2">
      <c r="K503" s="36" t="s">
        <v>48</v>
      </c>
      <c r="L503" s="36" t="s">
        <v>68</v>
      </c>
      <c r="M503" s="36" t="s">
        <v>59</v>
      </c>
      <c r="N503" s="37">
        <v>2021</v>
      </c>
      <c r="O503" s="39">
        <v>27</v>
      </c>
      <c r="P503" s="39">
        <v>96</v>
      </c>
      <c r="Q503" s="39">
        <v>-217</v>
      </c>
      <c r="R503" s="39">
        <v>-330</v>
      </c>
      <c r="S503" s="39">
        <v>-330</v>
      </c>
    </row>
    <row r="504" spans="11:19" x14ac:dyDescent="0.2">
      <c r="K504" s="36" t="s">
        <v>48</v>
      </c>
      <c r="L504" s="36" t="s">
        <v>68</v>
      </c>
      <c r="M504" s="36" t="s">
        <v>60</v>
      </c>
      <c r="N504" s="37">
        <v>2021</v>
      </c>
      <c r="O504" s="39">
        <v>221</v>
      </c>
      <c r="P504" s="39">
        <v>315</v>
      </c>
      <c r="Q504" s="39">
        <v>626</v>
      </c>
      <c r="R504" s="39">
        <v>894</v>
      </c>
      <c r="S504" s="39">
        <v>894</v>
      </c>
    </row>
    <row r="505" spans="11:19" x14ac:dyDescent="0.2">
      <c r="K505" s="36" t="s">
        <v>48</v>
      </c>
      <c r="L505" s="36" t="s">
        <v>68</v>
      </c>
      <c r="M505" s="36" t="s">
        <v>59</v>
      </c>
      <c r="N505" s="37">
        <v>2022</v>
      </c>
      <c r="O505" s="39">
        <v>501</v>
      </c>
      <c r="P505" s="39">
        <v>536</v>
      </c>
      <c r="Q505" s="39">
        <v>693</v>
      </c>
      <c r="R505" s="39">
        <v>772</v>
      </c>
      <c r="S505" s="39">
        <v>772</v>
      </c>
    </row>
    <row r="506" spans="11:19" x14ac:dyDescent="0.2">
      <c r="K506" s="36" t="s">
        <v>48</v>
      </c>
      <c r="L506" s="36" t="s">
        <v>68</v>
      </c>
      <c r="M506" s="36" t="s">
        <v>60</v>
      </c>
      <c r="N506" s="37">
        <v>2022</v>
      </c>
      <c r="O506" s="39">
        <v>64</v>
      </c>
      <c r="P506" s="39">
        <v>-43</v>
      </c>
      <c r="Q506" s="39">
        <v>-97</v>
      </c>
      <c r="R506" s="39">
        <v>-143</v>
      </c>
      <c r="S506" s="39">
        <v>-143</v>
      </c>
    </row>
    <row r="507" spans="11:19" x14ac:dyDescent="0.2">
      <c r="K507" s="36" t="s">
        <v>48</v>
      </c>
      <c r="L507" s="36" t="s">
        <v>68</v>
      </c>
      <c r="M507" s="36" t="s">
        <v>59</v>
      </c>
      <c r="N507" s="37">
        <v>2023</v>
      </c>
      <c r="O507" s="39">
        <v>247</v>
      </c>
      <c r="P507" s="39">
        <v>273</v>
      </c>
      <c r="Q507" s="39">
        <v>255</v>
      </c>
      <c r="R507" s="39">
        <v>20</v>
      </c>
      <c r="S507" s="39">
        <v>20</v>
      </c>
    </row>
    <row r="508" spans="11:19" x14ac:dyDescent="0.2">
      <c r="K508" s="36" t="s">
        <v>48</v>
      </c>
      <c r="L508" s="36" t="s">
        <v>68</v>
      </c>
      <c r="M508" s="36" t="s">
        <v>60</v>
      </c>
      <c r="N508" s="37">
        <v>2023</v>
      </c>
      <c r="O508" s="39">
        <v>247</v>
      </c>
      <c r="P508" s="39">
        <v>135</v>
      </c>
      <c r="Q508" s="39">
        <v>-241</v>
      </c>
      <c r="R508" s="39">
        <v>-321</v>
      </c>
      <c r="S508" s="39">
        <v>-321</v>
      </c>
    </row>
    <row r="509" spans="11:19" x14ac:dyDescent="0.2">
      <c r="K509" s="36" t="s">
        <v>48</v>
      </c>
      <c r="L509" s="36" t="s">
        <v>68</v>
      </c>
      <c r="M509" s="36" t="s">
        <v>59</v>
      </c>
      <c r="N509" s="37">
        <v>2024</v>
      </c>
      <c r="O509" s="39">
        <v>180</v>
      </c>
      <c r="P509" s="39">
        <v>71</v>
      </c>
      <c r="Q509" s="39">
        <v>41</v>
      </c>
      <c r="R509" s="39">
        <v>55</v>
      </c>
      <c r="S509" s="39">
        <v>55</v>
      </c>
    </row>
    <row r="510" spans="11:19" x14ac:dyDescent="0.2">
      <c r="K510" s="36" t="s">
        <v>48</v>
      </c>
      <c r="L510" s="36" t="s">
        <v>68</v>
      </c>
      <c r="M510" s="36" t="s">
        <v>60</v>
      </c>
      <c r="N510" s="37">
        <v>2024</v>
      </c>
      <c r="O510" s="39">
        <v>125</v>
      </c>
      <c r="P510" s="39">
        <v>64</v>
      </c>
      <c r="Q510" s="39">
        <v>98</v>
      </c>
      <c r="R510" s="39">
        <v>33</v>
      </c>
      <c r="S510" s="39">
        <v>33</v>
      </c>
    </row>
    <row r="511" spans="11:19" x14ac:dyDescent="0.2">
      <c r="K511" s="36" t="s">
        <v>48</v>
      </c>
      <c r="L511" s="36" t="s">
        <v>69</v>
      </c>
      <c r="M511" s="36" t="s">
        <v>59</v>
      </c>
      <c r="N511" s="37">
        <v>2021</v>
      </c>
      <c r="O511" s="39">
        <v>247</v>
      </c>
      <c r="P511" s="39">
        <v>7</v>
      </c>
      <c r="Q511" s="39">
        <v>-71</v>
      </c>
      <c r="R511" s="39">
        <v>64</v>
      </c>
      <c r="S511" s="39">
        <v>247</v>
      </c>
    </row>
    <row r="512" spans="11:19" x14ac:dyDescent="0.2">
      <c r="K512" s="36" t="s">
        <v>48</v>
      </c>
      <c r="L512" s="36" t="s">
        <v>69</v>
      </c>
      <c r="M512" s="36" t="s">
        <v>60</v>
      </c>
      <c r="N512" s="37">
        <v>2021</v>
      </c>
      <c r="O512" s="39">
        <v>-29</v>
      </c>
      <c r="P512" s="39">
        <v>47</v>
      </c>
      <c r="Q512" s="39">
        <v>308</v>
      </c>
      <c r="R512" s="39">
        <v>928</v>
      </c>
      <c r="S512" s="39">
        <v>1254</v>
      </c>
    </row>
    <row r="513" spans="11:19" x14ac:dyDescent="0.2">
      <c r="K513" s="36" t="s">
        <v>48</v>
      </c>
      <c r="L513" s="36" t="s">
        <v>69</v>
      </c>
      <c r="M513" s="36" t="s">
        <v>59</v>
      </c>
      <c r="N513" s="37">
        <v>2022</v>
      </c>
      <c r="O513" s="39">
        <v>10</v>
      </c>
      <c r="P513" s="39">
        <v>-154</v>
      </c>
      <c r="Q513" s="39">
        <v>-23</v>
      </c>
      <c r="R513" s="39">
        <v>941</v>
      </c>
      <c r="S513" s="39">
        <v>774</v>
      </c>
    </row>
    <row r="514" spans="11:19" x14ac:dyDescent="0.2">
      <c r="K514" s="36" t="s">
        <v>48</v>
      </c>
      <c r="L514" s="36" t="s">
        <v>69</v>
      </c>
      <c r="M514" s="36" t="s">
        <v>60</v>
      </c>
      <c r="N514" s="37">
        <v>2022</v>
      </c>
      <c r="O514" s="39">
        <v>65</v>
      </c>
      <c r="P514" s="39">
        <v>-1</v>
      </c>
      <c r="Q514" s="39">
        <v>153</v>
      </c>
      <c r="R514" s="39">
        <v>457</v>
      </c>
      <c r="S514" s="39">
        <v>674</v>
      </c>
    </row>
    <row r="515" spans="11:19" x14ac:dyDescent="0.2">
      <c r="K515" s="36" t="s">
        <v>48</v>
      </c>
      <c r="L515" s="36" t="s">
        <v>69</v>
      </c>
      <c r="M515" s="36" t="s">
        <v>59</v>
      </c>
      <c r="N515" s="37">
        <v>2023</v>
      </c>
      <c r="O515" s="39">
        <v>-579</v>
      </c>
      <c r="P515" s="39">
        <v>150</v>
      </c>
      <c r="Q515" s="39">
        <v>154</v>
      </c>
      <c r="R515" s="39">
        <v>172</v>
      </c>
      <c r="S515" s="39">
        <v>-103</v>
      </c>
    </row>
    <row r="516" spans="11:19" x14ac:dyDescent="0.2">
      <c r="K516" s="36" t="s">
        <v>48</v>
      </c>
      <c r="L516" s="36" t="s">
        <v>69</v>
      </c>
      <c r="M516" s="36" t="s">
        <v>60</v>
      </c>
      <c r="N516" s="37">
        <v>2023</v>
      </c>
      <c r="O516" s="39">
        <v>107</v>
      </c>
      <c r="P516" s="39">
        <v>-320</v>
      </c>
      <c r="Q516" s="39">
        <v>27</v>
      </c>
      <c r="R516" s="39">
        <v>292</v>
      </c>
      <c r="S516" s="39">
        <v>106</v>
      </c>
    </row>
    <row r="517" spans="11:19" x14ac:dyDescent="0.2">
      <c r="K517" s="36" t="s">
        <v>48</v>
      </c>
      <c r="L517" s="36" t="s">
        <v>69</v>
      </c>
      <c r="M517" s="36" t="s">
        <v>59</v>
      </c>
      <c r="N517" s="37">
        <v>2024</v>
      </c>
      <c r="O517" s="39">
        <v>-343</v>
      </c>
      <c r="P517" s="39">
        <v>-11</v>
      </c>
      <c r="Q517" s="39">
        <v>-1</v>
      </c>
      <c r="R517" s="39">
        <v>23</v>
      </c>
      <c r="S517" s="39">
        <v>-332</v>
      </c>
    </row>
    <row r="518" spans="11:19" x14ac:dyDescent="0.2">
      <c r="K518" s="36" t="s">
        <v>48</v>
      </c>
      <c r="L518" s="36" t="s">
        <v>69</v>
      </c>
      <c r="M518" s="36" t="s">
        <v>60</v>
      </c>
      <c r="N518" s="37">
        <v>2024</v>
      </c>
      <c r="O518" s="39">
        <v>-117</v>
      </c>
      <c r="P518" s="39">
        <v>-865</v>
      </c>
      <c r="Q518" s="39">
        <v>-158</v>
      </c>
      <c r="R518" s="39">
        <v>802</v>
      </c>
      <c r="S518" s="39">
        <v>-338</v>
      </c>
    </row>
    <row r="519" spans="11:19" x14ac:dyDescent="0.2">
      <c r="K519" s="36" t="s">
        <v>49</v>
      </c>
      <c r="L519" s="36" t="s">
        <v>61</v>
      </c>
      <c r="M519" s="36" t="s">
        <v>59</v>
      </c>
      <c r="N519" s="37">
        <v>2021</v>
      </c>
      <c r="O519" s="39">
        <v>18</v>
      </c>
      <c r="P519" s="39">
        <v>13</v>
      </c>
      <c r="Q519" s="39">
        <v>140</v>
      </c>
      <c r="R519" s="39">
        <v>62</v>
      </c>
      <c r="S519" s="39">
        <v>233</v>
      </c>
    </row>
    <row r="520" spans="11:19" x14ac:dyDescent="0.2">
      <c r="K520" s="36" t="s">
        <v>49</v>
      </c>
      <c r="L520" s="36" t="s">
        <v>61</v>
      </c>
      <c r="M520" s="36" t="s">
        <v>60</v>
      </c>
      <c r="N520" s="37">
        <v>2021</v>
      </c>
      <c r="O520" s="39">
        <v>27</v>
      </c>
      <c r="P520" s="39">
        <v>49</v>
      </c>
      <c r="Q520" s="39">
        <v>152</v>
      </c>
      <c r="R520" s="39">
        <v>96</v>
      </c>
      <c r="S520" s="39">
        <v>324</v>
      </c>
    </row>
    <row r="521" spans="11:19" x14ac:dyDescent="0.2">
      <c r="K521" s="36" t="s">
        <v>49</v>
      </c>
      <c r="L521" s="36" t="s">
        <v>61</v>
      </c>
      <c r="M521" s="36" t="s">
        <v>59</v>
      </c>
      <c r="N521" s="37">
        <v>2022</v>
      </c>
      <c r="O521" s="39">
        <v>53</v>
      </c>
      <c r="P521" s="39">
        <v>1140</v>
      </c>
      <c r="Q521" s="39">
        <v>1</v>
      </c>
      <c r="R521" s="39">
        <v>38</v>
      </c>
      <c r="S521" s="39">
        <v>1232</v>
      </c>
    </row>
    <row r="522" spans="11:19" x14ac:dyDescent="0.2">
      <c r="K522" s="36" t="s">
        <v>49</v>
      </c>
      <c r="L522" s="36" t="s">
        <v>61</v>
      </c>
      <c r="M522" s="36" t="s">
        <v>60</v>
      </c>
      <c r="N522" s="37">
        <v>2022</v>
      </c>
      <c r="O522" s="39">
        <v>3</v>
      </c>
      <c r="P522" s="39">
        <v>0</v>
      </c>
      <c r="Q522" s="39">
        <v>2</v>
      </c>
      <c r="R522" s="39">
        <v>2</v>
      </c>
      <c r="S522" s="39">
        <v>7</v>
      </c>
    </row>
    <row r="523" spans="11:19" x14ac:dyDescent="0.2">
      <c r="K523" s="36" t="s">
        <v>49</v>
      </c>
      <c r="L523" s="36" t="s">
        <v>61</v>
      </c>
      <c r="M523" s="36" t="s">
        <v>59</v>
      </c>
      <c r="N523" s="37">
        <v>2023</v>
      </c>
      <c r="O523" s="39">
        <v>130</v>
      </c>
      <c r="P523" s="39">
        <v>126</v>
      </c>
      <c r="Q523" s="39">
        <v>1767</v>
      </c>
      <c r="R523" s="39">
        <v>916</v>
      </c>
      <c r="S523" s="39">
        <v>2939</v>
      </c>
    </row>
    <row r="524" spans="11:19" x14ac:dyDescent="0.2">
      <c r="K524" s="36" t="s">
        <v>49</v>
      </c>
      <c r="L524" s="36" t="s">
        <v>61</v>
      </c>
      <c r="M524" s="36" t="s">
        <v>60</v>
      </c>
      <c r="N524" s="37">
        <v>2023</v>
      </c>
      <c r="O524" s="39">
        <v>30</v>
      </c>
      <c r="P524" s="39">
        <v>196</v>
      </c>
      <c r="Q524" s="39">
        <v>346</v>
      </c>
      <c r="R524" s="39">
        <v>0</v>
      </c>
      <c r="S524" s="39">
        <v>572</v>
      </c>
    </row>
    <row r="525" spans="11:19" x14ac:dyDescent="0.2">
      <c r="K525" s="36" t="s">
        <v>49</v>
      </c>
      <c r="L525" s="36" t="s">
        <v>61</v>
      </c>
      <c r="M525" s="36" t="s">
        <v>59</v>
      </c>
      <c r="N525" s="37">
        <v>2024</v>
      </c>
      <c r="O525" s="39">
        <v>692</v>
      </c>
      <c r="P525" s="39">
        <v>47</v>
      </c>
      <c r="Q525" s="39">
        <v>706</v>
      </c>
      <c r="R525" s="39">
        <v>260</v>
      </c>
      <c r="S525" s="39">
        <v>1705</v>
      </c>
    </row>
    <row r="526" spans="11:19" x14ac:dyDescent="0.2">
      <c r="K526" s="36" t="s">
        <v>49</v>
      </c>
      <c r="L526" s="36" t="s">
        <v>61</v>
      </c>
      <c r="M526" s="36" t="s">
        <v>60</v>
      </c>
      <c r="N526" s="37">
        <v>2024</v>
      </c>
      <c r="O526" s="39">
        <v>293</v>
      </c>
      <c r="P526" s="39">
        <v>1</v>
      </c>
      <c r="Q526" s="39">
        <v>135</v>
      </c>
      <c r="R526" s="39">
        <v>420</v>
      </c>
      <c r="S526" s="39">
        <v>849</v>
      </c>
    </row>
    <row r="527" spans="11:19" x14ac:dyDescent="0.2">
      <c r="K527" s="36" t="s">
        <v>49</v>
      </c>
      <c r="L527" s="36" t="s">
        <v>62</v>
      </c>
      <c r="M527" s="36" t="s">
        <v>59</v>
      </c>
      <c r="N527" s="37">
        <v>2021</v>
      </c>
      <c r="O527" s="39">
        <v>389</v>
      </c>
      <c r="P527" s="39">
        <v>433</v>
      </c>
      <c r="Q527" s="39">
        <v>224</v>
      </c>
      <c r="R527" s="39">
        <v>325</v>
      </c>
      <c r="S527" s="39">
        <v>325</v>
      </c>
    </row>
    <row r="528" spans="11:19" x14ac:dyDescent="0.2">
      <c r="K528" s="36" t="s">
        <v>49</v>
      </c>
      <c r="L528" s="36" t="s">
        <v>62</v>
      </c>
      <c r="M528" s="36" t="s">
        <v>60</v>
      </c>
      <c r="N528" s="37">
        <v>2021</v>
      </c>
      <c r="O528" s="39">
        <v>240</v>
      </c>
      <c r="P528" s="39">
        <v>295</v>
      </c>
      <c r="Q528" s="39">
        <v>438</v>
      </c>
      <c r="R528" s="39">
        <v>259</v>
      </c>
      <c r="S528" s="39">
        <v>259</v>
      </c>
    </row>
    <row r="529" spans="11:19" x14ac:dyDescent="0.2">
      <c r="K529" s="36" t="s">
        <v>49</v>
      </c>
      <c r="L529" s="36" t="s">
        <v>62</v>
      </c>
      <c r="M529" s="36" t="s">
        <v>59</v>
      </c>
      <c r="N529" s="37">
        <v>2022</v>
      </c>
      <c r="O529" s="39">
        <v>243</v>
      </c>
      <c r="P529" s="39">
        <v>272</v>
      </c>
      <c r="Q529" s="39">
        <v>312</v>
      </c>
      <c r="R529" s="39">
        <v>320</v>
      </c>
      <c r="S529" s="39">
        <v>320</v>
      </c>
    </row>
    <row r="530" spans="11:19" x14ac:dyDescent="0.2">
      <c r="K530" s="36" t="s">
        <v>49</v>
      </c>
      <c r="L530" s="36" t="s">
        <v>62</v>
      </c>
      <c r="M530" s="36" t="s">
        <v>60</v>
      </c>
      <c r="N530" s="37">
        <v>2022</v>
      </c>
      <c r="O530" s="39">
        <v>249</v>
      </c>
      <c r="P530" s="39">
        <v>364</v>
      </c>
      <c r="Q530" s="39">
        <v>376</v>
      </c>
      <c r="R530" s="39">
        <v>274</v>
      </c>
      <c r="S530" s="39">
        <v>274</v>
      </c>
    </row>
    <row r="531" spans="11:19" x14ac:dyDescent="0.2">
      <c r="K531" s="36" t="s">
        <v>49</v>
      </c>
      <c r="L531" s="36" t="s">
        <v>62</v>
      </c>
      <c r="M531" s="36" t="s">
        <v>59</v>
      </c>
      <c r="N531" s="37">
        <v>2023</v>
      </c>
      <c r="O531" s="39">
        <v>181</v>
      </c>
      <c r="P531" s="39">
        <v>109</v>
      </c>
      <c r="Q531" s="39">
        <v>113</v>
      </c>
      <c r="R531" s="39">
        <v>130</v>
      </c>
      <c r="S531" s="39">
        <v>130</v>
      </c>
    </row>
    <row r="532" spans="11:19" x14ac:dyDescent="0.2">
      <c r="K532" s="36" t="s">
        <v>49</v>
      </c>
      <c r="L532" s="36" t="s">
        <v>62</v>
      </c>
      <c r="M532" s="36" t="s">
        <v>60</v>
      </c>
      <c r="N532" s="37">
        <v>2023</v>
      </c>
      <c r="O532" s="39">
        <v>208</v>
      </c>
      <c r="P532" s="39">
        <v>104</v>
      </c>
      <c r="Q532" s="39">
        <v>72</v>
      </c>
      <c r="R532" s="39">
        <v>86</v>
      </c>
      <c r="S532" s="39">
        <v>86</v>
      </c>
    </row>
    <row r="533" spans="11:19" x14ac:dyDescent="0.2">
      <c r="K533" s="36" t="s">
        <v>49</v>
      </c>
      <c r="L533" s="36" t="s">
        <v>62</v>
      </c>
      <c r="M533" s="36" t="s">
        <v>59</v>
      </c>
      <c r="N533" s="37">
        <v>2024</v>
      </c>
      <c r="O533" s="39">
        <v>170</v>
      </c>
      <c r="P533" s="39">
        <v>198</v>
      </c>
      <c r="Q533" s="39">
        <v>200</v>
      </c>
      <c r="R533" s="39">
        <v>127</v>
      </c>
      <c r="S533" s="39">
        <v>127</v>
      </c>
    </row>
    <row r="534" spans="11:19" x14ac:dyDescent="0.2">
      <c r="K534" s="36" t="s">
        <v>49</v>
      </c>
      <c r="L534" s="36" t="s">
        <v>62</v>
      </c>
      <c r="M534" s="36" t="s">
        <v>60</v>
      </c>
      <c r="N534" s="37">
        <v>2024</v>
      </c>
      <c r="O534" s="39">
        <v>239</v>
      </c>
      <c r="P534" s="39">
        <v>140</v>
      </c>
      <c r="Q534" s="39">
        <v>157</v>
      </c>
      <c r="R534" s="39">
        <v>134</v>
      </c>
      <c r="S534" s="39">
        <v>134</v>
      </c>
    </row>
    <row r="535" spans="11:19" x14ac:dyDescent="0.2">
      <c r="K535" s="36" t="s">
        <v>49</v>
      </c>
      <c r="L535" s="36" t="s">
        <v>63</v>
      </c>
      <c r="M535" s="36" t="s">
        <v>59</v>
      </c>
      <c r="N535" s="37">
        <v>2021</v>
      </c>
      <c r="O535" s="39">
        <v>199</v>
      </c>
      <c r="P535" s="39">
        <v>264</v>
      </c>
      <c r="Q535" s="39">
        <v>234</v>
      </c>
      <c r="R535" s="39">
        <v>322</v>
      </c>
      <c r="S535" s="39">
        <v>322</v>
      </c>
    </row>
    <row r="536" spans="11:19" x14ac:dyDescent="0.2">
      <c r="K536" s="36" t="s">
        <v>49</v>
      </c>
      <c r="L536" s="36" t="s">
        <v>63</v>
      </c>
      <c r="M536" s="36" t="s">
        <v>60</v>
      </c>
      <c r="N536" s="37">
        <v>2021</v>
      </c>
      <c r="O536" s="39">
        <v>375</v>
      </c>
      <c r="P536" s="39">
        <v>326</v>
      </c>
      <c r="Q536" s="39">
        <v>475</v>
      </c>
      <c r="R536" s="39">
        <v>578</v>
      </c>
      <c r="S536" s="39">
        <v>578</v>
      </c>
    </row>
    <row r="537" spans="11:19" x14ac:dyDescent="0.2">
      <c r="K537" s="36" t="s">
        <v>49</v>
      </c>
      <c r="L537" s="36" t="s">
        <v>63</v>
      </c>
      <c r="M537" s="36" t="s">
        <v>59</v>
      </c>
      <c r="N537" s="37">
        <v>2022</v>
      </c>
      <c r="O537" s="39">
        <v>342</v>
      </c>
      <c r="P537" s="39">
        <v>279</v>
      </c>
      <c r="Q537" s="39">
        <v>165</v>
      </c>
      <c r="R537" s="39">
        <v>196</v>
      </c>
      <c r="S537" s="39">
        <v>196</v>
      </c>
    </row>
    <row r="538" spans="11:19" x14ac:dyDescent="0.2">
      <c r="K538" s="36" t="s">
        <v>49</v>
      </c>
      <c r="L538" s="36" t="s">
        <v>63</v>
      </c>
      <c r="M538" s="36" t="s">
        <v>60</v>
      </c>
      <c r="N538" s="37">
        <v>2022</v>
      </c>
      <c r="O538" s="39">
        <v>147</v>
      </c>
      <c r="P538" s="39">
        <v>141</v>
      </c>
      <c r="Q538" s="39">
        <v>94</v>
      </c>
      <c r="R538" s="39">
        <v>116</v>
      </c>
      <c r="S538" s="39">
        <v>116</v>
      </c>
    </row>
    <row r="539" spans="11:19" x14ac:dyDescent="0.2">
      <c r="K539" s="36" t="s">
        <v>49</v>
      </c>
      <c r="L539" s="36" t="s">
        <v>63</v>
      </c>
      <c r="M539" s="36" t="s">
        <v>59</v>
      </c>
      <c r="N539" s="37">
        <v>2023</v>
      </c>
      <c r="O539" s="39">
        <v>234</v>
      </c>
      <c r="P539" s="39">
        <v>341</v>
      </c>
      <c r="Q539" s="39">
        <v>244</v>
      </c>
      <c r="R539" s="39">
        <v>324</v>
      </c>
      <c r="S539" s="39">
        <v>324</v>
      </c>
    </row>
    <row r="540" spans="11:19" x14ac:dyDescent="0.2">
      <c r="K540" s="36" t="s">
        <v>49</v>
      </c>
      <c r="L540" s="36" t="s">
        <v>63</v>
      </c>
      <c r="M540" s="36" t="s">
        <v>60</v>
      </c>
      <c r="N540" s="37">
        <v>2023</v>
      </c>
      <c r="O540" s="39">
        <v>149</v>
      </c>
      <c r="P540" s="39">
        <v>200</v>
      </c>
      <c r="Q540" s="39">
        <v>295</v>
      </c>
      <c r="R540" s="39">
        <v>356</v>
      </c>
      <c r="S540" s="39">
        <v>356</v>
      </c>
    </row>
    <row r="541" spans="11:19" x14ac:dyDescent="0.2">
      <c r="K541" s="36" t="s">
        <v>49</v>
      </c>
      <c r="L541" s="36" t="s">
        <v>63</v>
      </c>
      <c r="M541" s="36" t="s">
        <v>59</v>
      </c>
      <c r="N541" s="37">
        <v>2024</v>
      </c>
      <c r="O541" s="39">
        <v>182</v>
      </c>
      <c r="P541" s="39">
        <v>123</v>
      </c>
      <c r="Q541" s="39">
        <v>87</v>
      </c>
      <c r="R541" s="39">
        <v>88</v>
      </c>
      <c r="S541" s="39">
        <v>88</v>
      </c>
    </row>
    <row r="542" spans="11:19" x14ac:dyDescent="0.2">
      <c r="K542" s="36" t="s">
        <v>49</v>
      </c>
      <c r="L542" s="36" t="s">
        <v>63</v>
      </c>
      <c r="M542" s="36" t="s">
        <v>60</v>
      </c>
      <c r="N542" s="37">
        <v>2024</v>
      </c>
      <c r="O542" s="39">
        <v>189</v>
      </c>
      <c r="P542" s="39">
        <v>115</v>
      </c>
      <c r="Q542" s="39">
        <v>67</v>
      </c>
      <c r="R542" s="39">
        <v>96</v>
      </c>
      <c r="S542" s="39">
        <v>96</v>
      </c>
    </row>
    <row r="543" spans="11:19" x14ac:dyDescent="0.2">
      <c r="K543" s="36" t="s">
        <v>49</v>
      </c>
      <c r="L543" s="36" t="s">
        <v>64</v>
      </c>
      <c r="M543" s="36" t="s">
        <v>59</v>
      </c>
      <c r="N543" s="37">
        <v>2021</v>
      </c>
      <c r="O543" s="39">
        <v>204</v>
      </c>
      <c r="P543" s="39">
        <v>173</v>
      </c>
      <c r="Q543" s="39">
        <v>211</v>
      </c>
      <c r="R543" s="39">
        <v>153</v>
      </c>
      <c r="S543" s="39">
        <v>153</v>
      </c>
    </row>
    <row r="544" spans="11:19" x14ac:dyDescent="0.2">
      <c r="K544" s="36" t="s">
        <v>49</v>
      </c>
      <c r="L544" s="36" t="s">
        <v>64</v>
      </c>
      <c r="M544" s="36" t="s">
        <v>60</v>
      </c>
      <c r="N544" s="37">
        <v>2021</v>
      </c>
      <c r="O544" s="39">
        <v>282</v>
      </c>
      <c r="P544" s="39">
        <v>198</v>
      </c>
      <c r="Q544" s="39">
        <v>212</v>
      </c>
      <c r="R544" s="39">
        <v>221</v>
      </c>
      <c r="S544" s="39">
        <v>221</v>
      </c>
    </row>
    <row r="545" spans="11:19" x14ac:dyDescent="0.2">
      <c r="K545" s="36" t="s">
        <v>49</v>
      </c>
      <c r="L545" s="36" t="s">
        <v>64</v>
      </c>
      <c r="M545" s="36" t="s">
        <v>59</v>
      </c>
      <c r="N545" s="37">
        <v>2022</v>
      </c>
      <c r="O545" s="39">
        <v>274</v>
      </c>
      <c r="P545" s="39">
        <v>398</v>
      </c>
      <c r="Q545" s="39">
        <v>440</v>
      </c>
      <c r="R545" s="39">
        <v>282</v>
      </c>
      <c r="S545" s="39">
        <v>282</v>
      </c>
    </row>
    <row r="546" spans="11:19" x14ac:dyDescent="0.2">
      <c r="K546" s="36" t="s">
        <v>49</v>
      </c>
      <c r="L546" s="36" t="s">
        <v>64</v>
      </c>
      <c r="M546" s="36" t="s">
        <v>60</v>
      </c>
      <c r="N546" s="37">
        <v>2022</v>
      </c>
      <c r="O546" s="39">
        <v>360</v>
      </c>
      <c r="P546" s="39">
        <v>434</v>
      </c>
      <c r="Q546" s="39">
        <v>286</v>
      </c>
      <c r="R546" s="39">
        <v>275</v>
      </c>
      <c r="S546" s="39">
        <v>275</v>
      </c>
    </row>
    <row r="547" spans="11:19" x14ac:dyDescent="0.2">
      <c r="K547" s="36" t="s">
        <v>49</v>
      </c>
      <c r="L547" s="36" t="s">
        <v>64</v>
      </c>
      <c r="M547" s="36" t="s">
        <v>59</v>
      </c>
      <c r="N547" s="37">
        <v>2023</v>
      </c>
      <c r="O547" s="39">
        <v>170</v>
      </c>
      <c r="P547" s="39">
        <v>199</v>
      </c>
      <c r="Q547" s="39">
        <v>132</v>
      </c>
      <c r="R547" s="39">
        <v>197</v>
      </c>
      <c r="S547" s="39">
        <v>197</v>
      </c>
    </row>
    <row r="548" spans="11:19" x14ac:dyDescent="0.2">
      <c r="K548" s="36" t="s">
        <v>49</v>
      </c>
      <c r="L548" s="36" t="s">
        <v>64</v>
      </c>
      <c r="M548" s="36" t="s">
        <v>60</v>
      </c>
      <c r="N548" s="37">
        <v>2023</v>
      </c>
      <c r="O548" s="39">
        <v>183</v>
      </c>
      <c r="P548" s="39">
        <v>143</v>
      </c>
      <c r="Q548" s="39">
        <v>205</v>
      </c>
      <c r="R548" s="39">
        <v>212</v>
      </c>
      <c r="S548" s="39">
        <v>212</v>
      </c>
    </row>
    <row r="549" spans="11:19" x14ac:dyDescent="0.2">
      <c r="K549" s="36" t="s">
        <v>49</v>
      </c>
      <c r="L549" s="36" t="s">
        <v>64</v>
      </c>
      <c r="M549" s="36" t="s">
        <v>59</v>
      </c>
      <c r="N549" s="37">
        <v>2024</v>
      </c>
      <c r="O549" s="39">
        <v>155</v>
      </c>
      <c r="P549" s="39">
        <v>204</v>
      </c>
      <c r="Q549" s="39">
        <v>115</v>
      </c>
      <c r="R549" s="39">
        <v>86</v>
      </c>
      <c r="S549" s="39">
        <v>86</v>
      </c>
    </row>
    <row r="550" spans="11:19" x14ac:dyDescent="0.2">
      <c r="K550" s="36" t="s">
        <v>49</v>
      </c>
      <c r="L550" s="36" t="s">
        <v>64</v>
      </c>
      <c r="M550" s="36" t="s">
        <v>60</v>
      </c>
      <c r="N550" s="37">
        <v>2024</v>
      </c>
      <c r="O550" s="39">
        <v>148</v>
      </c>
      <c r="P550" s="39">
        <v>154</v>
      </c>
      <c r="Q550" s="39">
        <v>138</v>
      </c>
      <c r="R550" s="39">
        <v>194</v>
      </c>
      <c r="S550" s="39">
        <v>194</v>
      </c>
    </row>
    <row r="551" spans="11:19" x14ac:dyDescent="0.2">
      <c r="K551" s="36" t="s">
        <v>49</v>
      </c>
      <c r="L551" s="36" t="s">
        <v>65</v>
      </c>
      <c r="M551" s="36" t="s">
        <v>59</v>
      </c>
      <c r="N551" s="37">
        <v>2021</v>
      </c>
      <c r="O551" s="39">
        <v>55</v>
      </c>
      <c r="P551" s="39">
        <v>373</v>
      </c>
      <c r="Q551" s="39">
        <v>410</v>
      </c>
      <c r="R551" s="39">
        <v>948</v>
      </c>
      <c r="S551" s="39">
        <v>1786</v>
      </c>
    </row>
    <row r="552" spans="11:19" x14ac:dyDescent="0.2">
      <c r="K552" s="36" t="s">
        <v>49</v>
      </c>
      <c r="L552" s="36" t="s">
        <v>65</v>
      </c>
      <c r="M552" s="36" t="s">
        <v>60</v>
      </c>
      <c r="N552" s="37">
        <v>2021</v>
      </c>
      <c r="O552" s="39">
        <v>90</v>
      </c>
      <c r="P552" s="39">
        <v>35</v>
      </c>
      <c r="Q552" s="39">
        <v>164</v>
      </c>
      <c r="R552" s="39">
        <v>424</v>
      </c>
      <c r="S552" s="39">
        <v>713</v>
      </c>
    </row>
    <row r="553" spans="11:19" x14ac:dyDescent="0.2">
      <c r="K553" s="36" t="s">
        <v>49</v>
      </c>
      <c r="L553" s="36" t="s">
        <v>65</v>
      </c>
      <c r="M553" s="36" t="s">
        <v>59</v>
      </c>
      <c r="N553" s="37">
        <v>2022</v>
      </c>
      <c r="O553" s="39">
        <v>256</v>
      </c>
      <c r="P553" s="39">
        <v>2254</v>
      </c>
      <c r="Q553" s="39">
        <v>14</v>
      </c>
      <c r="R553" s="39">
        <v>408</v>
      </c>
      <c r="S553" s="39">
        <v>2932</v>
      </c>
    </row>
    <row r="554" spans="11:19" x14ac:dyDescent="0.2">
      <c r="K554" s="36" t="s">
        <v>49</v>
      </c>
      <c r="L554" s="36" t="s">
        <v>65</v>
      </c>
      <c r="M554" s="36" t="s">
        <v>60</v>
      </c>
      <c r="N554" s="37">
        <v>2022</v>
      </c>
      <c r="O554" s="39">
        <v>41</v>
      </c>
      <c r="P554" s="39">
        <v>71</v>
      </c>
      <c r="Q554" s="39">
        <v>71</v>
      </c>
      <c r="R554" s="39">
        <v>1187</v>
      </c>
      <c r="S554" s="39">
        <v>1370</v>
      </c>
    </row>
    <row r="555" spans="11:19" x14ac:dyDescent="0.2">
      <c r="K555" s="36" t="s">
        <v>49</v>
      </c>
      <c r="L555" s="36" t="s">
        <v>65</v>
      </c>
      <c r="M555" s="36" t="s">
        <v>59</v>
      </c>
      <c r="N555" s="37">
        <v>2023</v>
      </c>
      <c r="O555" s="39">
        <v>629</v>
      </c>
      <c r="P555" s="39">
        <v>714</v>
      </c>
      <c r="Q555" s="39">
        <v>889</v>
      </c>
      <c r="R555" s="39">
        <v>187</v>
      </c>
      <c r="S555" s="39">
        <v>2419</v>
      </c>
    </row>
    <row r="556" spans="11:19" x14ac:dyDescent="0.2">
      <c r="K556" s="36" t="s">
        <v>49</v>
      </c>
      <c r="L556" s="36" t="s">
        <v>65</v>
      </c>
      <c r="M556" s="36" t="s">
        <v>60</v>
      </c>
      <c r="N556" s="37">
        <v>2023</v>
      </c>
      <c r="O556" s="39">
        <v>909</v>
      </c>
      <c r="P556" s="39">
        <v>792</v>
      </c>
      <c r="Q556" s="39">
        <v>3167</v>
      </c>
      <c r="R556" s="39">
        <v>1480</v>
      </c>
      <c r="S556" s="39">
        <v>6348</v>
      </c>
    </row>
    <row r="557" spans="11:19" x14ac:dyDescent="0.2">
      <c r="K557" s="36" t="s">
        <v>49</v>
      </c>
      <c r="L557" s="36" t="s">
        <v>65</v>
      </c>
      <c r="M557" s="36" t="s">
        <v>59</v>
      </c>
      <c r="N557" s="37">
        <v>2024</v>
      </c>
      <c r="O557" s="39">
        <v>767</v>
      </c>
      <c r="P557" s="39">
        <v>86</v>
      </c>
      <c r="Q557" s="39">
        <v>389</v>
      </c>
      <c r="R557" s="39">
        <v>2452</v>
      </c>
      <c r="S557" s="39">
        <v>3694</v>
      </c>
    </row>
    <row r="558" spans="11:19" x14ac:dyDescent="0.2">
      <c r="K558" s="36" t="s">
        <v>49</v>
      </c>
      <c r="L558" s="36" t="s">
        <v>65</v>
      </c>
      <c r="M558" s="36" t="s">
        <v>60</v>
      </c>
      <c r="N558" s="37">
        <v>2024</v>
      </c>
      <c r="O558" s="39">
        <v>865</v>
      </c>
      <c r="P558" s="39">
        <v>441</v>
      </c>
      <c r="Q558" s="39">
        <v>1252</v>
      </c>
      <c r="R558" s="39">
        <v>586</v>
      </c>
      <c r="S558" s="39">
        <v>3144</v>
      </c>
    </row>
    <row r="559" spans="11:19" x14ac:dyDescent="0.2">
      <c r="K559" s="36" t="s">
        <v>49</v>
      </c>
      <c r="L559" s="36" t="s">
        <v>66</v>
      </c>
      <c r="M559" s="36" t="s">
        <v>59</v>
      </c>
      <c r="N559" s="37">
        <v>2021</v>
      </c>
      <c r="O559" s="39">
        <v>42</v>
      </c>
      <c r="P559" s="39">
        <v>74</v>
      </c>
      <c r="Q559" s="39">
        <v>234</v>
      </c>
      <c r="R559" s="39">
        <v>429</v>
      </c>
      <c r="S559" s="39">
        <v>779</v>
      </c>
    </row>
    <row r="560" spans="11:19" x14ac:dyDescent="0.2">
      <c r="K560" s="36" t="s">
        <v>49</v>
      </c>
      <c r="L560" s="36" t="s">
        <v>66</v>
      </c>
      <c r="M560" s="36" t="s">
        <v>60</v>
      </c>
      <c r="N560" s="37">
        <v>2021</v>
      </c>
      <c r="O560" s="39">
        <v>36</v>
      </c>
      <c r="P560" s="39">
        <v>17</v>
      </c>
      <c r="Q560" s="39">
        <v>144</v>
      </c>
      <c r="R560" s="39">
        <v>114</v>
      </c>
      <c r="S560" s="39">
        <v>311</v>
      </c>
    </row>
    <row r="561" spans="11:19" x14ac:dyDescent="0.2">
      <c r="K561" s="36" t="s">
        <v>49</v>
      </c>
      <c r="L561" s="36" t="s">
        <v>66</v>
      </c>
      <c r="M561" s="36" t="s">
        <v>59</v>
      </c>
      <c r="N561" s="37">
        <v>2022</v>
      </c>
      <c r="O561" s="39">
        <v>239</v>
      </c>
      <c r="P561" s="39">
        <v>1592</v>
      </c>
      <c r="Q561" s="39">
        <v>4</v>
      </c>
      <c r="R561" s="39">
        <v>70</v>
      </c>
      <c r="S561" s="39">
        <v>1905</v>
      </c>
    </row>
    <row r="562" spans="11:19" x14ac:dyDescent="0.2">
      <c r="K562" s="36" t="s">
        <v>49</v>
      </c>
      <c r="L562" s="36" t="s">
        <v>66</v>
      </c>
      <c r="M562" s="36" t="s">
        <v>60</v>
      </c>
      <c r="N562" s="37">
        <v>2022</v>
      </c>
      <c r="O562" s="39">
        <v>7</v>
      </c>
      <c r="P562" s="39">
        <v>0</v>
      </c>
      <c r="Q562" s="39">
        <v>62</v>
      </c>
      <c r="R562" s="39">
        <v>3</v>
      </c>
      <c r="S562" s="39">
        <v>72</v>
      </c>
    </row>
    <row r="563" spans="11:19" x14ac:dyDescent="0.2">
      <c r="K563" s="36" t="s">
        <v>49</v>
      </c>
      <c r="L563" s="36" t="s">
        <v>66</v>
      </c>
      <c r="M563" s="36" t="s">
        <v>59</v>
      </c>
      <c r="N563" s="37">
        <v>2023</v>
      </c>
      <c r="O563" s="39">
        <v>191</v>
      </c>
      <c r="P563" s="39">
        <v>667</v>
      </c>
      <c r="Q563" s="39">
        <v>612</v>
      </c>
      <c r="R563" s="39">
        <v>3</v>
      </c>
      <c r="S563" s="39">
        <v>1473</v>
      </c>
    </row>
    <row r="564" spans="11:19" x14ac:dyDescent="0.2">
      <c r="K564" s="36" t="s">
        <v>49</v>
      </c>
      <c r="L564" s="36" t="s">
        <v>66</v>
      </c>
      <c r="M564" s="36" t="s">
        <v>60</v>
      </c>
      <c r="N564" s="37">
        <v>2023</v>
      </c>
      <c r="O564" s="39">
        <v>269</v>
      </c>
      <c r="P564" s="39">
        <v>564</v>
      </c>
      <c r="Q564" s="39">
        <v>2322</v>
      </c>
      <c r="R564" s="39">
        <v>1345</v>
      </c>
      <c r="S564" s="39">
        <v>4500</v>
      </c>
    </row>
    <row r="565" spans="11:19" x14ac:dyDescent="0.2">
      <c r="K565" s="36" t="s">
        <v>49</v>
      </c>
      <c r="L565" s="36" t="s">
        <v>66</v>
      </c>
      <c r="M565" s="36" t="s">
        <v>59</v>
      </c>
      <c r="N565" s="37">
        <v>2024</v>
      </c>
      <c r="O565" s="39">
        <v>756</v>
      </c>
      <c r="P565" s="39">
        <v>155</v>
      </c>
      <c r="Q565" s="39">
        <v>738</v>
      </c>
      <c r="R565" s="39">
        <v>567</v>
      </c>
      <c r="S565" s="39">
        <v>2216</v>
      </c>
    </row>
    <row r="566" spans="11:19" x14ac:dyDescent="0.2">
      <c r="K566" s="36" t="s">
        <v>49</v>
      </c>
      <c r="L566" s="36" t="s">
        <v>66</v>
      </c>
      <c r="M566" s="36" t="s">
        <v>60</v>
      </c>
      <c r="N566" s="37">
        <v>2024</v>
      </c>
      <c r="O566" s="39">
        <v>305</v>
      </c>
      <c r="P566" s="39">
        <v>18</v>
      </c>
      <c r="Q566" s="39">
        <v>214</v>
      </c>
      <c r="R566" s="39">
        <v>505</v>
      </c>
      <c r="S566" s="39">
        <v>1042</v>
      </c>
    </row>
    <row r="567" spans="11:19" x14ac:dyDescent="0.2">
      <c r="K567" s="36" t="s">
        <v>49</v>
      </c>
      <c r="L567" s="36" t="s">
        <v>67</v>
      </c>
      <c r="M567" s="36" t="s">
        <v>59</v>
      </c>
      <c r="N567" s="37">
        <v>2021</v>
      </c>
      <c r="O567" s="39">
        <v>143</v>
      </c>
      <c r="P567" s="39">
        <v>40</v>
      </c>
      <c r="Q567" s="39">
        <v>522</v>
      </c>
      <c r="R567" s="39">
        <v>626</v>
      </c>
      <c r="S567" s="39">
        <v>1331</v>
      </c>
    </row>
    <row r="568" spans="11:19" x14ac:dyDescent="0.2">
      <c r="K568" s="36" t="s">
        <v>49</v>
      </c>
      <c r="L568" s="36" t="s">
        <v>67</v>
      </c>
      <c r="M568" s="36" t="s">
        <v>60</v>
      </c>
      <c r="N568" s="37">
        <v>2021</v>
      </c>
      <c r="O568" s="39">
        <v>89</v>
      </c>
      <c r="P568" s="39">
        <v>419</v>
      </c>
      <c r="Q568" s="39">
        <v>526</v>
      </c>
      <c r="R568" s="39">
        <v>1463</v>
      </c>
      <c r="S568" s="39">
        <v>2497</v>
      </c>
    </row>
    <row r="569" spans="11:19" x14ac:dyDescent="0.2">
      <c r="K569" s="36" t="s">
        <v>49</v>
      </c>
      <c r="L569" s="36" t="s">
        <v>67</v>
      </c>
      <c r="M569" s="36" t="s">
        <v>59</v>
      </c>
      <c r="N569" s="37">
        <v>2022</v>
      </c>
      <c r="O569" s="39">
        <v>488</v>
      </c>
      <c r="P569" s="39">
        <v>2413</v>
      </c>
      <c r="Q569" s="39">
        <v>368</v>
      </c>
      <c r="R569" s="39">
        <v>635</v>
      </c>
      <c r="S569" s="39">
        <v>3904</v>
      </c>
    </row>
    <row r="570" spans="11:19" x14ac:dyDescent="0.2">
      <c r="K570" s="36" t="s">
        <v>49</v>
      </c>
      <c r="L570" s="36" t="s">
        <v>67</v>
      </c>
      <c r="M570" s="36" t="s">
        <v>60</v>
      </c>
      <c r="N570" s="37">
        <v>2022</v>
      </c>
      <c r="O570" s="39">
        <v>634</v>
      </c>
      <c r="P570" s="39">
        <v>93</v>
      </c>
      <c r="Q570" s="39">
        <v>1561</v>
      </c>
      <c r="R570" s="39">
        <v>1740</v>
      </c>
      <c r="S570" s="39">
        <v>4028</v>
      </c>
    </row>
    <row r="571" spans="11:19" x14ac:dyDescent="0.2">
      <c r="K571" s="36" t="s">
        <v>49</v>
      </c>
      <c r="L571" s="36" t="s">
        <v>67</v>
      </c>
      <c r="M571" s="36" t="s">
        <v>59</v>
      </c>
      <c r="N571" s="37">
        <v>2023</v>
      </c>
      <c r="O571" s="39">
        <v>1238</v>
      </c>
      <c r="P571" s="39">
        <v>983</v>
      </c>
      <c r="Q571" s="39">
        <v>3656</v>
      </c>
      <c r="R571" s="39">
        <v>1847</v>
      </c>
      <c r="S571" s="39">
        <v>7724</v>
      </c>
    </row>
    <row r="572" spans="11:19" x14ac:dyDescent="0.2">
      <c r="K572" s="36" t="s">
        <v>49</v>
      </c>
      <c r="L572" s="36" t="s">
        <v>67</v>
      </c>
      <c r="M572" s="36" t="s">
        <v>60</v>
      </c>
      <c r="N572" s="37">
        <v>2023</v>
      </c>
      <c r="O572" s="39">
        <v>745</v>
      </c>
      <c r="P572" s="39">
        <v>864</v>
      </c>
      <c r="Q572" s="39">
        <v>1170</v>
      </c>
      <c r="R572" s="39">
        <v>740</v>
      </c>
      <c r="S572" s="39">
        <v>3519</v>
      </c>
    </row>
    <row r="573" spans="11:19" x14ac:dyDescent="0.2">
      <c r="K573" s="36" t="s">
        <v>49</v>
      </c>
      <c r="L573" s="36" t="s">
        <v>67</v>
      </c>
      <c r="M573" s="36" t="s">
        <v>59</v>
      </c>
      <c r="N573" s="37">
        <v>2024</v>
      </c>
      <c r="O573" s="39">
        <v>1894</v>
      </c>
      <c r="P573" s="39">
        <v>811</v>
      </c>
      <c r="Q573" s="39">
        <v>1836</v>
      </c>
      <c r="R573" s="39">
        <v>633</v>
      </c>
      <c r="S573" s="39">
        <v>5174</v>
      </c>
    </row>
    <row r="574" spans="11:19" x14ac:dyDescent="0.2">
      <c r="K574" s="36" t="s">
        <v>49</v>
      </c>
      <c r="L574" s="36" t="s">
        <v>67</v>
      </c>
      <c r="M574" s="36" t="s">
        <v>60</v>
      </c>
      <c r="N574" s="37">
        <v>2024</v>
      </c>
      <c r="O574" s="39">
        <v>965</v>
      </c>
      <c r="P574" s="39">
        <v>1239</v>
      </c>
      <c r="Q574" s="39">
        <v>1905</v>
      </c>
      <c r="R574" s="39">
        <v>3033</v>
      </c>
      <c r="S574" s="39">
        <v>7142</v>
      </c>
    </row>
    <row r="575" spans="11:19" x14ac:dyDescent="0.2">
      <c r="K575" s="36" t="s">
        <v>49</v>
      </c>
      <c r="L575" s="36" t="s">
        <v>68</v>
      </c>
      <c r="M575" s="36" t="s">
        <v>59</v>
      </c>
      <c r="N575" s="37">
        <v>2021</v>
      </c>
      <c r="O575" s="39">
        <v>190</v>
      </c>
      <c r="P575" s="39">
        <v>66</v>
      </c>
      <c r="Q575" s="39">
        <v>462</v>
      </c>
      <c r="R575" s="39">
        <v>406</v>
      </c>
      <c r="S575" s="39">
        <v>406</v>
      </c>
    </row>
    <row r="576" spans="11:19" x14ac:dyDescent="0.2">
      <c r="K576" s="36" t="s">
        <v>49</v>
      </c>
      <c r="L576" s="36" t="s">
        <v>68</v>
      </c>
      <c r="M576" s="36" t="s">
        <v>60</v>
      </c>
      <c r="N576" s="37">
        <v>2021</v>
      </c>
      <c r="O576" s="39">
        <v>241</v>
      </c>
      <c r="P576" s="39">
        <v>167</v>
      </c>
      <c r="Q576" s="39">
        <v>8</v>
      </c>
      <c r="R576" s="39">
        <v>284</v>
      </c>
      <c r="S576" s="39">
        <v>284</v>
      </c>
    </row>
    <row r="577" spans="11:19" x14ac:dyDescent="0.2">
      <c r="K577" s="36" t="s">
        <v>49</v>
      </c>
      <c r="L577" s="36" t="s">
        <v>68</v>
      </c>
      <c r="M577" s="36" t="s">
        <v>59</v>
      </c>
      <c r="N577" s="37">
        <v>2022</v>
      </c>
      <c r="O577" s="39">
        <v>373</v>
      </c>
      <c r="P577" s="39">
        <v>405</v>
      </c>
      <c r="Q577" s="39">
        <v>293</v>
      </c>
      <c r="R577" s="39">
        <v>158</v>
      </c>
      <c r="S577" s="39">
        <v>158</v>
      </c>
    </row>
    <row r="578" spans="11:19" x14ac:dyDescent="0.2">
      <c r="K578" s="36" t="s">
        <v>49</v>
      </c>
      <c r="L578" s="36" t="s">
        <v>68</v>
      </c>
      <c r="M578" s="36" t="s">
        <v>60</v>
      </c>
      <c r="N578" s="37">
        <v>2022</v>
      </c>
      <c r="O578" s="39">
        <v>258</v>
      </c>
      <c r="P578" s="39">
        <v>211</v>
      </c>
      <c r="Q578" s="39">
        <v>4</v>
      </c>
      <c r="R578" s="39">
        <v>117</v>
      </c>
      <c r="S578" s="39">
        <v>117</v>
      </c>
    </row>
    <row r="579" spans="11:19" x14ac:dyDescent="0.2">
      <c r="K579" s="36" t="s">
        <v>49</v>
      </c>
      <c r="L579" s="36" t="s">
        <v>68</v>
      </c>
      <c r="M579" s="36" t="s">
        <v>59</v>
      </c>
      <c r="N579" s="37">
        <v>2023</v>
      </c>
      <c r="O579" s="39">
        <v>209</v>
      </c>
      <c r="P579" s="39">
        <v>380</v>
      </c>
      <c r="Q579" s="39">
        <v>377</v>
      </c>
      <c r="R579" s="39">
        <v>450</v>
      </c>
      <c r="S579" s="39">
        <v>450</v>
      </c>
    </row>
    <row r="580" spans="11:19" x14ac:dyDescent="0.2">
      <c r="K580" s="36" t="s">
        <v>49</v>
      </c>
      <c r="L580" s="36" t="s">
        <v>68</v>
      </c>
      <c r="M580" s="36" t="s">
        <v>60</v>
      </c>
      <c r="N580" s="37">
        <v>2023</v>
      </c>
      <c r="O580" s="39">
        <v>138</v>
      </c>
      <c r="P580" s="39">
        <v>290</v>
      </c>
      <c r="Q580" s="39">
        <v>314</v>
      </c>
      <c r="R580" s="39">
        <v>423</v>
      </c>
      <c r="S580" s="39">
        <v>423</v>
      </c>
    </row>
    <row r="581" spans="11:19" x14ac:dyDescent="0.2">
      <c r="K581" s="36" t="s">
        <v>49</v>
      </c>
      <c r="L581" s="36" t="s">
        <v>68</v>
      </c>
      <c r="M581" s="36" t="s">
        <v>59</v>
      </c>
      <c r="N581" s="37">
        <v>2024</v>
      </c>
      <c r="O581" s="39">
        <v>160</v>
      </c>
      <c r="P581" s="39">
        <v>79</v>
      </c>
      <c r="Q581" s="39">
        <v>25</v>
      </c>
      <c r="R581" s="39">
        <v>155</v>
      </c>
      <c r="S581" s="39">
        <v>155</v>
      </c>
    </row>
    <row r="582" spans="11:19" x14ac:dyDescent="0.2">
      <c r="K582" s="36" t="s">
        <v>49</v>
      </c>
      <c r="L582" s="36" t="s">
        <v>68</v>
      </c>
      <c r="M582" s="36" t="s">
        <v>60</v>
      </c>
      <c r="N582" s="37">
        <v>2024</v>
      </c>
      <c r="O582" s="39">
        <v>105</v>
      </c>
      <c r="P582" s="39">
        <v>179</v>
      </c>
      <c r="Q582" s="39">
        <v>25</v>
      </c>
      <c r="R582" s="39">
        <v>48</v>
      </c>
      <c r="S582" s="39">
        <v>48</v>
      </c>
    </row>
    <row r="583" spans="11:19" x14ac:dyDescent="0.2">
      <c r="K583" s="36" t="s">
        <v>49</v>
      </c>
      <c r="L583" s="36" t="s">
        <v>69</v>
      </c>
      <c r="M583" s="36" t="s">
        <v>59</v>
      </c>
      <c r="N583" s="37">
        <v>2021</v>
      </c>
      <c r="O583" s="39">
        <v>-14</v>
      </c>
      <c r="P583" s="39">
        <v>250</v>
      </c>
      <c r="Q583" s="39">
        <v>24</v>
      </c>
      <c r="R583" s="39">
        <v>423</v>
      </c>
      <c r="S583" s="39">
        <v>683</v>
      </c>
    </row>
    <row r="584" spans="11:19" x14ac:dyDescent="0.2">
      <c r="K584" s="36" t="s">
        <v>49</v>
      </c>
      <c r="L584" s="36" t="s">
        <v>69</v>
      </c>
      <c r="M584" s="36" t="s">
        <v>60</v>
      </c>
      <c r="N584" s="37">
        <v>2021</v>
      </c>
      <c r="O584" s="39">
        <v>36</v>
      </c>
      <c r="P584" s="39">
        <v>5</v>
      </c>
      <c r="Q584" s="39">
        <v>-120</v>
      </c>
      <c r="R584" s="39">
        <v>248</v>
      </c>
      <c r="S584" s="39">
        <v>169</v>
      </c>
    </row>
    <row r="585" spans="11:19" x14ac:dyDescent="0.2">
      <c r="K585" s="36" t="s">
        <v>49</v>
      </c>
      <c r="L585" s="36" t="s">
        <v>69</v>
      </c>
      <c r="M585" s="36" t="s">
        <v>59</v>
      </c>
      <c r="N585" s="37">
        <v>2022</v>
      </c>
      <c r="O585" s="39">
        <v>-36</v>
      </c>
      <c r="P585" s="39">
        <v>-478</v>
      </c>
      <c r="Q585" s="39">
        <v>9</v>
      </c>
      <c r="R585" s="39">
        <v>300</v>
      </c>
      <c r="S585" s="39">
        <v>-205</v>
      </c>
    </row>
    <row r="586" spans="11:19" x14ac:dyDescent="0.2">
      <c r="K586" s="36" t="s">
        <v>49</v>
      </c>
      <c r="L586" s="36" t="s">
        <v>69</v>
      </c>
      <c r="M586" s="36" t="s">
        <v>60</v>
      </c>
      <c r="N586" s="37">
        <v>2022</v>
      </c>
      <c r="O586" s="39">
        <v>31</v>
      </c>
      <c r="P586" s="39">
        <v>71</v>
      </c>
      <c r="Q586" s="39">
        <v>7</v>
      </c>
      <c r="R586" s="39">
        <v>1182</v>
      </c>
      <c r="S586" s="39">
        <v>1291</v>
      </c>
    </row>
    <row r="587" spans="11:19" x14ac:dyDescent="0.2">
      <c r="K587" s="36" t="s">
        <v>49</v>
      </c>
      <c r="L587" s="36" t="s">
        <v>69</v>
      </c>
      <c r="M587" s="36" t="s">
        <v>59</v>
      </c>
      <c r="N587" s="37">
        <v>2023</v>
      </c>
      <c r="O587" s="39">
        <v>510</v>
      </c>
      <c r="P587" s="39">
        <v>102</v>
      </c>
      <c r="Q587" s="39">
        <v>-922</v>
      </c>
      <c r="R587" s="39">
        <v>-781</v>
      </c>
      <c r="S587" s="39">
        <v>-1091</v>
      </c>
    </row>
    <row r="588" spans="11:19" x14ac:dyDescent="0.2">
      <c r="K588" s="36" t="s">
        <v>49</v>
      </c>
      <c r="L588" s="36" t="s">
        <v>69</v>
      </c>
      <c r="M588" s="36" t="s">
        <v>60</v>
      </c>
      <c r="N588" s="37">
        <v>2023</v>
      </c>
      <c r="O588" s="39">
        <v>408</v>
      </c>
      <c r="P588" s="39">
        <v>-149</v>
      </c>
      <c r="Q588" s="39">
        <v>-69</v>
      </c>
      <c r="R588" s="39">
        <v>184</v>
      </c>
      <c r="S588" s="39">
        <v>374</v>
      </c>
    </row>
    <row r="589" spans="11:19" x14ac:dyDescent="0.2">
      <c r="K589" s="36" t="s">
        <v>49</v>
      </c>
      <c r="L589" s="36" t="s">
        <v>69</v>
      </c>
      <c r="M589" s="36" t="s">
        <v>59</v>
      </c>
      <c r="N589" s="37">
        <v>2024</v>
      </c>
      <c r="O589" s="39">
        <v>-583</v>
      </c>
      <c r="P589" s="39">
        <v>239</v>
      </c>
      <c r="Q589" s="39">
        <v>-192</v>
      </c>
      <c r="R589" s="39">
        <v>-241</v>
      </c>
      <c r="S589" s="39">
        <v>-777</v>
      </c>
    </row>
    <row r="590" spans="11:19" x14ac:dyDescent="0.2">
      <c r="K590" s="36" t="s">
        <v>49</v>
      </c>
      <c r="L590" s="36" t="s">
        <v>69</v>
      </c>
      <c r="M590" s="36" t="s">
        <v>60</v>
      </c>
      <c r="N590" s="37">
        <v>2024</v>
      </c>
      <c r="O590" s="39">
        <v>169</v>
      </c>
      <c r="P590" s="39">
        <v>67</v>
      </c>
      <c r="Q590" s="39">
        <v>40</v>
      </c>
      <c r="R590" s="39">
        <v>1527</v>
      </c>
      <c r="S590" s="39">
        <v>1803</v>
      </c>
    </row>
    <row r="591" spans="11:19" x14ac:dyDescent="0.2">
      <c r="K591" s="36" t="s">
        <v>50</v>
      </c>
      <c r="L591" s="36" t="s">
        <v>61</v>
      </c>
      <c r="M591" s="36" t="s">
        <v>59</v>
      </c>
      <c r="N591" s="37">
        <v>2021</v>
      </c>
      <c r="O591" s="39">
        <v>24</v>
      </c>
      <c r="P591" s="39">
        <v>1</v>
      </c>
      <c r="Q591" s="39">
        <v>2</v>
      </c>
      <c r="R591" s="39">
        <v>21</v>
      </c>
      <c r="S591" s="39">
        <v>48</v>
      </c>
    </row>
    <row r="592" spans="11:19" x14ac:dyDescent="0.2">
      <c r="K592" s="36" t="s">
        <v>50</v>
      </c>
      <c r="L592" s="36" t="s">
        <v>61</v>
      </c>
      <c r="M592" s="36" t="s">
        <v>60</v>
      </c>
      <c r="N592" s="37">
        <v>2021</v>
      </c>
      <c r="O592" s="39">
        <v>17</v>
      </c>
      <c r="P592" s="39">
        <v>39</v>
      </c>
      <c r="Q592" s="39">
        <v>142</v>
      </c>
      <c r="R592" s="39">
        <v>610</v>
      </c>
      <c r="S592" s="39">
        <v>808</v>
      </c>
    </row>
    <row r="593" spans="11:19" x14ac:dyDescent="0.2">
      <c r="K593" s="36" t="s">
        <v>50</v>
      </c>
      <c r="L593" s="36" t="s">
        <v>61</v>
      </c>
      <c r="M593" s="36" t="s">
        <v>59</v>
      </c>
      <c r="N593" s="37">
        <v>2022</v>
      </c>
      <c r="O593" s="39">
        <v>4</v>
      </c>
      <c r="P593" s="39">
        <v>23</v>
      </c>
      <c r="Q593" s="39">
        <v>43</v>
      </c>
      <c r="R593" s="39">
        <v>71</v>
      </c>
      <c r="S593" s="39">
        <v>141</v>
      </c>
    </row>
    <row r="594" spans="11:19" x14ac:dyDescent="0.2">
      <c r="K594" s="36" t="s">
        <v>50</v>
      </c>
      <c r="L594" s="36" t="s">
        <v>61</v>
      </c>
      <c r="M594" s="36" t="s">
        <v>60</v>
      </c>
      <c r="N594" s="37">
        <v>2022</v>
      </c>
      <c r="O594" s="39">
        <v>62</v>
      </c>
      <c r="P594" s="39">
        <v>23</v>
      </c>
      <c r="Q594" s="39">
        <v>17</v>
      </c>
      <c r="R594" s="39">
        <v>229</v>
      </c>
      <c r="S594" s="39">
        <v>331</v>
      </c>
    </row>
    <row r="595" spans="11:19" x14ac:dyDescent="0.2">
      <c r="K595" s="36" t="s">
        <v>50</v>
      </c>
      <c r="L595" s="36" t="s">
        <v>61</v>
      </c>
      <c r="M595" s="36" t="s">
        <v>59</v>
      </c>
      <c r="N595" s="37">
        <v>2023</v>
      </c>
      <c r="O595" s="39">
        <v>10</v>
      </c>
      <c r="P595" s="39">
        <v>15</v>
      </c>
      <c r="Q595" s="39">
        <v>175</v>
      </c>
      <c r="R595" s="39">
        <v>102</v>
      </c>
      <c r="S595" s="39">
        <v>302</v>
      </c>
    </row>
    <row r="596" spans="11:19" x14ac:dyDescent="0.2">
      <c r="K596" s="36" t="s">
        <v>50</v>
      </c>
      <c r="L596" s="36" t="s">
        <v>61</v>
      </c>
      <c r="M596" s="36" t="s">
        <v>60</v>
      </c>
      <c r="N596" s="37">
        <v>2023</v>
      </c>
      <c r="O596" s="39">
        <v>340</v>
      </c>
      <c r="P596" s="39">
        <v>120</v>
      </c>
      <c r="Q596" s="39">
        <v>841</v>
      </c>
      <c r="R596" s="39">
        <v>157</v>
      </c>
      <c r="S596" s="39">
        <v>1458</v>
      </c>
    </row>
    <row r="597" spans="11:19" x14ac:dyDescent="0.2">
      <c r="K597" s="36" t="s">
        <v>50</v>
      </c>
      <c r="L597" s="36" t="s">
        <v>61</v>
      </c>
      <c r="M597" s="36" t="s">
        <v>59</v>
      </c>
      <c r="N597" s="37">
        <v>2024</v>
      </c>
      <c r="O597" s="39">
        <v>70</v>
      </c>
      <c r="P597" s="39">
        <v>66</v>
      </c>
      <c r="Q597" s="39">
        <v>232</v>
      </c>
      <c r="R597" s="39">
        <v>420</v>
      </c>
      <c r="S597" s="39">
        <v>788</v>
      </c>
    </row>
    <row r="598" spans="11:19" x14ac:dyDescent="0.2">
      <c r="K598" s="36" t="s">
        <v>50</v>
      </c>
      <c r="L598" s="36" t="s">
        <v>61</v>
      </c>
      <c r="M598" s="36" t="s">
        <v>60</v>
      </c>
      <c r="N598" s="37">
        <v>2024</v>
      </c>
      <c r="O598" s="39">
        <v>141</v>
      </c>
      <c r="P598" s="39">
        <v>288</v>
      </c>
      <c r="Q598" s="39">
        <v>196</v>
      </c>
      <c r="R598" s="39">
        <v>29</v>
      </c>
      <c r="S598" s="39">
        <v>654</v>
      </c>
    </row>
    <row r="599" spans="11:19" x14ac:dyDescent="0.2">
      <c r="K599" s="36" t="s">
        <v>50</v>
      </c>
      <c r="L599" s="36" t="s">
        <v>62</v>
      </c>
      <c r="M599" s="36" t="s">
        <v>59</v>
      </c>
      <c r="N599" s="37">
        <v>2021</v>
      </c>
      <c r="O599" s="39">
        <v>426</v>
      </c>
      <c r="P599" s="39">
        <v>296</v>
      </c>
      <c r="Q599" s="39">
        <v>194</v>
      </c>
      <c r="R599" s="39">
        <v>101</v>
      </c>
      <c r="S599" s="39">
        <v>101</v>
      </c>
    </row>
    <row r="600" spans="11:19" x14ac:dyDescent="0.2">
      <c r="K600" s="36" t="s">
        <v>50</v>
      </c>
      <c r="L600" s="36" t="s">
        <v>62</v>
      </c>
      <c r="M600" s="36" t="s">
        <v>60</v>
      </c>
      <c r="N600" s="37">
        <v>2021</v>
      </c>
      <c r="O600" s="39">
        <v>420</v>
      </c>
      <c r="P600" s="39">
        <v>553</v>
      </c>
      <c r="Q600" s="39">
        <v>415</v>
      </c>
      <c r="R600" s="39">
        <v>269</v>
      </c>
      <c r="S600" s="39">
        <v>269</v>
      </c>
    </row>
    <row r="601" spans="11:19" x14ac:dyDescent="0.2">
      <c r="K601" s="36" t="s">
        <v>50</v>
      </c>
      <c r="L601" s="36" t="s">
        <v>62</v>
      </c>
      <c r="M601" s="36" t="s">
        <v>59</v>
      </c>
      <c r="N601" s="37">
        <v>2022</v>
      </c>
      <c r="O601" s="39">
        <v>181</v>
      </c>
      <c r="P601" s="39">
        <v>110</v>
      </c>
      <c r="Q601" s="39">
        <v>90</v>
      </c>
      <c r="R601" s="39">
        <v>134</v>
      </c>
      <c r="S601" s="39">
        <v>134</v>
      </c>
    </row>
    <row r="602" spans="11:19" x14ac:dyDescent="0.2">
      <c r="K602" s="36" t="s">
        <v>50</v>
      </c>
      <c r="L602" s="36" t="s">
        <v>62</v>
      </c>
      <c r="M602" s="36" t="s">
        <v>60</v>
      </c>
      <c r="N602" s="37">
        <v>2022</v>
      </c>
      <c r="O602" s="39">
        <v>168</v>
      </c>
      <c r="P602" s="39">
        <v>170</v>
      </c>
      <c r="Q602" s="39">
        <v>223</v>
      </c>
      <c r="R602" s="39">
        <v>328</v>
      </c>
      <c r="S602" s="39">
        <v>328</v>
      </c>
    </row>
    <row r="603" spans="11:19" x14ac:dyDescent="0.2">
      <c r="K603" s="36" t="s">
        <v>50</v>
      </c>
      <c r="L603" s="36" t="s">
        <v>62</v>
      </c>
      <c r="M603" s="36" t="s">
        <v>59</v>
      </c>
      <c r="N603" s="37">
        <v>2023</v>
      </c>
      <c r="O603" s="39">
        <v>295</v>
      </c>
      <c r="P603" s="39">
        <v>441</v>
      </c>
      <c r="Q603" s="39">
        <v>542</v>
      </c>
      <c r="R603" s="39">
        <v>673</v>
      </c>
      <c r="S603" s="39">
        <v>673</v>
      </c>
    </row>
    <row r="604" spans="11:19" x14ac:dyDescent="0.2">
      <c r="K604" s="36" t="s">
        <v>50</v>
      </c>
      <c r="L604" s="36" t="s">
        <v>62</v>
      </c>
      <c r="M604" s="36" t="s">
        <v>60</v>
      </c>
      <c r="N604" s="37">
        <v>2023</v>
      </c>
      <c r="O604" s="39">
        <v>304</v>
      </c>
      <c r="P604" s="39">
        <v>392</v>
      </c>
      <c r="Q604" s="39">
        <v>551</v>
      </c>
      <c r="R604" s="39">
        <v>450</v>
      </c>
      <c r="S604" s="39">
        <v>450</v>
      </c>
    </row>
    <row r="605" spans="11:19" x14ac:dyDescent="0.2">
      <c r="K605" s="36" t="s">
        <v>50</v>
      </c>
      <c r="L605" s="36" t="s">
        <v>62</v>
      </c>
      <c r="M605" s="36" t="s">
        <v>59</v>
      </c>
      <c r="N605" s="37">
        <v>2024</v>
      </c>
      <c r="O605" s="39">
        <v>104</v>
      </c>
      <c r="P605" s="39">
        <v>82</v>
      </c>
      <c r="Q605" s="39">
        <v>96</v>
      </c>
      <c r="R605" s="39">
        <v>85</v>
      </c>
      <c r="S605" s="39">
        <v>85</v>
      </c>
    </row>
    <row r="606" spans="11:19" x14ac:dyDescent="0.2">
      <c r="K606" s="36" t="s">
        <v>50</v>
      </c>
      <c r="L606" s="36" t="s">
        <v>62</v>
      </c>
      <c r="M606" s="36" t="s">
        <v>60</v>
      </c>
      <c r="N606" s="37">
        <v>2024</v>
      </c>
      <c r="O606" s="39">
        <v>229</v>
      </c>
      <c r="P606" s="39">
        <v>164</v>
      </c>
      <c r="Q606" s="39">
        <v>95</v>
      </c>
      <c r="R606" s="39">
        <v>137</v>
      </c>
      <c r="S606" s="39">
        <v>137</v>
      </c>
    </row>
    <row r="607" spans="11:19" x14ac:dyDescent="0.2">
      <c r="K607" s="36" t="s">
        <v>50</v>
      </c>
      <c r="L607" s="36" t="s">
        <v>63</v>
      </c>
      <c r="M607" s="36" t="s">
        <v>59</v>
      </c>
      <c r="N607" s="37">
        <v>2021</v>
      </c>
      <c r="O607" s="39">
        <v>301</v>
      </c>
      <c r="P607" s="39">
        <v>329</v>
      </c>
      <c r="Q607" s="39">
        <v>424</v>
      </c>
      <c r="R607" s="39">
        <v>632</v>
      </c>
      <c r="S607" s="39">
        <v>632</v>
      </c>
    </row>
    <row r="608" spans="11:19" x14ac:dyDescent="0.2">
      <c r="K608" s="36" t="s">
        <v>50</v>
      </c>
      <c r="L608" s="36" t="s">
        <v>63</v>
      </c>
      <c r="M608" s="36" t="s">
        <v>60</v>
      </c>
      <c r="N608" s="37">
        <v>2021</v>
      </c>
      <c r="O608" s="39">
        <v>321</v>
      </c>
      <c r="P608" s="39">
        <v>201</v>
      </c>
      <c r="Q608" s="39">
        <v>165</v>
      </c>
      <c r="R608" s="39">
        <v>126</v>
      </c>
      <c r="S608" s="39">
        <v>126</v>
      </c>
    </row>
    <row r="609" spans="11:19" x14ac:dyDescent="0.2">
      <c r="K609" s="36" t="s">
        <v>50</v>
      </c>
      <c r="L609" s="36" t="s">
        <v>63</v>
      </c>
      <c r="M609" s="36" t="s">
        <v>59</v>
      </c>
      <c r="N609" s="37">
        <v>2022</v>
      </c>
      <c r="O609" s="39">
        <v>329</v>
      </c>
      <c r="P609" s="39">
        <v>436</v>
      </c>
      <c r="Q609" s="39">
        <v>330</v>
      </c>
      <c r="R609" s="39">
        <v>267</v>
      </c>
      <c r="S609" s="39">
        <v>267</v>
      </c>
    </row>
    <row r="610" spans="11:19" x14ac:dyDescent="0.2">
      <c r="K610" s="36" t="s">
        <v>50</v>
      </c>
      <c r="L610" s="36" t="s">
        <v>63</v>
      </c>
      <c r="M610" s="36" t="s">
        <v>60</v>
      </c>
      <c r="N610" s="37">
        <v>2022</v>
      </c>
      <c r="O610" s="39">
        <v>149</v>
      </c>
      <c r="P610" s="39">
        <v>143</v>
      </c>
      <c r="Q610" s="39">
        <v>186</v>
      </c>
      <c r="R610" s="39">
        <v>98</v>
      </c>
      <c r="S610" s="39">
        <v>98</v>
      </c>
    </row>
    <row r="611" spans="11:19" x14ac:dyDescent="0.2">
      <c r="K611" s="36" t="s">
        <v>50</v>
      </c>
      <c r="L611" s="36" t="s">
        <v>63</v>
      </c>
      <c r="M611" s="36" t="s">
        <v>59</v>
      </c>
      <c r="N611" s="37">
        <v>2023</v>
      </c>
      <c r="O611" s="39">
        <v>168</v>
      </c>
      <c r="P611" s="39">
        <v>216</v>
      </c>
      <c r="Q611" s="39">
        <v>195</v>
      </c>
      <c r="R611" s="39">
        <v>171</v>
      </c>
      <c r="S611" s="39">
        <v>171</v>
      </c>
    </row>
    <row r="612" spans="11:19" x14ac:dyDescent="0.2">
      <c r="K612" s="36" t="s">
        <v>50</v>
      </c>
      <c r="L612" s="36" t="s">
        <v>63</v>
      </c>
      <c r="M612" s="36" t="s">
        <v>60</v>
      </c>
      <c r="N612" s="37">
        <v>2023</v>
      </c>
      <c r="O612" s="39">
        <v>192</v>
      </c>
      <c r="P612" s="39">
        <v>177</v>
      </c>
      <c r="Q612" s="39">
        <v>230</v>
      </c>
      <c r="R612" s="39">
        <v>133</v>
      </c>
      <c r="S612" s="39">
        <v>133</v>
      </c>
    </row>
    <row r="613" spans="11:19" x14ac:dyDescent="0.2">
      <c r="K613" s="36" t="s">
        <v>50</v>
      </c>
      <c r="L613" s="36" t="s">
        <v>63</v>
      </c>
      <c r="M613" s="36" t="s">
        <v>59</v>
      </c>
      <c r="N613" s="37">
        <v>2024</v>
      </c>
      <c r="O613" s="39">
        <v>126</v>
      </c>
      <c r="P613" s="39">
        <v>117</v>
      </c>
      <c r="Q613" s="39">
        <v>67</v>
      </c>
      <c r="R613" s="39">
        <v>57</v>
      </c>
      <c r="S613" s="39">
        <v>57</v>
      </c>
    </row>
    <row r="614" spans="11:19" x14ac:dyDescent="0.2">
      <c r="K614" s="36" t="s">
        <v>50</v>
      </c>
      <c r="L614" s="36" t="s">
        <v>63</v>
      </c>
      <c r="M614" s="36" t="s">
        <v>60</v>
      </c>
      <c r="N614" s="37">
        <v>2024</v>
      </c>
      <c r="O614" s="39">
        <v>94</v>
      </c>
      <c r="P614" s="39">
        <v>123</v>
      </c>
      <c r="Q614" s="39">
        <v>89</v>
      </c>
      <c r="R614" s="39">
        <v>110</v>
      </c>
      <c r="S614" s="39">
        <v>110</v>
      </c>
    </row>
    <row r="615" spans="11:19" x14ac:dyDescent="0.2">
      <c r="K615" s="36" t="s">
        <v>50</v>
      </c>
      <c r="L615" s="36" t="s">
        <v>64</v>
      </c>
      <c r="M615" s="36" t="s">
        <v>59</v>
      </c>
      <c r="N615" s="37">
        <v>2021</v>
      </c>
      <c r="O615" s="39">
        <v>403</v>
      </c>
      <c r="P615" s="39">
        <v>401</v>
      </c>
      <c r="Q615" s="39">
        <v>366</v>
      </c>
      <c r="R615" s="39">
        <v>477</v>
      </c>
      <c r="S615" s="39">
        <v>477</v>
      </c>
    </row>
    <row r="616" spans="11:19" x14ac:dyDescent="0.2">
      <c r="K616" s="36" t="s">
        <v>50</v>
      </c>
      <c r="L616" s="36" t="s">
        <v>64</v>
      </c>
      <c r="M616" s="36" t="s">
        <v>60</v>
      </c>
      <c r="N616" s="37">
        <v>2021</v>
      </c>
      <c r="O616" s="39">
        <v>404</v>
      </c>
      <c r="P616" s="39">
        <v>367</v>
      </c>
      <c r="Q616" s="39">
        <v>306</v>
      </c>
      <c r="R616" s="39">
        <v>438</v>
      </c>
      <c r="S616" s="39">
        <v>438</v>
      </c>
    </row>
    <row r="617" spans="11:19" x14ac:dyDescent="0.2">
      <c r="K617" s="36" t="s">
        <v>50</v>
      </c>
      <c r="L617" s="36" t="s">
        <v>64</v>
      </c>
      <c r="M617" s="36" t="s">
        <v>59</v>
      </c>
      <c r="N617" s="37">
        <v>2022</v>
      </c>
      <c r="O617" s="39">
        <v>123</v>
      </c>
      <c r="P617" s="39">
        <v>155</v>
      </c>
      <c r="Q617" s="39">
        <v>203</v>
      </c>
      <c r="R617" s="39">
        <v>300</v>
      </c>
      <c r="S617" s="39">
        <v>300</v>
      </c>
    </row>
    <row r="618" spans="11:19" x14ac:dyDescent="0.2">
      <c r="K618" s="36" t="s">
        <v>50</v>
      </c>
      <c r="L618" s="36" t="s">
        <v>64</v>
      </c>
      <c r="M618" s="36" t="s">
        <v>60</v>
      </c>
      <c r="N618" s="37">
        <v>2022</v>
      </c>
      <c r="O618" s="39">
        <v>195</v>
      </c>
      <c r="P618" s="39">
        <v>190</v>
      </c>
      <c r="Q618" s="39">
        <v>107</v>
      </c>
      <c r="R618" s="39">
        <v>93</v>
      </c>
      <c r="S618" s="39">
        <v>93</v>
      </c>
    </row>
    <row r="619" spans="11:19" x14ac:dyDescent="0.2">
      <c r="K619" s="36" t="s">
        <v>50</v>
      </c>
      <c r="L619" s="36" t="s">
        <v>64</v>
      </c>
      <c r="M619" s="36" t="s">
        <v>59</v>
      </c>
      <c r="N619" s="37">
        <v>2023</v>
      </c>
      <c r="O619" s="39">
        <v>262</v>
      </c>
      <c r="P619" s="39">
        <v>271</v>
      </c>
      <c r="Q619" s="39">
        <v>264</v>
      </c>
      <c r="R619" s="39">
        <v>261</v>
      </c>
      <c r="S619" s="39">
        <v>261</v>
      </c>
    </row>
    <row r="620" spans="11:19" x14ac:dyDescent="0.2">
      <c r="K620" s="36" t="s">
        <v>50</v>
      </c>
      <c r="L620" s="36" t="s">
        <v>64</v>
      </c>
      <c r="M620" s="36" t="s">
        <v>60</v>
      </c>
      <c r="N620" s="37">
        <v>2023</v>
      </c>
      <c r="O620" s="39">
        <v>231</v>
      </c>
      <c r="P620" s="39">
        <v>266</v>
      </c>
      <c r="Q620" s="39">
        <v>379</v>
      </c>
      <c r="R620" s="39">
        <v>321</v>
      </c>
      <c r="S620" s="39">
        <v>321</v>
      </c>
    </row>
    <row r="621" spans="11:19" x14ac:dyDescent="0.2">
      <c r="K621" s="36" t="s">
        <v>50</v>
      </c>
      <c r="L621" s="36" t="s">
        <v>64</v>
      </c>
      <c r="M621" s="36" t="s">
        <v>59</v>
      </c>
      <c r="N621" s="37">
        <v>2024</v>
      </c>
      <c r="O621" s="39">
        <v>161</v>
      </c>
      <c r="P621" s="39">
        <v>81</v>
      </c>
      <c r="Q621" s="39">
        <v>119</v>
      </c>
      <c r="R621" s="39">
        <v>176</v>
      </c>
      <c r="S621" s="39">
        <v>176</v>
      </c>
    </row>
    <row r="622" spans="11:19" x14ac:dyDescent="0.2">
      <c r="K622" s="36" t="s">
        <v>50</v>
      </c>
      <c r="L622" s="36" t="s">
        <v>64</v>
      </c>
      <c r="M622" s="36" t="s">
        <v>60</v>
      </c>
      <c r="N622" s="37">
        <v>2024</v>
      </c>
      <c r="O622" s="39">
        <v>85</v>
      </c>
      <c r="P622" s="39">
        <v>82</v>
      </c>
      <c r="Q622" s="39">
        <v>85</v>
      </c>
      <c r="R622" s="39">
        <v>125</v>
      </c>
      <c r="S622" s="39">
        <v>125</v>
      </c>
    </row>
    <row r="623" spans="11:19" x14ac:dyDescent="0.2">
      <c r="K623" s="36" t="s">
        <v>50</v>
      </c>
      <c r="L623" s="36" t="s">
        <v>65</v>
      </c>
      <c r="M623" s="36" t="s">
        <v>59</v>
      </c>
      <c r="N623" s="37">
        <v>2021</v>
      </c>
      <c r="O623" s="39">
        <v>35</v>
      </c>
      <c r="P623" s="39">
        <v>6</v>
      </c>
      <c r="Q623" s="39">
        <v>62</v>
      </c>
      <c r="R623" s="39">
        <v>213</v>
      </c>
      <c r="S623" s="39">
        <v>316</v>
      </c>
    </row>
    <row r="624" spans="11:19" x14ac:dyDescent="0.2">
      <c r="K624" s="36" t="s">
        <v>50</v>
      </c>
      <c r="L624" s="36" t="s">
        <v>65</v>
      </c>
      <c r="M624" s="36" t="s">
        <v>60</v>
      </c>
      <c r="N624" s="37">
        <v>2021</v>
      </c>
      <c r="O624" s="39">
        <v>38</v>
      </c>
      <c r="P624" s="39">
        <v>100</v>
      </c>
      <c r="Q624" s="39">
        <v>284</v>
      </c>
      <c r="R624" s="39">
        <v>1534</v>
      </c>
      <c r="S624" s="39">
        <v>1956</v>
      </c>
    </row>
    <row r="625" spans="11:19" x14ac:dyDescent="0.2">
      <c r="K625" s="36" t="s">
        <v>50</v>
      </c>
      <c r="L625" s="36" t="s">
        <v>65</v>
      </c>
      <c r="M625" s="36" t="s">
        <v>59</v>
      </c>
      <c r="N625" s="37">
        <v>2022</v>
      </c>
      <c r="O625" s="39">
        <v>354</v>
      </c>
      <c r="P625" s="39">
        <v>456</v>
      </c>
      <c r="Q625" s="39">
        <v>236</v>
      </c>
      <c r="R625" s="39">
        <v>245</v>
      </c>
      <c r="S625" s="39">
        <v>1291</v>
      </c>
    </row>
    <row r="626" spans="11:19" x14ac:dyDescent="0.2">
      <c r="K626" s="36" t="s">
        <v>50</v>
      </c>
      <c r="L626" s="36" t="s">
        <v>65</v>
      </c>
      <c r="M626" s="36" t="s">
        <v>60</v>
      </c>
      <c r="N626" s="37">
        <v>2022</v>
      </c>
      <c r="O626" s="39">
        <v>467</v>
      </c>
      <c r="P626" s="39">
        <v>114</v>
      </c>
      <c r="Q626" s="39">
        <v>1277</v>
      </c>
      <c r="R626" s="39">
        <v>627</v>
      </c>
      <c r="S626" s="39">
        <v>2485</v>
      </c>
    </row>
    <row r="627" spans="11:19" x14ac:dyDescent="0.2">
      <c r="K627" s="36" t="s">
        <v>50</v>
      </c>
      <c r="L627" s="36" t="s">
        <v>65</v>
      </c>
      <c r="M627" s="36" t="s">
        <v>59</v>
      </c>
      <c r="N627" s="37">
        <v>2023</v>
      </c>
      <c r="O627" s="39">
        <v>780</v>
      </c>
      <c r="P627" s="39">
        <v>736</v>
      </c>
      <c r="Q627" s="39">
        <v>2201</v>
      </c>
      <c r="R627" s="39">
        <v>313</v>
      </c>
      <c r="S627" s="39">
        <v>4030</v>
      </c>
    </row>
    <row r="628" spans="11:19" x14ac:dyDescent="0.2">
      <c r="K628" s="36" t="s">
        <v>50</v>
      </c>
      <c r="L628" s="36" t="s">
        <v>65</v>
      </c>
      <c r="M628" s="36" t="s">
        <v>60</v>
      </c>
      <c r="N628" s="37">
        <v>2023</v>
      </c>
      <c r="O628" s="39">
        <v>143</v>
      </c>
      <c r="P628" s="39">
        <v>150</v>
      </c>
      <c r="Q628" s="39">
        <v>1502</v>
      </c>
      <c r="R628" s="39">
        <v>212</v>
      </c>
      <c r="S628" s="39">
        <v>2007</v>
      </c>
    </row>
    <row r="629" spans="11:19" x14ac:dyDescent="0.2">
      <c r="K629" s="36" t="s">
        <v>50</v>
      </c>
      <c r="L629" s="36" t="s">
        <v>65</v>
      </c>
      <c r="M629" s="36" t="s">
        <v>59</v>
      </c>
      <c r="N629" s="37">
        <v>2024</v>
      </c>
      <c r="O629" s="39">
        <v>1062</v>
      </c>
      <c r="P629" s="39">
        <v>517</v>
      </c>
      <c r="Q629" s="39">
        <v>1233</v>
      </c>
      <c r="R629" s="39">
        <v>124</v>
      </c>
      <c r="S629" s="39">
        <v>2936</v>
      </c>
    </row>
    <row r="630" spans="11:19" x14ac:dyDescent="0.2">
      <c r="K630" s="36" t="s">
        <v>50</v>
      </c>
      <c r="L630" s="36" t="s">
        <v>65</v>
      </c>
      <c r="M630" s="36" t="s">
        <v>60</v>
      </c>
      <c r="N630" s="37">
        <v>2024</v>
      </c>
      <c r="O630" s="39">
        <v>484</v>
      </c>
      <c r="P630" s="39">
        <v>732</v>
      </c>
      <c r="Q630" s="39">
        <v>740</v>
      </c>
      <c r="R630" s="39">
        <v>1463</v>
      </c>
      <c r="S630" s="39">
        <v>3419</v>
      </c>
    </row>
    <row r="631" spans="11:19" x14ac:dyDescent="0.2">
      <c r="K631" s="36" t="s">
        <v>50</v>
      </c>
      <c r="L631" s="36" t="s">
        <v>66</v>
      </c>
      <c r="M631" s="36" t="s">
        <v>59</v>
      </c>
      <c r="N631" s="37">
        <v>2021</v>
      </c>
      <c r="O631" s="39">
        <v>18</v>
      </c>
      <c r="P631" s="39">
        <v>47</v>
      </c>
      <c r="Q631" s="39">
        <v>150</v>
      </c>
      <c r="R631" s="39">
        <v>1173</v>
      </c>
      <c r="S631" s="39">
        <v>1388</v>
      </c>
    </row>
    <row r="632" spans="11:19" x14ac:dyDescent="0.2">
      <c r="K632" s="36" t="s">
        <v>50</v>
      </c>
      <c r="L632" s="36" t="s">
        <v>66</v>
      </c>
      <c r="M632" s="36" t="s">
        <v>60</v>
      </c>
      <c r="N632" s="37">
        <v>2021</v>
      </c>
      <c r="O632" s="39">
        <v>24</v>
      </c>
      <c r="P632" s="39">
        <v>4</v>
      </c>
      <c r="Q632" s="39">
        <v>10</v>
      </c>
      <c r="R632" s="39">
        <v>41</v>
      </c>
      <c r="S632" s="39">
        <v>79</v>
      </c>
    </row>
    <row r="633" spans="11:19" x14ac:dyDescent="0.2">
      <c r="K633" s="36" t="s">
        <v>50</v>
      </c>
      <c r="L633" s="36" t="s">
        <v>66</v>
      </c>
      <c r="M633" s="36" t="s">
        <v>59</v>
      </c>
      <c r="N633" s="37">
        <v>2022</v>
      </c>
      <c r="O633" s="39">
        <v>20</v>
      </c>
      <c r="P633" s="39">
        <v>26</v>
      </c>
      <c r="Q633" s="39">
        <v>175</v>
      </c>
      <c r="R633" s="39">
        <v>112</v>
      </c>
      <c r="S633" s="39">
        <v>333</v>
      </c>
    </row>
    <row r="634" spans="11:19" x14ac:dyDescent="0.2">
      <c r="K634" s="36" t="s">
        <v>50</v>
      </c>
      <c r="L634" s="36" t="s">
        <v>66</v>
      </c>
      <c r="M634" s="36" t="s">
        <v>60</v>
      </c>
      <c r="N634" s="37">
        <v>2022</v>
      </c>
      <c r="O634" s="39">
        <v>336</v>
      </c>
      <c r="P634" s="39">
        <v>34</v>
      </c>
      <c r="Q634" s="39">
        <v>809</v>
      </c>
      <c r="R634" s="39">
        <v>491</v>
      </c>
      <c r="S634" s="39">
        <v>1670</v>
      </c>
    </row>
    <row r="635" spans="11:19" x14ac:dyDescent="0.2">
      <c r="K635" s="36" t="s">
        <v>50</v>
      </c>
      <c r="L635" s="36" t="s">
        <v>66</v>
      </c>
      <c r="M635" s="36" t="s">
        <v>59</v>
      </c>
      <c r="N635" s="37">
        <v>2023</v>
      </c>
      <c r="O635" s="39">
        <v>744</v>
      </c>
      <c r="P635" s="39">
        <v>354</v>
      </c>
      <c r="Q635" s="39">
        <v>2131</v>
      </c>
      <c r="R635" s="39">
        <v>175</v>
      </c>
      <c r="S635" s="39">
        <v>3404</v>
      </c>
    </row>
    <row r="636" spans="11:19" x14ac:dyDescent="0.2">
      <c r="K636" s="36" t="s">
        <v>50</v>
      </c>
      <c r="L636" s="36" t="s">
        <v>66</v>
      </c>
      <c r="M636" s="36" t="s">
        <v>60</v>
      </c>
      <c r="N636" s="37">
        <v>2023</v>
      </c>
      <c r="O636" s="39">
        <v>57</v>
      </c>
      <c r="P636" s="39">
        <v>59</v>
      </c>
      <c r="Q636" s="39">
        <v>226</v>
      </c>
      <c r="R636" s="39">
        <v>203</v>
      </c>
      <c r="S636" s="39">
        <v>545</v>
      </c>
    </row>
    <row r="637" spans="11:19" x14ac:dyDescent="0.2">
      <c r="K637" s="36" t="s">
        <v>50</v>
      </c>
      <c r="L637" s="36" t="s">
        <v>66</v>
      </c>
      <c r="M637" s="36" t="s">
        <v>59</v>
      </c>
      <c r="N637" s="37">
        <v>2024</v>
      </c>
      <c r="O637" s="39">
        <v>267</v>
      </c>
      <c r="P637" s="39">
        <v>92</v>
      </c>
      <c r="Q637" s="39">
        <v>657</v>
      </c>
      <c r="R637" s="39">
        <v>809</v>
      </c>
      <c r="S637" s="39">
        <v>1825</v>
      </c>
    </row>
    <row r="638" spans="11:19" x14ac:dyDescent="0.2">
      <c r="K638" s="36" t="s">
        <v>50</v>
      </c>
      <c r="L638" s="36" t="s">
        <v>66</v>
      </c>
      <c r="M638" s="36" t="s">
        <v>60</v>
      </c>
      <c r="N638" s="37">
        <v>2024</v>
      </c>
      <c r="O638" s="39">
        <v>180</v>
      </c>
      <c r="P638" s="39">
        <v>396</v>
      </c>
      <c r="Q638" s="39">
        <v>1165</v>
      </c>
      <c r="R638" s="39">
        <v>42</v>
      </c>
      <c r="S638" s="39">
        <v>1783</v>
      </c>
    </row>
    <row r="639" spans="11:19" x14ac:dyDescent="0.2">
      <c r="K639" s="36" t="s">
        <v>50</v>
      </c>
      <c r="L639" s="36" t="s">
        <v>67</v>
      </c>
      <c r="M639" s="36" t="s">
        <v>59</v>
      </c>
      <c r="N639" s="37">
        <v>2021</v>
      </c>
      <c r="O639" s="39">
        <v>241</v>
      </c>
      <c r="P639" s="39">
        <v>44</v>
      </c>
      <c r="Q639" s="39">
        <v>640</v>
      </c>
      <c r="R639" s="39">
        <v>452</v>
      </c>
      <c r="S639" s="39">
        <v>1377</v>
      </c>
    </row>
    <row r="640" spans="11:19" x14ac:dyDescent="0.2">
      <c r="K640" s="36" t="s">
        <v>50</v>
      </c>
      <c r="L640" s="36" t="s">
        <v>67</v>
      </c>
      <c r="M640" s="36" t="s">
        <v>60</v>
      </c>
      <c r="N640" s="37">
        <v>2021</v>
      </c>
      <c r="O640" s="39">
        <v>90</v>
      </c>
      <c r="P640" s="39">
        <v>835</v>
      </c>
      <c r="Q640" s="39">
        <v>679</v>
      </c>
      <c r="R640" s="39">
        <v>2587</v>
      </c>
      <c r="S640" s="39">
        <v>4191</v>
      </c>
    </row>
    <row r="641" spans="11:19" x14ac:dyDescent="0.2">
      <c r="K641" s="36" t="s">
        <v>50</v>
      </c>
      <c r="L641" s="36" t="s">
        <v>67</v>
      </c>
      <c r="M641" s="36" t="s">
        <v>59</v>
      </c>
      <c r="N641" s="37">
        <v>2022</v>
      </c>
      <c r="O641" s="39">
        <v>440</v>
      </c>
      <c r="P641" s="39">
        <v>2469</v>
      </c>
      <c r="Q641" s="39">
        <v>470</v>
      </c>
      <c r="R641" s="39">
        <v>484</v>
      </c>
      <c r="S641" s="39">
        <v>3863</v>
      </c>
    </row>
    <row r="642" spans="11:19" x14ac:dyDescent="0.2">
      <c r="K642" s="36" t="s">
        <v>50</v>
      </c>
      <c r="L642" s="36" t="s">
        <v>67</v>
      </c>
      <c r="M642" s="36" t="s">
        <v>60</v>
      </c>
      <c r="N642" s="37">
        <v>2022</v>
      </c>
      <c r="O642" s="39">
        <v>690</v>
      </c>
      <c r="P642" s="39">
        <v>115</v>
      </c>
      <c r="Q642" s="39">
        <v>1623</v>
      </c>
      <c r="R642" s="39">
        <v>1721</v>
      </c>
      <c r="S642" s="39">
        <v>4149</v>
      </c>
    </row>
    <row r="643" spans="11:19" x14ac:dyDescent="0.2">
      <c r="K643" s="36" t="s">
        <v>50</v>
      </c>
      <c r="L643" s="36" t="s">
        <v>67</v>
      </c>
      <c r="M643" s="36" t="s">
        <v>59</v>
      </c>
      <c r="N643" s="37">
        <v>2023</v>
      </c>
      <c r="O643" s="39">
        <v>1044</v>
      </c>
      <c r="P643" s="39">
        <v>438</v>
      </c>
      <c r="Q643" s="39">
        <v>1523</v>
      </c>
      <c r="R643" s="39">
        <v>597</v>
      </c>
      <c r="S643" s="39">
        <v>3602</v>
      </c>
    </row>
    <row r="644" spans="11:19" x14ac:dyDescent="0.2">
      <c r="K644" s="36" t="s">
        <v>50</v>
      </c>
      <c r="L644" s="36" t="s">
        <v>67</v>
      </c>
      <c r="M644" s="36" t="s">
        <v>60</v>
      </c>
      <c r="N644" s="37">
        <v>2023</v>
      </c>
      <c r="O644" s="39">
        <v>1260</v>
      </c>
      <c r="P644" s="39">
        <v>1192</v>
      </c>
      <c r="Q644" s="39">
        <v>4152</v>
      </c>
      <c r="R644" s="39">
        <v>2632</v>
      </c>
      <c r="S644" s="39">
        <v>9236</v>
      </c>
    </row>
    <row r="645" spans="11:19" x14ac:dyDescent="0.2">
      <c r="K645" s="36" t="s">
        <v>50</v>
      </c>
      <c r="L645" s="36" t="s">
        <v>67</v>
      </c>
      <c r="M645" s="36" t="s">
        <v>59</v>
      </c>
      <c r="N645" s="37">
        <v>2024</v>
      </c>
      <c r="O645" s="39">
        <v>2217</v>
      </c>
      <c r="P645" s="39">
        <v>956</v>
      </c>
      <c r="Q645" s="39">
        <v>1346</v>
      </c>
      <c r="R645" s="39">
        <v>528</v>
      </c>
      <c r="S645" s="39">
        <v>5047</v>
      </c>
    </row>
    <row r="646" spans="11:19" x14ac:dyDescent="0.2">
      <c r="K646" s="36" t="s">
        <v>50</v>
      </c>
      <c r="L646" s="36" t="s">
        <v>67</v>
      </c>
      <c r="M646" s="36" t="s">
        <v>60</v>
      </c>
      <c r="N646" s="37">
        <v>2024</v>
      </c>
      <c r="O646" s="39">
        <v>687</v>
      </c>
      <c r="P646" s="39">
        <v>1016</v>
      </c>
      <c r="Q646" s="39">
        <v>2207</v>
      </c>
      <c r="R646" s="39">
        <v>2199</v>
      </c>
      <c r="S646" s="39">
        <v>6109</v>
      </c>
    </row>
    <row r="647" spans="11:19" x14ac:dyDescent="0.2">
      <c r="K647" s="36" t="s">
        <v>50</v>
      </c>
      <c r="L647" s="36" t="s">
        <v>68</v>
      </c>
      <c r="M647" s="36" t="s">
        <v>59</v>
      </c>
      <c r="N647" s="37">
        <v>2021</v>
      </c>
      <c r="O647" s="39">
        <v>279</v>
      </c>
      <c r="P647" s="39">
        <v>400</v>
      </c>
      <c r="Q647" s="39">
        <v>536</v>
      </c>
      <c r="R647" s="39">
        <v>969</v>
      </c>
      <c r="S647" s="39">
        <v>969</v>
      </c>
    </row>
    <row r="648" spans="11:19" x14ac:dyDescent="0.2">
      <c r="K648" s="36" t="s">
        <v>50</v>
      </c>
      <c r="L648" s="36" t="s">
        <v>68</v>
      </c>
      <c r="M648" s="36" t="s">
        <v>60</v>
      </c>
      <c r="N648" s="37">
        <v>2021</v>
      </c>
      <c r="O648" s="39">
        <v>304</v>
      </c>
      <c r="P648" s="39">
        <v>49</v>
      </c>
      <c r="Q648" s="39">
        <v>116</v>
      </c>
      <c r="R648" s="39">
        <v>334</v>
      </c>
      <c r="S648" s="39">
        <v>334</v>
      </c>
    </row>
    <row r="649" spans="11:19" x14ac:dyDescent="0.2">
      <c r="K649" s="36" t="s">
        <v>50</v>
      </c>
      <c r="L649" s="36" t="s">
        <v>68</v>
      </c>
      <c r="M649" s="36" t="s">
        <v>59</v>
      </c>
      <c r="N649" s="37">
        <v>2022</v>
      </c>
      <c r="O649" s="39">
        <v>356</v>
      </c>
      <c r="P649" s="39">
        <v>456</v>
      </c>
      <c r="Q649" s="39">
        <v>214</v>
      </c>
      <c r="R649" s="39">
        <v>32</v>
      </c>
      <c r="S649" s="39">
        <v>32</v>
      </c>
    </row>
    <row r="650" spans="11:19" x14ac:dyDescent="0.2">
      <c r="K650" s="36" t="s">
        <v>50</v>
      </c>
      <c r="L650" s="36" t="s">
        <v>68</v>
      </c>
      <c r="M650" s="36" t="s">
        <v>60</v>
      </c>
      <c r="N650" s="37">
        <v>2022</v>
      </c>
      <c r="O650" s="39">
        <v>91</v>
      </c>
      <c r="P650" s="39">
        <v>188</v>
      </c>
      <c r="Q650" s="39">
        <v>299</v>
      </c>
      <c r="R650" s="39">
        <v>264</v>
      </c>
      <c r="S650" s="39">
        <v>264</v>
      </c>
    </row>
    <row r="651" spans="11:19" x14ac:dyDescent="0.2">
      <c r="K651" s="36" t="s">
        <v>50</v>
      </c>
      <c r="L651" s="36" t="s">
        <v>68</v>
      </c>
      <c r="M651" s="36" t="s">
        <v>59</v>
      </c>
      <c r="N651" s="37">
        <v>2023</v>
      </c>
      <c r="O651" s="39">
        <v>135</v>
      </c>
      <c r="P651" s="39">
        <v>46</v>
      </c>
      <c r="Q651" s="39">
        <v>-83</v>
      </c>
      <c r="R651" s="39">
        <v>-241</v>
      </c>
      <c r="S651" s="39">
        <v>-241</v>
      </c>
    </row>
    <row r="652" spans="11:19" x14ac:dyDescent="0.2">
      <c r="K652" s="36" t="s">
        <v>50</v>
      </c>
      <c r="L652" s="36" t="s">
        <v>68</v>
      </c>
      <c r="M652" s="36" t="s">
        <v>60</v>
      </c>
      <c r="N652" s="37">
        <v>2023</v>
      </c>
      <c r="O652" s="39">
        <v>119</v>
      </c>
      <c r="P652" s="39">
        <v>51</v>
      </c>
      <c r="Q652" s="39">
        <v>58</v>
      </c>
      <c r="R652" s="39">
        <v>4</v>
      </c>
      <c r="S652" s="39">
        <v>4</v>
      </c>
    </row>
    <row r="653" spans="11:19" x14ac:dyDescent="0.2">
      <c r="K653" s="36" t="s">
        <v>50</v>
      </c>
      <c r="L653" s="36" t="s">
        <v>68</v>
      </c>
      <c r="M653" s="36" t="s">
        <v>59</v>
      </c>
      <c r="N653" s="37">
        <v>2024</v>
      </c>
      <c r="O653" s="39">
        <v>-50</v>
      </c>
      <c r="P653" s="39">
        <v>41</v>
      </c>
      <c r="Q653" s="39">
        <v>79</v>
      </c>
      <c r="R653" s="39">
        <v>98</v>
      </c>
      <c r="S653" s="39">
        <v>98</v>
      </c>
    </row>
    <row r="654" spans="11:19" x14ac:dyDescent="0.2">
      <c r="K654" s="36" t="s">
        <v>50</v>
      </c>
      <c r="L654" s="36" t="s">
        <v>68</v>
      </c>
      <c r="M654" s="36" t="s">
        <v>60</v>
      </c>
      <c r="N654" s="37">
        <v>2024</v>
      </c>
      <c r="O654" s="39">
        <v>183</v>
      </c>
      <c r="P654" s="39">
        <v>116</v>
      </c>
      <c r="Q654" s="39">
        <v>90</v>
      </c>
      <c r="R654" s="39">
        <v>148</v>
      </c>
      <c r="S654" s="39">
        <v>148</v>
      </c>
    </row>
    <row r="655" spans="11:19" x14ac:dyDescent="0.2">
      <c r="K655" s="36" t="s">
        <v>50</v>
      </c>
      <c r="L655" s="36" t="s">
        <v>69</v>
      </c>
      <c r="M655" s="36" t="s">
        <v>59</v>
      </c>
      <c r="N655" s="37">
        <v>2021</v>
      </c>
      <c r="O655" s="39">
        <v>3</v>
      </c>
      <c r="P655" s="39">
        <v>14</v>
      </c>
      <c r="Q655" s="39">
        <v>-8</v>
      </c>
      <c r="R655" s="39">
        <v>-249</v>
      </c>
      <c r="S655" s="39">
        <v>-240</v>
      </c>
    </row>
    <row r="656" spans="11:19" x14ac:dyDescent="0.2">
      <c r="K656" s="36" t="s">
        <v>50</v>
      </c>
      <c r="L656" s="36" t="s">
        <v>69</v>
      </c>
      <c r="M656" s="36" t="s">
        <v>60</v>
      </c>
      <c r="N656" s="37">
        <v>2021</v>
      </c>
      <c r="O656" s="39">
        <v>-13</v>
      </c>
      <c r="P656" s="39">
        <v>1</v>
      </c>
      <c r="Q656" s="39">
        <v>50</v>
      </c>
      <c r="R656" s="39">
        <v>151</v>
      </c>
      <c r="S656" s="39">
        <v>189</v>
      </c>
    </row>
    <row r="657" spans="11:19" x14ac:dyDescent="0.2">
      <c r="K657" s="36" t="s">
        <v>50</v>
      </c>
      <c r="L657" s="36" t="s">
        <v>69</v>
      </c>
      <c r="M657" s="36" t="s">
        <v>59</v>
      </c>
      <c r="N657" s="37">
        <v>2022</v>
      </c>
      <c r="O657" s="39">
        <v>69</v>
      </c>
      <c r="P657" s="39">
        <v>57</v>
      </c>
      <c r="Q657" s="39">
        <v>451</v>
      </c>
      <c r="R657" s="39">
        <v>-93</v>
      </c>
      <c r="S657" s="39">
        <v>484</v>
      </c>
    </row>
    <row r="658" spans="11:19" x14ac:dyDescent="0.2">
      <c r="K658" s="36" t="s">
        <v>50</v>
      </c>
      <c r="L658" s="36" t="s">
        <v>69</v>
      </c>
      <c r="M658" s="36" t="s">
        <v>60</v>
      </c>
      <c r="N658" s="37">
        <v>2022</v>
      </c>
      <c r="O658" s="39">
        <v>330</v>
      </c>
      <c r="P658" s="39">
        <v>407</v>
      </c>
      <c r="Q658" s="39">
        <v>18</v>
      </c>
      <c r="R658" s="39">
        <v>62</v>
      </c>
      <c r="S658" s="39">
        <v>817</v>
      </c>
    </row>
    <row r="659" spans="11:19" x14ac:dyDescent="0.2">
      <c r="K659" s="36" t="s">
        <v>50</v>
      </c>
      <c r="L659" s="36" t="s">
        <v>69</v>
      </c>
      <c r="M659" s="36" t="s">
        <v>59</v>
      </c>
      <c r="N659" s="37">
        <v>2023</v>
      </c>
      <c r="O659" s="39">
        <v>76</v>
      </c>
      <c r="P659" s="39">
        <v>76</v>
      </c>
      <c r="Q659" s="39">
        <v>1101</v>
      </c>
      <c r="R659" s="39">
        <v>-93</v>
      </c>
      <c r="S659" s="39">
        <v>1160</v>
      </c>
    </row>
    <row r="660" spans="11:19" x14ac:dyDescent="0.2">
      <c r="K660" s="36" t="s">
        <v>50</v>
      </c>
      <c r="L660" s="36" t="s">
        <v>69</v>
      </c>
      <c r="M660" s="36" t="s">
        <v>60</v>
      </c>
      <c r="N660" s="37">
        <v>2023</v>
      </c>
      <c r="O660" s="39">
        <v>-304</v>
      </c>
      <c r="P660" s="39">
        <v>262</v>
      </c>
      <c r="Q660" s="39">
        <v>-771</v>
      </c>
      <c r="R660" s="39">
        <v>-19</v>
      </c>
      <c r="S660" s="39">
        <v>-832</v>
      </c>
    </row>
    <row r="661" spans="11:19" x14ac:dyDescent="0.2">
      <c r="K661" s="36" t="s">
        <v>50</v>
      </c>
      <c r="L661" s="36" t="s">
        <v>69</v>
      </c>
      <c r="M661" s="36" t="s">
        <v>59</v>
      </c>
      <c r="N661" s="37">
        <v>2024</v>
      </c>
      <c r="O661" s="39">
        <v>147</v>
      </c>
      <c r="P661" s="39">
        <v>574</v>
      </c>
      <c r="Q661" s="39">
        <v>-149</v>
      </c>
      <c r="R661" s="39">
        <v>234</v>
      </c>
      <c r="S661" s="39">
        <v>806</v>
      </c>
    </row>
    <row r="662" spans="11:19" x14ac:dyDescent="0.2">
      <c r="K662" s="36" t="s">
        <v>50</v>
      </c>
      <c r="L662" s="36" t="s">
        <v>69</v>
      </c>
      <c r="M662" s="36" t="s">
        <v>60</v>
      </c>
      <c r="N662" s="37">
        <v>2024</v>
      </c>
      <c r="O662" s="39">
        <v>741</v>
      </c>
      <c r="P662" s="39">
        <v>-167</v>
      </c>
      <c r="Q662" s="39">
        <v>-128</v>
      </c>
      <c r="R662" s="39">
        <v>53</v>
      </c>
      <c r="S662" s="39">
        <v>499</v>
      </c>
    </row>
    <row r="663" spans="11:19" x14ac:dyDescent="0.2">
      <c r="K663" s="36" t="s">
        <v>51</v>
      </c>
      <c r="L663" s="36" t="s">
        <v>61</v>
      </c>
      <c r="M663" s="36" t="s">
        <v>59</v>
      </c>
      <c r="N663" s="37">
        <v>2021</v>
      </c>
      <c r="O663" s="39">
        <v>30</v>
      </c>
      <c r="P663" s="39">
        <v>59</v>
      </c>
      <c r="Q663" s="39">
        <v>18</v>
      </c>
      <c r="R663" s="39">
        <v>87</v>
      </c>
      <c r="S663" s="39">
        <v>198</v>
      </c>
    </row>
    <row r="664" spans="11:19" x14ac:dyDescent="0.2">
      <c r="K664" s="36" t="s">
        <v>51</v>
      </c>
      <c r="L664" s="36" t="s">
        <v>61</v>
      </c>
      <c r="M664" s="36" t="s">
        <v>60</v>
      </c>
      <c r="N664" s="37">
        <v>2021</v>
      </c>
      <c r="O664" s="39">
        <v>23</v>
      </c>
      <c r="P664" s="39">
        <v>26</v>
      </c>
      <c r="Q664" s="39">
        <v>65</v>
      </c>
      <c r="R664" s="39">
        <v>149</v>
      </c>
      <c r="S664" s="39">
        <v>144</v>
      </c>
    </row>
    <row r="665" spans="11:19" x14ac:dyDescent="0.2">
      <c r="K665" s="36" t="s">
        <v>51</v>
      </c>
      <c r="L665" s="36" t="s">
        <v>61</v>
      </c>
      <c r="M665" s="36" t="s">
        <v>59</v>
      </c>
      <c r="N665" s="37">
        <v>2022</v>
      </c>
      <c r="O665" s="39">
        <v>10</v>
      </c>
      <c r="P665" s="39">
        <v>-10</v>
      </c>
      <c r="Q665" s="39">
        <v>80</v>
      </c>
      <c r="R665" s="39">
        <v>109</v>
      </c>
      <c r="S665" s="39">
        <v>189</v>
      </c>
    </row>
    <row r="666" spans="11:19" x14ac:dyDescent="0.2">
      <c r="K666" s="36" t="s">
        <v>51</v>
      </c>
      <c r="L666" s="36" t="s">
        <v>61</v>
      </c>
      <c r="M666" s="36" t="s">
        <v>60</v>
      </c>
      <c r="N666" s="37">
        <v>2022</v>
      </c>
      <c r="O666" s="39">
        <v>50</v>
      </c>
      <c r="P666" s="39">
        <v>70</v>
      </c>
      <c r="Q666" s="39">
        <v>16</v>
      </c>
      <c r="R666" s="39">
        <v>108</v>
      </c>
      <c r="S666" s="39">
        <v>180</v>
      </c>
    </row>
    <row r="667" spans="11:19" x14ac:dyDescent="0.2">
      <c r="K667" s="36" t="s">
        <v>51</v>
      </c>
      <c r="L667" s="36" t="s">
        <v>61</v>
      </c>
      <c r="M667" s="36" t="s">
        <v>59</v>
      </c>
      <c r="N667" s="37">
        <v>2023</v>
      </c>
      <c r="O667" s="39">
        <v>57</v>
      </c>
      <c r="P667" s="39">
        <v>3</v>
      </c>
      <c r="Q667" s="39">
        <v>76</v>
      </c>
      <c r="R667" s="39">
        <v>192</v>
      </c>
      <c r="S667" s="39">
        <v>191</v>
      </c>
    </row>
    <row r="668" spans="11:19" x14ac:dyDescent="0.2">
      <c r="K668" s="36" t="s">
        <v>51</v>
      </c>
      <c r="L668" s="36" t="s">
        <v>61</v>
      </c>
      <c r="M668" s="36" t="s">
        <v>60</v>
      </c>
      <c r="N668" s="37">
        <v>2023</v>
      </c>
      <c r="O668" s="39">
        <v>49</v>
      </c>
      <c r="P668" s="39">
        <v>57</v>
      </c>
      <c r="Q668" s="39">
        <v>14</v>
      </c>
      <c r="R668" s="39">
        <v>121</v>
      </c>
      <c r="S668" s="39">
        <v>219</v>
      </c>
    </row>
    <row r="669" spans="11:19" x14ac:dyDescent="0.2">
      <c r="K669" s="36" t="s">
        <v>51</v>
      </c>
      <c r="L669" s="36" t="s">
        <v>61</v>
      </c>
      <c r="M669" s="36" t="s">
        <v>59</v>
      </c>
      <c r="N669" s="37">
        <v>2024</v>
      </c>
      <c r="O669" s="39">
        <v>28</v>
      </c>
      <c r="P669" s="39">
        <v>74</v>
      </c>
      <c r="Q669" s="39">
        <v>-20</v>
      </c>
      <c r="R669" s="39">
        <v>107</v>
      </c>
      <c r="S669" s="39">
        <v>224</v>
      </c>
    </row>
    <row r="670" spans="11:19" x14ac:dyDescent="0.2">
      <c r="K670" s="36" t="s">
        <v>51</v>
      </c>
      <c r="L670" s="36" t="s">
        <v>61</v>
      </c>
      <c r="M670" s="36" t="s">
        <v>60</v>
      </c>
      <c r="N670" s="37">
        <v>2024</v>
      </c>
      <c r="O670" s="39">
        <v>37</v>
      </c>
      <c r="P670" s="39">
        <v>22</v>
      </c>
      <c r="Q670" s="39">
        <v>87</v>
      </c>
      <c r="R670" s="39">
        <v>183</v>
      </c>
      <c r="S670" s="39">
        <v>97</v>
      </c>
    </row>
    <row r="671" spans="11:19" x14ac:dyDescent="0.2">
      <c r="K671" s="36" t="s">
        <v>51</v>
      </c>
      <c r="L671" s="36" t="s">
        <v>62</v>
      </c>
      <c r="M671" s="36" t="s">
        <v>59</v>
      </c>
      <c r="N671" s="37">
        <v>2021</v>
      </c>
      <c r="O671" s="39">
        <v>218</v>
      </c>
      <c r="P671" s="39">
        <v>139</v>
      </c>
      <c r="Q671" s="39">
        <v>39</v>
      </c>
      <c r="R671" s="39">
        <v>161</v>
      </c>
      <c r="S671" s="39">
        <v>142</v>
      </c>
    </row>
    <row r="672" spans="11:19" x14ac:dyDescent="0.2">
      <c r="K672" s="36" t="s">
        <v>51</v>
      </c>
      <c r="L672" s="36" t="s">
        <v>62</v>
      </c>
      <c r="M672" s="36" t="s">
        <v>60</v>
      </c>
      <c r="N672" s="37">
        <v>2021</v>
      </c>
      <c r="O672" s="39">
        <v>273</v>
      </c>
      <c r="P672" s="39">
        <v>205</v>
      </c>
      <c r="Q672" s="39">
        <v>134</v>
      </c>
      <c r="R672" s="39">
        <v>133</v>
      </c>
      <c r="S672" s="39">
        <v>205</v>
      </c>
    </row>
    <row r="673" spans="11:19" x14ac:dyDescent="0.2">
      <c r="K673" s="36" t="s">
        <v>51</v>
      </c>
      <c r="L673" s="36" t="s">
        <v>62</v>
      </c>
      <c r="M673" s="36" t="s">
        <v>59</v>
      </c>
      <c r="N673" s="37">
        <v>2022</v>
      </c>
      <c r="O673" s="39">
        <v>244</v>
      </c>
      <c r="P673" s="39">
        <v>172</v>
      </c>
      <c r="Q673" s="39">
        <v>39</v>
      </c>
      <c r="R673" s="39">
        <v>117</v>
      </c>
      <c r="S673" s="39">
        <v>96</v>
      </c>
    </row>
    <row r="674" spans="11:19" x14ac:dyDescent="0.2">
      <c r="K674" s="36" t="s">
        <v>51</v>
      </c>
      <c r="L674" s="36" t="s">
        <v>62</v>
      </c>
      <c r="M674" s="36" t="s">
        <v>60</v>
      </c>
      <c r="N674" s="37">
        <v>2022</v>
      </c>
      <c r="O674" s="39">
        <v>302</v>
      </c>
      <c r="P674" s="39">
        <v>170</v>
      </c>
      <c r="Q674" s="39">
        <v>123</v>
      </c>
      <c r="R674" s="39">
        <v>143</v>
      </c>
      <c r="S674" s="39">
        <v>174</v>
      </c>
    </row>
    <row r="675" spans="11:19" x14ac:dyDescent="0.2">
      <c r="K675" s="36" t="s">
        <v>51</v>
      </c>
      <c r="L675" s="36" t="s">
        <v>62</v>
      </c>
      <c r="M675" s="36" t="s">
        <v>59</v>
      </c>
      <c r="N675" s="37">
        <v>2023</v>
      </c>
      <c r="O675" s="39">
        <v>197</v>
      </c>
      <c r="P675" s="39">
        <v>99</v>
      </c>
      <c r="Q675" s="39">
        <v>83</v>
      </c>
      <c r="R675" s="39">
        <v>169</v>
      </c>
      <c r="S675" s="39">
        <v>104</v>
      </c>
    </row>
    <row r="676" spans="11:19" x14ac:dyDescent="0.2">
      <c r="K676" s="36" t="s">
        <v>51</v>
      </c>
      <c r="L676" s="36" t="s">
        <v>62</v>
      </c>
      <c r="M676" s="36" t="s">
        <v>60</v>
      </c>
      <c r="N676" s="37">
        <v>2023</v>
      </c>
      <c r="O676" s="39">
        <v>287</v>
      </c>
      <c r="P676" s="39">
        <v>211</v>
      </c>
      <c r="Q676" s="39">
        <v>156</v>
      </c>
      <c r="R676" s="39">
        <v>141</v>
      </c>
      <c r="S676" s="39">
        <v>211</v>
      </c>
    </row>
    <row r="677" spans="11:19" x14ac:dyDescent="0.2">
      <c r="K677" s="36" t="s">
        <v>51</v>
      </c>
      <c r="L677" s="36" t="s">
        <v>62</v>
      </c>
      <c r="M677" s="36" t="s">
        <v>59</v>
      </c>
      <c r="N677" s="37">
        <v>2024</v>
      </c>
      <c r="O677" s="39">
        <v>260</v>
      </c>
      <c r="P677" s="39">
        <v>253</v>
      </c>
      <c r="Q677" s="39">
        <v>179</v>
      </c>
      <c r="R677" s="39">
        <v>85</v>
      </c>
      <c r="S677" s="39">
        <v>180</v>
      </c>
    </row>
    <row r="678" spans="11:19" x14ac:dyDescent="0.2">
      <c r="K678" s="36" t="s">
        <v>51</v>
      </c>
      <c r="L678" s="36" t="s">
        <v>62</v>
      </c>
      <c r="M678" s="36" t="s">
        <v>60</v>
      </c>
      <c r="N678" s="37">
        <v>2024</v>
      </c>
      <c r="O678" s="39">
        <v>183</v>
      </c>
      <c r="P678" s="39">
        <v>96</v>
      </c>
      <c r="Q678" s="39">
        <v>79</v>
      </c>
      <c r="R678" s="39">
        <v>205</v>
      </c>
      <c r="S678" s="39">
        <v>107</v>
      </c>
    </row>
    <row r="679" spans="11:19" x14ac:dyDescent="0.2">
      <c r="K679" s="36" t="s">
        <v>51</v>
      </c>
      <c r="L679" s="36" t="s">
        <v>63</v>
      </c>
      <c r="M679" s="36" t="s">
        <v>59</v>
      </c>
      <c r="N679" s="37">
        <v>2021</v>
      </c>
      <c r="O679" s="39">
        <v>234</v>
      </c>
      <c r="P679" s="39">
        <v>244</v>
      </c>
      <c r="Q679" s="39">
        <v>253</v>
      </c>
      <c r="R679" s="39">
        <v>340</v>
      </c>
      <c r="S679" s="39">
        <v>409</v>
      </c>
    </row>
    <row r="680" spans="11:19" x14ac:dyDescent="0.2">
      <c r="K680" s="36" t="s">
        <v>51</v>
      </c>
      <c r="L680" s="36" t="s">
        <v>63</v>
      </c>
      <c r="M680" s="36" t="s">
        <v>60</v>
      </c>
      <c r="N680" s="37">
        <v>2021</v>
      </c>
      <c r="O680" s="39">
        <v>221</v>
      </c>
      <c r="P680" s="39">
        <v>223</v>
      </c>
      <c r="Q680" s="39">
        <v>260</v>
      </c>
      <c r="R680" s="39">
        <v>107</v>
      </c>
      <c r="S680" s="39">
        <v>108</v>
      </c>
    </row>
    <row r="681" spans="11:19" x14ac:dyDescent="0.2">
      <c r="K681" s="36" t="s">
        <v>51</v>
      </c>
      <c r="L681" s="36" t="s">
        <v>63</v>
      </c>
      <c r="M681" s="36" t="s">
        <v>59</v>
      </c>
      <c r="N681" s="37">
        <v>2022</v>
      </c>
      <c r="O681" s="39">
        <v>198</v>
      </c>
      <c r="P681" s="39">
        <v>179</v>
      </c>
      <c r="Q681" s="39">
        <v>229</v>
      </c>
      <c r="R681" s="39">
        <v>107</v>
      </c>
      <c r="S681" s="39">
        <v>102</v>
      </c>
    </row>
    <row r="682" spans="11:19" x14ac:dyDescent="0.2">
      <c r="K682" s="36" t="s">
        <v>51</v>
      </c>
      <c r="L682" s="36" t="s">
        <v>63</v>
      </c>
      <c r="M682" s="36" t="s">
        <v>60</v>
      </c>
      <c r="N682" s="37">
        <v>2022</v>
      </c>
      <c r="O682" s="39">
        <v>255</v>
      </c>
      <c r="P682" s="39">
        <v>289</v>
      </c>
      <c r="Q682" s="39">
        <v>243</v>
      </c>
      <c r="R682" s="39">
        <v>365</v>
      </c>
      <c r="S682" s="39">
        <v>366</v>
      </c>
    </row>
    <row r="683" spans="11:19" x14ac:dyDescent="0.2">
      <c r="K683" s="36" t="s">
        <v>51</v>
      </c>
      <c r="L683" s="36" t="s">
        <v>63</v>
      </c>
      <c r="M683" s="36" t="s">
        <v>59</v>
      </c>
      <c r="N683" s="37">
        <v>2023</v>
      </c>
      <c r="O683" s="39">
        <v>189</v>
      </c>
      <c r="P683" s="39">
        <v>216</v>
      </c>
      <c r="Q683" s="39">
        <v>261</v>
      </c>
      <c r="R683" s="39">
        <v>76</v>
      </c>
      <c r="S683" s="39">
        <v>158</v>
      </c>
    </row>
    <row r="684" spans="11:19" x14ac:dyDescent="0.2">
      <c r="K684" s="36" t="s">
        <v>51</v>
      </c>
      <c r="L684" s="36" t="s">
        <v>63</v>
      </c>
      <c r="M684" s="36" t="s">
        <v>60</v>
      </c>
      <c r="N684" s="37">
        <v>2023</v>
      </c>
      <c r="O684" s="39">
        <v>191</v>
      </c>
      <c r="P684" s="39">
        <v>201</v>
      </c>
      <c r="Q684" s="39">
        <v>210</v>
      </c>
      <c r="R684" s="39">
        <v>335</v>
      </c>
      <c r="S684" s="39">
        <v>371</v>
      </c>
    </row>
    <row r="685" spans="11:19" x14ac:dyDescent="0.2">
      <c r="K685" s="36" t="s">
        <v>51</v>
      </c>
      <c r="L685" s="36" t="s">
        <v>63</v>
      </c>
      <c r="M685" s="36" t="s">
        <v>59</v>
      </c>
      <c r="N685" s="37">
        <v>2024</v>
      </c>
      <c r="O685" s="39">
        <v>190</v>
      </c>
      <c r="P685" s="39">
        <v>230</v>
      </c>
      <c r="Q685" s="39">
        <v>238</v>
      </c>
      <c r="R685" s="39">
        <v>293</v>
      </c>
      <c r="S685" s="39">
        <v>380</v>
      </c>
    </row>
    <row r="686" spans="11:19" x14ac:dyDescent="0.2">
      <c r="K686" s="36" t="s">
        <v>51</v>
      </c>
      <c r="L686" s="36" t="s">
        <v>63</v>
      </c>
      <c r="M686" s="36" t="s">
        <v>60</v>
      </c>
      <c r="N686" s="37">
        <v>2024</v>
      </c>
      <c r="O686" s="39">
        <v>172</v>
      </c>
      <c r="P686" s="39">
        <v>214</v>
      </c>
      <c r="Q686" s="39">
        <v>251</v>
      </c>
      <c r="R686" s="39">
        <v>117</v>
      </c>
      <c r="S686" s="39">
        <v>91</v>
      </c>
    </row>
    <row r="687" spans="11:19" x14ac:dyDescent="0.2">
      <c r="K687" s="36" t="s">
        <v>51</v>
      </c>
      <c r="L687" s="36" t="s">
        <v>64</v>
      </c>
      <c r="M687" s="36" t="s">
        <v>59</v>
      </c>
      <c r="N687" s="37">
        <v>2021</v>
      </c>
      <c r="O687" s="39">
        <v>211</v>
      </c>
      <c r="P687" s="39">
        <v>332</v>
      </c>
      <c r="Q687" s="39">
        <v>268</v>
      </c>
      <c r="R687" s="39">
        <v>373</v>
      </c>
      <c r="S687" s="39">
        <v>334</v>
      </c>
    </row>
    <row r="688" spans="11:19" x14ac:dyDescent="0.2">
      <c r="K688" s="36" t="s">
        <v>51</v>
      </c>
      <c r="L688" s="36" t="s">
        <v>64</v>
      </c>
      <c r="M688" s="36" t="s">
        <v>60</v>
      </c>
      <c r="N688" s="37">
        <v>2021</v>
      </c>
      <c r="O688" s="39">
        <v>212</v>
      </c>
      <c r="P688" s="39">
        <v>144</v>
      </c>
      <c r="Q688" s="39">
        <v>241</v>
      </c>
      <c r="R688" s="39">
        <v>141</v>
      </c>
      <c r="S688" s="39">
        <v>122</v>
      </c>
    </row>
    <row r="689" spans="11:19" x14ac:dyDescent="0.2">
      <c r="K689" s="36" t="s">
        <v>51</v>
      </c>
      <c r="L689" s="36" t="s">
        <v>64</v>
      </c>
      <c r="M689" s="36" t="s">
        <v>59</v>
      </c>
      <c r="N689" s="37">
        <v>2022</v>
      </c>
      <c r="O689" s="39">
        <v>225</v>
      </c>
      <c r="P689" s="39">
        <v>101</v>
      </c>
      <c r="Q689" s="39">
        <v>234</v>
      </c>
      <c r="R689" s="39">
        <v>175</v>
      </c>
      <c r="S689" s="39">
        <v>105</v>
      </c>
    </row>
    <row r="690" spans="11:19" x14ac:dyDescent="0.2">
      <c r="K690" s="36" t="s">
        <v>51</v>
      </c>
      <c r="L690" s="36" t="s">
        <v>64</v>
      </c>
      <c r="M690" s="36" t="s">
        <v>60</v>
      </c>
      <c r="N690" s="37">
        <v>2022</v>
      </c>
      <c r="O690" s="39">
        <v>261</v>
      </c>
      <c r="P690" s="39">
        <v>289</v>
      </c>
      <c r="Q690" s="39">
        <v>256</v>
      </c>
      <c r="R690" s="39">
        <v>342</v>
      </c>
      <c r="S690" s="39">
        <v>350</v>
      </c>
    </row>
    <row r="691" spans="11:19" x14ac:dyDescent="0.2">
      <c r="K691" s="36" t="s">
        <v>51</v>
      </c>
      <c r="L691" s="36" t="s">
        <v>64</v>
      </c>
      <c r="M691" s="36" t="s">
        <v>59</v>
      </c>
      <c r="N691" s="37">
        <v>2023</v>
      </c>
      <c r="O691" s="39">
        <v>217</v>
      </c>
      <c r="P691" s="39">
        <v>103</v>
      </c>
      <c r="Q691" s="39">
        <v>216</v>
      </c>
      <c r="R691" s="39">
        <v>123</v>
      </c>
      <c r="S691" s="39">
        <v>92</v>
      </c>
    </row>
    <row r="692" spans="11:19" x14ac:dyDescent="0.2">
      <c r="K692" s="36" t="s">
        <v>51</v>
      </c>
      <c r="L692" s="36" t="s">
        <v>64</v>
      </c>
      <c r="M692" s="36" t="s">
        <v>60</v>
      </c>
      <c r="N692" s="37">
        <v>2023</v>
      </c>
      <c r="O692" s="39">
        <v>242</v>
      </c>
      <c r="P692" s="39">
        <v>380</v>
      </c>
      <c r="Q692" s="39">
        <v>264</v>
      </c>
      <c r="R692" s="39">
        <v>330</v>
      </c>
      <c r="S692" s="39">
        <v>310</v>
      </c>
    </row>
    <row r="693" spans="11:19" x14ac:dyDescent="0.2">
      <c r="K693" s="36" t="s">
        <v>51</v>
      </c>
      <c r="L693" s="36" t="s">
        <v>64</v>
      </c>
      <c r="M693" s="36" t="s">
        <v>59</v>
      </c>
      <c r="N693" s="37">
        <v>2024</v>
      </c>
      <c r="O693" s="39">
        <v>249</v>
      </c>
      <c r="P693" s="39">
        <v>370</v>
      </c>
      <c r="Q693" s="39">
        <v>259</v>
      </c>
      <c r="R693" s="39">
        <v>357</v>
      </c>
      <c r="S693" s="39">
        <v>297</v>
      </c>
    </row>
    <row r="694" spans="11:19" x14ac:dyDescent="0.2">
      <c r="K694" s="36" t="s">
        <v>51</v>
      </c>
      <c r="L694" s="36" t="s">
        <v>64</v>
      </c>
      <c r="M694" s="36" t="s">
        <v>60</v>
      </c>
      <c r="N694" s="37">
        <v>2024</v>
      </c>
      <c r="O694" s="39">
        <v>235</v>
      </c>
      <c r="P694" s="39">
        <v>124</v>
      </c>
      <c r="Q694" s="39">
        <v>270</v>
      </c>
      <c r="R694" s="39">
        <v>101</v>
      </c>
      <c r="S694" s="39">
        <v>147</v>
      </c>
    </row>
    <row r="695" spans="11:19" x14ac:dyDescent="0.2">
      <c r="K695" s="36" t="s">
        <v>51</v>
      </c>
      <c r="L695" s="36" t="s">
        <v>65</v>
      </c>
      <c r="M695" s="36" t="s">
        <v>59</v>
      </c>
      <c r="N695" s="37">
        <v>2021</v>
      </c>
      <c r="O695" s="39">
        <v>70</v>
      </c>
      <c r="P695" s="39">
        <v>155</v>
      </c>
      <c r="Q695" s="39">
        <v>191</v>
      </c>
      <c r="R695" s="39">
        <v>452</v>
      </c>
      <c r="S695" s="39">
        <v>896</v>
      </c>
    </row>
    <row r="696" spans="11:19" x14ac:dyDescent="0.2">
      <c r="K696" s="36" t="s">
        <v>51</v>
      </c>
      <c r="L696" s="36" t="s">
        <v>65</v>
      </c>
      <c r="M696" s="36" t="s">
        <v>60</v>
      </c>
      <c r="N696" s="37">
        <v>2021</v>
      </c>
      <c r="O696" s="39">
        <v>123</v>
      </c>
      <c r="P696" s="39">
        <v>49</v>
      </c>
      <c r="Q696" s="39">
        <v>51</v>
      </c>
      <c r="R696" s="39">
        <v>463</v>
      </c>
      <c r="S696" s="39">
        <v>718</v>
      </c>
    </row>
    <row r="697" spans="11:19" x14ac:dyDescent="0.2">
      <c r="K697" s="36" t="s">
        <v>51</v>
      </c>
      <c r="L697" s="36" t="s">
        <v>65</v>
      </c>
      <c r="M697" s="36" t="s">
        <v>59</v>
      </c>
      <c r="N697" s="37">
        <v>2022</v>
      </c>
      <c r="O697" s="39">
        <v>131</v>
      </c>
      <c r="P697" s="39">
        <v>20</v>
      </c>
      <c r="Q697" s="39">
        <v>50</v>
      </c>
      <c r="R697" s="39">
        <v>416</v>
      </c>
      <c r="S697" s="39">
        <v>724</v>
      </c>
    </row>
    <row r="698" spans="11:19" x14ac:dyDescent="0.2">
      <c r="K698" s="36" t="s">
        <v>51</v>
      </c>
      <c r="L698" s="36" t="s">
        <v>65</v>
      </c>
      <c r="M698" s="36" t="s">
        <v>60</v>
      </c>
      <c r="N698" s="37">
        <v>2022</v>
      </c>
      <c r="O698" s="39">
        <v>74</v>
      </c>
      <c r="P698" s="39">
        <v>162</v>
      </c>
      <c r="Q698" s="39">
        <v>200</v>
      </c>
      <c r="R698" s="39">
        <v>463</v>
      </c>
      <c r="S698" s="39">
        <v>927</v>
      </c>
    </row>
    <row r="699" spans="11:19" x14ac:dyDescent="0.2">
      <c r="K699" s="36" t="s">
        <v>51</v>
      </c>
      <c r="L699" s="36" t="s">
        <v>65</v>
      </c>
      <c r="M699" s="36" t="s">
        <v>59</v>
      </c>
      <c r="N699" s="37">
        <v>2023</v>
      </c>
      <c r="O699" s="39">
        <v>60</v>
      </c>
      <c r="P699" s="39">
        <v>134</v>
      </c>
      <c r="Q699" s="39">
        <v>144</v>
      </c>
      <c r="R699" s="39">
        <v>480</v>
      </c>
      <c r="S699" s="39">
        <v>860</v>
      </c>
    </row>
    <row r="700" spans="11:19" x14ac:dyDescent="0.2">
      <c r="K700" s="36" t="s">
        <v>51</v>
      </c>
      <c r="L700" s="36" t="s">
        <v>65</v>
      </c>
      <c r="M700" s="36" t="s">
        <v>60</v>
      </c>
      <c r="N700" s="37">
        <v>2023</v>
      </c>
      <c r="O700" s="39">
        <v>157</v>
      </c>
      <c r="P700" s="39">
        <v>74</v>
      </c>
      <c r="Q700" s="39">
        <v>40</v>
      </c>
      <c r="R700" s="39">
        <v>448</v>
      </c>
      <c r="S700" s="39">
        <v>764</v>
      </c>
    </row>
    <row r="701" spans="11:19" x14ac:dyDescent="0.2">
      <c r="K701" s="36" t="s">
        <v>51</v>
      </c>
      <c r="L701" s="36" t="s">
        <v>65</v>
      </c>
      <c r="M701" s="36" t="s">
        <v>59</v>
      </c>
      <c r="N701" s="37">
        <v>2024</v>
      </c>
      <c r="O701" s="39">
        <v>89</v>
      </c>
      <c r="P701" s="39">
        <v>145</v>
      </c>
      <c r="Q701" s="39">
        <v>239</v>
      </c>
      <c r="R701" s="39">
        <v>449</v>
      </c>
      <c r="S701" s="39">
        <v>935</v>
      </c>
    </row>
    <row r="702" spans="11:19" x14ac:dyDescent="0.2">
      <c r="K702" s="36" t="s">
        <v>51</v>
      </c>
      <c r="L702" s="36" t="s">
        <v>65</v>
      </c>
      <c r="M702" s="36" t="s">
        <v>60</v>
      </c>
      <c r="N702" s="37">
        <v>2024</v>
      </c>
      <c r="O702" s="39">
        <v>151</v>
      </c>
      <c r="P702" s="39">
        <v>28</v>
      </c>
      <c r="Q702" s="39">
        <v>51</v>
      </c>
      <c r="R702" s="39">
        <v>494</v>
      </c>
      <c r="S702" s="39">
        <v>705</v>
      </c>
    </row>
    <row r="703" spans="11:19" x14ac:dyDescent="0.2">
      <c r="K703" s="36" t="s">
        <v>51</v>
      </c>
      <c r="L703" s="36" t="s">
        <v>66</v>
      </c>
      <c r="M703" s="36" t="s">
        <v>59</v>
      </c>
      <c r="N703" s="37">
        <v>2021</v>
      </c>
      <c r="O703" s="39">
        <v>22</v>
      </c>
      <c r="P703" s="39">
        <v>-48</v>
      </c>
      <c r="Q703" s="39">
        <v>51</v>
      </c>
      <c r="R703" s="39">
        <v>310</v>
      </c>
      <c r="S703" s="39">
        <v>469</v>
      </c>
    </row>
    <row r="704" spans="11:19" x14ac:dyDescent="0.2">
      <c r="K704" s="36" t="s">
        <v>51</v>
      </c>
      <c r="L704" s="36" t="s">
        <v>66</v>
      </c>
      <c r="M704" s="36" t="s">
        <v>60</v>
      </c>
      <c r="N704" s="37">
        <v>2021</v>
      </c>
      <c r="O704" s="39">
        <v>2</v>
      </c>
      <c r="P704" s="39">
        <v>105</v>
      </c>
      <c r="Q704" s="39">
        <v>45</v>
      </c>
      <c r="R704" s="39">
        <v>90</v>
      </c>
      <c r="S704" s="39">
        <v>269</v>
      </c>
    </row>
    <row r="705" spans="11:19" x14ac:dyDescent="0.2">
      <c r="K705" s="36" t="s">
        <v>51</v>
      </c>
      <c r="L705" s="36" t="s">
        <v>66</v>
      </c>
      <c r="M705" s="36" t="s">
        <v>59</v>
      </c>
      <c r="N705" s="37">
        <v>2022</v>
      </c>
      <c r="O705" s="39">
        <v>15</v>
      </c>
      <c r="P705" s="39">
        <v>61</v>
      </c>
      <c r="Q705" s="39">
        <v>90</v>
      </c>
      <c r="R705" s="39">
        <v>79</v>
      </c>
      <c r="S705" s="39">
        <v>263</v>
      </c>
    </row>
    <row r="706" spans="11:19" x14ac:dyDescent="0.2">
      <c r="K706" s="36" t="s">
        <v>51</v>
      </c>
      <c r="L706" s="36" t="s">
        <v>66</v>
      </c>
      <c r="M706" s="36" t="s">
        <v>60</v>
      </c>
      <c r="N706" s="37">
        <v>2022</v>
      </c>
      <c r="O706" s="39">
        <v>-25</v>
      </c>
      <c r="P706" s="39">
        <v>-84</v>
      </c>
      <c r="Q706" s="39">
        <v>2</v>
      </c>
      <c r="R706" s="39">
        <v>340</v>
      </c>
      <c r="S706" s="39">
        <v>472</v>
      </c>
    </row>
    <row r="707" spans="11:19" x14ac:dyDescent="0.2">
      <c r="K707" s="36" t="s">
        <v>51</v>
      </c>
      <c r="L707" s="36" t="s">
        <v>66</v>
      </c>
      <c r="M707" s="36" t="s">
        <v>59</v>
      </c>
      <c r="N707" s="37">
        <v>2023</v>
      </c>
      <c r="O707" s="39">
        <v>-41</v>
      </c>
      <c r="P707" s="39">
        <v>97</v>
      </c>
      <c r="Q707" s="39">
        <v>26</v>
      </c>
      <c r="R707" s="39">
        <v>106</v>
      </c>
      <c r="S707" s="39">
        <v>316</v>
      </c>
    </row>
    <row r="708" spans="11:19" x14ac:dyDescent="0.2">
      <c r="K708" s="36" t="s">
        <v>51</v>
      </c>
      <c r="L708" s="36" t="s">
        <v>66</v>
      </c>
      <c r="M708" s="36" t="s">
        <v>60</v>
      </c>
      <c r="N708" s="37">
        <v>2023</v>
      </c>
      <c r="O708" s="39">
        <v>23</v>
      </c>
      <c r="P708" s="39">
        <v>-22</v>
      </c>
      <c r="Q708" s="39">
        <v>54</v>
      </c>
      <c r="R708" s="39">
        <v>294</v>
      </c>
      <c r="S708" s="39">
        <v>464</v>
      </c>
    </row>
    <row r="709" spans="11:19" x14ac:dyDescent="0.2">
      <c r="K709" s="36" t="s">
        <v>51</v>
      </c>
      <c r="L709" s="36" t="s">
        <v>66</v>
      </c>
      <c r="M709" s="36" t="s">
        <v>59</v>
      </c>
      <c r="N709" s="37">
        <v>2024</v>
      </c>
      <c r="O709" s="39">
        <v>-26</v>
      </c>
      <c r="P709" s="39">
        <v>106</v>
      </c>
      <c r="Q709" s="39">
        <v>85</v>
      </c>
      <c r="R709" s="39">
        <v>125</v>
      </c>
      <c r="S709" s="39">
        <v>313</v>
      </c>
    </row>
    <row r="710" spans="11:19" x14ac:dyDescent="0.2">
      <c r="K710" s="36" t="s">
        <v>51</v>
      </c>
      <c r="L710" s="36" t="s">
        <v>66</v>
      </c>
      <c r="M710" s="36" t="s">
        <v>60</v>
      </c>
      <c r="N710" s="37">
        <v>2024</v>
      </c>
      <c r="O710" s="39">
        <v>-25</v>
      </c>
      <c r="P710" s="39">
        <v>-31</v>
      </c>
      <c r="Q710" s="39">
        <v>32</v>
      </c>
      <c r="R710" s="39">
        <v>353</v>
      </c>
      <c r="S710" s="39">
        <v>492</v>
      </c>
    </row>
    <row r="711" spans="11:19" x14ac:dyDescent="0.2">
      <c r="K711" s="36" t="s">
        <v>51</v>
      </c>
      <c r="L711" s="36" t="s">
        <v>67</v>
      </c>
      <c r="M711" s="36" t="s">
        <v>59</v>
      </c>
      <c r="N711" s="37">
        <v>2021</v>
      </c>
      <c r="O711" s="39">
        <v>56</v>
      </c>
      <c r="P711" s="39">
        <v>552</v>
      </c>
      <c r="Q711" s="39">
        <v>390</v>
      </c>
      <c r="R711" s="39">
        <v>1582</v>
      </c>
      <c r="S711" s="39">
        <v>2576</v>
      </c>
    </row>
    <row r="712" spans="11:19" x14ac:dyDescent="0.2">
      <c r="K712" s="36" t="s">
        <v>51</v>
      </c>
      <c r="L712" s="36" t="s">
        <v>67</v>
      </c>
      <c r="M712" s="36" t="s">
        <v>60</v>
      </c>
      <c r="N712" s="37">
        <v>2021</v>
      </c>
      <c r="O712" s="39">
        <v>139</v>
      </c>
      <c r="P712" s="39">
        <v>78</v>
      </c>
      <c r="Q712" s="39">
        <v>363</v>
      </c>
      <c r="R712" s="39">
        <v>581</v>
      </c>
      <c r="S712" s="39">
        <v>1148</v>
      </c>
    </row>
    <row r="713" spans="11:19" x14ac:dyDescent="0.2">
      <c r="K713" s="36" t="s">
        <v>51</v>
      </c>
      <c r="L713" s="36" t="s">
        <v>67</v>
      </c>
      <c r="M713" s="36" t="s">
        <v>59</v>
      </c>
      <c r="N713" s="37">
        <v>2022</v>
      </c>
      <c r="O713" s="39">
        <v>99</v>
      </c>
      <c r="P713" s="39">
        <v>51</v>
      </c>
      <c r="Q713" s="39">
        <v>342</v>
      </c>
      <c r="R713" s="39">
        <v>613</v>
      </c>
      <c r="S713" s="39">
        <v>1145</v>
      </c>
    </row>
    <row r="714" spans="11:19" x14ac:dyDescent="0.2">
      <c r="K714" s="36" t="s">
        <v>51</v>
      </c>
      <c r="L714" s="36" t="s">
        <v>67</v>
      </c>
      <c r="M714" s="36" t="s">
        <v>60</v>
      </c>
      <c r="N714" s="37">
        <v>2022</v>
      </c>
      <c r="O714" s="39">
        <v>68</v>
      </c>
      <c r="P714" s="39">
        <v>516</v>
      </c>
      <c r="Q714" s="39">
        <v>435</v>
      </c>
      <c r="R714" s="39">
        <v>1582</v>
      </c>
      <c r="S714" s="39">
        <v>2613</v>
      </c>
    </row>
    <row r="715" spans="11:19" x14ac:dyDescent="0.2">
      <c r="K715" s="36" t="s">
        <v>51</v>
      </c>
      <c r="L715" s="36" t="s">
        <v>67</v>
      </c>
      <c r="M715" s="36" t="s">
        <v>59</v>
      </c>
      <c r="N715" s="37">
        <v>2023</v>
      </c>
      <c r="O715" s="39">
        <v>109</v>
      </c>
      <c r="P715" s="39">
        <v>119</v>
      </c>
      <c r="Q715" s="39">
        <v>402</v>
      </c>
      <c r="R715" s="39">
        <v>565</v>
      </c>
      <c r="S715" s="39">
        <v>1174</v>
      </c>
    </row>
    <row r="716" spans="11:19" x14ac:dyDescent="0.2">
      <c r="K716" s="36" t="s">
        <v>51</v>
      </c>
      <c r="L716" s="36" t="s">
        <v>67</v>
      </c>
      <c r="M716" s="36" t="s">
        <v>60</v>
      </c>
      <c r="N716" s="37">
        <v>2023</v>
      </c>
      <c r="O716" s="39">
        <v>30</v>
      </c>
      <c r="P716" s="39">
        <v>539</v>
      </c>
      <c r="Q716" s="39">
        <v>424</v>
      </c>
      <c r="R716" s="39">
        <v>1631</v>
      </c>
      <c r="S716" s="39">
        <v>2566</v>
      </c>
    </row>
    <row r="717" spans="11:19" x14ac:dyDescent="0.2">
      <c r="K717" s="36" t="s">
        <v>51</v>
      </c>
      <c r="L717" s="36" t="s">
        <v>67</v>
      </c>
      <c r="M717" s="36" t="s">
        <v>59</v>
      </c>
      <c r="N717" s="37">
        <v>2024</v>
      </c>
      <c r="O717" s="39">
        <v>104</v>
      </c>
      <c r="P717" s="39">
        <v>597</v>
      </c>
      <c r="Q717" s="39">
        <v>421</v>
      </c>
      <c r="R717" s="39">
        <v>1591</v>
      </c>
      <c r="S717" s="39">
        <v>2615</v>
      </c>
    </row>
    <row r="718" spans="11:19" x14ac:dyDescent="0.2">
      <c r="K718" s="36" t="s">
        <v>51</v>
      </c>
      <c r="L718" s="36" t="s">
        <v>67</v>
      </c>
      <c r="M718" s="36" t="s">
        <v>60</v>
      </c>
      <c r="N718" s="37">
        <v>2024</v>
      </c>
      <c r="O718" s="39">
        <v>186</v>
      </c>
      <c r="P718" s="39">
        <v>117</v>
      </c>
      <c r="Q718" s="39">
        <v>407</v>
      </c>
      <c r="R718" s="39">
        <v>591</v>
      </c>
      <c r="S718" s="39">
        <v>1128</v>
      </c>
    </row>
    <row r="719" spans="11:19" x14ac:dyDescent="0.2">
      <c r="K719" s="36" t="s">
        <v>51</v>
      </c>
      <c r="L719" s="36" t="s">
        <v>68</v>
      </c>
      <c r="M719" s="36" t="s">
        <v>59</v>
      </c>
      <c r="N719" s="37">
        <v>2021</v>
      </c>
      <c r="O719" s="39">
        <v>364</v>
      </c>
      <c r="P719" s="39">
        <v>311</v>
      </c>
      <c r="Q719" s="39">
        <v>437</v>
      </c>
      <c r="R719" s="39">
        <v>419</v>
      </c>
      <c r="S719" s="39">
        <v>446</v>
      </c>
    </row>
    <row r="720" spans="11:19" x14ac:dyDescent="0.2">
      <c r="K720" s="36" t="s">
        <v>51</v>
      </c>
      <c r="L720" s="36" t="s">
        <v>68</v>
      </c>
      <c r="M720" s="36" t="s">
        <v>60</v>
      </c>
      <c r="N720" s="37">
        <v>2021</v>
      </c>
      <c r="O720" s="39">
        <v>124</v>
      </c>
      <c r="P720" s="39">
        <v>385</v>
      </c>
      <c r="Q720" s="39">
        <v>306</v>
      </c>
      <c r="R720" s="39">
        <v>352</v>
      </c>
      <c r="S720" s="39">
        <v>355</v>
      </c>
    </row>
    <row r="721" spans="11:19" x14ac:dyDescent="0.2">
      <c r="K721" s="36" t="s">
        <v>51</v>
      </c>
      <c r="L721" s="36" t="s">
        <v>68</v>
      </c>
      <c r="M721" s="36" t="s">
        <v>59</v>
      </c>
      <c r="N721" s="37">
        <v>2022</v>
      </c>
      <c r="O721" s="39">
        <v>163</v>
      </c>
      <c r="P721" s="39">
        <v>357</v>
      </c>
      <c r="Q721" s="39">
        <v>272</v>
      </c>
      <c r="R721" s="39">
        <v>392</v>
      </c>
      <c r="S721" s="39">
        <v>389</v>
      </c>
    </row>
    <row r="722" spans="11:19" x14ac:dyDescent="0.2">
      <c r="K722" s="36" t="s">
        <v>51</v>
      </c>
      <c r="L722" s="36" t="s">
        <v>68</v>
      </c>
      <c r="M722" s="36" t="s">
        <v>60</v>
      </c>
      <c r="N722" s="37">
        <v>2022</v>
      </c>
      <c r="O722" s="39">
        <v>319</v>
      </c>
      <c r="P722" s="39">
        <v>337</v>
      </c>
      <c r="Q722" s="39">
        <v>434</v>
      </c>
      <c r="R722" s="39">
        <v>468</v>
      </c>
      <c r="S722" s="39">
        <v>426</v>
      </c>
    </row>
    <row r="723" spans="11:19" x14ac:dyDescent="0.2">
      <c r="K723" s="36" t="s">
        <v>51</v>
      </c>
      <c r="L723" s="36" t="s">
        <v>68</v>
      </c>
      <c r="M723" s="36" t="s">
        <v>59</v>
      </c>
      <c r="N723" s="37">
        <v>2023</v>
      </c>
      <c r="O723" s="39">
        <v>122</v>
      </c>
      <c r="P723" s="39">
        <v>407</v>
      </c>
      <c r="Q723" s="39">
        <v>333</v>
      </c>
      <c r="R723" s="39">
        <v>304</v>
      </c>
      <c r="S723" s="39">
        <v>326</v>
      </c>
    </row>
    <row r="724" spans="11:19" x14ac:dyDescent="0.2">
      <c r="K724" s="36" t="s">
        <v>51</v>
      </c>
      <c r="L724" s="36" t="s">
        <v>68</v>
      </c>
      <c r="M724" s="36" t="s">
        <v>60</v>
      </c>
      <c r="N724" s="37">
        <v>2023</v>
      </c>
      <c r="O724" s="39">
        <v>370</v>
      </c>
      <c r="P724" s="39">
        <v>351</v>
      </c>
      <c r="Q724" s="39">
        <v>472</v>
      </c>
      <c r="R724" s="39">
        <v>380</v>
      </c>
      <c r="S724" s="39">
        <v>456</v>
      </c>
    </row>
    <row r="725" spans="11:19" x14ac:dyDescent="0.2">
      <c r="K725" s="36" t="s">
        <v>51</v>
      </c>
      <c r="L725" s="36" t="s">
        <v>68</v>
      </c>
      <c r="M725" s="36" t="s">
        <v>59</v>
      </c>
      <c r="N725" s="37">
        <v>2024</v>
      </c>
      <c r="O725" s="39">
        <v>78</v>
      </c>
      <c r="P725" s="39">
        <v>354</v>
      </c>
      <c r="Q725" s="39">
        <v>271</v>
      </c>
      <c r="R725" s="39">
        <v>324</v>
      </c>
      <c r="S725" s="39">
        <v>344</v>
      </c>
    </row>
    <row r="726" spans="11:19" x14ac:dyDescent="0.2">
      <c r="K726" s="36" t="s">
        <v>51</v>
      </c>
      <c r="L726" s="36" t="s">
        <v>68</v>
      </c>
      <c r="M726" s="36" t="s">
        <v>60</v>
      </c>
      <c r="N726" s="37">
        <v>2024</v>
      </c>
      <c r="O726" s="39">
        <v>409</v>
      </c>
      <c r="P726" s="39">
        <v>329</v>
      </c>
      <c r="Q726" s="39">
        <v>469</v>
      </c>
      <c r="R726" s="39">
        <v>440</v>
      </c>
      <c r="S726" s="39">
        <v>455</v>
      </c>
    </row>
    <row r="727" spans="11:19" x14ac:dyDescent="0.2">
      <c r="K727" s="36" t="s">
        <v>51</v>
      </c>
      <c r="L727" s="36" t="s">
        <v>69</v>
      </c>
      <c r="M727" s="36" t="s">
        <v>59</v>
      </c>
      <c r="N727" s="37">
        <v>2021</v>
      </c>
      <c r="O727" s="39">
        <v>129</v>
      </c>
      <c r="P727" s="39">
        <v>50</v>
      </c>
      <c r="Q727" s="39">
        <v>17</v>
      </c>
      <c r="R727" s="39">
        <v>13</v>
      </c>
      <c r="S727" s="39">
        <v>72</v>
      </c>
    </row>
    <row r="728" spans="11:19" x14ac:dyDescent="0.2">
      <c r="K728" s="36" t="s">
        <v>51</v>
      </c>
      <c r="L728" s="36" t="s">
        <v>69</v>
      </c>
      <c r="M728" s="36" t="s">
        <v>60</v>
      </c>
      <c r="N728" s="37">
        <v>2021</v>
      </c>
      <c r="O728" s="39">
        <v>-10</v>
      </c>
      <c r="P728" s="39">
        <v>-29</v>
      </c>
      <c r="Q728" s="39">
        <v>188</v>
      </c>
      <c r="R728" s="39">
        <v>182</v>
      </c>
      <c r="S728" s="39">
        <v>417</v>
      </c>
    </row>
    <row r="729" spans="11:19" x14ac:dyDescent="0.2">
      <c r="K729" s="36" t="s">
        <v>51</v>
      </c>
      <c r="L729" s="36" t="s">
        <v>69</v>
      </c>
      <c r="M729" s="36" t="s">
        <v>59</v>
      </c>
      <c r="N729" s="37">
        <v>2022</v>
      </c>
      <c r="O729" s="39">
        <v>33</v>
      </c>
      <c r="P729" s="39">
        <v>18</v>
      </c>
      <c r="Q729" s="39">
        <v>214</v>
      </c>
      <c r="R729" s="39">
        <v>225</v>
      </c>
      <c r="S729" s="39">
        <v>459</v>
      </c>
    </row>
    <row r="730" spans="11:19" x14ac:dyDescent="0.2">
      <c r="K730" s="36" t="s">
        <v>51</v>
      </c>
      <c r="L730" s="36" t="s">
        <v>69</v>
      </c>
      <c r="M730" s="36" t="s">
        <v>60</v>
      </c>
      <c r="N730" s="37">
        <v>2022</v>
      </c>
      <c r="O730" s="39">
        <v>168</v>
      </c>
      <c r="P730" s="39">
        <v>16</v>
      </c>
      <c r="Q730" s="39">
        <v>47</v>
      </c>
      <c r="R730" s="39">
        <v>-16</v>
      </c>
      <c r="S730" s="39">
        <v>51</v>
      </c>
    </row>
    <row r="731" spans="11:19" x14ac:dyDescent="0.2">
      <c r="K731" s="36" t="s">
        <v>51</v>
      </c>
      <c r="L731" s="36" t="s">
        <v>69</v>
      </c>
      <c r="M731" s="36" t="s">
        <v>59</v>
      </c>
      <c r="N731" s="37">
        <v>2023</v>
      </c>
      <c r="O731" s="39">
        <v>125</v>
      </c>
      <c r="P731" s="39">
        <v>90</v>
      </c>
      <c r="Q731" s="39">
        <v>2</v>
      </c>
      <c r="R731" s="39">
        <v>53</v>
      </c>
      <c r="S731" s="39">
        <v>71</v>
      </c>
    </row>
    <row r="732" spans="11:19" x14ac:dyDescent="0.2">
      <c r="K732" s="36" t="s">
        <v>51</v>
      </c>
      <c r="L732" s="36" t="s">
        <v>69</v>
      </c>
      <c r="M732" s="36" t="s">
        <v>60</v>
      </c>
      <c r="N732" s="37">
        <v>2023</v>
      </c>
      <c r="O732" s="39">
        <v>23</v>
      </c>
      <c r="P732" s="39">
        <v>-46</v>
      </c>
      <c r="Q732" s="39">
        <v>234</v>
      </c>
      <c r="R732" s="39">
        <v>148</v>
      </c>
      <c r="S732" s="39">
        <v>370</v>
      </c>
    </row>
    <row r="733" spans="11:19" x14ac:dyDescent="0.2">
      <c r="K733" s="36" t="s">
        <v>51</v>
      </c>
      <c r="L733" s="36" t="s">
        <v>69</v>
      </c>
      <c r="M733" s="36" t="s">
        <v>59</v>
      </c>
      <c r="N733" s="37">
        <v>2024</v>
      </c>
      <c r="O733" s="39">
        <v>-17</v>
      </c>
      <c r="P733" s="39">
        <v>-62</v>
      </c>
      <c r="Q733" s="39">
        <v>191</v>
      </c>
      <c r="R733" s="39">
        <v>135</v>
      </c>
      <c r="S733" s="39">
        <v>393</v>
      </c>
    </row>
    <row r="734" spans="11:19" x14ac:dyDescent="0.2">
      <c r="K734" s="36" t="s">
        <v>51</v>
      </c>
      <c r="L734" s="36" t="s">
        <v>69</v>
      </c>
      <c r="M734" s="36" t="s">
        <v>60</v>
      </c>
      <c r="N734" s="37">
        <v>2024</v>
      </c>
      <c r="O734" s="39">
        <v>100</v>
      </c>
      <c r="P734" s="39">
        <v>73</v>
      </c>
      <c r="Q734" s="39">
        <v>54</v>
      </c>
      <c r="R734" s="39">
        <v>-8</v>
      </c>
      <c r="S734" s="39">
        <v>49</v>
      </c>
    </row>
    <row r="735" spans="11:19" x14ac:dyDescent="0.2">
      <c r="K735" s="36" t="s">
        <v>52</v>
      </c>
      <c r="L735" s="36" t="s">
        <v>61</v>
      </c>
      <c r="M735" s="36" t="s">
        <v>59</v>
      </c>
      <c r="N735" s="37">
        <v>2021</v>
      </c>
      <c r="O735" s="39">
        <v>2</v>
      </c>
      <c r="P735" s="39">
        <v>55</v>
      </c>
      <c r="Q735" s="39">
        <v>15</v>
      </c>
      <c r="R735" s="39">
        <v>553</v>
      </c>
      <c r="S735" s="39">
        <v>625</v>
      </c>
    </row>
    <row r="736" spans="11:19" x14ac:dyDescent="0.2">
      <c r="K736" s="36" t="s">
        <v>52</v>
      </c>
      <c r="L736" s="36" t="s">
        <v>61</v>
      </c>
      <c r="M736" s="36" t="s">
        <v>60</v>
      </c>
      <c r="N736" s="37">
        <v>2021</v>
      </c>
      <c r="O736" s="39">
        <v>11</v>
      </c>
      <c r="P736" s="39">
        <v>1</v>
      </c>
      <c r="Q736" s="39">
        <v>3</v>
      </c>
      <c r="R736" s="39">
        <v>21</v>
      </c>
      <c r="S736" s="39">
        <v>36</v>
      </c>
    </row>
    <row r="737" spans="11:19" x14ac:dyDescent="0.2">
      <c r="K737" s="36" t="s">
        <v>52</v>
      </c>
      <c r="L737" s="36" t="s">
        <v>61</v>
      </c>
      <c r="M737" s="36" t="s">
        <v>59</v>
      </c>
      <c r="N737" s="37">
        <v>2022</v>
      </c>
      <c r="O737" s="39">
        <v>278</v>
      </c>
      <c r="P737" s="39">
        <v>153</v>
      </c>
      <c r="Q737" s="39">
        <v>7</v>
      </c>
      <c r="R737" s="39">
        <v>0</v>
      </c>
      <c r="S737" s="39">
        <v>438</v>
      </c>
    </row>
    <row r="738" spans="11:19" x14ac:dyDescent="0.2">
      <c r="K738" s="36" t="s">
        <v>52</v>
      </c>
      <c r="L738" s="36" t="s">
        <v>61</v>
      </c>
      <c r="M738" s="36" t="s">
        <v>60</v>
      </c>
      <c r="N738" s="37">
        <v>2022</v>
      </c>
      <c r="O738" s="39">
        <v>70</v>
      </c>
      <c r="P738" s="39">
        <v>21</v>
      </c>
      <c r="Q738" s="39">
        <v>145</v>
      </c>
      <c r="R738" s="39">
        <v>156</v>
      </c>
      <c r="S738" s="39">
        <v>392</v>
      </c>
    </row>
    <row r="739" spans="11:19" x14ac:dyDescent="0.2">
      <c r="K739" s="36" t="s">
        <v>52</v>
      </c>
      <c r="L739" s="36" t="s">
        <v>61</v>
      </c>
      <c r="M739" s="36" t="s">
        <v>59</v>
      </c>
      <c r="N739" s="37">
        <v>2023</v>
      </c>
      <c r="O739" s="39">
        <v>44</v>
      </c>
      <c r="P739" s="39">
        <v>95</v>
      </c>
      <c r="Q739" s="39">
        <v>35</v>
      </c>
      <c r="R739" s="39">
        <v>4</v>
      </c>
      <c r="S739" s="39">
        <v>178</v>
      </c>
    </row>
    <row r="740" spans="11:19" x14ac:dyDescent="0.2">
      <c r="K740" s="36" t="s">
        <v>52</v>
      </c>
      <c r="L740" s="36" t="s">
        <v>61</v>
      </c>
      <c r="M740" s="36" t="s">
        <v>60</v>
      </c>
      <c r="N740" s="37">
        <v>2023</v>
      </c>
      <c r="O740" s="39">
        <v>180</v>
      </c>
      <c r="P740" s="39">
        <v>283</v>
      </c>
      <c r="Q740" s="39">
        <v>466</v>
      </c>
      <c r="R740" s="39">
        <v>39</v>
      </c>
      <c r="S740" s="39">
        <v>968</v>
      </c>
    </row>
    <row r="741" spans="11:19" x14ac:dyDescent="0.2">
      <c r="K741" s="36" t="s">
        <v>52</v>
      </c>
      <c r="L741" s="36" t="s">
        <v>61</v>
      </c>
      <c r="M741" s="36" t="s">
        <v>59</v>
      </c>
      <c r="N741" s="37">
        <v>2024</v>
      </c>
      <c r="O741" s="39">
        <v>480</v>
      </c>
      <c r="P741" s="39">
        <v>459</v>
      </c>
      <c r="Q741" s="39">
        <v>1163</v>
      </c>
      <c r="R741" s="39">
        <v>73</v>
      </c>
      <c r="S741" s="39">
        <v>2175</v>
      </c>
    </row>
    <row r="742" spans="11:19" x14ac:dyDescent="0.2">
      <c r="K742" s="36" t="s">
        <v>52</v>
      </c>
      <c r="L742" s="36" t="s">
        <v>61</v>
      </c>
      <c r="M742" s="36" t="s">
        <v>60</v>
      </c>
      <c r="N742" s="37">
        <v>2024</v>
      </c>
      <c r="O742" s="39">
        <v>69</v>
      </c>
      <c r="P742" s="39">
        <v>13</v>
      </c>
      <c r="Q742" s="39">
        <v>1</v>
      </c>
      <c r="R742" s="39">
        <v>100</v>
      </c>
      <c r="S742" s="39">
        <v>183</v>
      </c>
    </row>
    <row r="743" spans="11:19" x14ac:dyDescent="0.2">
      <c r="K743" s="36" t="s">
        <v>52</v>
      </c>
      <c r="L743" s="36" t="s">
        <v>62</v>
      </c>
      <c r="M743" s="36" t="s">
        <v>59</v>
      </c>
      <c r="N743" s="37">
        <v>2021</v>
      </c>
      <c r="O743" s="39">
        <v>442</v>
      </c>
      <c r="P743" s="39">
        <v>336</v>
      </c>
      <c r="Q743" s="39">
        <v>224</v>
      </c>
      <c r="R743" s="39">
        <v>296</v>
      </c>
      <c r="S743" s="39">
        <v>296</v>
      </c>
    </row>
    <row r="744" spans="11:19" x14ac:dyDescent="0.2">
      <c r="K744" s="36" t="s">
        <v>52</v>
      </c>
      <c r="L744" s="36" t="s">
        <v>62</v>
      </c>
      <c r="M744" s="36" t="s">
        <v>60</v>
      </c>
      <c r="N744" s="37">
        <v>2021</v>
      </c>
      <c r="O744" s="39">
        <v>324</v>
      </c>
      <c r="P744" s="39">
        <v>455</v>
      </c>
      <c r="Q744" s="39">
        <v>577</v>
      </c>
      <c r="R744" s="39">
        <v>313</v>
      </c>
      <c r="S744" s="39">
        <v>313</v>
      </c>
    </row>
    <row r="745" spans="11:19" x14ac:dyDescent="0.2">
      <c r="K745" s="36" t="s">
        <v>52</v>
      </c>
      <c r="L745" s="36" t="s">
        <v>62</v>
      </c>
      <c r="M745" s="36" t="s">
        <v>59</v>
      </c>
      <c r="N745" s="37">
        <v>2022</v>
      </c>
      <c r="O745" s="39">
        <v>351</v>
      </c>
      <c r="P745" s="39">
        <v>352</v>
      </c>
      <c r="Q745" s="39">
        <v>302</v>
      </c>
      <c r="R745" s="39">
        <v>413</v>
      </c>
      <c r="S745" s="39">
        <v>413</v>
      </c>
    </row>
    <row r="746" spans="11:19" x14ac:dyDescent="0.2">
      <c r="K746" s="36" t="s">
        <v>52</v>
      </c>
      <c r="L746" s="36" t="s">
        <v>62</v>
      </c>
      <c r="M746" s="36" t="s">
        <v>60</v>
      </c>
      <c r="N746" s="37">
        <v>2022</v>
      </c>
      <c r="O746" s="39">
        <v>271</v>
      </c>
      <c r="P746" s="39">
        <v>219</v>
      </c>
      <c r="Q746" s="39">
        <v>160</v>
      </c>
      <c r="R746" s="39">
        <v>236</v>
      </c>
      <c r="S746" s="39">
        <v>236</v>
      </c>
    </row>
    <row r="747" spans="11:19" x14ac:dyDescent="0.2">
      <c r="K747" s="36" t="s">
        <v>52</v>
      </c>
      <c r="L747" s="36" t="s">
        <v>62</v>
      </c>
      <c r="M747" s="36" t="s">
        <v>59</v>
      </c>
      <c r="N747" s="37">
        <v>2023</v>
      </c>
      <c r="O747" s="39">
        <v>187</v>
      </c>
      <c r="P747" s="39">
        <v>112</v>
      </c>
      <c r="Q747" s="39">
        <v>61</v>
      </c>
      <c r="R747" s="39">
        <v>53</v>
      </c>
      <c r="S747" s="39">
        <v>53</v>
      </c>
    </row>
    <row r="748" spans="11:19" x14ac:dyDescent="0.2">
      <c r="K748" s="36" t="s">
        <v>52</v>
      </c>
      <c r="L748" s="36" t="s">
        <v>62</v>
      </c>
      <c r="M748" s="36" t="s">
        <v>60</v>
      </c>
      <c r="N748" s="37">
        <v>2023</v>
      </c>
      <c r="O748" s="39">
        <v>141</v>
      </c>
      <c r="P748" s="39">
        <v>103</v>
      </c>
      <c r="Q748" s="39">
        <v>142</v>
      </c>
      <c r="R748" s="39">
        <v>108</v>
      </c>
      <c r="S748" s="39">
        <v>108</v>
      </c>
    </row>
    <row r="749" spans="11:19" x14ac:dyDescent="0.2">
      <c r="K749" s="36" t="s">
        <v>52</v>
      </c>
      <c r="L749" s="36" t="s">
        <v>62</v>
      </c>
      <c r="M749" s="36" t="s">
        <v>59</v>
      </c>
      <c r="N749" s="37">
        <v>2024</v>
      </c>
      <c r="O749" s="39">
        <v>104</v>
      </c>
      <c r="P749" s="39">
        <v>142</v>
      </c>
      <c r="Q749" s="39">
        <v>179</v>
      </c>
      <c r="R749" s="39">
        <v>144</v>
      </c>
      <c r="S749" s="39">
        <v>144</v>
      </c>
    </row>
    <row r="750" spans="11:19" x14ac:dyDescent="0.2">
      <c r="K750" s="36" t="s">
        <v>52</v>
      </c>
      <c r="L750" s="36" t="s">
        <v>62</v>
      </c>
      <c r="M750" s="36" t="s">
        <v>60</v>
      </c>
      <c r="N750" s="37">
        <v>2024</v>
      </c>
      <c r="O750" s="39">
        <v>213</v>
      </c>
      <c r="P750" s="39">
        <v>120</v>
      </c>
      <c r="Q750" s="39">
        <v>79</v>
      </c>
      <c r="R750" s="39">
        <v>114</v>
      </c>
      <c r="S750" s="39">
        <v>114</v>
      </c>
    </row>
    <row r="751" spans="11:19" x14ac:dyDescent="0.2">
      <c r="K751" s="36" t="s">
        <v>52</v>
      </c>
      <c r="L751" s="36" t="s">
        <v>63</v>
      </c>
      <c r="M751" s="36" t="s">
        <v>59</v>
      </c>
      <c r="N751" s="37">
        <v>2021</v>
      </c>
      <c r="O751" s="39">
        <v>372</v>
      </c>
      <c r="P751" s="39">
        <v>331</v>
      </c>
      <c r="Q751" s="39">
        <v>468</v>
      </c>
      <c r="R751" s="39">
        <v>575</v>
      </c>
      <c r="S751" s="39">
        <v>575</v>
      </c>
    </row>
    <row r="752" spans="11:19" x14ac:dyDescent="0.2">
      <c r="K752" s="36" t="s">
        <v>52</v>
      </c>
      <c r="L752" s="36" t="s">
        <v>63</v>
      </c>
      <c r="M752" s="36" t="s">
        <v>60</v>
      </c>
      <c r="N752" s="37">
        <v>2021</v>
      </c>
      <c r="O752" s="39">
        <v>288</v>
      </c>
      <c r="P752" s="39">
        <v>201</v>
      </c>
      <c r="Q752" s="39">
        <v>229</v>
      </c>
      <c r="R752" s="39">
        <v>299</v>
      </c>
      <c r="S752" s="39">
        <v>299</v>
      </c>
    </row>
    <row r="753" spans="11:19" x14ac:dyDescent="0.2">
      <c r="K753" s="36" t="s">
        <v>52</v>
      </c>
      <c r="L753" s="36" t="s">
        <v>63</v>
      </c>
      <c r="M753" s="36" t="s">
        <v>59</v>
      </c>
      <c r="N753" s="37">
        <v>2022</v>
      </c>
      <c r="O753" s="39">
        <v>223</v>
      </c>
      <c r="P753" s="39">
        <v>333</v>
      </c>
      <c r="Q753" s="39">
        <v>444</v>
      </c>
      <c r="R753" s="39">
        <v>507</v>
      </c>
      <c r="S753" s="39">
        <v>507</v>
      </c>
    </row>
    <row r="754" spans="11:19" x14ac:dyDescent="0.2">
      <c r="K754" s="36" t="s">
        <v>52</v>
      </c>
      <c r="L754" s="36" t="s">
        <v>63</v>
      </c>
      <c r="M754" s="36" t="s">
        <v>60</v>
      </c>
      <c r="N754" s="37">
        <v>2022</v>
      </c>
      <c r="O754" s="39">
        <v>371</v>
      </c>
      <c r="P754" s="39">
        <v>543</v>
      </c>
      <c r="Q754" s="39">
        <v>650</v>
      </c>
      <c r="R754" s="39">
        <v>471</v>
      </c>
      <c r="S754" s="39">
        <v>471</v>
      </c>
    </row>
    <row r="755" spans="11:19" x14ac:dyDescent="0.2">
      <c r="K755" s="36" t="s">
        <v>52</v>
      </c>
      <c r="L755" s="36" t="s">
        <v>63</v>
      </c>
      <c r="M755" s="36" t="s">
        <v>59</v>
      </c>
      <c r="N755" s="37">
        <v>2023</v>
      </c>
      <c r="O755" s="39">
        <v>278</v>
      </c>
      <c r="P755" s="39">
        <v>294</v>
      </c>
      <c r="Q755" s="39">
        <v>212</v>
      </c>
      <c r="R755" s="39">
        <v>234</v>
      </c>
      <c r="S755" s="39">
        <v>234</v>
      </c>
    </row>
    <row r="756" spans="11:19" x14ac:dyDescent="0.2">
      <c r="K756" s="36" t="s">
        <v>52</v>
      </c>
      <c r="L756" s="36" t="s">
        <v>63</v>
      </c>
      <c r="M756" s="36" t="s">
        <v>60</v>
      </c>
      <c r="N756" s="37">
        <v>2023</v>
      </c>
      <c r="O756" s="39">
        <v>134</v>
      </c>
      <c r="P756" s="39">
        <v>159</v>
      </c>
      <c r="Q756" s="39">
        <v>116</v>
      </c>
      <c r="R756" s="39">
        <v>114</v>
      </c>
      <c r="S756" s="39">
        <v>114</v>
      </c>
    </row>
    <row r="757" spans="11:19" x14ac:dyDescent="0.2">
      <c r="K757" s="36" t="s">
        <v>52</v>
      </c>
      <c r="L757" s="36" t="s">
        <v>63</v>
      </c>
      <c r="M757" s="36" t="s">
        <v>59</v>
      </c>
      <c r="N757" s="37">
        <v>2024</v>
      </c>
      <c r="O757" s="39">
        <v>72</v>
      </c>
      <c r="P757" s="39">
        <v>74</v>
      </c>
      <c r="Q757" s="39">
        <v>107</v>
      </c>
      <c r="R757" s="39">
        <v>128</v>
      </c>
      <c r="S757" s="39">
        <v>128</v>
      </c>
    </row>
    <row r="758" spans="11:19" x14ac:dyDescent="0.2">
      <c r="K758" s="36" t="s">
        <v>52</v>
      </c>
      <c r="L758" s="36" t="s">
        <v>63</v>
      </c>
      <c r="M758" s="36" t="s">
        <v>60</v>
      </c>
      <c r="N758" s="37">
        <v>2024</v>
      </c>
      <c r="O758" s="39">
        <v>106</v>
      </c>
      <c r="P758" s="39">
        <v>86</v>
      </c>
      <c r="Q758" s="39">
        <v>115</v>
      </c>
      <c r="R758" s="39">
        <v>141</v>
      </c>
      <c r="S758" s="39">
        <v>141</v>
      </c>
    </row>
    <row r="759" spans="11:19" x14ac:dyDescent="0.2">
      <c r="K759" s="36" t="s">
        <v>52</v>
      </c>
      <c r="L759" s="36" t="s">
        <v>64</v>
      </c>
      <c r="M759" s="36" t="s">
        <v>59</v>
      </c>
      <c r="N759" s="37">
        <v>2021</v>
      </c>
      <c r="O759" s="39">
        <v>229</v>
      </c>
      <c r="P759" s="39">
        <v>151</v>
      </c>
      <c r="Q759" s="39">
        <v>80</v>
      </c>
      <c r="R759" s="39">
        <v>113</v>
      </c>
      <c r="S759" s="39">
        <v>113</v>
      </c>
    </row>
    <row r="760" spans="11:19" x14ac:dyDescent="0.2">
      <c r="K760" s="36" t="s">
        <v>52</v>
      </c>
      <c r="L760" s="36" t="s">
        <v>64</v>
      </c>
      <c r="M760" s="36" t="s">
        <v>60</v>
      </c>
      <c r="N760" s="37">
        <v>2021</v>
      </c>
      <c r="O760" s="39">
        <v>261</v>
      </c>
      <c r="P760" s="39">
        <v>188</v>
      </c>
      <c r="Q760" s="39">
        <v>167</v>
      </c>
      <c r="R760" s="39">
        <v>130</v>
      </c>
      <c r="S760" s="39">
        <v>130</v>
      </c>
    </row>
    <row r="761" spans="11:19" x14ac:dyDescent="0.2">
      <c r="K761" s="36" t="s">
        <v>52</v>
      </c>
      <c r="L761" s="36" t="s">
        <v>64</v>
      </c>
      <c r="M761" s="36" t="s">
        <v>59</v>
      </c>
      <c r="N761" s="37">
        <v>2022</v>
      </c>
      <c r="O761" s="39">
        <v>171</v>
      </c>
      <c r="P761" s="39">
        <v>180</v>
      </c>
      <c r="Q761" s="39">
        <v>193</v>
      </c>
      <c r="R761" s="39">
        <v>100</v>
      </c>
      <c r="S761" s="39">
        <v>100</v>
      </c>
    </row>
    <row r="762" spans="11:19" x14ac:dyDescent="0.2">
      <c r="K762" s="36" t="s">
        <v>52</v>
      </c>
      <c r="L762" s="36" t="s">
        <v>64</v>
      </c>
      <c r="M762" s="36" t="s">
        <v>60</v>
      </c>
      <c r="N762" s="37">
        <v>2022</v>
      </c>
      <c r="O762" s="39">
        <v>278</v>
      </c>
      <c r="P762" s="39">
        <v>290</v>
      </c>
      <c r="Q762" s="39">
        <v>357</v>
      </c>
      <c r="R762" s="39">
        <v>336</v>
      </c>
      <c r="S762" s="39">
        <v>336</v>
      </c>
    </row>
    <row r="763" spans="11:19" x14ac:dyDescent="0.2">
      <c r="K763" s="36" t="s">
        <v>52</v>
      </c>
      <c r="L763" s="36" t="s">
        <v>64</v>
      </c>
      <c r="M763" s="36" t="s">
        <v>59</v>
      </c>
      <c r="N763" s="37">
        <v>2023</v>
      </c>
      <c r="O763" s="39">
        <v>132</v>
      </c>
      <c r="P763" s="39">
        <v>85</v>
      </c>
      <c r="Q763" s="39">
        <v>89</v>
      </c>
      <c r="R763" s="39">
        <v>103</v>
      </c>
      <c r="S763" s="39">
        <v>103</v>
      </c>
    </row>
    <row r="764" spans="11:19" x14ac:dyDescent="0.2">
      <c r="K764" s="36" t="s">
        <v>52</v>
      </c>
      <c r="L764" s="36" t="s">
        <v>64</v>
      </c>
      <c r="M764" s="36" t="s">
        <v>60</v>
      </c>
      <c r="N764" s="37">
        <v>2023</v>
      </c>
      <c r="O764" s="39">
        <v>190</v>
      </c>
      <c r="P764" s="39">
        <v>171</v>
      </c>
      <c r="Q764" s="39">
        <v>89</v>
      </c>
      <c r="R764" s="39">
        <v>101</v>
      </c>
      <c r="S764" s="39">
        <v>101</v>
      </c>
    </row>
    <row r="765" spans="11:19" x14ac:dyDescent="0.2">
      <c r="K765" s="36" t="s">
        <v>52</v>
      </c>
      <c r="L765" s="36" t="s">
        <v>64</v>
      </c>
      <c r="M765" s="36" t="s">
        <v>59</v>
      </c>
      <c r="N765" s="37">
        <v>2024</v>
      </c>
      <c r="O765" s="39">
        <v>183</v>
      </c>
      <c r="P765" s="39">
        <v>125</v>
      </c>
      <c r="Q765" s="39">
        <v>75</v>
      </c>
      <c r="R765" s="39">
        <v>86</v>
      </c>
      <c r="S765" s="39">
        <v>86</v>
      </c>
    </row>
    <row r="766" spans="11:19" x14ac:dyDescent="0.2">
      <c r="K766" s="36" t="s">
        <v>52</v>
      </c>
      <c r="L766" s="36" t="s">
        <v>64</v>
      </c>
      <c r="M766" s="36" t="s">
        <v>60</v>
      </c>
      <c r="N766" s="37">
        <v>2024</v>
      </c>
      <c r="O766" s="39">
        <v>180</v>
      </c>
      <c r="P766" s="39">
        <v>145</v>
      </c>
      <c r="Q766" s="39">
        <v>142</v>
      </c>
      <c r="R766" s="39">
        <v>103</v>
      </c>
      <c r="S766" s="39">
        <v>103</v>
      </c>
    </row>
    <row r="767" spans="11:19" x14ac:dyDescent="0.2">
      <c r="K767" s="36" t="s">
        <v>52</v>
      </c>
      <c r="L767" s="36" t="s">
        <v>65</v>
      </c>
      <c r="M767" s="36" t="s">
        <v>59</v>
      </c>
      <c r="N767" s="37">
        <v>2021</v>
      </c>
      <c r="O767" s="39">
        <v>27</v>
      </c>
      <c r="P767" s="39">
        <v>293</v>
      </c>
      <c r="Q767" s="39">
        <v>359</v>
      </c>
      <c r="R767" s="39">
        <v>1369</v>
      </c>
      <c r="S767" s="39">
        <v>2048</v>
      </c>
    </row>
    <row r="768" spans="11:19" x14ac:dyDescent="0.2">
      <c r="K768" s="36" t="s">
        <v>52</v>
      </c>
      <c r="L768" s="36" t="s">
        <v>65</v>
      </c>
      <c r="M768" s="36" t="s">
        <v>60</v>
      </c>
      <c r="N768" s="37">
        <v>2021</v>
      </c>
      <c r="O768" s="39">
        <v>27</v>
      </c>
      <c r="P768" s="39">
        <v>4</v>
      </c>
      <c r="Q768" s="39">
        <v>410</v>
      </c>
      <c r="R768" s="39">
        <v>79</v>
      </c>
      <c r="S768" s="39">
        <v>520</v>
      </c>
    </row>
    <row r="769" spans="11:19" x14ac:dyDescent="0.2">
      <c r="K769" s="36" t="s">
        <v>52</v>
      </c>
      <c r="L769" s="36" t="s">
        <v>65</v>
      </c>
      <c r="M769" s="36" t="s">
        <v>59</v>
      </c>
      <c r="N769" s="37">
        <v>2022</v>
      </c>
      <c r="O769" s="39">
        <v>489</v>
      </c>
      <c r="P769" s="39">
        <v>102</v>
      </c>
      <c r="Q769" s="39">
        <v>433</v>
      </c>
      <c r="R769" s="39">
        <v>1208</v>
      </c>
      <c r="S769" s="39">
        <v>2232</v>
      </c>
    </row>
    <row r="770" spans="11:19" x14ac:dyDescent="0.2">
      <c r="K770" s="36" t="s">
        <v>52</v>
      </c>
      <c r="L770" s="36" t="s">
        <v>65</v>
      </c>
      <c r="M770" s="36" t="s">
        <v>60</v>
      </c>
      <c r="N770" s="37">
        <v>2022</v>
      </c>
      <c r="O770" s="39">
        <v>319</v>
      </c>
      <c r="P770" s="39">
        <v>595</v>
      </c>
      <c r="Q770" s="39">
        <v>23</v>
      </c>
      <c r="R770" s="39">
        <v>30</v>
      </c>
      <c r="S770" s="39">
        <v>967</v>
      </c>
    </row>
    <row r="771" spans="11:19" x14ac:dyDescent="0.2">
      <c r="K771" s="36" t="s">
        <v>52</v>
      </c>
      <c r="L771" s="36" t="s">
        <v>65</v>
      </c>
      <c r="M771" s="36" t="s">
        <v>59</v>
      </c>
      <c r="N771" s="37">
        <v>2023</v>
      </c>
      <c r="O771" s="39">
        <v>985</v>
      </c>
      <c r="P771" s="39">
        <v>472</v>
      </c>
      <c r="Q771" s="39">
        <v>1393</v>
      </c>
      <c r="R771" s="39">
        <v>565</v>
      </c>
      <c r="S771" s="39">
        <v>3415</v>
      </c>
    </row>
    <row r="772" spans="11:19" x14ac:dyDescent="0.2">
      <c r="K772" s="36" t="s">
        <v>52</v>
      </c>
      <c r="L772" s="36" t="s">
        <v>65</v>
      </c>
      <c r="M772" s="36" t="s">
        <v>60</v>
      </c>
      <c r="N772" s="37">
        <v>2023</v>
      </c>
      <c r="O772" s="39">
        <v>422</v>
      </c>
      <c r="P772" s="39">
        <v>874</v>
      </c>
      <c r="Q772" s="39">
        <v>769</v>
      </c>
      <c r="R772" s="39">
        <v>164</v>
      </c>
      <c r="S772" s="39">
        <v>2229</v>
      </c>
    </row>
    <row r="773" spans="11:19" x14ac:dyDescent="0.2">
      <c r="K773" s="36" t="s">
        <v>52</v>
      </c>
      <c r="L773" s="36" t="s">
        <v>65</v>
      </c>
      <c r="M773" s="36" t="s">
        <v>59</v>
      </c>
      <c r="N773" s="37">
        <v>2024</v>
      </c>
      <c r="O773" s="39">
        <v>721</v>
      </c>
      <c r="P773" s="39">
        <v>666</v>
      </c>
      <c r="Q773" s="39">
        <v>1591</v>
      </c>
      <c r="R773" s="39">
        <v>174</v>
      </c>
      <c r="S773" s="39">
        <v>3152</v>
      </c>
    </row>
    <row r="774" spans="11:19" x14ac:dyDescent="0.2">
      <c r="K774" s="36" t="s">
        <v>52</v>
      </c>
      <c r="L774" s="36" t="s">
        <v>65</v>
      </c>
      <c r="M774" s="36" t="s">
        <v>60</v>
      </c>
      <c r="N774" s="37">
        <v>2024</v>
      </c>
      <c r="O774" s="39">
        <v>637</v>
      </c>
      <c r="P774" s="39">
        <v>473</v>
      </c>
      <c r="Q774" s="39">
        <v>802</v>
      </c>
      <c r="R774" s="39">
        <v>953</v>
      </c>
      <c r="S774" s="39">
        <v>2865</v>
      </c>
    </row>
    <row r="775" spans="11:19" x14ac:dyDescent="0.2">
      <c r="K775" s="36" t="s">
        <v>52</v>
      </c>
      <c r="L775" s="36" t="s">
        <v>66</v>
      </c>
      <c r="M775" s="36" t="s">
        <v>59</v>
      </c>
      <c r="N775" s="37">
        <v>2021</v>
      </c>
      <c r="O775" s="39">
        <v>20</v>
      </c>
      <c r="P775" s="39">
        <v>1</v>
      </c>
      <c r="Q775" s="39">
        <v>25</v>
      </c>
      <c r="R775" s="39">
        <v>26</v>
      </c>
      <c r="S775" s="39">
        <v>72</v>
      </c>
    </row>
    <row r="776" spans="11:19" x14ac:dyDescent="0.2">
      <c r="K776" s="36" t="s">
        <v>52</v>
      </c>
      <c r="L776" s="36" t="s">
        <v>66</v>
      </c>
      <c r="M776" s="36" t="s">
        <v>60</v>
      </c>
      <c r="N776" s="37">
        <v>2021</v>
      </c>
      <c r="O776" s="39">
        <v>4</v>
      </c>
      <c r="P776" s="39">
        <v>142</v>
      </c>
      <c r="Q776" s="39">
        <v>117</v>
      </c>
      <c r="R776" s="39">
        <v>1134</v>
      </c>
      <c r="S776" s="39">
        <v>1397</v>
      </c>
    </row>
    <row r="777" spans="11:19" x14ac:dyDescent="0.2">
      <c r="K777" s="36" t="s">
        <v>52</v>
      </c>
      <c r="L777" s="36" t="s">
        <v>66</v>
      </c>
      <c r="M777" s="36" t="s">
        <v>59</v>
      </c>
      <c r="N777" s="37">
        <v>2022</v>
      </c>
      <c r="O777" s="39">
        <v>301</v>
      </c>
      <c r="P777" s="39">
        <v>306</v>
      </c>
      <c r="Q777" s="39">
        <v>8</v>
      </c>
      <c r="R777" s="39">
        <v>1</v>
      </c>
      <c r="S777" s="39">
        <v>616</v>
      </c>
    </row>
    <row r="778" spans="11:19" x14ac:dyDescent="0.2">
      <c r="K778" s="36" t="s">
        <v>52</v>
      </c>
      <c r="L778" s="36" t="s">
        <v>66</v>
      </c>
      <c r="M778" s="36" t="s">
        <v>60</v>
      </c>
      <c r="N778" s="37">
        <v>2022</v>
      </c>
      <c r="O778" s="39">
        <v>134</v>
      </c>
      <c r="P778" s="39">
        <v>22</v>
      </c>
      <c r="Q778" s="39">
        <v>373</v>
      </c>
      <c r="R778" s="39">
        <v>299</v>
      </c>
      <c r="S778" s="39">
        <v>828</v>
      </c>
    </row>
    <row r="779" spans="11:19" x14ac:dyDescent="0.2">
      <c r="K779" s="36" t="s">
        <v>52</v>
      </c>
      <c r="L779" s="36" t="s">
        <v>66</v>
      </c>
      <c r="M779" s="36" t="s">
        <v>59</v>
      </c>
      <c r="N779" s="37">
        <v>2023</v>
      </c>
      <c r="O779" s="39">
        <v>315</v>
      </c>
      <c r="P779" s="39">
        <v>415</v>
      </c>
      <c r="Q779" s="39">
        <v>729</v>
      </c>
      <c r="R779" s="39">
        <v>150</v>
      </c>
      <c r="S779" s="39">
        <v>1609</v>
      </c>
    </row>
    <row r="780" spans="11:19" x14ac:dyDescent="0.2">
      <c r="K780" s="36" t="s">
        <v>52</v>
      </c>
      <c r="L780" s="36" t="s">
        <v>66</v>
      </c>
      <c r="M780" s="36" t="s">
        <v>60</v>
      </c>
      <c r="N780" s="37">
        <v>2023</v>
      </c>
      <c r="O780" s="39">
        <v>100</v>
      </c>
      <c r="P780" s="39">
        <v>446</v>
      </c>
      <c r="Q780" s="39">
        <v>442</v>
      </c>
      <c r="R780" s="39">
        <v>24</v>
      </c>
      <c r="S780" s="39">
        <v>1012</v>
      </c>
    </row>
    <row r="781" spans="11:19" x14ac:dyDescent="0.2">
      <c r="K781" s="36" t="s">
        <v>52</v>
      </c>
      <c r="L781" s="36" t="s">
        <v>66</v>
      </c>
      <c r="M781" s="36" t="s">
        <v>59</v>
      </c>
      <c r="N781" s="37">
        <v>2024</v>
      </c>
      <c r="O781" s="39">
        <v>593</v>
      </c>
      <c r="P781" s="39">
        <v>547</v>
      </c>
      <c r="Q781" s="39">
        <v>1549</v>
      </c>
      <c r="R781" s="39">
        <v>138</v>
      </c>
      <c r="S781" s="39">
        <v>2827</v>
      </c>
    </row>
    <row r="782" spans="11:19" x14ac:dyDescent="0.2">
      <c r="K782" s="36" t="s">
        <v>52</v>
      </c>
      <c r="L782" s="36" t="s">
        <v>66</v>
      </c>
      <c r="M782" s="36" t="s">
        <v>60</v>
      </c>
      <c r="N782" s="37">
        <v>2024</v>
      </c>
      <c r="O782" s="39">
        <v>378</v>
      </c>
      <c r="P782" s="39">
        <v>37</v>
      </c>
      <c r="Q782" s="39">
        <v>99</v>
      </c>
      <c r="R782" s="39">
        <v>468</v>
      </c>
      <c r="S782" s="39">
        <v>982</v>
      </c>
    </row>
    <row r="783" spans="11:19" x14ac:dyDescent="0.2">
      <c r="K783" s="36" t="s">
        <v>52</v>
      </c>
      <c r="L783" s="36" t="s">
        <v>67</v>
      </c>
      <c r="M783" s="36" t="s">
        <v>59</v>
      </c>
      <c r="N783" s="37">
        <v>2021</v>
      </c>
      <c r="O783" s="39">
        <v>95</v>
      </c>
      <c r="P783" s="39">
        <v>465</v>
      </c>
      <c r="Q783" s="39">
        <v>469</v>
      </c>
      <c r="R783" s="39">
        <v>1632</v>
      </c>
      <c r="S783" s="39">
        <v>2661</v>
      </c>
    </row>
    <row r="784" spans="11:19" x14ac:dyDescent="0.2">
      <c r="K784" s="36" t="s">
        <v>52</v>
      </c>
      <c r="L784" s="36" t="s">
        <v>67</v>
      </c>
      <c r="M784" s="36" t="s">
        <v>60</v>
      </c>
      <c r="N784" s="37">
        <v>2021</v>
      </c>
      <c r="O784" s="39">
        <v>150</v>
      </c>
      <c r="P784" s="39">
        <v>49</v>
      </c>
      <c r="Q784" s="39">
        <v>465</v>
      </c>
      <c r="R784" s="39">
        <v>654</v>
      </c>
      <c r="S784" s="39">
        <v>1318</v>
      </c>
    </row>
    <row r="785" spans="11:19" x14ac:dyDescent="0.2">
      <c r="K785" s="36" t="s">
        <v>52</v>
      </c>
      <c r="L785" s="36" t="s">
        <v>67</v>
      </c>
      <c r="M785" s="36" t="s">
        <v>59</v>
      </c>
      <c r="N785" s="37">
        <v>2022</v>
      </c>
      <c r="O785" s="39">
        <v>582</v>
      </c>
      <c r="P785" s="39">
        <v>108</v>
      </c>
      <c r="Q785" s="39">
        <v>1540</v>
      </c>
      <c r="R785" s="39">
        <v>2061</v>
      </c>
      <c r="S785" s="39">
        <v>4291</v>
      </c>
    </row>
    <row r="786" spans="11:19" x14ac:dyDescent="0.2">
      <c r="K786" s="36" t="s">
        <v>52</v>
      </c>
      <c r="L786" s="36" t="s">
        <v>67</v>
      </c>
      <c r="M786" s="36" t="s">
        <v>60</v>
      </c>
      <c r="N786" s="37">
        <v>2022</v>
      </c>
      <c r="O786" s="39">
        <v>402</v>
      </c>
      <c r="P786" s="39">
        <v>2244</v>
      </c>
      <c r="Q786" s="39">
        <v>427</v>
      </c>
      <c r="R786" s="39">
        <v>500</v>
      </c>
      <c r="S786" s="39">
        <v>3573</v>
      </c>
    </row>
    <row r="787" spans="11:19" x14ac:dyDescent="0.2">
      <c r="K787" s="36" t="s">
        <v>52</v>
      </c>
      <c r="L787" s="36" t="s">
        <v>67</v>
      </c>
      <c r="M787" s="36" t="s">
        <v>59</v>
      </c>
      <c r="N787" s="37">
        <v>2023</v>
      </c>
      <c r="O787" s="39">
        <v>702</v>
      </c>
      <c r="P787" s="39">
        <v>887</v>
      </c>
      <c r="Q787" s="39">
        <v>1084</v>
      </c>
      <c r="R787" s="39">
        <v>626</v>
      </c>
      <c r="S787" s="39">
        <v>3299</v>
      </c>
    </row>
    <row r="788" spans="11:19" x14ac:dyDescent="0.2">
      <c r="K788" s="36" t="s">
        <v>52</v>
      </c>
      <c r="L788" s="36" t="s">
        <v>67</v>
      </c>
      <c r="M788" s="36" t="s">
        <v>60</v>
      </c>
      <c r="N788" s="37">
        <v>2023</v>
      </c>
      <c r="O788" s="39">
        <v>1460</v>
      </c>
      <c r="P788" s="39">
        <v>785</v>
      </c>
      <c r="Q788" s="39">
        <v>3054</v>
      </c>
      <c r="R788" s="39">
        <v>1409</v>
      </c>
      <c r="S788" s="39">
        <v>6708</v>
      </c>
    </row>
    <row r="789" spans="11:19" x14ac:dyDescent="0.2">
      <c r="K789" s="36" t="s">
        <v>52</v>
      </c>
      <c r="L789" s="36" t="s">
        <v>67</v>
      </c>
      <c r="M789" s="36" t="s">
        <v>59</v>
      </c>
      <c r="N789" s="37">
        <v>2024</v>
      </c>
      <c r="O789" s="39">
        <v>2325</v>
      </c>
      <c r="P789" s="39">
        <v>762</v>
      </c>
      <c r="Q789" s="39">
        <v>1748</v>
      </c>
      <c r="R789" s="39">
        <v>656</v>
      </c>
      <c r="S789" s="39">
        <v>5491</v>
      </c>
    </row>
    <row r="790" spans="11:19" x14ac:dyDescent="0.2">
      <c r="K790" s="36" t="s">
        <v>52</v>
      </c>
      <c r="L790" s="36" t="s">
        <v>67</v>
      </c>
      <c r="M790" s="36" t="s">
        <v>60</v>
      </c>
      <c r="N790" s="37">
        <v>2024</v>
      </c>
      <c r="O790" s="39">
        <v>751</v>
      </c>
      <c r="P790" s="39">
        <v>1063</v>
      </c>
      <c r="Q790" s="39">
        <v>2355</v>
      </c>
      <c r="R790" s="39">
        <v>2614</v>
      </c>
      <c r="S790" s="39">
        <v>6783</v>
      </c>
    </row>
    <row r="791" spans="11:19" x14ac:dyDescent="0.2">
      <c r="K791" s="36" t="s">
        <v>52</v>
      </c>
      <c r="L791" s="36" t="s">
        <v>68</v>
      </c>
      <c r="M791" s="36" t="s">
        <v>59</v>
      </c>
      <c r="N791" s="37">
        <v>2021</v>
      </c>
      <c r="O791" s="39">
        <v>191</v>
      </c>
      <c r="P791" s="39">
        <v>183</v>
      </c>
      <c r="Q791" s="39">
        <v>411</v>
      </c>
      <c r="R791" s="39">
        <v>409</v>
      </c>
      <c r="S791" s="39">
        <v>409</v>
      </c>
    </row>
    <row r="792" spans="11:19" x14ac:dyDescent="0.2">
      <c r="K792" s="36" t="s">
        <v>52</v>
      </c>
      <c r="L792" s="36" t="s">
        <v>68</v>
      </c>
      <c r="M792" s="36" t="s">
        <v>60</v>
      </c>
      <c r="N792" s="37">
        <v>2021</v>
      </c>
      <c r="O792" s="39">
        <v>193</v>
      </c>
      <c r="P792" s="39">
        <v>-103</v>
      </c>
      <c r="Q792" s="39">
        <v>-268</v>
      </c>
      <c r="R792" s="39">
        <v>99</v>
      </c>
      <c r="S792" s="39">
        <v>99</v>
      </c>
    </row>
    <row r="793" spans="11:19" x14ac:dyDescent="0.2">
      <c r="K793" s="36" t="s">
        <v>52</v>
      </c>
      <c r="L793" s="36" t="s">
        <v>68</v>
      </c>
      <c r="M793" s="36" t="s">
        <v>59</v>
      </c>
      <c r="N793" s="37">
        <v>2022</v>
      </c>
      <c r="O793" s="39">
        <v>271</v>
      </c>
      <c r="P793" s="39">
        <v>504</v>
      </c>
      <c r="Q793" s="39">
        <v>683</v>
      </c>
      <c r="R793" s="39">
        <v>335</v>
      </c>
      <c r="S793" s="39">
        <v>335</v>
      </c>
    </row>
    <row r="794" spans="11:19" x14ac:dyDescent="0.2">
      <c r="K794" s="36" t="s">
        <v>52</v>
      </c>
      <c r="L794" s="36" t="s">
        <v>68</v>
      </c>
      <c r="M794" s="36" t="s">
        <v>60</v>
      </c>
      <c r="N794" s="37">
        <v>2022</v>
      </c>
      <c r="O794" s="39">
        <v>150</v>
      </c>
      <c r="P794" s="39">
        <v>271</v>
      </c>
      <c r="Q794" s="39">
        <v>499</v>
      </c>
      <c r="R794" s="39">
        <v>430</v>
      </c>
      <c r="S794" s="39">
        <v>430</v>
      </c>
    </row>
    <row r="795" spans="11:19" x14ac:dyDescent="0.2">
      <c r="K795" s="36" t="s">
        <v>52</v>
      </c>
      <c r="L795" s="36" t="s">
        <v>68</v>
      </c>
      <c r="M795" s="36" t="s">
        <v>59</v>
      </c>
      <c r="N795" s="37">
        <v>2023</v>
      </c>
      <c r="O795" s="39">
        <v>79</v>
      </c>
      <c r="P795" s="39">
        <v>132</v>
      </c>
      <c r="Q795" s="39">
        <v>144</v>
      </c>
      <c r="R795" s="39">
        <v>164</v>
      </c>
      <c r="S795" s="39">
        <v>164</v>
      </c>
    </row>
    <row r="796" spans="11:19" x14ac:dyDescent="0.2">
      <c r="K796" s="36" t="s">
        <v>52</v>
      </c>
      <c r="L796" s="36" t="s">
        <v>68</v>
      </c>
      <c r="M796" s="36" t="s">
        <v>60</v>
      </c>
      <c r="N796" s="37">
        <v>2023</v>
      </c>
      <c r="O796" s="39">
        <v>327</v>
      </c>
      <c r="P796" s="39">
        <v>362</v>
      </c>
      <c r="Q796" s="39">
        <v>159</v>
      </c>
      <c r="R796" s="39">
        <v>227</v>
      </c>
      <c r="S796" s="39">
        <v>227</v>
      </c>
    </row>
    <row r="797" spans="11:19" x14ac:dyDescent="0.2">
      <c r="K797" s="36" t="s">
        <v>52</v>
      </c>
      <c r="L797" s="36" t="s">
        <v>68</v>
      </c>
      <c r="M797" s="36" t="s">
        <v>59</v>
      </c>
      <c r="N797" s="37">
        <v>2024</v>
      </c>
      <c r="O797" s="39">
        <v>73</v>
      </c>
      <c r="P797" s="39">
        <v>111</v>
      </c>
      <c r="Q797" s="39">
        <v>178</v>
      </c>
      <c r="R797" s="39">
        <v>130</v>
      </c>
      <c r="S797" s="39">
        <v>130</v>
      </c>
    </row>
    <row r="798" spans="11:19" x14ac:dyDescent="0.2">
      <c r="K798" s="36" t="s">
        <v>52</v>
      </c>
      <c r="L798" s="36" t="s">
        <v>68</v>
      </c>
      <c r="M798" s="36" t="s">
        <v>60</v>
      </c>
      <c r="N798" s="37">
        <v>2024</v>
      </c>
      <c r="O798" s="39">
        <v>151</v>
      </c>
      <c r="P798" s="39">
        <v>57</v>
      </c>
      <c r="Q798" s="39">
        <v>3</v>
      </c>
      <c r="R798" s="39">
        <v>70</v>
      </c>
      <c r="S798" s="39">
        <v>70</v>
      </c>
    </row>
    <row r="799" spans="11:19" x14ac:dyDescent="0.2">
      <c r="K799" s="36" t="s">
        <v>52</v>
      </c>
      <c r="L799" s="36" t="s">
        <v>69</v>
      </c>
      <c r="M799" s="36" t="s">
        <v>59</v>
      </c>
      <c r="N799" s="37">
        <v>2021</v>
      </c>
      <c r="O799" s="39">
        <v>-4</v>
      </c>
      <c r="P799" s="39">
        <v>2</v>
      </c>
      <c r="Q799" s="39">
        <v>382</v>
      </c>
      <c r="R799" s="39">
        <v>32</v>
      </c>
      <c r="S799" s="39">
        <v>412</v>
      </c>
    </row>
    <row r="800" spans="11:19" x14ac:dyDescent="0.2">
      <c r="K800" s="36" t="s">
        <v>52</v>
      </c>
      <c r="L800" s="36" t="s">
        <v>69</v>
      </c>
      <c r="M800" s="36" t="s">
        <v>60</v>
      </c>
      <c r="N800" s="37">
        <v>2021</v>
      </c>
      <c r="O800" s="39">
        <v>21</v>
      </c>
      <c r="P800" s="39">
        <v>96</v>
      </c>
      <c r="Q800" s="39">
        <v>227</v>
      </c>
      <c r="R800" s="39">
        <v>-318</v>
      </c>
      <c r="S800" s="39">
        <v>26</v>
      </c>
    </row>
    <row r="801" spans="11:19" x14ac:dyDescent="0.2">
      <c r="K801" s="36" t="s">
        <v>52</v>
      </c>
      <c r="L801" s="36" t="s">
        <v>69</v>
      </c>
      <c r="M801" s="36" t="s">
        <v>59</v>
      </c>
      <c r="N801" s="37">
        <v>2022</v>
      </c>
      <c r="O801" s="39">
        <v>285</v>
      </c>
      <c r="P801" s="39">
        <v>59</v>
      </c>
      <c r="Q801" s="39">
        <v>-85</v>
      </c>
      <c r="R801" s="39">
        <v>753</v>
      </c>
      <c r="S801" s="39">
        <v>1012</v>
      </c>
    </row>
    <row r="802" spans="11:19" x14ac:dyDescent="0.2">
      <c r="K802" s="36" t="s">
        <v>52</v>
      </c>
      <c r="L802" s="36" t="s">
        <v>69</v>
      </c>
      <c r="M802" s="36" t="s">
        <v>60</v>
      </c>
      <c r="N802" s="37">
        <v>2022</v>
      </c>
      <c r="O802" s="39">
        <v>-260</v>
      </c>
      <c r="P802" s="39">
        <v>136</v>
      </c>
      <c r="Q802" s="39">
        <v>8</v>
      </c>
      <c r="R802" s="39">
        <v>29</v>
      </c>
      <c r="S802" s="39">
        <v>-87</v>
      </c>
    </row>
    <row r="803" spans="11:19" x14ac:dyDescent="0.2">
      <c r="K803" s="36" t="s">
        <v>52</v>
      </c>
      <c r="L803" s="36" t="s">
        <v>69</v>
      </c>
      <c r="M803" s="36" t="s">
        <v>59</v>
      </c>
      <c r="N803" s="37">
        <v>2023</v>
      </c>
      <c r="O803" s="39">
        <v>278</v>
      </c>
      <c r="P803" s="39">
        <v>333</v>
      </c>
      <c r="Q803" s="39">
        <v>292</v>
      </c>
      <c r="R803" s="39">
        <v>136</v>
      </c>
      <c r="S803" s="39">
        <v>1039</v>
      </c>
    </row>
    <row r="804" spans="11:19" x14ac:dyDescent="0.2">
      <c r="K804" s="36" t="s">
        <v>52</v>
      </c>
      <c r="L804" s="36" t="s">
        <v>69</v>
      </c>
      <c r="M804" s="36" t="s">
        <v>60</v>
      </c>
      <c r="N804" s="37">
        <v>2023</v>
      </c>
      <c r="O804" s="39">
        <v>490</v>
      </c>
      <c r="P804" s="39">
        <v>-226</v>
      </c>
      <c r="Q804" s="39">
        <v>198</v>
      </c>
      <c r="R804" s="39">
        <v>376</v>
      </c>
      <c r="S804" s="39">
        <v>838</v>
      </c>
    </row>
    <row r="805" spans="11:19" x14ac:dyDescent="0.2">
      <c r="K805" s="36" t="s">
        <v>52</v>
      </c>
      <c r="L805" s="36" t="s">
        <v>69</v>
      </c>
      <c r="M805" s="36" t="s">
        <v>59</v>
      </c>
      <c r="N805" s="37">
        <v>2024</v>
      </c>
      <c r="O805" s="39">
        <v>190</v>
      </c>
      <c r="P805" s="39">
        <v>423</v>
      </c>
      <c r="Q805" s="39">
        <v>702</v>
      </c>
      <c r="R805" s="39">
        <v>385</v>
      </c>
      <c r="S805" s="39">
        <v>1700</v>
      </c>
    </row>
    <row r="806" spans="11:19" x14ac:dyDescent="0.2">
      <c r="K806" s="36" t="s">
        <v>52</v>
      </c>
      <c r="L806" s="36" t="s">
        <v>69</v>
      </c>
      <c r="M806" s="36" t="s">
        <v>60</v>
      </c>
      <c r="N806" s="37">
        <v>2024</v>
      </c>
      <c r="O806" s="39">
        <v>-352</v>
      </c>
      <c r="P806" s="39">
        <v>-340</v>
      </c>
      <c r="Q806" s="39">
        <v>-1121</v>
      </c>
      <c r="R806" s="39">
        <v>-37</v>
      </c>
      <c r="S806" s="39">
        <v>-1850</v>
      </c>
    </row>
    <row r="807" spans="11:19" x14ac:dyDescent="0.2">
      <c r="K807" s="36" t="s">
        <v>53</v>
      </c>
      <c r="L807" s="36" t="s">
        <v>61</v>
      </c>
      <c r="M807" s="36" t="s">
        <v>59</v>
      </c>
      <c r="N807" s="37">
        <v>2021</v>
      </c>
      <c r="O807" s="39">
        <v>0</v>
      </c>
      <c r="P807" s="39">
        <v>68</v>
      </c>
      <c r="Q807" s="39">
        <v>187</v>
      </c>
      <c r="R807" s="39">
        <v>2</v>
      </c>
      <c r="S807" s="39">
        <v>257</v>
      </c>
    </row>
    <row r="808" spans="11:19" x14ac:dyDescent="0.2">
      <c r="K808" s="36" t="s">
        <v>53</v>
      </c>
      <c r="L808" s="36" t="s">
        <v>61</v>
      </c>
      <c r="M808" s="36" t="s">
        <v>60</v>
      </c>
      <c r="N808" s="37">
        <v>2021</v>
      </c>
      <c r="O808" s="39">
        <v>45</v>
      </c>
      <c r="P808" s="39">
        <v>14</v>
      </c>
      <c r="Q808" s="39">
        <v>227</v>
      </c>
      <c r="R808" s="39">
        <v>3</v>
      </c>
      <c r="S808" s="39">
        <v>289</v>
      </c>
    </row>
    <row r="809" spans="11:19" x14ac:dyDescent="0.2">
      <c r="K809" s="36" t="s">
        <v>53</v>
      </c>
      <c r="L809" s="36" t="s">
        <v>61</v>
      </c>
      <c r="M809" s="36" t="s">
        <v>59</v>
      </c>
      <c r="N809" s="37">
        <v>2022</v>
      </c>
      <c r="O809" s="39">
        <v>49</v>
      </c>
      <c r="P809" s="39">
        <v>10</v>
      </c>
      <c r="Q809" s="39">
        <v>70</v>
      </c>
      <c r="R809" s="39">
        <v>11</v>
      </c>
      <c r="S809" s="39">
        <v>140</v>
      </c>
    </row>
    <row r="810" spans="11:19" x14ac:dyDescent="0.2">
      <c r="K810" s="36" t="s">
        <v>53</v>
      </c>
      <c r="L810" s="36" t="s">
        <v>61</v>
      </c>
      <c r="M810" s="36" t="s">
        <v>60</v>
      </c>
      <c r="N810" s="37">
        <v>2022</v>
      </c>
      <c r="O810" s="39">
        <v>57</v>
      </c>
      <c r="P810" s="39">
        <v>176</v>
      </c>
      <c r="Q810" s="39">
        <v>190</v>
      </c>
      <c r="R810" s="39">
        <v>2</v>
      </c>
      <c r="S810" s="39">
        <v>425</v>
      </c>
    </row>
    <row r="811" spans="11:19" x14ac:dyDescent="0.2">
      <c r="K811" s="36" t="s">
        <v>53</v>
      </c>
      <c r="L811" s="36" t="s">
        <v>61</v>
      </c>
      <c r="M811" s="36" t="s">
        <v>59</v>
      </c>
      <c r="N811" s="37">
        <v>2023</v>
      </c>
      <c r="O811" s="39">
        <v>439</v>
      </c>
      <c r="P811" s="39">
        <v>591</v>
      </c>
      <c r="Q811" s="39">
        <v>406</v>
      </c>
      <c r="R811" s="39">
        <v>6</v>
      </c>
      <c r="S811" s="39">
        <v>1442</v>
      </c>
    </row>
    <row r="812" spans="11:19" x14ac:dyDescent="0.2">
      <c r="K812" s="36" t="s">
        <v>53</v>
      </c>
      <c r="L812" s="36" t="s">
        <v>61</v>
      </c>
      <c r="M812" s="36" t="s">
        <v>60</v>
      </c>
      <c r="N812" s="37">
        <v>2023</v>
      </c>
      <c r="O812" s="39">
        <v>70</v>
      </c>
      <c r="P812" s="39">
        <v>14</v>
      </c>
      <c r="Q812" s="39">
        <v>64</v>
      </c>
      <c r="R812" s="39">
        <v>5</v>
      </c>
      <c r="S812" s="39">
        <v>153</v>
      </c>
    </row>
    <row r="813" spans="11:19" x14ac:dyDescent="0.2">
      <c r="K813" s="36" t="s">
        <v>53</v>
      </c>
      <c r="L813" s="36" t="s">
        <v>61</v>
      </c>
      <c r="M813" s="36" t="s">
        <v>59</v>
      </c>
      <c r="N813" s="37">
        <v>2024</v>
      </c>
      <c r="O813" s="39">
        <v>71</v>
      </c>
      <c r="P813" s="39">
        <v>179</v>
      </c>
      <c r="Q813" s="39">
        <v>28</v>
      </c>
      <c r="R813" s="39">
        <v>30</v>
      </c>
      <c r="S813" s="39">
        <v>308</v>
      </c>
    </row>
    <row r="814" spans="11:19" x14ac:dyDescent="0.2">
      <c r="K814" s="36" t="s">
        <v>53</v>
      </c>
      <c r="L814" s="36" t="s">
        <v>61</v>
      </c>
      <c r="M814" s="36" t="s">
        <v>60</v>
      </c>
      <c r="N814" s="37">
        <v>2024</v>
      </c>
      <c r="O814" s="39">
        <v>370</v>
      </c>
      <c r="P814" s="39">
        <v>5</v>
      </c>
      <c r="Q814" s="39">
        <v>659</v>
      </c>
      <c r="R814" s="39">
        <v>445</v>
      </c>
      <c r="S814" s="39">
        <v>1479</v>
      </c>
    </row>
    <row r="815" spans="11:19" x14ac:dyDescent="0.2">
      <c r="K815" s="36" t="s">
        <v>53</v>
      </c>
      <c r="L815" s="36" t="s">
        <v>62</v>
      </c>
      <c r="M815" s="36" t="s">
        <v>59</v>
      </c>
      <c r="N815" s="37">
        <v>2021</v>
      </c>
      <c r="O815" s="39">
        <v>192</v>
      </c>
      <c r="P815" s="39">
        <v>180</v>
      </c>
      <c r="Q815" s="39">
        <v>188</v>
      </c>
      <c r="R815" s="39">
        <v>151</v>
      </c>
      <c r="S815" s="39">
        <v>151</v>
      </c>
    </row>
    <row r="816" spans="11:19" x14ac:dyDescent="0.2">
      <c r="K816" s="36" t="s">
        <v>53</v>
      </c>
      <c r="L816" s="36" t="s">
        <v>62</v>
      </c>
      <c r="M816" s="36" t="s">
        <v>60</v>
      </c>
      <c r="N816" s="37">
        <v>2021</v>
      </c>
      <c r="O816" s="39">
        <v>319</v>
      </c>
      <c r="P816" s="39">
        <v>405</v>
      </c>
      <c r="Q816" s="39">
        <v>316</v>
      </c>
      <c r="R816" s="39">
        <v>214</v>
      </c>
      <c r="S816" s="39">
        <v>214</v>
      </c>
    </row>
    <row r="817" spans="11:19" x14ac:dyDescent="0.2">
      <c r="K817" s="36" t="s">
        <v>53</v>
      </c>
      <c r="L817" s="36" t="s">
        <v>62</v>
      </c>
      <c r="M817" s="36" t="s">
        <v>59</v>
      </c>
      <c r="N817" s="37">
        <v>2022</v>
      </c>
      <c r="O817" s="39">
        <v>340</v>
      </c>
      <c r="P817" s="39">
        <v>279</v>
      </c>
      <c r="Q817" s="39">
        <v>281</v>
      </c>
      <c r="R817" s="39">
        <v>165</v>
      </c>
      <c r="S817" s="39">
        <v>165</v>
      </c>
    </row>
    <row r="818" spans="11:19" x14ac:dyDescent="0.2">
      <c r="K818" s="36" t="s">
        <v>53</v>
      </c>
      <c r="L818" s="36" t="s">
        <v>62</v>
      </c>
      <c r="M818" s="36" t="s">
        <v>60</v>
      </c>
      <c r="N818" s="37">
        <v>2022</v>
      </c>
      <c r="O818" s="39">
        <v>177</v>
      </c>
      <c r="P818" s="39">
        <v>207</v>
      </c>
      <c r="Q818" s="39">
        <v>180</v>
      </c>
      <c r="R818" s="39">
        <v>164</v>
      </c>
      <c r="S818" s="39">
        <v>164</v>
      </c>
    </row>
    <row r="819" spans="11:19" x14ac:dyDescent="0.2">
      <c r="K819" s="36" t="s">
        <v>53</v>
      </c>
      <c r="L819" s="36" t="s">
        <v>62</v>
      </c>
      <c r="M819" s="36" t="s">
        <v>59</v>
      </c>
      <c r="N819" s="37">
        <v>2023</v>
      </c>
      <c r="O819" s="39">
        <v>131</v>
      </c>
      <c r="P819" s="39">
        <v>135</v>
      </c>
      <c r="Q819" s="39">
        <v>146</v>
      </c>
      <c r="R819" s="39">
        <v>74</v>
      </c>
      <c r="S819" s="39">
        <v>74</v>
      </c>
    </row>
    <row r="820" spans="11:19" x14ac:dyDescent="0.2">
      <c r="K820" s="36" t="s">
        <v>53</v>
      </c>
      <c r="L820" s="36" t="s">
        <v>62</v>
      </c>
      <c r="M820" s="36" t="s">
        <v>60</v>
      </c>
      <c r="N820" s="37">
        <v>2023</v>
      </c>
      <c r="O820" s="39">
        <v>152</v>
      </c>
      <c r="P820" s="39">
        <v>223</v>
      </c>
      <c r="Q820" s="39">
        <v>319</v>
      </c>
      <c r="R820" s="39">
        <v>397</v>
      </c>
      <c r="S820" s="39">
        <v>397</v>
      </c>
    </row>
    <row r="821" spans="11:19" x14ac:dyDescent="0.2">
      <c r="K821" s="36" t="s">
        <v>53</v>
      </c>
      <c r="L821" s="36" t="s">
        <v>62</v>
      </c>
      <c r="M821" s="36" t="s">
        <v>59</v>
      </c>
      <c r="N821" s="37">
        <v>2024</v>
      </c>
      <c r="O821" s="39">
        <v>128</v>
      </c>
      <c r="P821" s="39">
        <v>125</v>
      </c>
      <c r="Q821" s="39">
        <v>80</v>
      </c>
      <c r="R821" s="39">
        <v>94</v>
      </c>
      <c r="S821" s="39">
        <v>94</v>
      </c>
    </row>
    <row r="822" spans="11:19" x14ac:dyDescent="0.2">
      <c r="K822" s="36" t="s">
        <v>53</v>
      </c>
      <c r="L822" s="36" t="s">
        <v>62</v>
      </c>
      <c r="M822" s="36" t="s">
        <v>60</v>
      </c>
      <c r="N822" s="37">
        <v>2024</v>
      </c>
      <c r="O822" s="39">
        <v>226</v>
      </c>
      <c r="P822" s="39">
        <v>209</v>
      </c>
      <c r="Q822" s="39">
        <v>160</v>
      </c>
      <c r="R822" s="39">
        <v>131</v>
      </c>
      <c r="S822" s="39">
        <v>131</v>
      </c>
    </row>
    <row r="823" spans="11:19" x14ac:dyDescent="0.2">
      <c r="K823" s="36" t="s">
        <v>53</v>
      </c>
      <c r="L823" s="36" t="s">
        <v>63</v>
      </c>
      <c r="M823" s="36" t="s">
        <v>59</v>
      </c>
      <c r="N823" s="37">
        <v>2021</v>
      </c>
      <c r="O823" s="39">
        <v>358</v>
      </c>
      <c r="P823" s="39">
        <v>380</v>
      </c>
      <c r="Q823" s="39">
        <v>418</v>
      </c>
      <c r="R823" s="39">
        <v>517</v>
      </c>
      <c r="S823" s="39">
        <v>517</v>
      </c>
    </row>
    <row r="824" spans="11:19" x14ac:dyDescent="0.2">
      <c r="K824" s="36" t="s">
        <v>53</v>
      </c>
      <c r="L824" s="36" t="s">
        <v>63</v>
      </c>
      <c r="M824" s="36" t="s">
        <v>60</v>
      </c>
      <c r="N824" s="37">
        <v>2021</v>
      </c>
      <c r="O824" s="39">
        <v>263</v>
      </c>
      <c r="P824" s="39">
        <v>391</v>
      </c>
      <c r="Q824" s="39">
        <v>553</v>
      </c>
      <c r="R824" s="39">
        <v>503</v>
      </c>
      <c r="S824" s="39">
        <v>503</v>
      </c>
    </row>
    <row r="825" spans="11:19" x14ac:dyDescent="0.2">
      <c r="K825" s="36" t="s">
        <v>53</v>
      </c>
      <c r="L825" s="36" t="s">
        <v>63</v>
      </c>
      <c r="M825" s="36" t="s">
        <v>59</v>
      </c>
      <c r="N825" s="37">
        <v>2022</v>
      </c>
      <c r="O825" s="39">
        <v>289</v>
      </c>
      <c r="P825" s="39">
        <v>152</v>
      </c>
      <c r="Q825" s="39">
        <v>155</v>
      </c>
      <c r="R825" s="39">
        <v>93</v>
      </c>
      <c r="S825" s="39">
        <v>93</v>
      </c>
    </row>
    <row r="826" spans="11:19" x14ac:dyDescent="0.2">
      <c r="K826" s="36" t="s">
        <v>53</v>
      </c>
      <c r="L826" s="36" t="s">
        <v>63</v>
      </c>
      <c r="M826" s="36" t="s">
        <v>60</v>
      </c>
      <c r="N826" s="37">
        <v>2022</v>
      </c>
      <c r="O826" s="39">
        <v>291</v>
      </c>
      <c r="P826" s="39">
        <v>401</v>
      </c>
      <c r="Q826" s="39">
        <v>474</v>
      </c>
      <c r="R826" s="39">
        <v>340</v>
      </c>
      <c r="S826" s="39">
        <v>340</v>
      </c>
    </row>
    <row r="827" spans="11:19" x14ac:dyDescent="0.2">
      <c r="K827" s="36" t="s">
        <v>53</v>
      </c>
      <c r="L827" s="36" t="s">
        <v>63</v>
      </c>
      <c r="M827" s="36" t="s">
        <v>59</v>
      </c>
      <c r="N827" s="37">
        <v>2023</v>
      </c>
      <c r="O827" s="39">
        <v>206</v>
      </c>
      <c r="P827" s="39">
        <v>213</v>
      </c>
      <c r="Q827" s="39">
        <v>292</v>
      </c>
      <c r="R827" s="39">
        <v>275</v>
      </c>
      <c r="S827" s="39">
        <v>275</v>
      </c>
    </row>
    <row r="828" spans="11:19" x14ac:dyDescent="0.2">
      <c r="K828" s="36" t="s">
        <v>53</v>
      </c>
      <c r="L828" s="36" t="s">
        <v>63</v>
      </c>
      <c r="M828" s="36" t="s">
        <v>60</v>
      </c>
      <c r="N828" s="37">
        <v>2023</v>
      </c>
      <c r="O828" s="39">
        <v>235</v>
      </c>
      <c r="P828" s="39">
        <v>215</v>
      </c>
      <c r="Q828" s="39">
        <v>136</v>
      </c>
      <c r="R828" s="39">
        <v>166</v>
      </c>
      <c r="S828" s="39">
        <v>166</v>
      </c>
    </row>
    <row r="829" spans="11:19" x14ac:dyDescent="0.2">
      <c r="K829" s="36" t="s">
        <v>53</v>
      </c>
      <c r="L829" s="36" t="s">
        <v>63</v>
      </c>
      <c r="M829" s="36" t="s">
        <v>59</v>
      </c>
      <c r="N829" s="37">
        <v>2024</v>
      </c>
      <c r="O829" s="39">
        <v>153</v>
      </c>
      <c r="P829" s="39">
        <v>154</v>
      </c>
      <c r="Q829" s="39">
        <v>117</v>
      </c>
      <c r="R829" s="39">
        <v>156</v>
      </c>
      <c r="S829" s="39">
        <v>156</v>
      </c>
    </row>
    <row r="830" spans="11:19" x14ac:dyDescent="0.2">
      <c r="K830" s="36" t="s">
        <v>53</v>
      </c>
      <c r="L830" s="36" t="s">
        <v>63</v>
      </c>
      <c r="M830" s="36" t="s">
        <v>60</v>
      </c>
      <c r="N830" s="37">
        <v>2024</v>
      </c>
      <c r="O830" s="39">
        <v>147</v>
      </c>
      <c r="P830" s="39">
        <v>151</v>
      </c>
      <c r="Q830" s="39">
        <v>109</v>
      </c>
      <c r="R830" s="39">
        <v>139</v>
      </c>
      <c r="S830" s="39">
        <v>139</v>
      </c>
    </row>
    <row r="831" spans="11:19" x14ac:dyDescent="0.2">
      <c r="K831" s="36" t="s">
        <v>53</v>
      </c>
      <c r="L831" s="36" t="s">
        <v>64</v>
      </c>
      <c r="M831" s="36" t="s">
        <v>59</v>
      </c>
      <c r="N831" s="37">
        <v>2021</v>
      </c>
      <c r="O831" s="39">
        <v>352</v>
      </c>
      <c r="P831" s="39">
        <v>438</v>
      </c>
      <c r="Q831" s="39">
        <v>578</v>
      </c>
      <c r="R831" s="39">
        <v>324</v>
      </c>
      <c r="S831" s="39">
        <v>324</v>
      </c>
    </row>
    <row r="832" spans="11:19" x14ac:dyDescent="0.2">
      <c r="K832" s="36" t="s">
        <v>53</v>
      </c>
      <c r="L832" s="36" t="s">
        <v>64</v>
      </c>
      <c r="M832" s="36" t="s">
        <v>60</v>
      </c>
      <c r="N832" s="37">
        <v>2021</v>
      </c>
      <c r="O832" s="39">
        <v>250</v>
      </c>
      <c r="P832" s="39">
        <v>146</v>
      </c>
      <c r="Q832" s="39">
        <v>125</v>
      </c>
      <c r="R832" s="39">
        <v>150</v>
      </c>
      <c r="S832" s="39">
        <v>150</v>
      </c>
    </row>
    <row r="833" spans="11:19" x14ac:dyDescent="0.2">
      <c r="K833" s="36" t="s">
        <v>53</v>
      </c>
      <c r="L833" s="36" t="s">
        <v>64</v>
      </c>
      <c r="M833" s="36" t="s">
        <v>59</v>
      </c>
      <c r="N833" s="37">
        <v>2022</v>
      </c>
      <c r="O833" s="39">
        <v>331</v>
      </c>
      <c r="P833" s="39">
        <v>195</v>
      </c>
      <c r="Q833" s="39">
        <v>163</v>
      </c>
      <c r="R833" s="39">
        <v>210</v>
      </c>
      <c r="S833" s="39">
        <v>210</v>
      </c>
    </row>
    <row r="834" spans="11:19" x14ac:dyDescent="0.2">
      <c r="K834" s="36" t="s">
        <v>53</v>
      </c>
      <c r="L834" s="36" t="s">
        <v>64</v>
      </c>
      <c r="M834" s="36" t="s">
        <v>60</v>
      </c>
      <c r="N834" s="37">
        <v>2022</v>
      </c>
      <c r="O834" s="39">
        <v>281</v>
      </c>
      <c r="P834" s="39">
        <v>378</v>
      </c>
      <c r="Q834" s="39">
        <v>250</v>
      </c>
      <c r="R834" s="39">
        <v>284</v>
      </c>
      <c r="S834" s="39">
        <v>284</v>
      </c>
    </row>
    <row r="835" spans="11:19" x14ac:dyDescent="0.2">
      <c r="K835" s="36" t="s">
        <v>53</v>
      </c>
      <c r="L835" s="36" t="s">
        <v>64</v>
      </c>
      <c r="M835" s="36" t="s">
        <v>59</v>
      </c>
      <c r="N835" s="37">
        <v>2023</v>
      </c>
      <c r="O835" s="39">
        <v>152</v>
      </c>
      <c r="P835" s="39">
        <v>227</v>
      </c>
      <c r="Q835" s="39">
        <v>243</v>
      </c>
      <c r="R835" s="39">
        <v>353</v>
      </c>
      <c r="S835" s="39">
        <v>353</v>
      </c>
    </row>
    <row r="836" spans="11:19" x14ac:dyDescent="0.2">
      <c r="K836" s="36" t="s">
        <v>53</v>
      </c>
      <c r="L836" s="36" t="s">
        <v>64</v>
      </c>
      <c r="M836" s="36" t="s">
        <v>60</v>
      </c>
      <c r="N836" s="37">
        <v>2023</v>
      </c>
      <c r="O836" s="39">
        <v>124</v>
      </c>
      <c r="P836" s="39">
        <v>129</v>
      </c>
      <c r="Q836" s="39">
        <v>113</v>
      </c>
      <c r="R836" s="39">
        <v>104</v>
      </c>
      <c r="S836" s="39">
        <v>104</v>
      </c>
    </row>
    <row r="837" spans="11:19" x14ac:dyDescent="0.2">
      <c r="K837" s="36" t="s">
        <v>53</v>
      </c>
      <c r="L837" s="36" t="s">
        <v>64</v>
      </c>
      <c r="M837" s="36" t="s">
        <v>59</v>
      </c>
      <c r="N837" s="37">
        <v>2024</v>
      </c>
      <c r="O837" s="39">
        <v>61</v>
      </c>
      <c r="P837" s="39">
        <v>76</v>
      </c>
      <c r="Q837" s="39">
        <v>99</v>
      </c>
      <c r="R837" s="39">
        <v>83</v>
      </c>
      <c r="S837" s="39">
        <v>83</v>
      </c>
    </row>
    <row r="838" spans="11:19" x14ac:dyDescent="0.2">
      <c r="K838" s="36" t="s">
        <v>53</v>
      </c>
      <c r="L838" s="36" t="s">
        <v>64</v>
      </c>
      <c r="M838" s="36" t="s">
        <v>60</v>
      </c>
      <c r="N838" s="37">
        <v>2024</v>
      </c>
      <c r="O838" s="39">
        <v>129</v>
      </c>
      <c r="P838" s="39">
        <v>95</v>
      </c>
      <c r="Q838" s="39">
        <v>58</v>
      </c>
      <c r="R838" s="39">
        <v>72</v>
      </c>
      <c r="S838" s="39">
        <v>72</v>
      </c>
    </row>
    <row r="839" spans="11:19" x14ac:dyDescent="0.2">
      <c r="K839" s="36" t="s">
        <v>53</v>
      </c>
      <c r="L839" s="36" t="s">
        <v>65</v>
      </c>
      <c r="M839" s="36" t="s">
        <v>59</v>
      </c>
      <c r="N839" s="37">
        <v>2021</v>
      </c>
      <c r="O839" s="39">
        <v>21</v>
      </c>
      <c r="P839" s="39">
        <v>327</v>
      </c>
      <c r="Q839" s="39">
        <v>391</v>
      </c>
      <c r="R839" s="39">
        <v>143</v>
      </c>
      <c r="S839" s="39">
        <v>882</v>
      </c>
    </row>
    <row r="840" spans="11:19" x14ac:dyDescent="0.2">
      <c r="K840" s="36" t="s">
        <v>53</v>
      </c>
      <c r="L840" s="36" t="s">
        <v>65</v>
      </c>
      <c r="M840" s="36" t="s">
        <v>60</v>
      </c>
      <c r="N840" s="37">
        <v>2021</v>
      </c>
      <c r="O840" s="39">
        <v>284</v>
      </c>
      <c r="P840" s="39">
        <v>44</v>
      </c>
      <c r="Q840" s="39">
        <v>351</v>
      </c>
      <c r="R840" s="39">
        <v>13</v>
      </c>
      <c r="S840" s="39">
        <v>692</v>
      </c>
    </row>
    <row r="841" spans="11:19" x14ac:dyDescent="0.2">
      <c r="K841" s="36" t="s">
        <v>53</v>
      </c>
      <c r="L841" s="36" t="s">
        <v>65</v>
      </c>
      <c r="M841" s="36" t="s">
        <v>59</v>
      </c>
      <c r="N841" s="37">
        <v>2022</v>
      </c>
      <c r="O841" s="39">
        <v>277</v>
      </c>
      <c r="P841" s="39">
        <v>39</v>
      </c>
      <c r="Q841" s="39">
        <v>1625</v>
      </c>
      <c r="R841" s="39">
        <v>51</v>
      </c>
      <c r="S841" s="39">
        <v>1992</v>
      </c>
    </row>
    <row r="842" spans="11:19" x14ac:dyDescent="0.2">
      <c r="K842" s="36" t="s">
        <v>53</v>
      </c>
      <c r="L842" s="36" t="s">
        <v>65</v>
      </c>
      <c r="M842" s="36" t="s">
        <v>60</v>
      </c>
      <c r="N842" s="37">
        <v>2022</v>
      </c>
      <c r="O842" s="39">
        <v>75</v>
      </c>
      <c r="P842" s="39">
        <v>2702</v>
      </c>
      <c r="Q842" s="39">
        <v>358</v>
      </c>
      <c r="R842" s="39">
        <v>7</v>
      </c>
      <c r="S842" s="39">
        <v>3142</v>
      </c>
    </row>
    <row r="843" spans="11:19" x14ac:dyDescent="0.2">
      <c r="K843" s="36" t="s">
        <v>53</v>
      </c>
      <c r="L843" s="36" t="s">
        <v>65</v>
      </c>
      <c r="M843" s="36" t="s">
        <v>59</v>
      </c>
      <c r="N843" s="37">
        <v>2023</v>
      </c>
      <c r="O843" s="39">
        <v>936</v>
      </c>
      <c r="P843" s="39">
        <v>1246</v>
      </c>
      <c r="Q843" s="39">
        <v>1041</v>
      </c>
      <c r="R843" s="39">
        <v>1549</v>
      </c>
      <c r="S843" s="39">
        <v>4772</v>
      </c>
    </row>
    <row r="844" spans="11:19" x14ac:dyDescent="0.2">
      <c r="K844" s="36" t="s">
        <v>53</v>
      </c>
      <c r="L844" s="36" t="s">
        <v>65</v>
      </c>
      <c r="M844" s="36" t="s">
        <v>60</v>
      </c>
      <c r="N844" s="37">
        <v>2023</v>
      </c>
      <c r="O844" s="39">
        <v>271</v>
      </c>
      <c r="P844" s="39">
        <v>352</v>
      </c>
      <c r="Q844" s="39">
        <v>160</v>
      </c>
      <c r="R844" s="39">
        <v>287</v>
      </c>
      <c r="S844" s="39">
        <v>1070</v>
      </c>
    </row>
    <row r="845" spans="11:19" x14ac:dyDescent="0.2">
      <c r="K845" s="36" t="s">
        <v>53</v>
      </c>
      <c r="L845" s="36" t="s">
        <v>65</v>
      </c>
      <c r="M845" s="36" t="s">
        <v>59</v>
      </c>
      <c r="N845" s="37">
        <v>2024</v>
      </c>
      <c r="O845" s="39">
        <v>546</v>
      </c>
      <c r="P845" s="39">
        <v>1149</v>
      </c>
      <c r="Q845" s="39">
        <v>1845</v>
      </c>
      <c r="R845" s="39">
        <v>1207</v>
      </c>
      <c r="S845" s="39">
        <v>4747</v>
      </c>
    </row>
    <row r="846" spans="11:19" x14ac:dyDescent="0.2">
      <c r="K846" s="36" t="s">
        <v>53</v>
      </c>
      <c r="L846" s="36" t="s">
        <v>65</v>
      </c>
      <c r="M846" s="36" t="s">
        <v>60</v>
      </c>
      <c r="N846" s="37">
        <v>2024</v>
      </c>
      <c r="O846" s="39">
        <v>313</v>
      </c>
      <c r="P846" s="39">
        <v>212</v>
      </c>
      <c r="Q846" s="39">
        <v>202</v>
      </c>
      <c r="R846" s="39">
        <v>482</v>
      </c>
      <c r="S846" s="39">
        <v>1209</v>
      </c>
    </row>
    <row r="847" spans="11:19" x14ac:dyDescent="0.2">
      <c r="K847" s="36" t="s">
        <v>53</v>
      </c>
      <c r="L847" s="36" t="s">
        <v>66</v>
      </c>
      <c r="M847" s="36" t="s">
        <v>59</v>
      </c>
      <c r="N847" s="37">
        <v>2021</v>
      </c>
      <c r="O847" s="39">
        <v>175</v>
      </c>
      <c r="P847" s="39">
        <v>33</v>
      </c>
      <c r="Q847" s="39">
        <v>313</v>
      </c>
      <c r="R847" s="39">
        <v>3</v>
      </c>
      <c r="S847" s="39">
        <v>524</v>
      </c>
    </row>
    <row r="848" spans="11:19" x14ac:dyDescent="0.2">
      <c r="K848" s="36" t="s">
        <v>53</v>
      </c>
      <c r="L848" s="36" t="s">
        <v>66</v>
      </c>
      <c r="M848" s="36" t="s">
        <v>60</v>
      </c>
      <c r="N848" s="37">
        <v>2021</v>
      </c>
      <c r="O848" s="39">
        <v>1</v>
      </c>
      <c r="P848" s="39">
        <v>143</v>
      </c>
      <c r="Q848" s="39">
        <v>385</v>
      </c>
      <c r="R848" s="39">
        <v>109</v>
      </c>
      <c r="S848" s="39">
        <v>638</v>
      </c>
    </row>
    <row r="849" spans="11:19" x14ac:dyDescent="0.2">
      <c r="K849" s="36" t="s">
        <v>53</v>
      </c>
      <c r="L849" s="36" t="s">
        <v>66</v>
      </c>
      <c r="M849" s="36" t="s">
        <v>59</v>
      </c>
      <c r="N849" s="37">
        <v>2022</v>
      </c>
      <c r="O849" s="39">
        <v>70</v>
      </c>
      <c r="P849" s="39">
        <v>1278</v>
      </c>
      <c r="Q849" s="39">
        <v>336</v>
      </c>
      <c r="R849" s="39">
        <v>6</v>
      </c>
      <c r="S849" s="39">
        <v>1690</v>
      </c>
    </row>
    <row r="850" spans="11:19" x14ac:dyDescent="0.2">
      <c r="K850" s="36" t="s">
        <v>53</v>
      </c>
      <c r="L850" s="36" t="s">
        <v>66</v>
      </c>
      <c r="M850" s="36" t="s">
        <v>60</v>
      </c>
      <c r="N850" s="37">
        <v>2022</v>
      </c>
      <c r="O850" s="39">
        <v>245</v>
      </c>
      <c r="P850" s="39">
        <v>14</v>
      </c>
      <c r="Q850" s="39">
        <v>302</v>
      </c>
      <c r="R850" s="39">
        <v>37</v>
      </c>
      <c r="S850" s="39">
        <v>598</v>
      </c>
    </row>
    <row r="851" spans="11:19" x14ac:dyDescent="0.2">
      <c r="K851" s="36" t="s">
        <v>53</v>
      </c>
      <c r="L851" s="36" t="s">
        <v>66</v>
      </c>
      <c r="M851" s="36" t="s">
        <v>59</v>
      </c>
      <c r="N851" s="37">
        <v>2023</v>
      </c>
      <c r="O851" s="39">
        <v>127</v>
      </c>
      <c r="P851" s="39">
        <v>169</v>
      </c>
      <c r="Q851" s="39">
        <v>139</v>
      </c>
      <c r="R851" s="39">
        <v>18</v>
      </c>
      <c r="S851" s="39">
        <v>453</v>
      </c>
    </row>
    <row r="852" spans="11:19" x14ac:dyDescent="0.2">
      <c r="K852" s="36" t="s">
        <v>53</v>
      </c>
      <c r="L852" s="36" t="s">
        <v>66</v>
      </c>
      <c r="M852" s="36" t="s">
        <v>60</v>
      </c>
      <c r="N852" s="37">
        <v>2023</v>
      </c>
      <c r="O852" s="39">
        <v>455</v>
      </c>
      <c r="P852" s="39">
        <v>633</v>
      </c>
      <c r="Q852" s="39">
        <v>968</v>
      </c>
      <c r="R852" s="39">
        <v>27</v>
      </c>
      <c r="S852" s="39">
        <v>2083</v>
      </c>
    </row>
    <row r="853" spans="11:19" x14ac:dyDescent="0.2">
      <c r="K853" s="36" t="s">
        <v>53</v>
      </c>
      <c r="L853" s="36" t="s">
        <v>66</v>
      </c>
      <c r="M853" s="36" t="s">
        <v>59</v>
      </c>
      <c r="N853" s="37">
        <v>2024</v>
      </c>
      <c r="O853" s="39">
        <v>102</v>
      </c>
      <c r="P853" s="39">
        <v>181</v>
      </c>
      <c r="Q853" s="39">
        <v>78</v>
      </c>
      <c r="R853" s="39">
        <v>36</v>
      </c>
      <c r="S853" s="39">
        <v>397</v>
      </c>
    </row>
    <row r="854" spans="11:19" x14ac:dyDescent="0.2">
      <c r="K854" s="36" t="s">
        <v>53</v>
      </c>
      <c r="L854" s="36" t="s">
        <v>66</v>
      </c>
      <c r="M854" s="36" t="s">
        <v>60</v>
      </c>
      <c r="N854" s="37">
        <v>2024</v>
      </c>
      <c r="O854" s="39">
        <v>511</v>
      </c>
      <c r="P854" s="39">
        <v>7</v>
      </c>
      <c r="Q854" s="39">
        <v>949</v>
      </c>
      <c r="R854" s="39">
        <v>747</v>
      </c>
      <c r="S854" s="39">
        <v>2214</v>
      </c>
    </row>
    <row r="855" spans="11:19" x14ac:dyDescent="0.2">
      <c r="K855" s="36" t="s">
        <v>53</v>
      </c>
      <c r="L855" s="36" t="s">
        <v>67</v>
      </c>
      <c r="M855" s="36" t="s">
        <v>59</v>
      </c>
      <c r="N855" s="37">
        <v>2021</v>
      </c>
      <c r="O855" s="39">
        <v>290</v>
      </c>
      <c r="P855" s="39">
        <v>46</v>
      </c>
      <c r="Q855" s="39">
        <v>839</v>
      </c>
      <c r="R855" s="39">
        <v>569</v>
      </c>
      <c r="S855" s="39">
        <v>1744</v>
      </c>
    </row>
    <row r="856" spans="11:19" x14ac:dyDescent="0.2">
      <c r="K856" s="36" t="s">
        <v>53</v>
      </c>
      <c r="L856" s="36" t="s">
        <v>67</v>
      </c>
      <c r="M856" s="36" t="s">
        <v>60</v>
      </c>
      <c r="N856" s="37">
        <v>2021</v>
      </c>
      <c r="O856" s="39">
        <v>92</v>
      </c>
      <c r="P856" s="39">
        <v>808</v>
      </c>
      <c r="Q856" s="39">
        <v>711</v>
      </c>
      <c r="R856" s="39">
        <v>2246</v>
      </c>
      <c r="S856" s="39">
        <v>3857</v>
      </c>
    </row>
    <row r="857" spans="11:19" x14ac:dyDescent="0.2">
      <c r="K857" s="36" t="s">
        <v>53</v>
      </c>
      <c r="L857" s="36" t="s">
        <v>67</v>
      </c>
      <c r="M857" s="36" t="s">
        <v>59</v>
      </c>
      <c r="N857" s="37">
        <v>2022</v>
      </c>
      <c r="O857" s="39">
        <v>406</v>
      </c>
      <c r="P857" s="39">
        <v>2837</v>
      </c>
      <c r="Q857" s="39">
        <v>487</v>
      </c>
      <c r="R857" s="39">
        <v>520</v>
      </c>
      <c r="S857" s="39">
        <v>4250</v>
      </c>
    </row>
    <row r="858" spans="11:19" x14ac:dyDescent="0.2">
      <c r="K858" s="36" t="s">
        <v>53</v>
      </c>
      <c r="L858" s="36" t="s">
        <v>67</v>
      </c>
      <c r="M858" s="36" t="s">
        <v>60</v>
      </c>
      <c r="N858" s="37">
        <v>2022</v>
      </c>
      <c r="O858" s="39">
        <v>718</v>
      </c>
      <c r="P858" s="39">
        <v>129</v>
      </c>
      <c r="Q858" s="39">
        <v>2043</v>
      </c>
      <c r="R858" s="39">
        <v>1922</v>
      </c>
      <c r="S858" s="39">
        <v>4812</v>
      </c>
    </row>
    <row r="859" spans="11:19" x14ac:dyDescent="0.2">
      <c r="K859" s="36" t="s">
        <v>53</v>
      </c>
      <c r="L859" s="36" t="s">
        <v>67</v>
      </c>
      <c r="M859" s="36" t="s">
        <v>59</v>
      </c>
      <c r="N859" s="37">
        <v>2023</v>
      </c>
      <c r="O859" s="39">
        <v>929</v>
      </c>
      <c r="P859" s="39">
        <v>560</v>
      </c>
      <c r="Q859" s="39">
        <v>1696</v>
      </c>
      <c r="R859" s="39">
        <v>623</v>
      </c>
      <c r="S859" s="39">
        <v>3808</v>
      </c>
    </row>
    <row r="860" spans="11:19" x14ac:dyDescent="0.2">
      <c r="K860" s="36" t="s">
        <v>53</v>
      </c>
      <c r="L860" s="36" t="s">
        <v>67</v>
      </c>
      <c r="M860" s="36" t="s">
        <v>60</v>
      </c>
      <c r="N860" s="37">
        <v>2023</v>
      </c>
      <c r="O860" s="39">
        <v>1184</v>
      </c>
      <c r="P860" s="39">
        <v>1428</v>
      </c>
      <c r="Q860" s="39">
        <v>4565</v>
      </c>
      <c r="R860" s="39">
        <v>2304</v>
      </c>
      <c r="S860" s="39">
        <v>9481</v>
      </c>
    </row>
    <row r="861" spans="11:19" x14ac:dyDescent="0.2">
      <c r="K861" s="36" t="s">
        <v>53</v>
      </c>
      <c r="L861" s="36" t="s">
        <v>67</v>
      </c>
      <c r="M861" s="36" t="s">
        <v>59</v>
      </c>
      <c r="N861" s="37">
        <v>2024</v>
      </c>
      <c r="O861" s="39">
        <v>885</v>
      </c>
      <c r="P861" s="39">
        <v>1299</v>
      </c>
      <c r="Q861" s="39">
        <v>1922</v>
      </c>
      <c r="R861" s="39">
        <v>1820</v>
      </c>
      <c r="S861" s="39">
        <v>5926</v>
      </c>
    </row>
    <row r="862" spans="11:19" x14ac:dyDescent="0.2">
      <c r="K862" s="36" t="s">
        <v>53</v>
      </c>
      <c r="L862" s="36" t="s">
        <v>67</v>
      </c>
      <c r="M862" s="36" t="s">
        <v>60</v>
      </c>
      <c r="N862" s="37">
        <v>2024</v>
      </c>
      <c r="O862" s="39">
        <v>2350</v>
      </c>
      <c r="P862" s="39">
        <v>865</v>
      </c>
      <c r="Q862" s="39">
        <v>1178</v>
      </c>
      <c r="R862" s="39">
        <v>569</v>
      </c>
      <c r="S862" s="39">
        <v>4962</v>
      </c>
    </row>
    <row r="863" spans="11:19" x14ac:dyDescent="0.2">
      <c r="K863" s="36" t="s">
        <v>53</v>
      </c>
      <c r="L863" s="36" t="s">
        <v>68</v>
      </c>
      <c r="M863" s="36" t="s">
        <v>59</v>
      </c>
      <c r="N863" s="37">
        <v>2021</v>
      </c>
      <c r="O863" s="39">
        <v>423</v>
      </c>
      <c r="P863" s="39">
        <v>649</v>
      </c>
      <c r="Q863" s="39">
        <v>943</v>
      </c>
      <c r="R863" s="39">
        <v>676</v>
      </c>
      <c r="S863" s="39">
        <v>676</v>
      </c>
    </row>
    <row r="864" spans="11:19" x14ac:dyDescent="0.2">
      <c r="K864" s="36" t="s">
        <v>53</v>
      </c>
      <c r="L864" s="36" t="s">
        <v>68</v>
      </c>
      <c r="M864" s="36" t="s">
        <v>60</v>
      </c>
      <c r="N864" s="37">
        <v>2021</v>
      </c>
      <c r="O864" s="39">
        <v>289</v>
      </c>
      <c r="P864" s="39">
        <v>121</v>
      </c>
      <c r="Q864" s="39">
        <v>227</v>
      </c>
      <c r="R864" s="39">
        <v>453</v>
      </c>
      <c r="S864" s="39">
        <v>453</v>
      </c>
    </row>
    <row r="865" spans="11:19" x14ac:dyDescent="0.2">
      <c r="K865" s="36" t="s">
        <v>53</v>
      </c>
      <c r="L865" s="36" t="s">
        <v>68</v>
      </c>
      <c r="M865" s="36" t="s">
        <v>59</v>
      </c>
      <c r="N865" s="37">
        <v>2022</v>
      </c>
      <c r="O865" s="39">
        <v>443</v>
      </c>
      <c r="P865" s="39">
        <v>140</v>
      </c>
      <c r="Q865" s="39">
        <v>138</v>
      </c>
      <c r="R865" s="39">
        <v>139</v>
      </c>
      <c r="S865" s="39">
        <v>139</v>
      </c>
    </row>
    <row r="866" spans="11:19" x14ac:dyDescent="0.2">
      <c r="K866" s="36" t="s">
        <v>53</v>
      </c>
      <c r="L866" s="36" t="s">
        <v>68</v>
      </c>
      <c r="M866" s="36" t="s">
        <v>60</v>
      </c>
      <c r="N866" s="37">
        <v>2022</v>
      </c>
      <c r="O866" s="39">
        <v>232</v>
      </c>
      <c r="P866" s="39">
        <v>500</v>
      </c>
      <c r="Q866" s="39">
        <v>443</v>
      </c>
      <c r="R866" s="39">
        <v>459</v>
      </c>
      <c r="S866" s="39">
        <v>459</v>
      </c>
    </row>
    <row r="867" spans="11:19" x14ac:dyDescent="0.2">
      <c r="K867" s="36" t="s">
        <v>53</v>
      </c>
      <c r="L867" s="36" t="s">
        <v>68</v>
      </c>
      <c r="M867" s="36" t="s">
        <v>59</v>
      </c>
      <c r="N867" s="37">
        <v>2023</v>
      </c>
      <c r="O867" s="39">
        <v>228</v>
      </c>
      <c r="P867" s="39">
        <v>209</v>
      </c>
      <c r="Q867" s="39">
        <v>103</v>
      </c>
      <c r="R867" s="39">
        <v>196</v>
      </c>
      <c r="S867" s="39">
        <v>196</v>
      </c>
    </row>
    <row r="868" spans="11:19" x14ac:dyDescent="0.2">
      <c r="K868" s="36" t="s">
        <v>53</v>
      </c>
      <c r="L868" s="36" t="s">
        <v>68</v>
      </c>
      <c r="M868" s="36" t="s">
        <v>60</v>
      </c>
      <c r="N868" s="37">
        <v>2023</v>
      </c>
      <c r="O868" s="39">
        <v>206</v>
      </c>
      <c r="P868" s="39">
        <v>217</v>
      </c>
      <c r="Q868" s="39">
        <v>216</v>
      </c>
      <c r="R868" s="39">
        <v>231</v>
      </c>
      <c r="S868" s="39">
        <v>231</v>
      </c>
    </row>
    <row r="869" spans="11:19" x14ac:dyDescent="0.2">
      <c r="K869" s="36" t="s">
        <v>53</v>
      </c>
      <c r="L869" s="36" t="s">
        <v>68</v>
      </c>
      <c r="M869" s="36" t="s">
        <v>59</v>
      </c>
      <c r="N869" s="37">
        <v>2024</v>
      </c>
      <c r="O869" s="39">
        <v>154</v>
      </c>
      <c r="P869" s="39">
        <v>124</v>
      </c>
      <c r="Q869" s="39">
        <v>95</v>
      </c>
      <c r="R869" s="39">
        <v>134</v>
      </c>
      <c r="S869" s="39">
        <v>134</v>
      </c>
    </row>
    <row r="870" spans="11:19" x14ac:dyDescent="0.2">
      <c r="K870" s="36" t="s">
        <v>53</v>
      </c>
      <c r="L870" s="36" t="s">
        <v>68</v>
      </c>
      <c r="M870" s="36" t="s">
        <v>60</v>
      </c>
      <c r="N870" s="37">
        <v>2024</v>
      </c>
      <c r="O870" s="39">
        <v>-18</v>
      </c>
      <c r="P870" s="39">
        <v>18</v>
      </c>
      <c r="Q870" s="39">
        <v>48</v>
      </c>
      <c r="R870" s="39">
        <v>91</v>
      </c>
      <c r="S870" s="39">
        <v>91</v>
      </c>
    </row>
    <row r="871" spans="11:19" x14ac:dyDescent="0.2">
      <c r="K871" s="36" t="s">
        <v>53</v>
      </c>
      <c r="L871" s="36" t="s">
        <v>69</v>
      </c>
      <c r="M871" s="36" t="s">
        <v>59</v>
      </c>
      <c r="N871" s="37">
        <v>2021</v>
      </c>
      <c r="O871" s="39">
        <v>20</v>
      </c>
      <c r="P871" s="39">
        <v>116</v>
      </c>
      <c r="Q871" s="39">
        <v>-181</v>
      </c>
      <c r="R871" s="39">
        <v>32</v>
      </c>
      <c r="S871" s="39">
        <v>-13</v>
      </c>
    </row>
    <row r="872" spans="11:19" x14ac:dyDescent="0.2">
      <c r="K872" s="36" t="s">
        <v>53</v>
      </c>
      <c r="L872" s="36" t="s">
        <v>69</v>
      </c>
      <c r="M872" s="36" t="s">
        <v>60</v>
      </c>
      <c r="N872" s="37">
        <v>2021</v>
      </c>
      <c r="O872" s="39">
        <v>64</v>
      </c>
      <c r="P872" s="39">
        <v>-3</v>
      </c>
      <c r="Q872" s="39">
        <v>-189</v>
      </c>
      <c r="R872" s="39">
        <v>7</v>
      </c>
      <c r="S872" s="39">
        <v>-121</v>
      </c>
    </row>
    <row r="873" spans="11:19" x14ac:dyDescent="0.2">
      <c r="K873" s="36" t="s">
        <v>53</v>
      </c>
      <c r="L873" s="36" t="s">
        <v>69</v>
      </c>
      <c r="M873" s="36" t="s">
        <v>59</v>
      </c>
      <c r="N873" s="37">
        <v>2022</v>
      </c>
      <c r="O873" s="39">
        <v>-52</v>
      </c>
      <c r="P873" s="39">
        <v>1248</v>
      </c>
      <c r="Q873" s="39">
        <v>-168</v>
      </c>
      <c r="R873" s="39">
        <v>-1</v>
      </c>
      <c r="S873" s="39">
        <v>1027</v>
      </c>
    </row>
    <row r="874" spans="11:19" x14ac:dyDescent="0.2">
      <c r="K874" s="36" t="s">
        <v>53</v>
      </c>
      <c r="L874" s="36" t="s">
        <v>69</v>
      </c>
      <c r="M874" s="36" t="s">
        <v>60</v>
      </c>
      <c r="N874" s="37">
        <v>2022</v>
      </c>
      <c r="O874" s="39">
        <v>-17</v>
      </c>
      <c r="P874" s="39">
        <v>15</v>
      </c>
      <c r="Q874" s="39">
        <v>1253</v>
      </c>
      <c r="R874" s="39">
        <v>3</v>
      </c>
      <c r="S874" s="39">
        <v>1254</v>
      </c>
    </row>
    <row r="875" spans="11:19" x14ac:dyDescent="0.2">
      <c r="K875" s="36" t="s">
        <v>53</v>
      </c>
      <c r="L875" s="36" t="s">
        <v>69</v>
      </c>
      <c r="M875" s="36" t="s">
        <v>59</v>
      </c>
      <c r="N875" s="37">
        <v>2023</v>
      </c>
      <c r="O875" s="39">
        <v>42</v>
      </c>
      <c r="P875" s="39">
        <v>22</v>
      </c>
      <c r="Q875" s="39">
        <v>-333</v>
      </c>
      <c r="R875" s="39">
        <v>1516</v>
      </c>
      <c r="S875" s="39">
        <v>1247</v>
      </c>
    </row>
    <row r="876" spans="11:19" x14ac:dyDescent="0.2">
      <c r="K876" s="36" t="s">
        <v>53</v>
      </c>
      <c r="L876" s="36" t="s">
        <v>69</v>
      </c>
      <c r="M876" s="36" t="s">
        <v>60</v>
      </c>
      <c r="N876" s="37">
        <v>2023</v>
      </c>
      <c r="O876" s="39">
        <v>74</v>
      </c>
      <c r="P876" s="39">
        <v>169</v>
      </c>
      <c r="Q876" s="39">
        <v>-43</v>
      </c>
      <c r="R876" s="39">
        <v>264</v>
      </c>
      <c r="S876" s="39">
        <v>464</v>
      </c>
    </row>
    <row r="877" spans="11:19" x14ac:dyDescent="0.2">
      <c r="K877" s="36" t="s">
        <v>53</v>
      </c>
      <c r="L877" s="36" t="s">
        <v>69</v>
      </c>
      <c r="M877" s="36" t="s">
        <v>59</v>
      </c>
      <c r="N877" s="37">
        <v>2024</v>
      </c>
      <c r="O877" s="39">
        <v>-335</v>
      </c>
      <c r="P877" s="39">
        <v>1137</v>
      </c>
      <c r="Q877" s="39">
        <v>237</v>
      </c>
      <c r="R877" s="39">
        <v>15</v>
      </c>
      <c r="S877" s="39">
        <v>1054</v>
      </c>
    </row>
    <row r="878" spans="11:19" x14ac:dyDescent="0.2">
      <c r="K878" s="36" t="s">
        <v>53</v>
      </c>
      <c r="L878" s="36" t="s">
        <v>69</v>
      </c>
      <c r="M878" s="36" t="s">
        <v>60</v>
      </c>
      <c r="N878" s="37">
        <v>2024</v>
      </c>
      <c r="O878" s="39">
        <v>140</v>
      </c>
      <c r="P878" s="39">
        <v>-148</v>
      </c>
      <c r="Q878" s="39">
        <v>96</v>
      </c>
      <c r="R878" s="39">
        <v>416</v>
      </c>
      <c r="S878" s="39">
        <v>504</v>
      </c>
    </row>
    <row r="879" spans="11:19" x14ac:dyDescent="0.2">
      <c r="K879" s="36" t="s">
        <v>54</v>
      </c>
      <c r="L879" s="36" t="s">
        <v>61</v>
      </c>
      <c r="M879" s="36" t="s">
        <v>59</v>
      </c>
      <c r="N879" s="37">
        <v>2021</v>
      </c>
      <c r="O879" s="39">
        <v>11</v>
      </c>
      <c r="P879" s="39">
        <v>1</v>
      </c>
      <c r="Q879" s="39">
        <v>41</v>
      </c>
      <c r="R879" s="39">
        <v>9</v>
      </c>
      <c r="S879" s="39">
        <v>62</v>
      </c>
    </row>
    <row r="880" spans="11:19" x14ac:dyDescent="0.2">
      <c r="K880" s="36" t="s">
        <v>54</v>
      </c>
      <c r="L880" s="36" t="s">
        <v>61</v>
      </c>
      <c r="M880" s="36" t="s">
        <v>60</v>
      </c>
      <c r="N880" s="37">
        <v>2021</v>
      </c>
      <c r="O880" s="39">
        <v>68</v>
      </c>
      <c r="P880" s="39">
        <v>271</v>
      </c>
      <c r="Q880" s="39">
        <v>43</v>
      </c>
      <c r="R880" s="39">
        <v>678</v>
      </c>
      <c r="S880" s="39">
        <v>1060</v>
      </c>
    </row>
    <row r="881" spans="11:19" x14ac:dyDescent="0.2">
      <c r="K881" s="36" t="s">
        <v>54</v>
      </c>
      <c r="L881" s="36" t="s">
        <v>61</v>
      </c>
      <c r="M881" s="36" t="s">
        <v>59</v>
      </c>
      <c r="N881" s="37">
        <v>2022</v>
      </c>
      <c r="O881" s="39">
        <v>88</v>
      </c>
      <c r="P881" s="39">
        <v>21</v>
      </c>
      <c r="Q881" s="39">
        <v>43</v>
      </c>
      <c r="R881" s="39">
        <v>78</v>
      </c>
      <c r="S881" s="39">
        <v>230</v>
      </c>
    </row>
    <row r="882" spans="11:19" x14ac:dyDescent="0.2">
      <c r="K882" s="36" t="s">
        <v>54</v>
      </c>
      <c r="L882" s="36" t="s">
        <v>61</v>
      </c>
      <c r="M882" s="36" t="s">
        <v>60</v>
      </c>
      <c r="N882" s="37">
        <v>2022</v>
      </c>
      <c r="O882" s="39">
        <v>1</v>
      </c>
      <c r="P882" s="39">
        <v>123</v>
      </c>
      <c r="Q882" s="39">
        <v>41</v>
      </c>
      <c r="R882" s="39">
        <v>1</v>
      </c>
      <c r="S882" s="39">
        <v>166</v>
      </c>
    </row>
    <row r="883" spans="11:19" x14ac:dyDescent="0.2">
      <c r="K883" s="36" t="s">
        <v>54</v>
      </c>
      <c r="L883" s="36" t="s">
        <v>61</v>
      </c>
      <c r="M883" s="36" t="s">
        <v>59</v>
      </c>
      <c r="N883" s="37">
        <v>2023</v>
      </c>
      <c r="O883" s="39">
        <v>46</v>
      </c>
      <c r="P883" s="39">
        <v>114</v>
      </c>
      <c r="Q883" s="39">
        <v>102</v>
      </c>
      <c r="R883" s="39">
        <v>144</v>
      </c>
      <c r="S883" s="39">
        <v>406</v>
      </c>
    </row>
    <row r="884" spans="11:19" x14ac:dyDescent="0.2">
      <c r="K884" s="36" t="s">
        <v>54</v>
      </c>
      <c r="L884" s="36" t="s">
        <v>61</v>
      </c>
      <c r="M884" s="36" t="s">
        <v>60</v>
      </c>
      <c r="N884" s="37">
        <v>2023</v>
      </c>
      <c r="O884" s="39">
        <v>371</v>
      </c>
      <c r="P884" s="39">
        <v>16</v>
      </c>
      <c r="Q884" s="39">
        <v>415</v>
      </c>
      <c r="R884" s="39">
        <v>397</v>
      </c>
      <c r="S884" s="39">
        <v>1199</v>
      </c>
    </row>
    <row r="885" spans="11:19" x14ac:dyDescent="0.2">
      <c r="K885" s="36" t="s">
        <v>54</v>
      </c>
      <c r="L885" s="36" t="s">
        <v>61</v>
      </c>
      <c r="M885" s="36" t="s">
        <v>59</v>
      </c>
      <c r="N885" s="37">
        <v>2024</v>
      </c>
      <c r="O885" s="39">
        <v>2</v>
      </c>
      <c r="P885" s="39">
        <v>74</v>
      </c>
      <c r="Q885" s="39">
        <v>194</v>
      </c>
      <c r="R885" s="39">
        <v>40</v>
      </c>
      <c r="S885" s="39">
        <v>310</v>
      </c>
    </row>
    <row r="886" spans="11:19" x14ac:dyDescent="0.2">
      <c r="K886" s="36" t="s">
        <v>54</v>
      </c>
      <c r="L886" s="36" t="s">
        <v>61</v>
      </c>
      <c r="M886" s="36" t="s">
        <v>60</v>
      </c>
      <c r="N886" s="37">
        <v>2024</v>
      </c>
      <c r="O886" s="39">
        <v>656</v>
      </c>
      <c r="P886" s="39">
        <v>255</v>
      </c>
      <c r="Q886" s="39">
        <v>367</v>
      </c>
      <c r="R886" s="39">
        <v>8</v>
      </c>
      <c r="S886" s="39">
        <v>1286</v>
      </c>
    </row>
    <row r="887" spans="11:19" x14ac:dyDescent="0.2">
      <c r="K887" s="36" t="s">
        <v>54</v>
      </c>
      <c r="L887" s="36" t="s">
        <v>62</v>
      </c>
      <c r="M887" s="36" t="s">
        <v>59</v>
      </c>
      <c r="N887" s="37">
        <v>2021</v>
      </c>
      <c r="O887" s="39">
        <v>225</v>
      </c>
      <c r="P887" s="39">
        <v>116</v>
      </c>
      <c r="Q887" s="39">
        <v>68</v>
      </c>
      <c r="R887" s="39">
        <v>81</v>
      </c>
      <c r="S887" s="39">
        <v>81</v>
      </c>
    </row>
    <row r="888" spans="11:19" x14ac:dyDescent="0.2">
      <c r="K888" s="36" t="s">
        <v>54</v>
      </c>
      <c r="L888" s="36" t="s">
        <v>62</v>
      </c>
      <c r="M888" s="36" t="s">
        <v>60</v>
      </c>
      <c r="N888" s="37">
        <v>2021</v>
      </c>
      <c r="O888" s="39">
        <v>447</v>
      </c>
      <c r="P888" s="39">
        <v>357</v>
      </c>
      <c r="Q888" s="39">
        <v>316</v>
      </c>
      <c r="R888" s="39">
        <v>353</v>
      </c>
      <c r="S888" s="39">
        <v>353</v>
      </c>
    </row>
    <row r="889" spans="11:19" x14ac:dyDescent="0.2">
      <c r="K889" s="36" t="s">
        <v>54</v>
      </c>
      <c r="L889" s="36" t="s">
        <v>62</v>
      </c>
      <c r="M889" s="36" t="s">
        <v>59</v>
      </c>
      <c r="N889" s="37">
        <v>2022</v>
      </c>
      <c r="O889" s="39">
        <v>319</v>
      </c>
      <c r="P889" s="39">
        <v>170</v>
      </c>
      <c r="Q889" s="39">
        <v>87</v>
      </c>
      <c r="R889" s="39">
        <v>114</v>
      </c>
      <c r="S889" s="39">
        <v>114</v>
      </c>
    </row>
    <row r="890" spans="11:19" x14ac:dyDescent="0.2">
      <c r="K890" s="36" t="s">
        <v>54</v>
      </c>
      <c r="L890" s="36" t="s">
        <v>62</v>
      </c>
      <c r="M890" s="36" t="s">
        <v>60</v>
      </c>
      <c r="N890" s="37">
        <v>2022</v>
      </c>
      <c r="O890" s="39">
        <v>386</v>
      </c>
      <c r="P890" s="39">
        <v>266</v>
      </c>
      <c r="Q890" s="39">
        <v>230</v>
      </c>
      <c r="R890" s="39">
        <v>137</v>
      </c>
      <c r="S890" s="39">
        <v>137</v>
      </c>
    </row>
    <row r="891" spans="11:19" x14ac:dyDescent="0.2">
      <c r="K891" s="36" t="s">
        <v>54</v>
      </c>
      <c r="L891" s="36" t="s">
        <v>62</v>
      </c>
      <c r="M891" s="36" t="s">
        <v>59</v>
      </c>
      <c r="N891" s="37">
        <v>2023</v>
      </c>
      <c r="O891" s="39">
        <v>285</v>
      </c>
      <c r="P891" s="39">
        <v>171</v>
      </c>
      <c r="Q891" s="39">
        <v>212</v>
      </c>
      <c r="R891" s="39">
        <v>258</v>
      </c>
      <c r="S891" s="39">
        <v>258</v>
      </c>
    </row>
    <row r="892" spans="11:19" x14ac:dyDescent="0.2">
      <c r="K892" s="36" t="s">
        <v>54</v>
      </c>
      <c r="L892" s="36" t="s">
        <v>62</v>
      </c>
      <c r="M892" s="36" t="s">
        <v>60</v>
      </c>
      <c r="N892" s="37">
        <v>2023</v>
      </c>
      <c r="O892" s="39">
        <v>130</v>
      </c>
      <c r="P892" s="39">
        <v>129</v>
      </c>
      <c r="Q892" s="39">
        <v>178</v>
      </c>
      <c r="R892" s="39">
        <v>92</v>
      </c>
      <c r="S892" s="39">
        <v>92</v>
      </c>
    </row>
    <row r="893" spans="11:19" x14ac:dyDescent="0.2">
      <c r="K893" s="36" t="s">
        <v>54</v>
      </c>
      <c r="L893" s="36" t="s">
        <v>62</v>
      </c>
      <c r="M893" s="36" t="s">
        <v>59</v>
      </c>
      <c r="N893" s="37">
        <v>2024</v>
      </c>
      <c r="O893" s="39">
        <v>199</v>
      </c>
      <c r="P893" s="39">
        <v>242</v>
      </c>
      <c r="Q893" s="39">
        <v>131</v>
      </c>
      <c r="R893" s="39">
        <v>119</v>
      </c>
      <c r="S893" s="39">
        <v>119</v>
      </c>
    </row>
    <row r="894" spans="11:19" x14ac:dyDescent="0.2">
      <c r="K894" s="36" t="s">
        <v>54</v>
      </c>
      <c r="L894" s="36" t="s">
        <v>62</v>
      </c>
      <c r="M894" s="36" t="s">
        <v>60</v>
      </c>
      <c r="N894" s="37">
        <v>2024</v>
      </c>
      <c r="O894" s="39">
        <v>161</v>
      </c>
      <c r="P894" s="39">
        <v>103</v>
      </c>
      <c r="Q894" s="39">
        <v>57</v>
      </c>
      <c r="R894" s="39">
        <v>46</v>
      </c>
      <c r="S894" s="39">
        <v>46</v>
      </c>
    </row>
    <row r="895" spans="11:19" x14ac:dyDescent="0.2">
      <c r="K895" s="36" t="s">
        <v>54</v>
      </c>
      <c r="L895" s="36" t="s">
        <v>63</v>
      </c>
      <c r="M895" s="36" t="s">
        <v>59</v>
      </c>
      <c r="N895" s="37">
        <v>2021</v>
      </c>
      <c r="O895" s="39">
        <v>239</v>
      </c>
      <c r="P895" s="39">
        <v>308</v>
      </c>
      <c r="Q895" s="39">
        <v>304</v>
      </c>
      <c r="R895" s="39">
        <v>384</v>
      </c>
      <c r="S895" s="39">
        <v>384</v>
      </c>
    </row>
    <row r="896" spans="11:19" x14ac:dyDescent="0.2">
      <c r="K896" s="36" t="s">
        <v>54</v>
      </c>
      <c r="L896" s="36" t="s">
        <v>63</v>
      </c>
      <c r="M896" s="36" t="s">
        <v>60</v>
      </c>
      <c r="N896" s="37">
        <v>2021</v>
      </c>
      <c r="O896" s="39">
        <v>163</v>
      </c>
      <c r="P896" s="39">
        <v>220</v>
      </c>
      <c r="Q896" s="39">
        <v>273</v>
      </c>
      <c r="R896" s="39">
        <v>345</v>
      </c>
      <c r="S896" s="39">
        <v>345</v>
      </c>
    </row>
    <row r="897" spans="11:19" x14ac:dyDescent="0.2">
      <c r="K897" s="36" t="s">
        <v>54</v>
      </c>
      <c r="L897" s="36" t="s">
        <v>63</v>
      </c>
      <c r="M897" s="36" t="s">
        <v>59</v>
      </c>
      <c r="N897" s="37">
        <v>2022</v>
      </c>
      <c r="O897" s="39">
        <v>331</v>
      </c>
      <c r="P897" s="39">
        <v>167</v>
      </c>
      <c r="Q897" s="39">
        <v>139</v>
      </c>
      <c r="R897" s="39">
        <v>89</v>
      </c>
      <c r="S897" s="39">
        <v>89</v>
      </c>
    </row>
    <row r="898" spans="11:19" x14ac:dyDescent="0.2">
      <c r="K898" s="36" t="s">
        <v>54</v>
      </c>
      <c r="L898" s="36" t="s">
        <v>63</v>
      </c>
      <c r="M898" s="36" t="s">
        <v>60</v>
      </c>
      <c r="N898" s="37">
        <v>2022</v>
      </c>
      <c r="O898" s="39">
        <v>253</v>
      </c>
      <c r="P898" s="39">
        <v>220</v>
      </c>
      <c r="Q898" s="39">
        <v>169</v>
      </c>
      <c r="R898" s="39">
        <v>163</v>
      </c>
      <c r="S898" s="39">
        <v>163</v>
      </c>
    </row>
    <row r="899" spans="11:19" x14ac:dyDescent="0.2">
      <c r="K899" s="36" t="s">
        <v>54</v>
      </c>
      <c r="L899" s="36" t="s">
        <v>63</v>
      </c>
      <c r="M899" s="36" t="s">
        <v>59</v>
      </c>
      <c r="N899" s="37">
        <v>2023</v>
      </c>
      <c r="O899" s="39">
        <v>107</v>
      </c>
      <c r="P899" s="39">
        <v>54</v>
      </c>
      <c r="Q899" s="39">
        <v>48</v>
      </c>
      <c r="R899" s="39">
        <v>50</v>
      </c>
      <c r="S899" s="39">
        <v>50</v>
      </c>
    </row>
    <row r="900" spans="11:19" x14ac:dyDescent="0.2">
      <c r="K900" s="36" t="s">
        <v>54</v>
      </c>
      <c r="L900" s="36" t="s">
        <v>63</v>
      </c>
      <c r="M900" s="36" t="s">
        <v>60</v>
      </c>
      <c r="N900" s="37">
        <v>2023</v>
      </c>
      <c r="O900" s="39">
        <v>95</v>
      </c>
      <c r="P900" s="39">
        <v>61</v>
      </c>
      <c r="Q900" s="39">
        <v>38</v>
      </c>
      <c r="R900" s="39">
        <v>45</v>
      </c>
      <c r="S900" s="39">
        <v>45</v>
      </c>
    </row>
    <row r="901" spans="11:19" x14ac:dyDescent="0.2">
      <c r="K901" s="36" t="s">
        <v>54</v>
      </c>
      <c r="L901" s="36" t="s">
        <v>63</v>
      </c>
      <c r="M901" s="36" t="s">
        <v>59</v>
      </c>
      <c r="N901" s="37">
        <v>2024</v>
      </c>
      <c r="O901" s="39">
        <v>140</v>
      </c>
      <c r="P901" s="39">
        <v>161</v>
      </c>
      <c r="Q901" s="39">
        <v>132</v>
      </c>
      <c r="R901" s="39">
        <v>93</v>
      </c>
      <c r="S901" s="39">
        <v>93</v>
      </c>
    </row>
    <row r="902" spans="11:19" x14ac:dyDescent="0.2">
      <c r="K902" s="36" t="s">
        <v>54</v>
      </c>
      <c r="L902" s="36" t="s">
        <v>63</v>
      </c>
      <c r="M902" s="36" t="s">
        <v>60</v>
      </c>
      <c r="N902" s="37">
        <v>2024</v>
      </c>
      <c r="O902" s="39">
        <v>168</v>
      </c>
      <c r="P902" s="39">
        <v>113</v>
      </c>
      <c r="Q902" s="39">
        <v>101</v>
      </c>
      <c r="R902" s="39">
        <v>51</v>
      </c>
      <c r="S902" s="39">
        <v>51</v>
      </c>
    </row>
    <row r="903" spans="11:19" x14ac:dyDescent="0.2">
      <c r="K903" s="36" t="s">
        <v>54</v>
      </c>
      <c r="L903" s="36" t="s">
        <v>64</v>
      </c>
      <c r="M903" s="36" t="s">
        <v>59</v>
      </c>
      <c r="N903" s="37">
        <v>2021</v>
      </c>
      <c r="O903" s="39">
        <v>142</v>
      </c>
      <c r="P903" s="39">
        <v>122</v>
      </c>
      <c r="Q903" s="39">
        <v>153</v>
      </c>
      <c r="R903" s="39">
        <v>174</v>
      </c>
      <c r="S903" s="39">
        <v>174</v>
      </c>
    </row>
    <row r="904" spans="11:19" x14ac:dyDescent="0.2">
      <c r="K904" s="36" t="s">
        <v>54</v>
      </c>
      <c r="L904" s="36" t="s">
        <v>64</v>
      </c>
      <c r="M904" s="36" t="s">
        <v>60</v>
      </c>
      <c r="N904" s="37">
        <v>2021</v>
      </c>
      <c r="O904" s="39">
        <v>424</v>
      </c>
      <c r="P904" s="39">
        <v>474</v>
      </c>
      <c r="Q904" s="39">
        <v>277</v>
      </c>
      <c r="R904" s="39">
        <v>363</v>
      </c>
      <c r="S904" s="39">
        <v>363</v>
      </c>
    </row>
    <row r="905" spans="11:19" x14ac:dyDescent="0.2">
      <c r="K905" s="36" t="s">
        <v>54</v>
      </c>
      <c r="L905" s="36" t="s">
        <v>64</v>
      </c>
      <c r="M905" s="36" t="s">
        <v>59</v>
      </c>
      <c r="N905" s="37">
        <v>2022</v>
      </c>
      <c r="O905" s="39">
        <v>247</v>
      </c>
      <c r="P905" s="39">
        <v>209</v>
      </c>
      <c r="Q905" s="39">
        <v>165</v>
      </c>
      <c r="R905" s="39">
        <v>98</v>
      </c>
      <c r="S905" s="39">
        <v>98</v>
      </c>
    </row>
    <row r="906" spans="11:19" x14ac:dyDescent="0.2">
      <c r="K906" s="36" t="s">
        <v>54</v>
      </c>
      <c r="L906" s="36" t="s">
        <v>64</v>
      </c>
      <c r="M906" s="36" t="s">
        <v>60</v>
      </c>
      <c r="N906" s="37">
        <v>2022</v>
      </c>
      <c r="O906" s="39">
        <v>333</v>
      </c>
      <c r="P906" s="39">
        <v>231</v>
      </c>
      <c r="Q906" s="39">
        <v>333</v>
      </c>
      <c r="R906" s="39">
        <v>471</v>
      </c>
      <c r="S906" s="39">
        <v>471</v>
      </c>
    </row>
    <row r="907" spans="11:19" x14ac:dyDescent="0.2">
      <c r="K907" s="36" t="s">
        <v>54</v>
      </c>
      <c r="L907" s="36" t="s">
        <v>64</v>
      </c>
      <c r="M907" s="36" t="s">
        <v>59</v>
      </c>
      <c r="N907" s="37">
        <v>2023</v>
      </c>
      <c r="O907" s="39">
        <v>89</v>
      </c>
      <c r="P907" s="39">
        <v>81</v>
      </c>
      <c r="Q907" s="39">
        <v>78</v>
      </c>
      <c r="R907" s="39">
        <v>99</v>
      </c>
      <c r="S907" s="39">
        <v>99</v>
      </c>
    </row>
    <row r="908" spans="11:19" x14ac:dyDescent="0.2">
      <c r="K908" s="36" t="s">
        <v>54</v>
      </c>
      <c r="L908" s="36" t="s">
        <v>64</v>
      </c>
      <c r="M908" s="36" t="s">
        <v>60</v>
      </c>
      <c r="N908" s="37">
        <v>2023</v>
      </c>
      <c r="O908" s="39">
        <v>93</v>
      </c>
      <c r="P908" s="39">
        <v>107</v>
      </c>
      <c r="Q908" s="39">
        <v>151</v>
      </c>
      <c r="R908" s="39">
        <v>105</v>
      </c>
      <c r="S908" s="39">
        <v>105</v>
      </c>
    </row>
    <row r="909" spans="11:19" x14ac:dyDescent="0.2">
      <c r="K909" s="36" t="s">
        <v>54</v>
      </c>
      <c r="L909" s="36" t="s">
        <v>64</v>
      </c>
      <c r="M909" s="36" t="s">
        <v>59</v>
      </c>
      <c r="N909" s="37">
        <v>2024</v>
      </c>
      <c r="O909" s="39">
        <v>75</v>
      </c>
      <c r="P909" s="39">
        <v>41</v>
      </c>
      <c r="Q909" s="39">
        <v>33</v>
      </c>
      <c r="R909" s="39">
        <v>34</v>
      </c>
      <c r="S909" s="39">
        <v>34</v>
      </c>
    </row>
    <row r="910" spans="11:19" x14ac:dyDescent="0.2">
      <c r="K910" s="36" t="s">
        <v>54</v>
      </c>
      <c r="L910" s="36" t="s">
        <v>64</v>
      </c>
      <c r="M910" s="36" t="s">
        <v>60</v>
      </c>
      <c r="N910" s="37">
        <v>2024</v>
      </c>
      <c r="O910" s="39">
        <v>115</v>
      </c>
      <c r="P910" s="39">
        <v>115</v>
      </c>
      <c r="Q910" s="39">
        <v>119</v>
      </c>
      <c r="R910" s="39">
        <v>161</v>
      </c>
      <c r="S910" s="39">
        <v>161</v>
      </c>
    </row>
    <row r="911" spans="11:19" x14ac:dyDescent="0.2">
      <c r="K911" s="36" t="s">
        <v>54</v>
      </c>
      <c r="L911" s="36" t="s">
        <v>65</v>
      </c>
      <c r="M911" s="36" t="s">
        <v>59</v>
      </c>
      <c r="N911" s="37">
        <v>2021</v>
      </c>
      <c r="O911" s="39">
        <v>16</v>
      </c>
      <c r="P911" s="39">
        <v>53</v>
      </c>
      <c r="Q911" s="39">
        <v>968</v>
      </c>
      <c r="R911" s="39">
        <v>136</v>
      </c>
      <c r="S911" s="39">
        <v>1173</v>
      </c>
    </row>
    <row r="912" spans="11:19" x14ac:dyDescent="0.2">
      <c r="K912" s="36" t="s">
        <v>54</v>
      </c>
      <c r="L912" s="36" t="s">
        <v>65</v>
      </c>
      <c r="M912" s="36" t="s">
        <v>60</v>
      </c>
      <c r="N912" s="37">
        <v>2021</v>
      </c>
      <c r="O912" s="39">
        <v>110</v>
      </c>
      <c r="P912" s="39">
        <v>879</v>
      </c>
      <c r="Q912" s="39">
        <v>130</v>
      </c>
      <c r="R912" s="39">
        <v>763</v>
      </c>
      <c r="S912" s="39">
        <v>1882</v>
      </c>
    </row>
    <row r="913" spans="11:19" x14ac:dyDescent="0.2">
      <c r="K913" s="36" t="s">
        <v>54</v>
      </c>
      <c r="L913" s="36" t="s">
        <v>65</v>
      </c>
      <c r="M913" s="36" t="s">
        <v>59</v>
      </c>
      <c r="N913" s="37">
        <v>2022</v>
      </c>
      <c r="O913" s="39">
        <v>121</v>
      </c>
      <c r="P913" s="39">
        <v>1429</v>
      </c>
      <c r="Q913" s="39">
        <v>194</v>
      </c>
      <c r="R913" s="39">
        <v>3</v>
      </c>
      <c r="S913" s="39">
        <v>1747</v>
      </c>
    </row>
    <row r="914" spans="11:19" x14ac:dyDescent="0.2">
      <c r="K914" s="36" t="s">
        <v>54</v>
      </c>
      <c r="L914" s="36" t="s">
        <v>65</v>
      </c>
      <c r="M914" s="36" t="s">
        <v>60</v>
      </c>
      <c r="N914" s="37">
        <v>2022</v>
      </c>
      <c r="O914" s="39">
        <v>415</v>
      </c>
      <c r="P914" s="39">
        <v>39</v>
      </c>
      <c r="Q914" s="39">
        <v>3197</v>
      </c>
      <c r="R914" s="39">
        <v>637</v>
      </c>
      <c r="S914" s="39">
        <v>4288</v>
      </c>
    </row>
    <row r="915" spans="11:19" x14ac:dyDescent="0.2">
      <c r="K915" s="36" t="s">
        <v>54</v>
      </c>
      <c r="L915" s="36" t="s">
        <v>65</v>
      </c>
      <c r="M915" s="36" t="s">
        <v>59</v>
      </c>
      <c r="N915" s="37">
        <v>2023</v>
      </c>
      <c r="O915" s="39">
        <v>572</v>
      </c>
      <c r="P915" s="39">
        <v>515</v>
      </c>
      <c r="Q915" s="39">
        <v>2961</v>
      </c>
      <c r="R915" s="39">
        <v>2224</v>
      </c>
      <c r="S915" s="39">
        <v>6272</v>
      </c>
    </row>
    <row r="916" spans="11:19" x14ac:dyDescent="0.2">
      <c r="K916" s="36" t="s">
        <v>54</v>
      </c>
      <c r="L916" s="36" t="s">
        <v>65</v>
      </c>
      <c r="M916" s="36" t="s">
        <v>60</v>
      </c>
      <c r="N916" s="37">
        <v>2023</v>
      </c>
      <c r="O916" s="39">
        <v>554</v>
      </c>
      <c r="P916" s="39">
        <v>322</v>
      </c>
      <c r="Q916" s="39">
        <v>1678</v>
      </c>
      <c r="R916" s="39">
        <v>472</v>
      </c>
      <c r="S916" s="39">
        <v>3026</v>
      </c>
    </row>
    <row r="917" spans="11:19" x14ac:dyDescent="0.2">
      <c r="K917" s="36" t="s">
        <v>54</v>
      </c>
      <c r="L917" s="36" t="s">
        <v>65</v>
      </c>
      <c r="M917" s="36" t="s">
        <v>59</v>
      </c>
      <c r="N917" s="37">
        <v>2024</v>
      </c>
      <c r="O917" s="39">
        <v>41</v>
      </c>
      <c r="P917" s="39">
        <v>638</v>
      </c>
      <c r="Q917" s="39">
        <v>615</v>
      </c>
      <c r="R917" s="39">
        <v>331</v>
      </c>
      <c r="S917" s="39">
        <v>1625</v>
      </c>
    </row>
    <row r="918" spans="11:19" x14ac:dyDescent="0.2">
      <c r="K918" s="36" t="s">
        <v>54</v>
      </c>
      <c r="L918" s="36" t="s">
        <v>65</v>
      </c>
      <c r="M918" s="36" t="s">
        <v>60</v>
      </c>
      <c r="N918" s="37">
        <v>2024</v>
      </c>
      <c r="O918" s="39">
        <v>1013</v>
      </c>
      <c r="P918" s="39">
        <v>420</v>
      </c>
      <c r="Q918" s="39">
        <v>1289</v>
      </c>
      <c r="R918" s="39">
        <v>22</v>
      </c>
      <c r="S918" s="39">
        <v>2744</v>
      </c>
    </row>
    <row r="919" spans="11:19" x14ac:dyDescent="0.2">
      <c r="K919" s="36" t="s">
        <v>54</v>
      </c>
      <c r="L919" s="36" t="s">
        <v>66</v>
      </c>
      <c r="M919" s="36" t="s">
        <v>59</v>
      </c>
      <c r="N919" s="37">
        <v>2021</v>
      </c>
      <c r="O919" s="39">
        <v>16</v>
      </c>
      <c r="P919" s="39">
        <v>1</v>
      </c>
      <c r="Q919" s="39">
        <v>759</v>
      </c>
      <c r="R919" s="39">
        <v>46</v>
      </c>
      <c r="S919" s="39">
        <v>822</v>
      </c>
    </row>
    <row r="920" spans="11:19" x14ac:dyDescent="0.2">
      <c r="K920" s="36" t="s">
        <v>54</v>
      </c>
      <c r="L920" s="36" t="s">
        <v>66</v>
      </c>
      <c r="M920" s="36" t="s">
        <v>60</v>
      </c>
      <c r="N920" s="37">
        <v>2021</v>
      </c>
      <c r="O920" s="39">
        <v>76</v>
      </c>
      <c r="P920" s="39">
        <v>277</v>
      </c>
      <c r="Q920" s="39">
        <v>103</v>
      </c>
      <c r="R920" s="39">
        <v>752</v>
      </c>
      <c r="S920" s="39">
        <v>1208</v>
      </c>
    </row>
    <row r="921" spans="11:19" x14ac:dyDescent="0.2">
      <c r="K921" s="36" t="s">
        <v>54</v>
      </c>
      <c r="L921" s="36" t="s">
        <v>66</v>
      </c>
      <c r="M921" s="36" t="s">
        <v>59</v>
      </c>
      <c r="N921" s="37">
        <v>2022</v>
      </c>
      <c r="O921" s="39">
        <v>5</v>
      </c>
      <c r="P921" s="39">
        <v>247</v>
      </c>
      <c r="Q921" s="39">
        <v>187</v>
      </c>
      <c r="R921" s="39">
        <v>2</v>
      </c>
      <c r="S921" s="39">
        <v>441</v>
      </c>
    </row>
    <row r="922" spans="11:19" x14ac:dyDescent="0.2">
      <c r="K922" s="36" t="s">
        <v>54</v>
      </c>
      <c r="L922" s="36" t="s">
        <v>66</v>
      </c>
      <c r="M922" s="36" t="s">
        <v>60</v>
      </c>
      <c r="N922" s="37">
        <v>2022</v>
      </c>
      <c r="O922" s="39">
        <v>89</v>
      </c>
      <c r="P922" s="39">
        <v>39</v>
      </c>
      <c r="Q922" s="39">
        <v>2171</v>
      </c>
      <c r="R922" s="39">
        <v>488</v>
      </c>
      <c r="S922" s="39">
        <v>2787</v>
      </c>
    </row>
    <row r="923" spans="11:19" x14ac:dyDescent="0.2">
      <c r="K923" s="36" t="s">
        <v>54</v>
      </c>
      <c r="L923" s="36" t="s">
        <v>66</v>
      </c>
      <c r="M923" s="36" t="s">
        <v>59</v>
      </c>
      <c r="N923" s="37">
        <v>2023</v>
      </c>
      <c r="O923" s="39">
        <v>391</v>
      </c>
      <c r="P923" s="39">
        <v>22</v>
      </c>
      <c r="Q923" s="39">
        <v>1126</v>
      </c>
      <c r="R923" s="39">
        <v>1700</v>
      </c>
      <c r="S923" s="39">
        <v>3239</v>
      </c>
    </row>
    <row r="924" spans="11:19" x14ac:dyDescent="0.2">
      <c r="K924" s="36" t="s">
        <v>54</v>
      </c>
      <c r="L924" s="36" t="s">
        <v>66</v>
      </c>
      <c r="M924" s="36" t="s">
        <v>60</v>
      </c>
      <c r="N924" s="37">
        <v>2023</v>
      </c>
      <c r="O924" s="39">
        <v>410</v>
      </c>
      <c r="P924" s="39">
        <v>115</v>
      </c>
      <c r="Q924" s="39">
        <v>304</v>
      </c>
      <c r="R924" s="39">
        <v>261</v>
      </c>
      <c r="S924" s="39">
        <v>1090</v>
      </c>
    </row>
    <row r="925" spans="11:19" x14ac:dyDescent="0.2">
      <c r="K925" s="36" t="s">
        <v>54</v>
      </c>
      <c r="L925" s="36" t="s">
        <v>66</v>
      </c>
      <c r="M925" s="36" t="s">
        <v>59</v>
      </c>
      <c r="N925" s="37">
        <v>2024</v>
      </c>
      <c r="O925" s="39">
        <v>3</v>
      </c>
      <c r="P925" s="39">
        <v>273</v>
      </c>
      <c r="Q925" s="39">
        <v>486</v>
      </c>
      <c r="R925" s="39">
        <v>49</v>
      </c>
      <c r="S925" s="39">
        <v>811</v>
      </c>
    </row>
    <row r="926" spans="11:19" x14ac:dyDescent="0.2">
      <c r="K926" s="36" t="s">
        <v>54</v>
      </c>
      <c r="L926" s="36" t="s">
        <v>66</v>
      </c>
      <c r="M926" s="36" t="s">
        <v>60</v>
      </c>
      <c r="N926" s="37">
        <v>2024</v>
      </c>
      <c r="O926" s="39">
        <v>703</v>
      </c>
      <c r="P926" s="39">
        <v>266</v>
      </c>
      <c r="Q926" s="39">
        <v>943</v>
      </c>
      <c r="R926" s="39">
        <v>14</v>
      </c>
      <c r="S926" s="39">
        <v>1926</v>
      </c>
    </row>
    <row r="927" spans="11:19" x14ac:dyDescent="0.2">
      <c r="K927" s="36" t="s">
        <v>54</v>
      </c>
      <c r="L927" s="36" t="s">
        <v>67</v>
      </c>
      <c r="M927" s="36" t="s">
        <v>59</v>
      </c>
      <c r="N927" s="37">
        <v>2021</v>
      </c>
      <c r="O927" s="39">
        <v>111</v>
      </c>
      <c r="P927" s="39">
        <v>903</v>
      </c>
      <c r="Q927" s="39">
        <v>848</v>
      </c>
      <c r="R927" s="39">
        <v>1301</v>
      </c>
      <c r="S927" s="39">
        <v>3163</v>
      </c>
    </row>
    <row r="928" spans="11:19" x14ac:dyDescent="0.2">
      <c r="K928" s="36" t="s">
        <v>54</v>
      </c>
      <c r="L928" s="36" t="s">
        <v>67</v>
      </c>
      <c r="M928" s="36" t="s">
        <v>60</v>
      </c>
      <c r="N928" s="37">
        <v>2021</v>
      </c>
      <c r="O928" s="39">
        <v>298</v>
      </c>
      <c r="P928" s="39">
        <v>68</v>
      </c>
      <c r="Q928" s="39">
        <v>1016</v>
      </c>
      <c r="R928" s="39">
        <v>419</v>
      </c>
      <c r="S928" s="39">
        <v>1801</v>
      </c>
    </row>
    <row r="929" spans="11:19" x14ac:dyDescent="0.2">
      <c r="K929" s="36" t="s">
        <v>54</v>
      </c>
      <c r="L929" s="36" t="s">
        <v>67</v>
      </c>
      <c r="M929" s="36" t="s">
        <v>59</v>
      </c>
      <c r="N929" s="37">
        <v>2022</v>
      </c>
      <c r="O929" s="39">
        <v>1202</v>
      </c>
      <c r="P929" s="39">
        <v>174</v>
      </c>
      <c r="Q929" s="39">
        <v>5021</v>
      </c>
      <c r="R929" s="39">
        <v>1944</v>
      </c>
      <c r="S929" s="39">
        <v>8341</v>
      </c>
    </row>
    <row r="930" spans="11:19" x14ac:dyDescent="0.2">
      <c r="K930" s="36" t="s">
        <v>54</v>
      </c>
      <c r="L930" s="36" t="s">
        <v>67</v>
      </c>
      <c r="M930" s="36" t="s">
        <v>60</v>
      </c>
      <c r="N930" s="37">
        <v>2022</v>
      </c>
      <c r="O930" s="39">
        <v>401</v>
      </c>
      <c r="P930" s="39">
        <v>2297</v>
      </c>
      <c r="Q930" s="39">
        <v>339</v>
      </c>
      <c r="R930" s="39">
        <v>378</v>
      </c>
      <c r="S930" s="39">
        <v>3415</v>
      </c>
    </row>
    <row r="931" spans="11:19" x14ac:dyDescent="0.2">
      <c r="K931" s="36" t="s">
        <v>54</v>
      </c>
      <c r="L931" s="36" t="s">
        <v>67</v>
      </c>
      <c r="M931" s="36" t="s">
        <v>59</v>
      </c>
      <c r="N931" s="37">
        <v>2023</v>
      </c>
      <c r="O931" s="39">
        <v>1515</v>
      </c>
      <c r="P931" s="39">
        <v>645</v>
      </c>
      <c r="Q931" s="39">
        <v>2627</v>
      </c>
      <c r="R931" s="39">
        <v>954</v>
      </c>
      <c r="S931" s="39">
        <v>5741</v>
      </c>
    </row>
    <row r="932" spans="11:19" x14ac:dyDescent="0.2">
      <c r="K932" s="36" t="s">
        <v>54</v>
      </c>
      <c r="L932" s="36" t="s">
        <v>67</v>
      </c>
      <c r="M932" s="36" t="s">
        <v>60</v>
      </c>
      <c r="N932" s="37">
        <v>2023</v>
      </c>
      <c r="O932" s="39">
        <v>820</v>
      </c>
      <c r="P932" s="39">
        <v>1294</v>
      </c>
      <c r="Q932" s="39">
        <v>6178</v>
      </c>
      <c r="R932" s="39">
        <v>2378</v>
      </c>
      <c r="S932" s="39">
        <v>10670</v>
      </c>
    </row>
    <row r="933" spans="11:19" x14ac:dyDescent="0.2">
      <c r="K933" s="36" t="s">
        <v>54</v>
      </c>
      <c r="L933" s="36" t="s">
        <v>67</v>
      </c>
      <c r="M933" s="36" t="s">
        <v>59</v>
      </c>
      <c r="N933" s="37">
        <v>2024</v>
      </c>
      <c r="O933" s="39">
        <v>1046</v>
      </c>
      <c r="P933" s="39">
        <v>1010</v>
      </c>
      <c r="Q933" s="39">
        <v>1427</v>
      </c>
      <c r="R933" s="39">
        <v>1332</v>
      </c>
      <c r="S933" s="39">
        <v>4815</v>
      </c>
    </row>
    <row r="934" spans="11:19" x14ac:dyDescent="0.2">
      <c r="K934" s="36" t="s">
        <v>54</v>
      </c>
      <c r="L934" s="36" t="s">
        <v>67</v>
      </c>
      <c r="M934" s="36" t="s">
        <v>60</v>
      </c>
      <c r="N934" s="37">
        <v>2024</v>
      </c>
      <c r="O934" s="39">
        <v>1587</v>
      </c>
      <c r="P934" s="39">
        <v>1402</v>
      </c>
      <c r="Q934" s="39">
        <v>1193</v>
      </c>
      <c r="R934" s="39">
        <v>1023</v>
      </c>
      <c r="S934" s="39">
        <v>5205</v>
      </c>
    </row>
    <row r="935" spans="11:19" x14ac:dyDescent="0.2">
      <c r="K935" s="36" t="s">
        <v>54</v>
      </c>
      <c r="L935" s="36" t="s">
        <v>68</v>
      </c>
      <c r="M935" s="36" t="s">
        <v>59</v>
      </c>
      <c r="N935" s="37">
        <v>2021</v>
      </c>
      <c r="O935" s="39">
        <v>80</v>
      </c>
      <c r="P935" s="39">
        <v>226</v>
      </c>
      <c r="Q935" s="39">
        <v>358</v>
      </c>
      <c r="R935" s="39">
        <v>438</v>
      </c>
      <c r="S935" s="39">
        <v>438</v>
      </c>
    </row>
    <row r="936" spans="11:19" x14ac:dyDescent="0.2">
      <c r="K936" s="36" t="s">
        <v>54</v>
      </c>
      <c r="L936" s="36" t="s">
        <v>68</v>
      </c>
      <c r="M936" s="36" t="s">
        <v>60</v>
      </c>
      <c r="N936" s="37">
        <v>2021</v>
      </c>
      <c r="O936" s="39">
        <v>216</v>
      </c>
      <c r="P936" s="39">
        <v>425</v>
      </c>
      <c r="Q936" s="39">
        <v>265</v>
      </c>
      <c r="R936" s="39">
        <v>394</v>
      </c>
      <c r="S936" s="39">
        <v>394</v>
      </c>
    </row>
    <row r="937" spans="11:19" x14ac:dyDescent="0.2">
      <c r="K937" s="36" t="s">
        <v>54</v>
      </c>
      <c r="L937" s="36" t="s">
        <v>68</v>
      </c>
      <c r="M937" s="36" t="s">
        <v>59</v>
      </c>
      <c r="N937" s="37">
        <v>2022</v>
      </c>
      <c r="O937" s="39">
        <v>267</v>
      </c>
      <c r="P937" s="39">
        <v>281</v>
      </c>
      <c r="Q937" s="39">
        <v>415</v>
      </c>
      <c r="R937" s="39">
        <v>520</v>
      </c>
      <c r="S937" s="39">
        <v>520</v>
      </c>
    </row>
    <row r="938" spans="11:19" x14ac:dyDescent="0.2">
      <c r="K938" s="36" t="s">
        <v>54</v>
      </c>
      <c r="L938" s="36" t="s">
        <v>68</v>
      </c>
      <c r="M938" s="36" t="s">
        <v>60</v>
      </c>
      <c r="N938" s="37">
        <v>2022</v>
      </c>
      <c r="O938" s="39">
        <v>192</v>
      </c>
      <c r="P938" s="39">
        <v>110</v>
      </c>
      <c r="Q938" s="39">
        <v>74</v>
      </c>
      <c r="R938" s="39">
        <v>50</v>
      </c>
      <c r="S938" s="39">
        <v>50</v>
      </c>
    </row>
    <row r="939" spans="11:19" x14ac:dyDescent="0.2">
      <c r="K939" s="36" t="s">
        <v>54</v>
      </c>
      <c r="L939" s="36" t="s">
        <v>68</v>
      </c>
      <c r="M939" s="36" t="s">
        <v>59</v>
      </c>
      <c r="N939" s="37">
        <v>2023</v>
      </c>
      <c r="O939" s="39">
        <v>-101</v>
      </c>
      <c r="P939" s="39">
        <v>-29</v>
      </c>
      <c r="Q939" s="39">
        <v>-96</v>
      </c>
      <c r="R939" s="39">
        <v>-114</v>
      </c>
      <c r="S939" s="39">
        <v>-114</v>
      </c>
    </row>
    <row r="940" spans="11:19" x14ac:dyDescent="0.2">
      <c r="K940" s="36" t="s">
        <v>54</v>
      </c>
      <c r="L940" s="36" t="s">
        <v>68</v>
      </c>
      <c r="M940" s="36" t="s">
        <v>60</v>
      </c>
      <c r="N940" s="37">
        <v>2023</v>
      </c>
      <c r="O940" s="39">
        <v>70</v>
      </c>
      <c r="P940" s="39">
        <v>32</v>
      </c>
      <c r="Q940" s="39">
        <v>21</v>
      </c>
      <c r="R940" s="39">
        <v>63</v>
      </c>
      <c r="S940" s="39">
        <v>63</v>
      </c>
    </row>
    <row r="941" spans="11:19" x14ac:dyDescent="0.2">
      <c r="K941" s="36" t="s">
        <v>54</v>
      </c>
      <c r="L941" s="36" t="s">
        <v>68</v>
      </c>
      <c r="M941" s="36" t="s">
        <v>59</v>
      </c>
      <c r="N941" s="37">
        <v>2024</v>
      </c>
      <c r="O941" s="39">
        <v>122</v>
      </c>
      <c r="P941" s="39">
        <v>125</v>
      </c>
      <c r="Q941" s="39">
        <v>163</v>
      </c>
      <c r="R941" s="39">
        <v>166</v>
      </c>
      <c r="S941" s="39">
        <v>166</v>
      </c>
    </row>
    <row r="942" spans="11:19" x14ac:dyDescent="0.2">
      <c r="K942" s="36" t="s">
        <v>54</v>
      </c>
      <c r="L942" s="36" t="s">
        <v>68</v>
      </c>
      <c r="M942" s="36" t="s">
        <v>60</v>
      </c>
      <c r="N942" s="37">
        <v>2024</v>
      </c>
      <c r="O942" s="39">
        <v>16</v>
      </c>
      <c r="P942" s="39">
        <v>-40</v>
      </c>
      <c r="Q942" s="39">
        <v>34</v>
      </c>
      <c r="R942" s="39">
        <v>8</v>
      </c>
      <c r="S942" s="39">
        <v>8</v>
      </c>
    </row>
    <row r="943" spans="11:19" x14ac:dyDescent="0.2">
      <c r="K943" s="36" t="s">
        <v>54</v>
      </c>
      <c r="L943" s="36" t="s">
        <v>69</v>
      </c>
      <c r="M943" s="36" t="s">
        <v>59</v>
      </c>
      <c r="N943" s="37">
        <v>2021</v>
      </c>
      <c r="O943" s="39">
        <v>-34</v>
      </c>
      <c r="P943" s="39">
        <v>331</v>
      </c>
      <c r="Q943" s="39">
        <v>-16</v>
      </c>
      <c r="R943" s="39">
        <v>-667</v>
      </c>
      <c r="S943" s="39">
        <v>-386</v>
      </c>
    </row>
    <row r="944" spans="11:19" x14ac:dyDescent="0.2">
      <c r="K944" s="36" t="s">
        <v>54</v>
      </c>
      <c r="L944" s="36" t="s">
        <v>69</v>
      </c>
      <c r="M944" s="36" t="s">
        <v>60</v>
      </c>
      <c r="N944" s="37">
        <v>2021</v>
      </c>
      <c r="O944" s="39">
        <v>-11</v>
      </c>
      <c r="P944" s="39">
        <v>51</v>
      </c>
      <c r="Q944" s="39">
        <v>168</v>
      </c>
      <c r="R944" s="39">
        <v>81</v>
      </c>
      <c r="S944" s="39">
        <v>289</v>
      </c>
    </row>
    <row r="945" spans="11:19" x14ac:dyDescent="0.2">
      <c r="K945" s="36" t="s">
        <v>54</v>
      </c>
      <c r="L945" s="36" t="s">
        <v>69</v>
      </c>
      <c r="M945" s="36" t="s">
        <v>59</v>
      </c>
      <c r="N945" s="37">
        <v>2022</v>
      </c>
      <c r="O945" s="39">
        <v>115</v>
      </c>
      <c r="P945" s="39">
        <v>1059</v>
      </c>
      <c r="Q945" s="39">
        <v>-34</v>
      </c>
      <c r="R945" s="39">
        <v>0</v>
      </c>
      <c r="S945" s="39">
        <v>1140</v>
      </c>
    </row>
    <row r="946" spans="11:19" x14ac:dyDescent="0.2">
      <c r="K946" s="36" t="s">
        <v>54</v>
      </c>
      <c r="L946" s="36" t="s">
        <v>69</v>
      </c>
      <c r="M946" s="36" t="s">
        <v>60</v>
      </c>
      <c r="N946" s="37">
        <v>2022</v>
      </c>
      <c r="O946" s="39">
        <v>238</v>
      </c>
      <c r="P946" s="39">
        <v>-21</v>
      </c>
      <c r="Q946" s="39">
        <v>983</v>
      </c>
      <c r="R946" s="39">
        <v>71</v>
      </c>
      <c r="S946" s="39">
        <v>1271</v>
      </c>
    </row>
    <row r="947" spans="11:19" x14ac:dyDescent="0.2">
      <c r="K947" s="36" t="s">
        <v>54</v>
      </c>
      <c r="L947" s="36" t="s">
        <v>69</v>
      </c>
      <c r="M947" s="36" t="s">
        <v>59</v>
      </c>
      <c r="N947" s="37">
        <v>2023</v>
      </c>
      <c r="O947" s="39">
        <v>98</v>
      </c>
      <c r="P947" s="39">
        <v>93</v>
      </c>
      <c r="Q947" s="39">
        <v>1272</v>
      </c>
      <c r="R947" s="39">
        <v>67</v>
      </c>
      <c r="S947" s="39">
        <v>1530</v>
      </c>
    </row>
    <row r="948" spans="11:19" x14ac:dyDescent="0.2">
      <c r="K948" s="36" t="s">
        <v>54</v>
      </c>
      <c r="L948" s="36" t="s">
        <v>69</v>
      </c>
      <c r="M948" s="36" t="s">
        <v>60</v>
      </c>
      <c r="N948" s="37">
        <v>2023</v>
      </c>
      <c r="O948" s="39">
        <v>-190</v>
      </c>
      <c r="P948" s="39">
        <v>477</v>
      </c>
      <c r="Q948" s="39">
        <v>1420</v>
      </c>
      <c r="R948" s="39">
        <v>127</v>
      </c>
      <c r="S948" s="39">
        <v>1834</v>
      </c>
    </row>
    <row r="949" spans="11:19" x14ac:dyDescent="0.2">
      <c r="K949" s="36" t="s">
        <v>54</v>
      </c>
      <c r="L949" s="36" t="s">
        <v>69</v>
      </c>
      <c r="M949" s="36" t="s">
        <v>59</v>
      </c>
      <c r="N949" s="37">
        <v>2024</v>
      </c>
      <c r="O949" s="39">
        <v>36</v>
      </c>
      <c r="P949" s="39">
        <v>291</v>
      </c>
      <c r="Q949" s="39">
        <v>-65</v>
      </c>
      <c r="R949" s="39">
        <v>242</v>
      </c>
      <c r="S949" s="39">
        <v>504</v>
      </c>
    </row>
    <row r="950" spans="11:19" x14ac:dyDescent="0.2">
      <c r="K950" s="36" t="s">
        <v>54</v>
      </c>
      <c r="L950" s="36" t="s">
        <v>69</v>
      </c>
      <c r="M950" s="36" t="s">
        <v>60</v>
      </c>
      <c r="N950" s="37">
        <v>2024</v>
      </c>
      <c r="O950" s="39">
        <v>-346</v>
      </c>
      <c r="P950" s="39">
        <v>-101</v>
      </c>
      <c r="Q950" s="39">
        <v>-21</v>
      </c>
      <c r="R950" s="39">
        <v>0</v>
      </c>
      <c r="S950" s="39">
        <v>-468</v>
      </c>
    </row>
    <row r="951" spans="11:19" x14ac:dyDescent="0.2">
      <c r="K951" s="36" t="s">
        <v>55</v>
      </c>
      <c r="L951" s="36" t="s">
        <v>61</v>
      </c>
      <c r="M951" s="36" t="s">
        <v>59</v>
      </c>
      <c r="N951" s="37">
        <v>2021</v>
      </c>
      <c r="O951" s="39">
        <v>30</v>
      </c>
      <c r="P951" s="39">
        <v>7</v>
      </c>
      <c r="Q951" s="39">
        <v>33</v>
      </c>
      <c r="R951" s="39">
        <v>12</v>
      </c>
      <c r="S951" s="39">
        <v>82</v>
      </c>
    </row>
    <row r="952" spans="11:19" x14ac:dyDescent="0.2">
      <c r="K952" s="36" t="s">
        <v>55</v>
      </c>
      <c r="L952" s="36" t="s">
        <v>61</v>
      </c>
      <c r="M952" s="36" t="s">
        <v>60</v>
      </c>
      <c r="N952" s="37">
        <v>2021</v>
      </c>
      <c r="O952" s="39">
        <v>30</v>
      </c>
      <c r="P952" s="39">
        <v>27</v>
      </c>
      <c r="Q952" s="39">
        <v>4</v>
      </c>
      <c r="R952" s="39">
        <v>34</v>
      </c>
      <c r="S952" s="39">
        <v>95</v>
      </c>
    </row>
    <row r="953" spans="11:19" x14ac:dyDescent="0.2">
      <c r="K953" s="36" t="s">
        <v>55</v>
      </c>
      <c r="L953" s="36" t="s">
        <v>61</v>
      </c>
      <c r="M953" s="36" t="s">
        <v>59</v>
      </c>
      <c r="N953" s="37">
        <v>2022</v>
      </c>
      <c r="O953" s="39">
        <v>509</v>
      </c>
      <c r="P953" s="39">
        <v>0</v>
      </c>
      <c r="Q953" s="39">
        <v>54</v>
      </c>
      <c r="R953" s="39">
        <v>54</v>
      </c>
      <c r="S953" s="39">
        <v>617</v>
      </c>
    </row>
    <row r="954" spans="11:19" x14ac:dyDescent="0.2">
      <c r="K954" s="36" t="s">
        <v>55</v>
      </c>
      <c r="L954" s="36" t="s">
        <v>61</v>
      </c>
      <c r="M954" s="36" t="s">
        <v>60</v>
      </c>
      <c r="N954" s="37">
        <v>2022</v>
      </c>
      <c r="O954" s="39">
        <v>210</v>
      </c>
      <c r="P954" s="39">
        <v>33</v>
      </c>
      <c r="Q954" s="39">
        <v>22</v>
      </c>
      <c r="R954" s="39">
        <v>41</v>
      </c>
      <c r="S954" s="39">
        <v>306</v>
      </c>
    </row>
    <row r="955" spans="11:19" x14ac:dyDescent="0.2">
      <c r="K955" s="36" t="s">
        <v>55</v>
      </c>
      <c r="L955" s="36" t="s">
        <v>61</v>
      </c>
      <c r="M955" s="36" t="s">
        <v>59</v>
      </c>
      <c r="N955" s="37">
        <v>2023</v>
      </c>
      <c r="O955" s="39">
        <v>20</v>
      </c>
      <c r="P955" s="39">
        <v>616</v>
      </c>
      <c r="Q955" s="39">
        <v>1042</v>
      </c>
      <c r="R955" s="39">
        <v>16</v>
      </c>
      <c r="S955" s="39">
        <v>1694</v>
      </c>
    </row>
    <row r="956" spans="11:19" x14ac:dyDescent="0.2">
      <c r="K956" s="36" t="s">
        <v>55</v>
      </c>
      <c r="L956" s="36" t="s">
        <v>61</v>
      </c>
      <c r="M956" s="36" t="s">
        <v>60</v>
      </c>
      <c r="N956" s="37">
        <v>2023</v>
      </c>
      <c r="O956" s="39">
        <v>45</v>
      </c>
      <c r="P956" s="39">
        <v>2</v>
      </c>
      <c r="Q956" s="39">
        <v>98</v>
      </c>
      <c r="R956" s="39">
        <v>31</v>
      </c>
      <c r="S956" s="39">
        <v>176</v>
      </c>
    </row>
    <row r="957" spans="11:19" x14ac:dyDescent="0.2">
      <c r="K957" s="36" t="s">
        <v>55</v>
      </c>
      <c r="L957" s="36" t="s">
        <v>61</v>
      </c>
      <c r="M957" s="36" t="s">
        <v>59</v>
      </c>
      <c r="N957" s="37">
        <v>2024</v>
      </c>
      <c r="O957" s="39">
        <v>476</v>
      </c>
      <c r="P957" s="39">
        <v>12</v>
      </c>
      <c r="Q957" s="39">
        <v>1</v>
      </c>
      <c r="R957" s="39">
        <v>351</v>
      </c>
      <c r="S957" s="39">
        <v>840</v>
      </c>
    </row>
    <row r="958" spans="11:19" x14ac:dyDescent="0.2">
      <c r="K958" s="36" t="s">
        <v>55</v>
      </c>
      <c r="L958" s="36" t="s">
        <v>61</v>
      </c>
      <c r="M958" s="36" t="s">
        <v>60</v>
      </c>
      <c r="N958" s="37">
        <v>2024</v>
      </c>
      <c r="O958" s="39">
        <v>85</v>
      </c>
      <c r="P958" s="39">
        <v>82</v>
      </c>
      <c r="Q958" s="39">
        <v>141</v>
      </c>
      <c r="R958" s="39">
        <v>87</v>
      </c>
      <c r="S958" s="39">
        <v>395</v>
      </c>
    </row>
    <row r="959" spans="11:19" x14ac:dyDescent="0.2">
      <c r="K959" s="36" t="s">
        <v>55</v>
      </c>
      <c r="L959" s="36" t="s">
        <v>62</v>
      </c>
      <c r="M959" s="36" t="s">
        <v>59</v>
      </c>
      <c r="N959" s="37">
        <v>2021</v>
      </c>
      <c r="O959" s="39">
        <v>303</v>
      </c>
      <c r="P959" s="39">
        <v>393</v>
      </c>
      <c r="Q959" s="39">
        <v>282</v>
      </c>
      <c r="R959" s="39">
        <v>346</v>
      </c>
      <c r="S959" s="39">
        <v>346</v>
      </c>
    </row>
    <row r="960" spans="11:19" x14ac:dyDescent="0.2">
      <c r="K960" s="36" t="s">
        <v>55</v>
      </c>
      <c r="L960" s="36" t="s">
        <v>62</v>
      </c>
      <c r="M960" s="36" t="s">
        <v>60</v>
      </c>
      <c r="N960" s="37">
        <v>2021</v>
      </c>
      <c r="O960" s="39">
        <v>352</v>
      </c>
      <c r="P960" s="39">
        <v>288</v>
      </c>
      <c r="Q960" s="39">
        <v>227</v>
      </c>
      <c r="R960" s="39">
        <v>178</v>
      </c>
      <c r="S960" s="39">
        <v>178</v>
      </c>
    </row>
    <row r="961" spans="11:23" x14ac:dyDescent="0.2">
      <c r="K961" s="36" t="s">
        <v>55</v>
      </c>
      <c r="L961" s="36" t="s">
        <v>62</v>
      </c>
      <c r="M961" s="36" t="s">
        <v>59</v>
      </c>
      <c r="N961" s="37">
        <v>2022</v>
      </c>
      <c r="O961" s="39">
        <v>254</v>
      </c>
      <c r="P961" s="39">
        <v>285</v>
      </c>
      <c r="Q961" s="39">
        <v>242</v>
      </c>
      <c r="R961" s="39">
        <v>247</v>
      </c>
      <c r="S961" s="39">
        <v>247</v>
      </c>
    </row>
    <row r="962" spans="11:23" x14ac:dyDescent="0.2">
      <c r="K962" s="36" t="s">
        <v>55</v>
      </c>
      <c r="L962" s="36" t="s">
        <v>62</v>
      </c>
      <c r="M962" s="36" t="s">
        <v>60</v>
      </c>
      <c r="N962" s="37">
        <v>2022</v>
      </c>
      <c r="O962" s="39">
        <v>277</v>
      </c>
      <c r="P962" s="39">
        <v>317</v>
      </c>
      <c r="Q962" s="39">
        <v>420</v>
      </c>
      <c r="R962" s="39">
        <v>260</v>
      </c>
      <c r="S962" s="39">
        <v>260</v>
      </c>
    </row>
    <row r="963" spans="11:23" x14ac:dyDescent="0.2">
      <c r="K963" s="36" t="s">
        <v>55</v>
      </c>
      <c r="L963" s="36" t="s">
        <v>62</v>
      </c>
      <c r="M963" s="36" t="s">
        <v>59</v>
      </c>
      <c r="N963" s="37">
        <v>2023</v>
      </c>
      <c r="O963" s="39">
        <v>220</v>
      </c>
      <c r="P963" s="39">
        <v>265</v>
      </c>
      <c r="Q963" s="39">
        <v>220</v>
      </c>
      <c r="R963" s="39">
        <v>249</v>
      </c>
      <c r="S963" s="39">
        <v>249</v>
      </c>
    </row>
    <row r="964" spans="11:23" x14ac:dyDescent="0.2">
      <c r="K964" s="36" t="s">
        <v>55</v>
      </c>
      <c r="L964" s="36" t="s">
        <v>62</v>
      </c>
      <c r="M964" s="36" t="s">
        <v>60</v>
      </c>
      <c r="N964" s="37">
        <v>2023</v>
      </c>
      <c r="O964" s="39">
        <v>214</v>
      </c>
      <c r="P964" s="39">
        <v>199</v>
      </c>
      <c r="Q964" s="39">
        <v>252</v>
      </c>
      <c r="R964" s="39">
        <v>260</v>
      </c>
      <c r="S964" s="39">
        <v>260</v>
      </c>
    </row>
    <row r="965" spans="11:23" x14ac:dyDescent="0.2">
      <c r="K965" s="36" t="s">
        <v>55</v>
      </c>
      <c r="L965" s="36" t="s">
        <v>62</v>
      </c>
      <c r="M965" s="36" t="s">
        <v>59</v>
      </c>
      <c r="N965" s="37">
        <v>2024</v>
      </c>
      <c r="O965" s="39">
        <v>129</v>
      </c>
      <c r="P965" s="39">
        <v>141</v>
      </c>
      <c r="Q965" s="39">
        <v>131</v>
      </c>
      <c r="R965" s="39">
        <v>148</v>
      </c>
      <c r="S965" s="39">
        <v>148</v>
      </c>
    </row>
    <row r="966" spans="11:23" x14ac:dyDescent="0.2">
      <c r="K966" s="36" t="s">
        <v>55</v>
      </c>
      <c r="L966" s="36" t="s">
        <v>62</v>
      </c>
      <c r="M966" s="36" t="s">
        <v>60</v>
      </c>
      <c r="N966" s="37">
        <v>2024</v>
      </c>
      <c r="O966" s="39">
        <v>121</v>
      </c>
      <c r="P966" s="39">
        <v>162</v>
      </c>
      <c r="Q966" s="39">
        <v>232</v>
      </c>
      <c r="R966" s="39">
        <v>316</v>
      </c>
      <c r="S966" s="39">
        <v>316</v>
      </c>
    </row>
    <row r="967" spans="11:23" x14ac:dyDescent="0.2">
      <c r="K967" s="36" t="s">
        <v>55</v>
      </c>
      <c r="L967" s="36" t="s">
        <v>63</v>
      </c>
      <c r="M967" s="36" t="s">
        <v>59</v>
      </c>
      <c r="N967" s="37">
        <v>2021</v>
      </c>
      <c r="O967" s="39">
        <v>348</v>
      </c>
      <c r="P967" s="39">
        <v>349</v>
      </c>
      <c r="Q967" s="39">
        <v>206</v>
      </c>
      <c r="R967" s="39">
        <v>235</v>
      </c>
      <c r="S967" s="39">
        <v>235</v>
      </c>
    </row>
    <row r="968" spans="11:23" x14ac:dyDescent="0.2">
      <c r="K968" s="36" t="s">
        <v>55</v>
      </c>
      <c r="L968" s="36" t="s">
        <v>63</v>
      </c>
      <c r="M968" s="36" t="s">
        <v>60</v>
      </c>
      <c r="N968" s="37">
        <v>2021</v>
      </c>
      <c r="O968" s="39">
        <v>225</v>
      </c>
      <c r="P968" s="39">
        <v>176</v>
      </c>
      <c r="Q968" s="39">
        <v>220</v>
      </c>
      <c r="R968" s="39">
        <v>252</v>
      </c>
      <c r="S968" s="39">
        <v>252</v>
      </c>
    </row>
    <row r="969" spans="11:23" x14ac:dyDescent="0.2">
      <c r="K969" s="36" t="s">
        <v>55</v>
      </c>
      <c r="L969" s="36" t="s">
        <v>63</v>
      </c>
      <c r="M969" s="36" t="s">
        <v>59</v>
      </c>
      <c r="N969" s="37">
        <v>2022</v>
      </c>
      <c r="O969" s="39">
        <v>219</v>
      </c>
      <c r="P969" s="39">
        <v>112</v>
      </c>
      <c r="Q969" s="39">
        <v>111</v>
      </c>
      <c r="R969" s="39">
        <v>120</v>
      </c>
      <c r="S969" s="39">
        <v>120</v>
      </c>
    </row>
    <row r="970" spans="11:23" x14ac:dyDescent="0.2">
      <c r="K970" s="36" t="s">
        <v>55</v>
      </c>
      <c r="L970" s="36" t="s">
        <v>63</v>
      </c>
      <c r="M970" s="36" t="s">
        <v>60</v>
      </c>
      <c r="N970" s="37">
        <v>2022</v>
      </c>
      <c r="O970" s="39">
        <v>274</v>
      </c>
      <c r="P970" s="39">
        <v>347</v>
      </c>
      <c r="Q970" s="39">
        <v>386</v>
      </c>
      <c r="R970" s="39">
        <v>330</v>
      </c>
      <c r="S970" s="39">
        <v>330</v>
      </c>
    </row>
    <row r="971" spans="11:23" x14ac:dyDescent="0.2">
      <c r="K971" s="36" t="s">
        <v>55</v>
      </c>
      <c r="L971" s="36" t="s">
        <v>63</v>
      </c>
      <c r="M971" s="36" t="s">
        <v>59</v>
      </c>
      <c r="N971" s="37">
        <v>2023</v>
      </c>
      <c r="O971" s="39">
        <v>241</v>
      </c>
      <c r="P971" s="39">
        <v>277</v>
      </c>
      <c r="Q971" s="39">
        <v>284</v>
      </c>
      <c r="R971" s="39">
        <v>206</v>
      </c>
      <c r="S971" s="39">
        <v>206</v>
      </c>
      <c r="W971">
        <v>11</v>
      </c>
    </row>
    <row r="972" spans="11:23" x14ac:dyDescent="0.2">
      <c r="K972" s="36" t="s">
        <v>55</v>
      </c>
      <c r="L972" s="36" t="s">
        <v>63</v>
      </c>
      <c r="M972" s="36" t="s">
        <v>60</v>
      </c>
      <c r="N972" s="37">
        <v>2023</v>
      </c>
      <c r="O972" s="39">
        <v>124</v>
      </c>
      <c r="P972" s="39">
        <v>121</v>
      </c>
      <c r="Q972" s="39">
        <v>118</v>
      </c>
      <c r="R972" s="39">
        <v>69</v>
      </c>
      <c r="S972" s="39">
        <v>69</v>
      </c>
    </row>
    <row r="973" spans="11:23" x14ac:dyDescent="0.2">
      <c r="K973" s="36" t="s">
        <v>55</v>
      </c>
      <c r="L973" s="36" t="s">
        <v>63</v>
      </c>
      <c r="M973" s="36" t="s">
        <v>59</v>
      </c>
      <c r="N973" s="37">
        <v>2024</v>
      </c>
      <c r="O973" s="39">
        <v>167</v>
      </c>
      <c r="P973" s="39">
        <v>101</v>
      </c>
      <c r="Q973" s="39">
        <v>112</v>
      </c>
      <c r="R973" s="39">
        <v>70</v>
      </c>
      <c r="S973" s="39">
        <v>70</v>
      </c>
    </row>
    <row r="974" spans="11:23" x14ac:dyDescent="0.2">
      <c r="K974" s="36" t="s">
        <v>55</v>
      </c>
      <c r="L974" s="36" t="s">
        <v>63</v>
      </c>
      <c r="M974" s="36" t="s">
        <v>60</v>
      </c>
      <c r="N974" s="37">
        <v>2024</v>
      </c>
      <c r="O974" s="39">
        <v>120</v>
      </c>
      <c r="P974" s="39">
        <v>101</v>
      </c>
      <c r="Q974" s="39">
        <v>92</v>
      </c>
      <c r="R974" s="39">
        <v>109</v>
      </c>
      <c r="S974" s="39">
        <v>109</v>
      </c>
    </row>
    <row r="975" spans="11:23" x14ac:dyDescent="0.2">
      <c r="K975" s="36" t="s">
        <v>55</v>
      </c>
      <c r="L975" s="36" t="s">
        <v>64</v>
      </c>
      <c r="M975" s="36" t="s">
        <v>59</v>
      </c>
      <c r="N975" s="37">
        <v>2021</v>
      </c>
      <c r="O975" s="39">
        <v>250</v>
      </c>
      <c r="P975" s="39">
        <v>254</v>
      </c>
      <c r="Q975" s="39">
        <v>321</v>
      </c>
      <c r="R975" s="39">
        <v>329</v>
      </c>
      <c r="S975" s="39">
        <v>329</v>
      </c>
    </row>
    <row r="976" spans="11:23" x14ac:dyDescent="0.2">
      <c r="K976" s="36" t="s">
        <v>55</v>
      </c>
      <c r="L976" s="36" t="s">
        <v>64</v>
      </c>
      <c r="M976" s="36" t="s">
        <v>60</v>
      </c>
      <c r="N976" s="37">
        <v>2021</v>
      </c>
      <c r="O976" s="39">
        <v>297</v>
      </c>
      <c r="P976" s="39">
        <v>173</v>
      </c>
      <c r="Q976" s="39">
        <v>176</v>
      </c>
      <c r="R976" s="39">
        <v>221</v>
      </c>
      <c r="S976" s="39">
        <v>221</v>
      </c>
    </row>
    <row r="977" spans="11:19" x14ac:dyDescent="0.2">
      <c r="K977" s="36" t="s">
        <v>55</v>
      </c>
      <c r="L977" s="36" t="s">
        <v>64</v>
      </c>
      <c r="M977" s="36" t="s">
        <v>59</v>
      </c>
      <c r="N977" s="37">
        <v>2022</v>
      </c>
      <c r="O977" s="39">
        <v>288</v>
      </c>
      <c r="P977" s="39">
        <v>188</v>
      </c>
      <c r="Q977" s="39">
        <v>163</v>
      </c>
      <c r="R977" s="39">
        <v>89</v>
      </c>
      <c r="S977" s="39">
        <v>89</v>
      </c>
    </row>
    <row r="978" spans="11:19" x14ac:dyDescent="0.2">
      <c r="K978" s="36" t="s">
        <v>55</v>
      </c>
      <c r="L978" s="36" t="s">
        <v>64</v>
      </c>
      <c r="M978" s="36" t="s">
        <v>60</v>
      </c>
      <c r="N978" s="37">
        <v>2022</v>
      </c>
      <c r="O978" s="39">
        <v>128</v>
      </c>
      <c r="P978" s="39">
        <v>177</v>
      </c>
      <c r="Q978" s="39">
        <v>238</v>
      </c>
      <c r="R978" s="39">
        <v>172</v>
      </c>
      <c r="S978" s="39">
        <v>172</v>
      </c>
    </row>
    <row r="979" spans="11:19" x14ac:dyDescent="0.2">
      <c r="K979" s="36" t="s">
        <v>55</v>
      </c>
      <c r="L979" s="36" t="s">
        <v>64</v>
      </c>
      <c r="M979" s="36" t="s">
        <v>59</v>
      </c>
      <c r="N979" s="37">
        <v>2023</v>
      </c>
      <c r="O979" s="39">
        <v>235</v>
      </c>
      <c r="P979" s="39">
        <v>184</v>
      </c>
      <c r="Q979" s="39">
        <v>218</v>
      </c>
      <c r="R979" s="39">
        <v>267</v>
      </c>
      <c r="S979" s="39">
        <v>267</v>
      </c>
    </row>
    <row r="980" spans="11:19" x14ac:dyDescent="0.2">
      <c r="K980" s="36" t="s">
        <v>55</v>
      </c>
      <c r="L980" s="36" t="s">
        <v>64</v>
      </c>
      <c r="M980" s="36" t="s">
        <v>60</v>
      </c>
      <c r="N980" s="37">
        <v>2023</v>
      </c>
      <c r="O980" s="39">
        <v>107</v>
      </c>
      <c r="P980" s="39">
        <v>147</v>
      </c>
      <c r="Q980" s="39">
        <v>145</v>
      </c>
      <c r="R980" s="39">
        <v>104</v>
      </c>
      <c r="S980" s="39">
        <v>104</v>
      </c>
    </row>
    <row r="981" spans="11:19" x14ac:dyDescent="0.2">
      <c r="K981" s="36" t="s">
        <v>55</v>
      </c>
      <c r="L981" s="36" t="s">
        <v>64</v>
      </c>
      <c r="M981" s="36" t="s">
        <v>59</v>
      </c>
      <c r="N981" s="37">
        <v>2024</v>
      </c>
      <c r="O981" s="39">
        <v>124</v>
      </c>
      <c r="P981" s="39">
        <v>113</v>
      </c>
      <c r="Q981" s="39">
        <v>154</v>
      </c>
      <c r="R981" s="39">
        <v>101</v>
      </c>
      <c r="S981" s="39">
        <v>101</v>
      </c>
    </row>
    <row r="982" spans="11:19" x14ac:dyDescent="0.2">
      <c r="K982" s="36" t="s">
        <v>55</v>
      </c>
      <c r="L982" s="36" t="s">
        <v>64</v>
      </c>
      <c r="M982" s="36" t="s">
        <v>60</v>
      </c>
      <c r="N982" s="37">
        <v>2024</v>
      </c>
      <c r="O982" s="39">
        <v>89</v>
      </c>
      <c r="P982" s="39">
        <v>83</v>
      </c>
      <c r="Q982" s="39">
        <v>80</v>
      </c>
      <c r="R982" s="39">
        <v>75</v>
      </c>
      <c r="S982" s="39">
        <v>75</v>
      </c>
    </row>
    <row r="983" spans="11:19" x14ac:dyDescent="0.2">
      <c r="K983" s="36" t="s">
        <v>55</v>
      </c>
      <c r="L983" s="36" t="s">
        <v>65</v>
      </c>
      <c r="M983" s="36" t="s">
        <v>59</v>
      </c>
      <c r="N983" s="37">
        <v>2021</v>
      </c>
      <c r="O983" s="39">
        <v>200</v>
      </c>
      <c r="P983" s="39">
        <v>31</v>
      </c>
      <c r="Q983" s="39">
        <v>345</v>
      </c>
      <c r="R983" s="39">
        <v>93</v>
      </c>
      <c r="S983" s="39">
        <v>669</v>
      </c>
    </row>
    <row r="984" spans="11:19" x14ac:dyDescent="0.2">
      <c r="K984" s="36" t="s">
        <v>55</v>
      </c>
      <c r="L984" s="36" t="s">
        <v>65</v>
      </c>
      <c r="M984" s="36" t="s">
        <v>60</v>
      </c>
      <c r="N984" s="37">
        <v>2021</v>
      </c>
      <c r="O984" s="39">
        <v>123</v>
      </c>
      <c r="P984" s="39">
        <v>628</v>
      </c>
      <c r="Q984" s="39">
        <v>892</v>
      </c>
      <c r="R984" s="39">
        <v>578</v>
      </c>
      <c r="S984" s="39">
        <v>2221</v>
      </c>
    </row>
    <row r="985" spans="11:19" x14ac:dyDescent="0.2">
      <c r="K985" s="36" t="s">
        <v>55</v>
      </c>
      <c r="L985" s="36" t="s">
        <v>65</v>
      </c>
      <c r="M985" s="36" t="s">
        <v>59</v>
      </c>
      <c r="N985" s="37">
        <v>2022</v>
      </c>
      <c r="O985" s="39">
        <v>391</v>
      </c>
      <c r="P985" s="39">
        <v>2466</v>
      </c>
      <c r="Q985" s="39">
        <v>53</v>
      </c>
      <c r="R985" s="39">
        <v>185</v>
      </c>
      <c r="S985" s="39">
        <v>3095</v>
      </c>
    </row>
    <row r="986" spans="11:19" x14ac:dyDescent="0.2">
      <c r="K986" s="36" t="s">
        <v>55</v>
      </c>
      <c r="L986" s="36" t="s">
        <v>65</v>
      </c>
      <c r="M986" s="36" t="s">
        <v>60</v>
      </c>
      <c r="N986" s="37">
        <v>2022</v>
      </c>
      <c r="O986" s="39">
        <v>808</v>
      </c>
      <c r="P986" s="39">
        <v>4</v>
      </c>
      <c r="Q986" s="39">
        <v>886</v>
      </c>
      <c r="R986" s="39">
        <v>1158</v>
      </c>
      <c r="S986" s="39">
        <v>2856</v>
      </c>
    </row>
    <row r="987" spans="11:19" x14ac:dyDescent="0.2">
      <c r="K987" s="36" t="s">
        <v>55</v>
      </c>
      <c r="L987" s="36" t="s">
        <v>65</v>
      </c>
      <c r="M987" s="36" t="s">
        <v>59</v>
      </c>
      <c r="N987" s="37">
        <v>2023</v>
      </c>
      <c r="O987" s="39">
        <v>492</v>
      </c>
      <c r="P987" s="39">
        <v>966</v>
      </c>
      <c r="Q987" s="39">
        <v>4478</v>
      </c>
      <c r="R987" s="39">
        <v>798</v>
      </c>
      <c r="S987" s="39">
        <v>6734</v>
      </c>
    </row>
    <row r="988" spans="11:19" x14ac:dyDescent="0.2">
      <c r="K988" s="36" t="s">
        <v>55</v>
      </c>
      <c r="L988" s="36" t="s">
        <v>65</v>
      </c>
      <c r="M988" s="36" t="s">
        <v>60</v>
      </c>
      <c r="N988" s="37">
        <v>2023</v>
      </c>
      <c r="O988" s="39">
        <v>993</v>
      </c>
      <c r="P988" s="39">
        <v>482</v>
      </c>
      <c r="Q988" s="39">
        <v>534</v>
      </c>
      <c r="R988" s="39">
        <v>241</v>
      </c>
      <c r="S988" s="39">
        <v>2250</v>
      </c>
    </row>
    <row r="989" spans="11:19" x14ac:dyDescent="0.2">
      <c r="K989" s="36" t="s">
        <v>55</v>
      </c>
      <c r="L989" s="36" t="s">
        <v>65</v>
      </c>
      <c r="M989" s="36" t="s">
        <v>59</v>
      </c>
      <c r="N989" s="37">
        <v>2024</v>
      </c>
      <c r="O989" s="39">
        <v>1019</v>
      </c>
      <c r="P989" s="39">
        <v>870</v>
      </c>
      <c r="Q989" s="39">
        <v>976</v>
      </c>
      <c r="R989" s="39">
        <v>670</v>
      </c>
      <c r="S989" s="39">
        <v>3535</v>
      </c>
    </row>
    <row r="990" spans="11:19" x14ac:dyDescent="0.2">
      <c r="K990" s="36" t="s">
        <v>55</v>
      </c>
      <c r="L990" s="36" t="s">
        <v>65</v>
      </c>
      <c r="M990" s="36" t="s">
        <v>60</v>
      </c>
      <c r="N990" s="37">
        <v>2024</v>
      </c>
      <c r="O990" s="39">
        <v>879</v>
      </c>
      <c r="P990" s="39">
        <v>62</v>
      </c>
      <c r="Q990" s="39">
        <v>1428</v>
      </c>
      <c r="R990" s="39">
        <v>1207</v>
      </c>
      <c r="S990" s="39">
        <v>3576</v>
      </c>
    </row>
    <row r="991" spans="11:19" x14ac:dyDescent="0.2">
      <c r="K991" s="36" t="s">
        <v>55</v>
      </c>
      <c r="L991" s="36" t="s">
        <v>66</v>
      </c>
      <c r="M991" s="36" t="s">
        <v>59</v>
      </c>
      <c r="N991" s="37">
        <v>2021</v>
      </c>
      <c r="O991" s="39">
        <v>42</v>
      </c>
      <c r="P991" s="39">
        <v>30</v>
      </c>
      <c r="Q991" s="39">
        <v>516</v>
      </c>
      <c r="R991" s="39">
        <v>198</v>
      </c>
      <c r="S991" s="39">
        <v>786</v>
      </c>
    </row>
    <row r="992" spans="11:19" x14ac:dyDescent="0.2">
      <c r="K992" s="36" t="s">
        <v>55</v>
      </c>
      <c r="L992" s="36" t="s">
        <v>66</v>
      </c>
      <c r="M992" s="36" t="s">
        <v>60</v>
      </c>
      <c r="N992" s="37">
        <v>2021</v>
      </c>
      <c r="O992" s="39">
        <v>32</v>
      </c>
      <c r="P992" s="39">
        <v>22</v>
      </c>
      <c r="Q992" s="39">
        <v>81</v>
      </c>
      <c r="R992" s="39">
        <v>23</v>
      </c>
      <c r="S992" s="39">
        <v>158</v>
      </c>
    </row>
    <row r="993" spans="11:19" x14ac:dyDescent="0.2">
      <c r="K993" s="36" t="s">
        <v>55</v>
      </c>
      <c r="L993" s="36" t="s">
        <v>66</v>
      </c>
      <c r="M993" s="36" t="s">
        <v>59</v>
      </c>
      <c r="N993" s="37">
        <v>2022</v>
      </c>
      <c r="O993" s="39">
        <v>631</v>
      </c>
      <c r="P993" s="39">
        <v>2</v>
      </c>
      <c r="Q993" s="39">
        <v>149</v>
      </c>
      <c r="R993" s="39">
        <v>309</v>
      </c>
      <c r="S993" s="39">
        <v>1091</v>
      </c>
    </row>
    <row r="994" spans="11:19" x14ac:dyDescent="0.2">
      <c r="K994" s="36" t="s">
        <v>55</v>
      </c>
      <c r="L994" s="36" t="s">
        <v>66</v>
      </c>
      <c r="M994" s="36" t="s">
        <v>60</v>
      </c>
      <c r="N994" s="37">
        <v>2022</v>
      </c>
      <c r="O994" s="39">
        <v>341</v>
      </c>
      <c r="P994" s="39">
        <v>351</v>
      </c>
      <c r="Q994" s="39">
        <v>36</v>
      </c>
      <c r="R994" s="39">
        <v>160</v>
      </c>
      <c r="S994" s="39">
        <v>888</v>
      </c>
    </row>
    <row r="995" spans="11:19" x14ac:dyDescent="0.2">
      <c r="K995" s="36" t="s">
        <v>55</v>
      </c>
      <c r="L995" s="36" t="s">
        <v>66</v>
      </c>
      <c r="M995" s="36" t="s">
        <v>59</v>
      </c>
      <c r="N995" s="37">
        <v>2023</v>
      </c>
      <c r="O995" s="39">
        <v>41</v>
      </c>
      <c r="P995" s="39">
        <v>703</v>
      </c>
      <c r="Q995" s="39">
        <v>2488</v>
      </c>
      <c r="R995" s="39">
        <v>19</v>
      </c>
      <c r="S995" s="39">
        <v>3251</v>
      </c>
    </row>
    <row r="996" spans="11:19" x14ac:dyDescent="0.2">
      <c r="K996" s="36" t="s">
        <v>55</v>
      </c>
      <c r="L996" s="36" t="s">
        <v>66</v>
      </c>
      <c r="M996" s="36" t="s">
        <v>60</v>
      </c>
      <c r="N996" s="37">
        <v>2023</v>
      </c>
      <c r="O996" s="39">
        <v>83</v>
      </c>
      <c r="P996" s="39">
        <v>5</v>
      </c>
      <c r="Q996" s="39">
        <v>280</v>
      </c>
      <c r="R996" s="39">
        <v>138</v>
      </c>
      <c r="S996" s="39">
        <v>506</v>
      </c>
    </row>
    <row r="997" spans="11:19" x14ac:dyDescent="0.2">
      <c r="K997" s="36" t="s">
        <v>55</v>
      </c>
      <c r="L997" s="36" t="s">
        <v>66</v>
      </c>
      <c r="M997" s="36" t="s">
        <v>59</v>
      </c>
      <c r="N997" s="37">
        <v>2024</v>
      </c>
      <c r="O997" s="39">
        <v>645</v>
      </c>
      <c r="P997" s="39">
        <v>23</v>
      </c>
      <c r="Q997" s="39">
        <v>280</v>
      </c>
      <c r="R997" s="39">
        <v>635</v>
      </c>
      <c r="S997" s="39">
        <v>1583</v>
      </c>
    </row>
    <row r="998" spans="11:19" x14ac:dyDescent="0.2">
      <c r="K998" s="36" t="s">
        <v>55</v>
      </c>
      <c r="L998" s="36" t="s">
        <v>66</v>
      </c>
      <c r="M998" s="36" t="s">
        <v>60</v>
      </c>
      <c r="N998" s="37">
        <v>2024</v>
      </c>
      <c r="O998" s="39">
        <v>844</v>
      </c>
      <c r="P998" s="39">
        <v>517</v>
      </c>
      <c r="Q998" s="39">
        <v>298</v>
      </c>
      <c r="R998" s="39">
        <v>258</v>
      </c>
      <c r="S998" s="39">
        <v>1917</v>
      </c>
    </row>
    <row r="999" spans="11:19" x14ac:dyDescent="0.2">
      <c r="K999" s="36" t="s">
        <v>55</v>
      </c>
      <c r="L999" s="36" t="s">
        <v>67</v>
      </c>
      <c r="M999" s="36" t="s">
        <v>59</v>
      </c>
      <c r="N999" s="37">
        <v>2021</v>
      </c>
      <c r="O999" s="39">
        <v>292</v>
      </c>
      <c r="P999" s="39">
        <v>60</v>
      </c>
      <c r="Q999" s="39">
        <v>1132</v>
      </c>
      <c r="R999" s="39">
        <v>463</v>
      </c>
      <c r="S999" s="39">
        <v>1947</v>
      </c>
    </row>
    <row r="1000" spans="11:19" x14ac:dyDescent="0.2">
      <c r="K1000" s="36" t="s">
        <v>55</v>
      </c>
      <c r="L1000" s="36" t="s">
        <v>67</v>
      </c>
      <c r="M1000" s="36" t="s">
        <v>60</v>
      </c>
      <c r="N1000" s="37">
        <v>2021</v>
      </c>
      <c r="O1000" s="39">
        <v>127</v>
      </c>
      <c r="P1000" s="39">
        <v>725</v>
      </c>
      <c r="Q1000" s="39">
        <v>938</v>
      </c>
      <c r="R1000" s="39">
        <v>1177</v>
      </c>
      <c r="S1000" s="39">
        <v>2967</v>
      </c>
    </row>
    <row r="1001" spans="11:19" x14ac:dyDescent="0.2">
      <c r="K1001" s="36" t="s">
        <v>55</v>
      </c>
      <c r="L1001" s="36" t="s">
        <v>67</v>
      </c>
      <c r="M1001" s="36" t="s">
        <v>59</v>
      </c>
      <c r="N1001" s="37">
        <v>2022</v>
      </c>
      <c r="O1001" s="39">
        <v>1211</v>
      </c>
      <c r="P1001" s="39">
        <v>178</v>
      </c>
      <c r="Q1001" s="39">
        <v>3963</v>
      </c>
      <c r="R1001" s="39">
        <v>2244</v>
      </c>
      <c r="S1001" s="39">
        <v>7596</v>
      </c>
    </row>
    <row r="1002" spans="11:19" x14ac:dyDescent="0.2">
      <c r="K1002" s="36" t="s">
        <v>55</v>
      </c>
      <c r="L1002" s="36" t="s">
        <v>67</v>
      </c>
      <c r="M1002" s="36" t="s">
        <v>60</v>
      </c>
      <c r="N1002" s="37">
        <v>2022</v>
      </c>
      <c r="O1002" s="39">
        <v>479</v>
      </c>
      <c r="P1002" s="39">
        <v>2654</v>
      </c>
      <c r="Q1002" s="39">
        <v>334</v>
      </c>
      <c r="R1002" s="39">
        <v>400</v>
      </c>
      <c r="S1002" s="39">
        <v>3867</v>
      </c>
    </row>
    <row r="1003" spans="11:19" x14ac:dyDescent="0.2">
      <c r="K1003" s="36" t="s">
        <v>55</v>
      </c>
      <c r="L1003" s="36" t="s">
        <v>67</v>
      </c>
      <c r="M1003" s="36" t="s">
        <v>59</v>
      </c>
      <c r="N1003" s="37">
        <v>2023</v>
      </c>
      <c r="O1003" s="39">
        <v>1613</v>
      </c>
      <c r="P1003" s="39">
        <v>748</v>
      </c>
      <c r="Q1003" s="39">
        <v>2022</v>
      </c>
      <c r="R1003" s="39">
        <v>1145</v>
      </c>
      <c r="S1003" s="39">
        <v>5528</v>
      </c>
    </row>
    <row r="1004" spans="11:19" x14ac:dyDescent="0.2">
      <c r="K1004" s="36" t="s">
        <v>55</v>
      </c>
      <c r="L1004" s="36" t="s">
        <v>67</v>
      </c>
      <c r="M1004" s="36" t="s">
        <v>60</v>
      </c>
      <c r="N1004" s="37">
        <v>2023</v>
      </c>
      <c r="O1004" s="39">
        <v>640</v>
      </c>
      <c r="P1004" s="39">
        <v>1059</v>
      </c>
      <c r="Q1004" s="39">
        <v>7298</v>
      </c>
      <c r="R1004" s="39">
        <v>2371</v>
      </c>
      <c r="S1004" s="39">
        <v>11368</v>
      </c>
    </row>
    <row r="1005" spans="11:19" x14ac:dyDescent="0.2">
      <c r="K1005" s="36" t="s">
        <v>55</v>
      </c>
      <c r="L1005" s="36" t="s">
        <v>67</v>
      </c>
      <c r="M1005" s="36" t="s">
        <v>59</v>
      </c>
      <c r="N1005" s="37">
        <v>2024</v>
      </c>
      <c r="O1005" s="39">
        <v>1971</v>
      </c>
      <c r="P1005" s="39">
        <v>1542</v>
      </c>
      <c r="Q1005" s="39">
        <v>1008</v>
      </c>
      <c r="R1005" s="39">
        <v>1235</v>
      </c>
      <c r="S1005" s="39">
        <v>5756</v>
      </c>
    </row>
    <row r="1006" spans="11:19" x14ac:dyDescent="0.2">
      <c r="K1006" s="36" t="s">
        <v>55</v>
      </c>
      <c r="L1006" s="36" t="s">
        <v>67</v>
      </c>
      <c r="M1006" s="36" t="s">
        <v>60</v>
      </c>
      <c r="N1006" s="37">
        <v>2024</v>
      </c>
      <c r="O1006" s="39">
        <v>972</v>
      </c>
      <c r="P1006" s="39">
        <v>939</v>
      </c>
      <c r="Q1006" s="39">
        <v>1555</v>
      </c>
      <c r="R1006" s="39">
        <v>1588</v>
      </c>
      <c r="S1006" s="39">
        <v>5054</v>
      </c>
    </row>
    <row r="1007" spans="11:19" x14ac:dyDescent="0.2">
      <c r="K1007" s="36" t="s">
        <v>55</v>
      </c>
      <c r="L1007" s="36" t="s">
        <v>68</v>
      </c>
      <c r="M1007" s="36" t="s">
        <v>59</v>
      </c>
      <c r="N1007" s="37">
        <v>2021</v>
      </c>
      <c r="O1007" s="39">
        <v>293</v>
      </c>
      <c r="P1007" s="39">
        <v>234</v>
      </c>
      <c r="Q1007" s="39">
        <v>155</v>
      </c>
      <c r="R1007" s="39">
        <v>278</v>
      </c>
      <c r="S1007" s="39">
        <v>278</v>
      </c>
    </row>
    <row r="1008" spans="11:19" x14ac:dyDescent="0.2">
      <c r="K1008" s="36" t="s">
        <v>55</v>
      </c>
      <c r="L1008" s="36" t="s">
        <v>68</v>
      </c>
      <c r="M1008" s="36" t="s">
        <v>60</v>
      </c>
      <c r="N1008" s="37">
        <v>2021</v>
      </c>
      <c r="O1008" s="39">
        <v>172</v>
      </c>
      <c r="P1008" s="39">
        <v>37</v>
      </c>
      <c r="Q1008" s="39">
        <v>259</v>
      </c>
      <c r="R1008" s="39">
        <v>235</v>
      </c>
      <c r="S1008" s="39">
        <v>235</v>
      </c>
    </row>
    <row r="1009" spans="11:19" x14ac:dyDescent="0.2">
      <c r="K1009" s="36" t="s">
        <v>55</v>
      </c>
      <c r="L1009" s="36" t="s">
        <v>68</v>
      </c>
      <c r="M1009" s="36" t="s">
        <v>59</v>
      </c>
      <c r="N1009" s="37">
        <v>2022</v>
      </c>
      <c r="O1009" s="39">
        <v>230</v>
      </c>
      <c r="P1009" s="39">
        <v>-17</v>
      </c>
      <c r="Q1009" s="39">
        <v>-146</v>
      </c>
      <c r="R1009" s="39">
        <v>-51</v>
      </c>
      <c r="S1009" s="39">
        <v>-51</v>
      </c>
    </row>
    <row r="1010" spans="11:19" x14ac:dyDescent="0.2">
      <c r="K1010" s="36" t="s">
        <v>55</v>
      </c>
      <c r="L1010" s="36" t="s">
        <v>68</v>
      </c>
      <c r="M1010" s="36" t="s">
        <v>60</v>
      </c>
      <c r="N1010" s="37">
        <v>2022</v>
      </c>
      <c r="O1010" s="39">
        <v>148</v>
      </c>
      <c r="P1010" s="39">
        <v>239</v>
      </c>
      <c r="Q1010" s="39">
        <v>382</v>
      </c>
      <c r="R1010" s="39">
        <v>255</v>
      </c>
      <c r="S1010" s="39">
        <v>255</v>
      </c>
    </row>
    <row r="1011" spans="11:19" x14ac:dyDescent="0.2">
      <c r="K1011" s="36" t="s">
        <v>55</v>
      </c>
      <c r="L1011" s="36" t="s">
        <v>68</v>
      </c>
      <c r="M1011" s="36" t="s">
        <v>59</v>
      </c>
      <c r="N1011" s="37">
        <v>2023</v>
      </c>
      <c r="O1011" s="39">
        <v>11</v>
      </c>
      <c r="P1011" s="39">
        <v>3</v>
      </c>
      <c r="Q1011" s="39">
        <v>43</v>
      </c>
      <c r="R1011" s="39">
        <v>-76</v>
      </c>
      <c r="S1011" s="39">
        <v>-76</v>
      </c>
    </row>
    <row r="1012" spans="11:19" x14ac:dyDescent="0.2">
      <c r="K1012" s="36" t="s">
        <v>55</v>
      </c>
      <c r="L1012" s="36" t="s">
        <v>68</v>
      </c>
      <c r="M1012" s="36" t="s">
        <v>60</v>
      </c>
      <c r="N1012" s="37">
        <v>2023</v>
      </c>
      <c r="O1012" s="39">
        <v>262</v>
      </c>
      <c r="P1012" s="39">
        <v>262</v>
      </c>
      <c r="Q1012" s="39">
        <v>250</v>
      </c>
      <c r="R1012" s="39">
        <v>213</v>
      </c>
      <c r="S1012" s="39">
        <v>213</v>
      </c>
    </row>
    <row r="1013" spans="11:19" x14ac:dyDescent="0.2">
      <c r="K1013" s="36" t="s">
        <v>55</v>
      </c>
      <c r="L1013" s="36" t="s">
        <v>68</v>
      </c>
      <c r="M1013" s="36" t="s">
        <v>59</v>
      </c>
      <c r="N1013" s="37">
        <v>2024</v>
      </c>
      <c r="O1013" s="39">
        <v>170</v>
      </c>
      <c r="P1013" s="39">
        <v>52</v>
      </c>
      <c r="Q1013" s="39">
        <v>34</v>
      </c>
      <c r="R1013" s="39">
        <v>-145</v>
      </c>
      <c r="S1013" s="39">
        <v>-145</v>
      </c>
    </row>
    <row r="1014" spans="11:19" x14ac:dyDescent="0.2">
      <c r="K1014" s="36" t="s">
        <v>55</v>
      </c>
      <c r="L1014" s="36" t="s">
        <v>68</v>
      </c>
      <c r="M1014" s="36" t="s">
        <v>60</v>
      </c>
      <c r="N1014" s="37">
        <v>2024</v>
      </c>
      <c r="O1014" s="39">
        <v>80</v>
      </c>
      <c r="P1014" s="39">
        <v>43</v>
      </c>
      <c r="Q1014" s="39">
        <v>41</v>
      </c>
      <c r="R1014" s="39">
        <v>36</v>
      </c>
      <c r="S1014" s="39">
        <v>36</v>
      </c>
    </row>
    <row r="1015" spans="11:19" x14ac:dyDescent="0.2">
      <c r="K1015" s="36" t="s">
        <v>55</v>
      </c>
      <c r="L1015" s="36" t="s">
        <v>69</v>
      </c>
      <c r="M1015" s="36" t="s">
        <v>59</v>
      </c>
      <c r="N1015" s="37">
        <v>2021</v>
      </c>
      <c r="O1015" s="39">
        <v>138</v>
      </c>
      <c r="P1015" s="39">
        <v>2</v>
      </c>
      <c r="Q1015" s="39">
        <v>231</v>
      </c>
      <c r="R1015" s="39">
        <v>58</v>
      </c>
      <c r="S1015" s="39">
        <v>429</v>
      </c>
    </row>
    <row r="1016" spans="11:19" x14ac:dyDescent="0.2">
      <c r="K1016" s="36" t="s">
        <v>55</v>
      </c>
      <c r="L1016" s="36" t="s">
        <v>69</v>
      </c>
      <c r="M1016" s="36" t="s">
        <v>60</v>
      </c>
      <c r="N1016" s="37">
        <v>2021</v>
      </c>
      <c r="O1016" s="39">
        <v>51</v>
      </c>
      <c r="P1016" s="39">
        <v>571</v>
      </c>
      <c r="Q1016" s="39">
        <v>372</v>
      </c>
      <c r="R1016" s="39">
        <v>346</v>
      </c>
      <c r="S1016" s="39">
        <v>1340</v>
      </c>
    </row>
    <row r="1017" spans="11:19" x14ac:dyDescent="0.2">
      <c r="K1017" s="36" t="s">
        <v>55</v>
      </c>
      <c r="L1017" s="36" t="s">
        <v>69</v>
      </c>
      <c r="M1017" s="36" t="s">
        <v>59</v>
      </c>
      <c r="N1017" s="37">
        <v>2022</v>
      </c>
      <c r="O1017" s="39">
        <v>-160</v>
      </c>
      <c r="P1017" s="39">
        <v>2082</v>
      </c>
      <c r="Q1017" s="39">
        <v>-5</v>
      </c>
      <c r="R1017" s="39">
        <v>-16</v>
      </c>
      <c r="S1017" s="39">
        <v>1901</v>
      </c>
    </row>
    <row r="1018" spans="11:19" x14ac:dyDescent="0.2">
      <c r="K1018" s="36" t="s">
        <v>55</v>
      </c>
      <c r="L1018" s="36" t="s">
        <v>69</v>
      </c>
      <c r="M1018" s="36" t="s">
        <v>60</v>
      </c>
      <c r="N1018" s="37">
        <v>2022</v>
      </c>
      <c r="O1018" s="39">
        <v>-332</v>
      </c>
      <c r="P1018" s="39">
        <v>2</v>
      </c>
      <c r="Q1018" s="39">
        <v>683</v>
      </c>
      <c r="R1018" s="39">
        <v>795</v>
      </c>
      <c r="S1018" s="39">
        <v>1148</v>
      </c>
    </row>
    <row r="1019" spans="11:19" x14ac:dyDescent="0.2">
      <c r="K1019" s="36" t="s">
        <v>55</v>
      </c>
      <c r="L1019" s="36" t="s">
        <v>69</v>
      </c>
      <c r="M1019" s="36" t="s">
        <v>59</v>
      </c>
      <c r="N1019" s="37">
        <v>2023</v>
      </c>
      <c r="O1019" s="39">
        <v>865</v>
      </c>
      <c r="P1019" s="39">
        <v>475</v>
      </c>
      <c r="Q1019" s="39">
        <v>156</v>
      </c>
      <c r="R1019" s="39">
        <v>72</v>
      </c>
      <c r="S1019" s="39">
        <v>1568</v>
      </c>
    </row>
    <row r="1020" spans="11:19" x14ac:dyDescent="0.2">
      <c r="K1020" s="36" t="s">
        <v>55</v>
      </c>
      <c r="L1020" s="36" t="s">
        <v>69</v>
      </c>
      <c r="M1020" s="36" t="s">
        <v>60</v>
      </c>
      <c r="N1020" s="37">
        <v>2023</v>
      </c>
      <c r="O1020" s="39">
        <v>431</v>
      </c>
      <c r="P1020" s="39">
        <v>-353</v>
      </c>
      <c r="Q1020" s="39">
        <v>948</v>
      </c>
      <c r="R1020" s="39">
        <v>763</v>
      </c>
      <c r="S1020" s="39">
        <v>1789</v>
      </c>
    </row>
    <row r="1021" spans="11:19" x14ac:dyDescent="0.2">
      <c r="K1021" s="36" t="s">
        <v>55</v>
      </c>
      <c r="L1021" s="36" t="s">
        <v>69</v>
      </c>
      <c r="M1021" s="36" t="s">
        <v>59</v>
      </c>
      <c r="N1021" s="37">
        <v>2024</v>
      </c>
      <c r="O1021" s="39">
        <v>90</v>
      </c>
      <c r="P1021" s="39">
        <v>271</v>
      </c>
      <c r="Q1021" s="39">
        <v>537</v>
      </c>
      <c r="R1021" s="39">
        <v>325</v>
      </c>
      <c r="S1021" s="39">
        <v>1223</v>
      </c>
    </row>
    <row r="1022" spans="11:19" x14ac:dyDescent="0.2">
      <c r="K1022" s="36" t="s">
        <v>55</v>
      </c>
      <c r="L1022" s="36" t="s">
        <v>69</v>
      </c>
      <c r="M1022" s="36" t="s">
        <v>60</v>
      </c>
      <c r="N1022" s="37">
        <v>2024</v>
      </c>
      <c r="O1022" s="39">
        <v>-242</v>
      </c>
      <c r="P1022" s="39">
        <v>27</v>
      </c>
      <c r="Q1022" s="39">
        <v>1147</v>
      </c>
      <c r="R1022" s="39">
        <v>221</v>
      </c>
      <c r="S1022" s="39">
        <v>1153</v>
      </c>
    </row>
    <row r="1023" spans="11:19" x14ac:dyDescent="0.2">
      <c r="R1023" s="38"/>
      <c r="S1023" s="38"/>
    </row>
  </sheetData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>
    <tabColor rgb="FF01B050"/>
  </sheetPr>
  <dimension ref="K10:T87"/>
  <sheetViews>
    <sheetView topLeftCell="K11" workbookViewId="0">
      <pane xSplit="4" ySplit="4" topLeftCell="O15" activePane="bottomRight" state="frozen"/>
      <selection activeCell="K11" sqref="K11"/>
      <selection pane="topRight" activeCell="O11" sqref="O11"/>
      <selection pane="bottomLeft" activeCell="K15" sqref="K15"/>
      <selection pane="bottomRight" activeCell="K11" sqref="K11"/>
    </sheetView>
  </sheetViews>
  <sheetFormatPr defaultRowHeight="11.25" x14ac:dyDescent="0.2"/>
  <cols>
    <col min="1" max="1" width="50.83203125" customWidth="1"/>
    <col min="11" max="11" width="7.5" bestFit="1" customWidth="1"/>
    <col min="12" max="12" width="10.5" bestFit="1" customWidth="1"/>
    <col min="13" max="13" width="7.6640625" customWidth="1"/>
    <col min="14" max="14" width="5.1640625" bestFit="1" customWidth="1"/>
    <col min="15" max="18" width="7.6640625" customWidth="1"/>
    <col min="19" max="19" width="8.83203125" customWidth="1"/>
    <col min="20" max="20" width="1.83203125" customWidth="1"/>
  </cols>
  <sheetData>
    <row r="10" spans="11:20" ht="12" thickBot="1" x14ac:dyDescent="0.25"/>
    <row r="11" spans="11:20" ht="15.75" x14ac:dyDescent="0.2">
      <c r="K11" s="18" t="s">
        <v>70</v>
      </c>
      <c r="L11" s="19"/>
      <c r="M11" s="20"/>
      <c r="N11" s="19"/>
      <c r="O11" s="20" t="str">
        <f>kOrgName</f>
        <v>AbleOwl © 2024</v>
      </c>
      <c r="P11" s="19"/>
      <c r="Q11" s="19"/>
      <c r="R11" s="19"/>
      <c r="S11" s="19"/>
      <c r="T11" s="21"/>
    </row>
    <row r="12" spans="11:20" ht="15.75" x14ac:dyDescent="0.2">
      <c r="K12" s="22"/>
      <c r="L12" s="23"/>
      <c r="M12" s="24"/>
      <c r="N12" s="23"/>
      <c r="O12" s="24" t="str">
        <f ca="1">kNow</f>
        <v xml:space="preserve">1-Dec-2024 11:26 am </v>
      </c>
      <c r="P12" s="23"/>
      <c r="Q12" s="23"/>
      <c r="R12" s="23"/>
      <c r="S12" s="23"/>
      <c r="T12" s="25"/>
    </row>
    <row r="13" spans="11:20" ht="12.75" x14ac:dyDescent="0.2">
      <c r="K13" s="26" t="s">
        <v>74</v>
      </c>
      <c r="L13" s="23"/>
      <c r="M13" s="23"/>
      <c r="N13" s="23"/>
      <c r="O13" s="23"/>
      <c r="P13" s="23"/>
      <c r="Q13" s="23"/>
      <c r="R13" s="23"/>
      <c r="S13" s="23"/>
      <c r="T13" s="25"/>
    </row>
    <row r="14" spans="11:20" ht="12" thickBot="1" x14ac:dyDescent="0.25">
      <c r="K14" s="34" t="s">
        <v>57</v>
      </c>
      <c r="L14" s="35" t="s">
        <v>56</v>
      </c>
      <c r="M14" s="35" t="s">
        <v>58</v>
      </c>
      <c r="N14" s="35" t="s">
        <v>36</v>
      </c>
      <c r="O14" s="35" t="s">
        <v>37</v>
      </c>
      <c r="P14" s="35" t="s">
        <v>38</v>
      </c>
      <c r="Q14" s="35" t="s">
        <v>39</v>
      </c>
      <c r="R14" s="35" t="s">
        <v>40</v>
      </c>
      <c r="S14" s="35" t="s">
        <v>41</v>
      </c>
      <c r="T14" s="27"/>
    </row>
    <row r="15" spans="11:20" x14ac:dyDescent="0.2">
      <c r="K15" s="51" t="s">
        <v>77</v>
      </c>
      <c r="L15" s="36" t="s">
        <v>61</v>
      </c>
      <c r="M15" s="36" t="s">
        <v>59</v>
      </c>
      <c r="N15" s="37">
        <v>2011</v>
      </c>
      <c r="O15" s="39">
        <v>1938</v>
      </c>
      <c r="P15" s="39">
        <v>1675</v>
      </c>
      <c r="Q15" s="39">
        <v>1593</v>
      </c>
      <c r="R15" s="39">
        <v>348</v>
      </c>
      <c r="S15" s="39">
        <v>5554</v>
      </c>
    </row>
    <row r="16" spans="11:20" x14ac:dyDescent="0.2">
      <c r="K16" s="51" t="s">
        <v>77</v>
      </c>
      <c r="L16" s="36" t="s">
        <v>61</v>
      </c>
      <c r="M16" s="36" t="s">
        <v>60</v>
      </c>
      <c r="N16" s="37">
        <v>2011</v>
      </c>
      <c r="O16" s="39">
        <v>593</v>
      </c>
      <c r="P16" s="39">
        <v>837</v>
      </c>
      <c r="Q16" s="39">
        <v>1717</v>
      </c>
      <c r="R16" s="39">
        <v>1482</v>
      </c>
      <c r="S16" s="39">
        <v>4629</v>
      </c>
    </row>
    <row r="17" spans="11:19" x14ac:dyDescent="0.2">
      <c r="K17" s="51" t="s">
        <v>77</v>
      </c>
      <c r="L17" s="36" t="s">
        <v>61</v>
      </c>
      <c r="M17" s="36" t="s">
        <v>59</v>
      </c>
      <c r="N17" s="37">
        <v>2012</v>
      </c>
      <c r="O17" s="39">
        <v>235</v>
      </c>
      <c r="P17" s="39">
        <v>1741</v>
      </c>
      <c r="Q17" s="39">
        <v>1818</v>
      </c>
      <c r="R17" s="39">
        <v>644</v>
      </c>
      <c r="S17" s="39">
        <v>4438</v>
      </c>
    </row>
    <row r="18" spans="11:19" x14ac:dyDescent="0.2">
      <c r="K18" s="51" t="s">
        <v>77</v>
      </c>
      <c r="L18" s="36" t="s">
        <v>61</v>
      </c>
      <c r="M18" s="36" t="s">
        <v>60</v>
      </c>
      <c r="N18" s="37">
        <v>2012</v>
      </c>
      <c r="O18" s="39">
        <v>1608</v>
      </c>
      <c r="P18" s="39">
        <v>1055</v>
      </c>
      <c r="Q18" s="39">
        <v>1594</v>
      </c>
      <c r="R18" s="39">
        <v>120</v>
      </c>
      <c r="S18" s="39">
        <v>4377</v>
      </c>
    </row>
    <row r="19" spans="11:19" x14ac:dyDescent="0.2">
      <c r="K19" s="51" t="s">
        <v>77</v>
      </c>
      <c r="L19" s="36" t="s">
        <v>61</v>
      </c>
      <c r="M19" s="36" t="s">
        <v>59</v>
      </c>
      <c r="N19" s="37">
        <v>2013</v>
      </c>
      <c r="O19" s="39">
        <v>1620</v>
      </c>
      <c r="P19" s="39">
        <v>1049</v>
      </c>
      <c r="Q19" s="39">
        <v>660</v>
      </c>
      <c r="R19" s="39">
        <v>1103</v>
      </c>
      <c r="S19" s="39">
        <v>4432</v>
      </c>
    </row>
    <row r="20" spans="11:19" x14ac:dyDescent="0.2">
      <c r="K20" s="51" t="s">
        <v>77</v>
      </c>
      <c r="L20" s="36" t="s">
        <v>61</v>
      </c>
      <c r="M20" s="36" t="s">
        <v>60</v>
      </c>
      <c r="N20" s="37">
        <v>2013</v>
      </c>
      <c r="O20" s="39">
        <v>1226</v>
      </c>
      <c r="P20" s="39">
        <v>1683</v>
      </c>
      <c r="Q20" s="39">
        <v>1261</v>
      </c>
      <c r="R20" s="39">
        <v>1215</v>
      </c>
      <c r="S20" s="39">
        <v>5385</v>
      </c>
    </row>
    <row r="21" spans="11:19" x14ac:dyDescent="0.2">
      <c r="K21" s="51" t="s">
        <v>77</v>
      </c>
      <c r="L21" s="36" t="s">
        <v>61</v>
      </c>
      <c r="M21" s="36" t="s">
        <v>59</v>
      </c>
      <c r="N21" s="37">
        <v>2014</v>
      </c>
      <c r="O21" s="39">
        <v>234</v>
      </c>
      <c r="P21" s="39">
        <v>1909</v>
      </c>
      <c r="Q21" s="39">
        <v>1021</v>
      </c>
      <c r="R21" s="39">
        <v>1549</v>
      </c>
      <c r="S21" s="39">
        <v>4713</v>
      </c>
    </row>
    <row r="22" spans="11:19" x14ac:dyDescent="0.2">
      <c r="K22" s="51" t="s">
        <v>77</v>
      </c>
      <c r="L22" s="36" t="s">
        <v>61</v>
      </c>
      <c r="M22" s="36" t="s">
        <v>60</v>
      </c>
      <c r="N22" s="37">
        <v>2014</v>
      </c>
      <c r="O22" s="39">
        <v>165</v>
      </c>
      <c r="P22" s="39">
        <v>708</v>
      </c>
      <c r="Q22" s="39">
        <v>167</v>
      </c>
      <c r="R22" s="39">
        <v>307</v>
      </c>
      <c r="S22" s="39">
        <v>1347</v>
      </c>
    </row>
    <row r="23" spans="11:19" x14ac:dyDescent="0.2">
      <c r="K23" s="51" t="s">
        <v>77</v>
      </c>
      <c r="L23" s="36" t="s">
        <v>62</v>
      </c>
      <c r="M23" s="36" t="s">
        <v>59</v>
      </c>
      <c r="N23" s="37">
        <v>2011</v>
      </c>
      <c r="O23" s="39">
        <v>1727</v>
      </c>
      <c r="P23" s="39">
        <v>341</v>
      </c>
      <c r="Q23" s="39">
        <v>56</v>
      </c>
      <c r="R23" s="39">
        <v>587</v>
      </c>
      <c r="S23" s="39">
        <v>2711</v>
      </c>
    </row>
    <row r="24" spans="11:19" x14ac:dyDescent="0.2">
      <c r="K24" s="51" t="s">
        <v>77</v>
      </c>
      <c r="L24" s="36" t="s">
        <v>62</v>
      </c>
      <c r="M24" s="36" t="s">
        <v>60</v>
      </c>
      <c r="N24" s="37">
        <v>2011</v>
      </c>
      <c r="O24" s="39">
        <v>1652</v>
      </c>
      <c r="P24" s="39">
        <v>1374</v>
      </c>
      <c r="Q24" s="39">
        <v>1009</v>
      </c>
      <c r="R24" s="39">
        <v>1616</v>
      </c>
      <c r="S24" s="39">
        <v>5651</v>
      </c>
    </row>
    <row r="25" spans="11:19" x14ac:dyDescent="0.2">
      <c r="K25" s="51" t="s">
        <v>77</v>
      </c>
      <c r="L25" s="36" t="s">
        <v>62</v>
      </c>
      <c r="M25" s="36" t="s">
        <v>59</v>
      </c>
      <c r="N25" s="37">
        <v>2012</v>
      </c>
      <c r="O25" s="39">
        <v>1812</v>
      </c>
      <c r="P25" s="39">
        <v>-26</v>
      </c>
      <c r="Q25" s="39">
        <v>1503</v>
      </c>
      <c r="R25" s="39">
        <v>548</v>
      </c>
      <c r="S25" s="39">
        <v>3837</v>
      </c>
    </row>
    <row r="26" spans="11:19" x14ac:dyDescent="0.2">
      <c r="K26" s="51" t="s">
        <v>77</v>
      </c>
      <c r="L26" s="36" t="s">
        <v>62</v>
      </c>
      <c r="M26" s="36" t="s">
        <v>60</v>
      </c>
      <c r="N26" s="37">
        <v>2012</v>
      </c>
      <c r="O26" s="39">
        <v>723</v>
      </c>
      <c r="P26" s="39">
        <v>840</v>
      </c>
      <c r="Q26" s="39">
        <v>1604</v>
      </c>
      <c r="R26" s="39">
        <v>1894</v>
      </c>
      <c r="S26" s="39">
        <v>5061</v>
      </c>
    </row>
    <row r="27" spans="11:19" x14ac:dyDescent="0.2">
      <c r="K27" s="51" t="s">
        <v>77</v>
      </c>
      <c r="L27" s="36" t="s">
        <v>62</v>
      </c>
      <c r="M27" s="36" t="s">
        <v>59</v>
      </c>
      <c r="N27" s="37">
        <v>2013</v>
      </c>
      <c r="O27" s="39">
        <v>1023</v>
      </c>
      <c r="P27" s="39">
        <v>520</v>
      </c>
      <c r="Q27" s="39">
        <v>1903</v>
      </c>
      <c r="R27" s="39">
        <v>340</v>
      </c>
      <c r="S27" s="39">
        <v>3786</v>
      </c>
    </row>
    <row r="28" spans="11:19" x14ac:dyDescent="0.2">
      <c r="K28" s="51" t="s">
        <v>77</v>
      </c>
      <c r="L28" s="36" t="s">
        <v>62</v>
      </c>
      <c r="M28" s="36" t="s">
        <v>60</v>
      </c>
      <c r="N28" s="37">
        <v>2013</v>
      </c>
      <c r="O28" s="39">
        <v>441</v>
      </c>
      <c r="P28" s="39">
        <v>593</v>
      </c>
      <c r="Q28" s="39">
        <v>1464</v>
      </c>
      <c r="R28" s="39">
        <v>1929</v>
      </c>
      <c r="S28" s="39">
        <v>4427</v>
      </c>
    </row>
    <row r="29" spans="11:19" x14ac:dyDescent="0.2">
      <c r="K29" s="51" t="s">
        <v>77</v>
      </c>
      <c r="L29" s="36" t="s">
        <v>62</v>
      </c>
      <c r="M29" s="36" t="s">
        <v>59</v>
      </c>
      <c r="N29" s="37">
        <v>2014</v>
      </c>
      <c r="O29" s="39">
        <v>538</v>
      </c>
      <c r="P29" s="39">
        <v>1420</v>
      </c>
      <c r="Q29" s="39">
        <v>1853</v>
      </c>
      <c r="R29" s="39">
        <v>1009</v>
      </c>
      <c r="S29" s="39">
        <v>4820</v>
      </c>
    </row>
    <row r="30" spans="11:19" x14ac:dyDescent="0.2">
      <c r="K30" s="51" t="s">
        <v>77</v>
      </c>
      <c r="L30" s="36" t="s">
        <v>62</v>
      </c>
      <c r="M30" s="36" t="s">
        <v>60</v>
      </c>
      <c r="N30" s="37">
        <v>2014</v>
      </c>
      <c r="O30" s="39">
        <v>986</v>
      </c>
      <c r="P30" s="39">
        <v>1726</v>
      </c>
      <c r="Q30" s="39">
        <v>607</v>
      </c>
      <c r="R30" s="39">
        <v>496</v>
      </c>
      <c r="S30" s="39">
        <v>3815</v>
      </c>
    </row>
    <row r="31" spans="11:19" x14ac:dyDescent="0.2">
      <c r="K31" s="51" t="s">
        <v>77</v>
      </c>
      <c r="L31" s="36" t="s">
        <v>63</v>
      </c>
      <c r="M31" s="36" t="s">
        <v>59</v>
      </c>
      <c r="N31" s="37">
        <v>2011</v>
      </c>
      <c r="O31" s="39">
        <v>121</v>
      </c>
      <c r="P31" s="39">
        <v>1842</v>
      </c>
      <c r="Q31" s="39">
        <v>1754</v>
      </c>
      <c r="R31" s="39">
        <v>-14</v>
      </c>
      <c r="S31" s="39">
        <v>3703</v>
      </c>
    </row>
    <row r="32" spans="11:19" x14ac:dyDescent="0.2">
      <c r="K32" s="51" t="s">
        <v>77</v>
      </c>
      <c r="L32" s="36" t="s">
        <v>63</v>
      </c>
      <c r="M32" s="36" t="s">
        <v>60</v>
      </c>
      <c r="N32" s="37">
        <v>2011</v>
      </c>
      <c r="O32" s="39">
        <v>695</v>
      </c>
      <c r="P32" s="39">
        <v>830</v>
      </c>
      <c r="Q32" s="39">
        <v>1726</v>
      </c>
      <c r="R32" s="39">
        <v>199</v>
      </c>
      <c r="S32" s="39">
        <v>3450</v>
      </c>
    </row>
    <row r="33" spans="11:19" x14ac:dyDescent="0.2">
      <c r="K33" s="51" t="s">
        <v>77</v>
      </c>
      <c r="L33" s="36" t="s">
        <v>63</v>
      </c>
      <c r="M33" s="36" t="s">
        <v>59</v>
      </c>
      <c r="N33" s="37">
        <v>2012</v>
      </c>
      <c r="O33" s="39">
        <v>328</v>
      </c>
      <c r="P33" s="39">
        <v>1826</v>
      </c>
      <c r="Q33" s="39">
        <v>1342</v>
      </c>
      <c r="R33" s="39">
        <v>289</v>
      </c>
      <c r="S33" s="39">
        <v>3785</v>
      </c>
    </row>
    <row r="34" spans="11:19" x14ac:dyDescent="0.2">
      <c r="K34" s="51" t="s">
        <v>77</v>
      </c>
      <c r="L34" s="36" t="s">
        <v>63</v>
      </c>
      <c r="M34" s="36" t="s">
        <v>60</v>
      </c>
      <c r="N34" s="37">
        <v>2012</v>
      </c>
      <c r="O34" s="39">
        <v>1821</v>
      </c>
      <c r="P34" s="39">
        <v>1632</v>
      </c>
      <c r="Q34" s="39">
        <v>223</v>
      </c>
      <c r="R34" s="39">
        <v>271</v>
      </c>
      <c r="S34" s="39">
        <v>3947</v>
      </c>
    </row>
    <row r="35" spans="11:19" x14ac:dyDescent="0.2">
      <c r="K35" s="51" t="s">
        <v>77</v>
      </c>
      <c r="L35" s="36" t="s">
        <v>63</v>
      </c>
      <c r="M35" s="36" t="s">
        <v>59</v>
      </c>
      <c r="N35" s="37">
        <v>2013</v>
      </c>
      <c r="O35" s="39">
        <v>789</v>
      </c>
      <c r="P35" s="39">
        <v>1444</v>
      </c>
      <c r="Q35" s="39">
        <v>141</v>
      </c>
      <c r="R35" s="39">
        <v>915</v>
      </c>
      <c r="S35" s="39">
        <v>3289</v>
      </c>
    </row>
    <row r="36" spans="11:19" x14ac:dyDescent="0.2">
      <c r="K36" s="51" t="s">
        <v>77</v>
      </c>
      <c r="L36" s="36" t="s">
        <v>63</v>
      </c>
      <c r="M36" s="36" t="s">
        <v>60</v>
      </c>
      <c r="N36" s="37">
        <v>2013</v>
      </c>
      <c r="O36" s="39">
        <v>187</v>
      </c>
      <c r="P36" s="39">
        <v>93</v>
      </c>
      <c r="Q36" s="39">
        <v>1121</v>
      </c>
      <c r="R36" s="39">
        <v>1263</v>
      </c>
      <c r="S36" s="39">
        <v>2664</v>
      </c>
    </row>
    <row r="37" spans="11:19" x14ac:dyDescent="0.2">
      <c r="K37" s="51" t="s">
        <v>77</v>
      </c>
      <c r="L37" s="36" t="s">
        <v>63</v>
      </c>
      <c r="M37" s="36" t="s">
        <v>59</v>
      </c>
      <c r="N37" s="37">
        <v>2014</v>
      </c>
      <c r="O37" s="39">
        <v>289</v>
      </c>
      <c r="P37" s="39">
        <v>777</v>
      </c>
      <c r="Q37" s="39">
        <v>1042</v>
      </c>
      <c r="R37" s="39">
        <v>1169</v>
      </c>
      <c r="S37" s="39">
        <v>3277</v>
      </c>
    </row>
    <row r="38" spans="11:19" x14ac:dyDescent="0.2">
      <c r="K38" s="51" t="s">
        <v>77</v>
      </c>
      <c r="L38" s="36" t="s">
        <v>63</v>
      </c>
      <c r="M38" s="36" t="s">
        <v>60</v>
      </c>
      <c r="N38" s="37">
        <v>2014</v>
      </c>
      <c r="O38" s="39">
        <v>218</v>
      </c>
      <c r="P38" s="39">
        <v>998</v>
      </c>
      <c r="Q38" s="39">
        <v>497</v>
      </c>
      <c r="R38" s="39">
        <v>856</v>
      </c>
      <c r="S38" s="39">
        <v>2569</v>
      </c>
    </row>
    <row r="39" spans="11:19" x14ac:dyDescent="0.2">
      <c r="K39" s="51" t="s">
        <v>77</v>
      </c>
      <c r="L39" s="36" t="s">
        <v>64</v>
      </c>
      <c r="M39" s="36" t="s">
        <v>59</v>
      </c>
      <c r="N39" s="37">
        <v>2011</v>
      </c>
      <c r="O39" s="39">
        <v>189</v>
      </c>
      <c r="P39" s="39">
        <v>1565</v>
      </c>
      <c r="Q39" s="39">
        <v>394</v>
      </c>
      <c r="R39" s="39">
        <v>1739</v>
      </c>
      <c r="S39" s="39">
        <v>3887</v>
      </c>
    </row>
    <row r="40" spans="11:19" x14ac:dyDescent="0.2">
      <c r="K40" s="51" t="s">
        <v>77</v>
      </c>
      <c r="L40" s="36" t="s">
        <v>64</v>
      </c>
      <c r="M40" s="36" t="s">
        <v>60</v>
      </c>
      <c r="N40" s="37">
        <v>2011</v>
      </c>
      <c r="O40" s="39">
        <v>1158</v>
      </c>
      <c r="P40" s="39">
        <v>1739</v>
      </c>
      <c r="Q40" s="39">
        <v>381</v>
      </c>
      <c r="R40" s="39">
        <v>284</v>
      </c>
      <c r="S40" s="39">
        <v>3562</v>
      </c>
    </row>
    <row r="41" spans="11:19" x14ac:dyDescent="0.2">
      <c r="K41" s="51" t="s">
        <v>77</v>
      </c>
      <c r="L41" s="36" t="s">
        <v>64</v>
      </c>
      <c r="M41" s="36" t="s">
        <v>59</v>
      </c>
      <c r="N41" s="37">
        <v>2012</v>
      </c>
      <c r="O41" s="39">
        <v>1885</v>
      </c>
      <c r="P41" s="39">
        <v>1626</v>
      </c>
      <c r="Q41" s="39">
        <v>1276</v>
      </c>
      <c r="R41" s="39">
        <v>1639</v>
      </c>
      <c r="S41" s="39">
        <v>6426</v>
      </c>
    </row>
    <row r="42" spans="11:19" x14ac:dyDescent="0.2">
      <c r="K42" s="51" t="s">
        <v>77</v>
      </c>
      <c r="L42" s="36" t="s">
        <v>64</v>
      </c>
      <c r="M42" s="36" t="s">
        <v>60</v>
      </c>
      <c r="N42" s="37">
        <v>2012</v>
      </c>
      <c r="O42" s="39">
        <v>-26</v>
      </c>
      <c r="P42" s="39">
        <v>451</v>
      </c>
      <c r="Q42" s="39">
        <v>345</v>
      </c>
      <c r="R42" s="39">
        <v>913</v>
      </c>
      <c r="S42" s="39">
        <v>1683</v>
      </c>
    </row>
    <row r="43" spans="11:19" x14ac:dyDescent="0.2">
      <c r="K43" s="51" t="s">
        <v>77</v>
      </c>
      <c r="L43" s="36" t="s">
        <v>64</v>
      </c>
      <c r="M43" s="36" t="s">
        <v>59</v>
      </c>
      <c r="N43" s="37">
        <v>2013</v>
      </c>
      <c r="O43" s="39">
        <v>846</v>
      </c>
      <c r="P43" s="39">
        <v>517</v>
      </c>
      <c r="Q43" s="39">
        <v>785</v>
      </c>
      <c r="R43" s="39">
        <v>36</v>
      </c>
      <c r="S43" s="39">
        <v>2184</v>
      </c>
    </row>
    <row r="44" spans="11:19" x14ac:dyDescent="0.2">
      <c r="K44" s="51" t="s">
        <v>77</v>
      </c>
      <c r="L44" s="36" t="s">
        <v>64</v>
      </c>
      <c r="M44" s="36" t="s">
        <v>60</v>
      </c>
      <c r="N44" s="37">
        <v>2013</v>
      </c>
      <c r="O44" s="39">
        <v>500</v>
      </c>
      <c r="P44" s="39">
        <v>972</v>
      </c>
      <c r="Q44" s="39">
        <v>1737</v>
      </c>
      <c r="R44" s="39">
        <v>1065</v>
      </c>
      <c r="S44" s="39">
        <v>4274</v>
      </c>
    </row>
    <row r="45" spans="11:19" x14ac:dyDescent="0.2">
      <c r="K45" s="51" t="s">
        <v>77</v>
      </c>
      <c r="L45" s="36" t="s">
        <v>64</v>
      </c>
      <c r="M45" s="36" t="s">
        <v>59</v>
      </c>
      <c r="N45" s="37">
        <v>2014</v>
      </c>
      <c r="O45" s="39">
        <v>1545</v>
      </c>
      <c r="P45" s="39">
        <v>416</v>
      </c>
      <c r="Q45" s="39">
        <v>1841</v>
      </c>
      <c r="R45" s="39">
        <v>214</v>
      </c>
      <c r="S45" s="39">
        <v>4016</v>
      </c>
    </row>
    <row r="46" spans="11:19" x14ac:dyDescent="0.2">
      <c r="K46" s="51" t="s">
        <v>77</v>
      </c>
      <c r="L46" s="36" t="s">
        <v>64</v>
      </c>
      <c r="M46" s="36" t="s">
        <v>60</v>
      </c>
      <c r="N46" s="37">
        <v>2014</v>
      </c>
      <c r="O46" s="39">
        <v>1709</v>
      </c>
      <c r="P46" s="39">
        <v>1702</v>
      </c>
      <c r="Q46" s="39">
        <v>1224</v>
      </c>
      <c r="R46" s="39">
        <v>222</v>
      </c>
      <c r="S46" s="39">
        <v>4857</v>
      </c>
    </row>
    <row r="47" spans="11:19" x14ac:dyDescent="0.2">
      <c r="K47" s="51" t="s">
        <v>77</v>
      </c>
      <c r="L47" s="36" t="s">
        <v>65</v>
      </c>
      <c r="M47" s="36" t="s">
        <v>59</v>
      </c>
      <c r="N47" s="37">
        <v>2011</v>
      </c>
      <c r="O47" s="39">
        <v>333</v>
      </c>
      <c r="P47" s="39">
        <v>1115</v>
      </c>
      <c r="Q47" s="39">
        <v>485</v>
      </c>
      <c r="R47" s="39">
        <v>573</v>
      </c>
      <c r="S47" s="39">
        <v>2506</v>
      </c>
    </row>
    <row r="48" spans="11:19" x14ac:dyDescent="0.2">
      <c r="K48" s="51" t="s">
        <v>77</v>
      </c>
      <c r="L48" s="36" t="s">
        <v>65</v>
      </c>
      <c r="M48" s="36" t="s">
        <v>60</v>
      </c>
      <c r="N48" s="37">
        <v>2011</v>
      </c>
      <c r="O48" s="39">
        <v>757</v>
      </c>
      <c r="P48" s="39">
        <v>279</v>
      </c>
      <c r="Q48" s="39">
        <v>878</v>
      </c>
      <c r="R48" s="39">
        <v>412</v>
      </c>
      <c r="S48" s="39">
        <v>2326</v>
      </c>
    </row>
    <row r="49" spans="11:19" x14ac:dyDescent="0.2">
      <c r="K49" s="51" t="s">
        <v>77</v>
      </c>
      <c r="L49" s="36" t="s">
        <v>65</v>
      </c>
      <c r="M49" s="36" t="s">
        <v>59</v>
      </c>
      <c r="N49" s="37">
        <v>2012</v>
      </c>
      <c r="O49" s="39">
        <v>1812</v>
      </c>
      <c r="P49" s="39">
        <v>490</v>
      </c>
      <c r="Q49" s="39">
        <v>1172</v>
      </c>
      <c r="R49" s="39">
        <v>-50</v>
      </c>
      <c r="S49" s="39">
        <v>3424</v>
      </c>
    </row>
    <row r="50" spans="11:19" x14ac:dyDescent="0.2">
      <c r="K50" s="51" t="s">
        <v>77</v>
      </c>
      <c r="L50" s="36" t="s">
        <v>65</v>
      </c>
      <c r="M50" s="36" t="s">
        <v>60</v>
      </c>
      <c r="N50" s="37">
        <v>2012</v>
      </c>
      <c r="O50" s="39">
        <v>1404</v>
      </c>
      <c r="P50" s="39">
        <v>661</v>
      </c>
      <c r="Q50" s="39">
        <v>1867</v>
      </c>
      <c r="R50" s="39">
        <v>1366</v>
      </c>
      <c r="S50" s="39">
        <v>5298</v>
      </c>
    </row>
    <row r="51" spans="11:19" x14ac:dyDescent="0.2">
      <c r="K51" s="51" t="s">
        <v>77</v>
      </c>
      <c r="L51" s="36" t="s">
        <v>65</v>
      </c>
      <c r="M51" s="36" t="s">
        <v>59</v>
      </c>
      <c r="N51" s="37">
        <v>2013</v>
      </c>
      <c r="O51" s="39">
        <v>1109</v>
      </c>
      <c r="P51" s="39">
        <v>757</v>
      </c>
      <c r="Q51" s="39">
        <v>222</v>
      </c>
      <c r="R51" s="39">
        <v>1552</v>
      </c>
      <c r="S51" s="39">
        <v>3640</v>
      </c>
    </row>
    <row r="52" spans="11:19" x14ac:dyDescent="0.2">
      <c r="K52" s="51" t="s">
        <v>77</v>
      </c>
      <c r="L52" s="36" t="s">
        <v>65</v>
      </c>
      <c r="M52" s="36" t="s">
        <v>60</v>
      </c>
      <c r="N52" s="37">
        <v>2013</v>
      </c>
      <c r="O52" s="39">
        <v>1438</v>
      </c>
      <c r="P52" s="39">
        <v>1820</v>
      </c>
      <c r="Q52" s="39">
        <v>1696</v>
      </c>
      <c r="R52" s="39">
        <v>1111</v>
      </c>
      <c r="S52" s="39">
        <v>6065</v>
      </c>
    </row>
    <row r="53" spans="11:19" x14ac:dyDescent="0.2">
      <c r="K53" s="51" t="s">
        <v>77</v>
      </c>
      <c r="L53" s="36" t="s">
        <v>65</v>
      </c>
      <c r="M53" s="36" t="s">
        <v>59</v>
      </c>
      <c r="N53" s="37">
        <v>2014</v>
      </c>
      <c r="O53" s="39">
        <v>813</v>
      </c>
      <c r="P53" s="39">
        <v>1802</v>
      </c>
      <c r="Q53" s="39">
        <v>206</v>
      </c>
      <c r="R53" s="39">
        <v>1039</v>
      </c>
      <c r="S53" s="39">
        <v>3860</v>
      </c>
    </row>
    <row r="54" spans="11:19" x14ac:dyDescent="0.2">
      <c r="K54" s="51" t="s">
        <v>77</v>
      </c>
      <c r="L54" s="36" t="s">
        <v>65</v>
      </c>
      <c r="M54" s="36" t="s">
        <v>60</v>
      </c>
      <c r="N54" s="37">
        <v>2014</v>
      </c>
      <c r="O54" s="39">
        <v>1248</v>
      </c>
      <c r="P54" s="39">
        <v>72</v>
      </c>
      <c r="Q54" s="39">
        <v>630</v>
      </c>
      <c r="R54" s="39">
        <v>1629</v>
      </c>
      <c r="S54" s="39">
        <v>3579</v>
      </c>
    </row>
    <row r="55" spans="11:19" x14ac:dyDescent="0.2">
      <c r="K55" s="51" t="s">
        <v>77</v>
      </c>
      <c r="L55" s="36" t="s">
        <v>66</v>
      </c>
      <c r="M55" s="36" t="s">
        <v>59</v>
      </c>
      <c r="N55" s="37">
        <v>2011</v>
      </c>
      <c r="O55" s="39">
        <v>800</v>
      </c>
      <c r="P55" s="39">
        <v>1243</v>
      </c>
      <c r="Q55" s="39">
        <v>769</v>
      </c>
      <c r="R55" s="39">
        <v>351</v>
      </c>
      <c r="S55" s="39">
        <v>3163</v>
      </c>
    </row>
    <row r="56" spans="11:19" x14ac:dyDescent="0.2">
      <c r="K56" s="51" t="s">
        <v>77</v>
      </c>
      <c r="L56" s="36" t="s">
        <v>66</v>
      </c>
      <c r="M56" s="36" t="s">
        <v>60</v>
      </c>
      <c r="N56" s="37">
        <v>2011</v>
      </c>
      <c r="O56" s="39">
        <v>1173</v>
      </c>
      <c r="P56" s="39">
        <v>494</v>
      </c>
      <c r="Q56" s="39">
        <v>344</v>
      </c>
      <c r="R56" s="39">
        <v>1132</v>
      </c>
      <c r="S56" s="39">
        <v>3143</v>
      </c>
    </row>
    <row r="57" spans="11:19" x14ac:dyDescent="0.2">
      <c r="K57" s="51" t="s">
        <v>77</v>
      </c>
      <c r="L57" s="36" t="s">
        <v>66</v>
      </c>
      <c r="M57" s="36" t="s">
        <v>59</v>
      </c>
      <c r="N57" s="37">
        <v>2012</v>
      </c>
      <c r="O57" s="39">
        <v>1062</v>
      </c>
      <c r="P57" s="39">
        <v>1047</v>
      </c>
      <c r="Q57" s="39">
        <v>336</v>
      </c>
      <c r="R57" s="39">
        <v>55</v>
      </c>
      <c r="S57" s="39">
        <v>2500</v>
      </c>
    </row>
    <row r="58" spans="11:19" x14ac:dyDescent="0.2">
      <c r="K58" s="51" t="s">
        <v>77</v>
      </c>
      <c r="L58" s="36" t="s">
        <v>66</v>
      </c>
      <c r="M58" s="36" t="s">
        <v>60</v>
      </c>
      <c r="N58" s="37">
        <v>2012</v>
      </c>
      <c r="O58" s="39">
        <v>459</v>
      </c>
      <c r="P58" s="39">
        <v>1330</v>
      </c>
      <c r="Q58" s="39">
        <v>1262</v>
      </c>
      <c r="R58" s="39">
        <v>34</v>
      </c>
      <c r="S58" s="39">
        <v>3085</v>
      </c>
    </row>
    <row r="59" spans="11:19" x14ac:dyDescent="0.2">
      <c r="K59" s="51" t="s">
        <v>77</v>
      </c>
      <c r="L59" s="36" t="s">
        <v>66</v>
      </c>
      <c r="M59" s="36" t="s">
        <v>59</v>
      </c>
      <c r="N59" s="37">
        <v>2013</v>
      </c>
      <c r="O59" s="39">
        <v>1114</v>
      </c>
      <c r="P59" s="39">
        <v>749</v>
      </c>
      <c r="Q59" s="39">
        <v>-19</v>
      </c>
      <c r="R59" s="39">
        <v>693</v>
      </c>
      <c r="S59" s="39">
        <v>2537</v>
      </c>
    </row>
    <row r="60" spans="11:19" x14ac:dyDescent="0.2">
      <c r="K60" s="51" t="s">
        <v>77</v>
      </c>
      <c r="L60" s="36" t="s">
        <v>66</v>
      </c>
      <c r="M60" s="36" t="s">
        <v>60</v>
      </c>
      <c r="N60" s="37">
        <v>2013</v>
      </c>
      <c r="O60" s="39">
        <v>456</v>
      </c>
      <c r="P60" s="39">
        <v>877</v>
      </c>
      <c r="Q60" s="39">
        <v>1948</v>
      </c>
      <c r="R60" s="39">
        <v>1630</v>
      </c>
      <c r="S60" s="39">
        <v>4911</v>
      </c>
    </row>
    <row r="61" spans="11:19" x14ac:dyDescent="0.2">
      <c r="K61" s="51" t="s">
        <v>77</v>
      </c>
      <c r="L61" s="36" t="s">
        <v>66</v>
      </c>
      <c r="M61" s="36" t="s">
        <v>59</v>
      </c>
      <c r="N61" s="37">
        <v>2014</v>
      </c>
      <c r="O61" s="39">
        <v>473</v>
      </c>
      <c r="P61" s="39">
        <v>242</v>
      </c>
      <c r="Q61" s="39">
        <v>523</v>
      </c>
      <c r="R61" s="39">
        <v>153</v>
      </c>
      <c r="S61" s="39">
        <v>1391</v>
      </c>
    </row>
    <row r="62" spans="11:19" x14ac:dyDescent="0.2">
      <c r="K62" s="51" t="s">
        <v>77</v>
      </c>
      <c r="L62" s="36" t="s">
        <v>66</v>
      </c>
      <c r="M62" s="36" t="s">
        <v>60</v>
      </c>
      <c r="N62" s="37">
        <v>2014</v>
      </c>
      <c r="O62" s="39">
        <v>662</v>
      </c>
      <c r="P62" s="39">
        <v>-18</v>
      </c>
      <c r="Q62" s="39">
        <v>988</v>
      </c>
      <c r="R62" s="39">
        <v>-6</v>
      </c>
      <c r="S62" s="39">
        <v>1626</v>
      </c>
    </row>
    <row r="63" spans="11:19" x14ac:dyDescent="0.2">
      <c r="K63" s="51" t="s">
        <v>77</v>
      </c>
      <c r="L63" s="36" t="s">
        <v>67</v>
      </c>
      <c r="M63" s="36" t="s">
        <v>59</v>
      </c>
      <c r="N63" s="37">
        <v>2011</v>
      </c>
      <c r="O63" s="39">
        <v>469</v>
      </c>
      <c r="P63" s="39">
        <v>525</v>
      </c>
      <c r="Q63" s="39">
        <v>238</v>
      </c>
      <c r="R63" s="39">
        <v>900</v>
      </c>
      <c r="S63" s="39">
        <v>2132</v>
      </c>
    </row>
    <row r="64" spans="11:19" x14ac:dyDescent="0.2">
      <c r="K64" s="51" t="s">
        <v>77</v>
      </c>
      <c r="L64" s="36" t="s">
        <v>67</v>
      </c>
      <c r="M64" s="36" t="s">
        <v>60</v>
      </c>
      <c r="N64" s="37">
        <v>2011</v>
      </c>
      <c r="O64" s="39">
        <v>1829</v>
      </c>
      <c r="P64" s="39">
        <v>1401</v>
      </c>
      <c r="Q64" s="39">
        <v>526</v>
      </c>
      <c r="R64" s="39">
        <v>1690</v>
      </c>
      <c r="S64" s="39">
        <v>5446</v>
      </c>
    </row>
    <row r="65" spans="11:19" x14ac:dyDescent="0.2">
      <c r="K65" s="51" t="s">
        <v>77</v>
      </c>
      <c r="L65" s="36" t="s">
        <v>67</v>
      </c>
      <c r="M65" s="36" t="s">
        <v>59</v>
      </c>
      <c r="N65" s="37">
        <v>2012</v>
      </c>
      <c r="O65" s="39">
        <v>853</v>
      </c>
      <c r="P65" s="39">
        <v>782</v>
      </c>
      <c r="Q65" s="39">
        <v>209</v>
      </c>
      <c r="R65" s="39">
        <v>1374</v>
      </c>
      <c r="S65" s="39">
        <v>3218</v>
      </c>
    </row>
    <row r="66" spans="11:19" x14ac:dyDescent="0.2">
      <c r="K66" s="51" t="s">
        <v>77</v>
      </c>
      <c r="L66" s="36" t="s">
        <v>67</v>
      </c>
      <c r="M66" s="36" t="s">
        <v>60</v>
      </c>
      <c r="N66" s="37">
        <v>2012</v>
      </c>
      <c r="O66" s="39">
        <v>-40</v>
      </c>
      <c r="P66" s="39">
        <v>-1</v>
      </c>
      <c r="Q66" s="39">
        <v>1578</v>
      </c>
      <c r="R66" s="39">
        <v>35</v>
      </c>
      <c r="S66" s="39">
        <v>1572</v>
      </c>
    </row>
    <row r="67" spans="11:19" x14ac:dyDescent="0.2">
      <c r="K67" s="51" t="s">
        <v>77</v>
      </c>
      <c r="L67" s="36" t="s">
        <v>67</v>
      </c>
      <c r="M67" s="36" t="s">
        <v>59</v>
      </c>
      <c r="N67" s="37">
        <v>2013</v>
      </c>
      <c r="O67" s="39">
        <v>506</v>
      </c>
      <c r="P67" s="39">
        <v>869</v>
      </c>
      <c r="Q67" s="39">
        <v>564</v>
      </c>
      <c r="R67" s="39">
        <v>1563</v>
      </c>
      <c r="S67" s="39">
        <v>3502</v>
      </c>
    </row>
    <row r="68" spans="11:19" x14ac:dyDescent="0.2">
      <c r="K68" s="51" t="s">
        <v>77</v>
      </c>
      <c r="L68" s="36" t="s">
        <v>67</v>
      </c>
      <c r="M68" s="36" t="s">
        <v>60</v>
      </c>
      <c r="N68" s="37">
        <v>2013</v>
      </c>
      <c r="O68" s="39">
        <v>1753</v>
      </c>
      <c r="P68" s="39">
        <v>1462</v>
      </c>
      <c r="Q68" s="39">
        <v>1104</v>
      </c>
      <c r="R68" s="39">
        <v>329</v>
      </c>
      <c r="S68" s="39">
        <v>4648</v>
      </c>
    </row>
    <row r="69" spans="11:19" x14ac:dyDescent="0.2">
      <c r="K69" s="51" t="s">
        <v>77</v>
      </c>
      <c r="L69" s="36" t="s">
        <v>67</v>
      </c>
      <c r="M69" s="36" t="s">
        <v>59</v>
      </c>
      <c r="N69" s="37">
        <v>2014</v>
      </c>
      <c r="O69" s="39">
        <v>1728</v>
      </c>
      <c r="P69" s="39">
        <v>1720</v>
      </c>
      <c r="Q69" s="39">
        <v>1152</v>
      </c>
      <c r="R69" s="39">
        <v>1046</v>
      </c>
      <c r="S69" s="39">
        <v>5646</v>
      </c>
    </row>
    <row r="70" spans="11:19" x14ac:dyDescent="0.2">
      <c r="K70" s="51" t="s">
        <v>77</v>
      </c>
      <c r="L70" s="36" t="s">
        <v>67</v>
      </c>
      <c r="M70" s="36" t="s">
        <v>60</v>
      </c>
      <c r="N70" s="37">
        <v>2014</v>
      </c>
      <c r="O70" s="39">
        <v>629</v>
      </c>
      <c r="P70" s="39">
        <v>-49</v>
      </c>
      <c r="Q70" s="39">
        <v>733</v>
      </c>
      <c r="R70" s="39">
        <v>1443</v>
      </c>
      <c r="S70" s="39">
        <v>2756</v>
      </c>
    </row>
    <row r="71" spans="11:19" x14ac:dyDescent="0.2">
      <c r="K71" s="51" t="s">
        <v>77</v>
      </c>
      <c r="L71" s="36" t="s">
        <v>68</v>
      </c>
      <c r="M71" s="36" t="s">
        <v>59</v>
      </c>
      <c r="N71" s="37">
        <v>2011</v>
      </c>
      <c r="O71" s="39">
        <v>503</v>
      </c>
      <c r="P71" s="39">
        <v>1311</v>
      </c>
      <c r="Q71" s="39">
        <v>1529</v>
      </c>
      <c r="R71" s="39">
        <v>792</v>
      </c>
      <c r="S71" s="39">
        <v>4135</v>
      </c>
    </row>
    <row r="72" spans="11:19" x14ac:dyDescent="0.2">
      <c r="K72" s="51" t="s">
        <v>77</v>
      </c>
      <c r="L72" s="36" t="s">
        <v>68</v>
      </c>
      <c r="M72" s="36" t="s">
        <v>60</v>
      </c>
      <c r="N72" s="37">
        <v>2011</v>
      </c>
      <c r="O72" s="39">
        <v>573</v>
      </c>
      <c r="P72" s="39">
        <v>1833</v>
      </c>
      <c r="Q72" s="39">
        <v>931</v>
      </c>
      <c r="R72" s="39">
        <v>1815</v>
      </c>
      <c r="S72" s="39">
        <v>5152</v>
      </c>
    </row>
    <row r="73" spans="11:19" x14ac:dyDescent="0.2">
      <c r="K73" s="51" t="s">
        <v>77</v>
      </c>
      <c r="L73" s="36" t="s">
        <v>68</v>
      </c>
      <c r="M73" s="36" t="s">
        <v>59</v>
      </c>
      <c r="N73" s="37">
        <v>2012</v>
      </c>
      <c r="O73" s="39">
        <v>1027</v>
      </c>
      <c r="P73" s="39">
        <v>316</v>
      </c>
      <c r="Q73" s="39">
        <v>1613</v>
      </c>
      <c r="R73" s="39">
        <v>486</v>
      </c>
      <c r="S73" s="39">
        <v>3442</v>
      </c>
    </row>
    <row r="74" spans="11:19" x14ac:dyDescent="0.2">
      <c r="K74" s="51" t="s">
        <v>77</v>
      </c>
      <c r="L74" s="36" t="s">
        <v>68</v>
      </c>
      <c r="M74" s="36" t="s">
        <v>60</v>
      </c>
      <c r="N74" s="37">
        <v>2012</v>
      </c>
      <c r="O74" s="39">
        <v>1685</v>
      </c>
      <c r="P74" s="39">
        <v>284</v>
      </c>
      <c r="Q74" s="39">
        <v>1527</v>
      </c>
      <c r="R74" s="39">
        <v>578</v>
      </c>
      <c r="S74" s="39">
        <v>4074</v>
      </c>
    </row>
    <row r="75" spans="11:19" x14ac:dyDescent="0.2">
      <c r="K75" s="51" t="s">
        <v>77</v>
      </c>
      <c r="L75" s="36" t="s">
        <v>68</v>
      </c>
      <c r="M75" s="36" t="s">
        <v>59</v>
      </c>
      <c r="N75" s="37">
        <v>2013</v>
      </c>
      <c r="O75" s="39">
        <v>1355</v>
      </c>
      <c r="P75" s="39">
        <v>1325</v>
      </c>
      <c r="Q75" s="39">
        <v>1608</v>
      </c>
      <c r="R75" s="39">
        <v>603</v>
      </c>
      <c r="S75" s="39">
        <v>4891</v>
      </c>
    </row>
    <row r="76" spans="11:19" x14ac:dyDescent="0.2">
      <c r="K76" s="51" t="s">
        <v>77</v>
      </c>
      <c r="L76" s="36" t="s">
        <v>68</v>
      </c>
      <c r="M76" s="36" t="s">
        <v>60</v>
      </c>
      <c r="N76" s="37">
        <v>2013</v>
      </c>
      <c r="O76" s="39">
        <v>223</v>
      </c>
      <c r="P76" s="39">
        <v>168</v>
      </c>
      <c r="Q76" s="39">
        <v>1414</v>
      </c>
      <c r="R76" s="39">
        <v>104</v>
      </c>
      <c r="S76" s="39">
        <v>1909</v>
      </c>
    </row>
    <row r="77" spans="11:19" x14ac:dyDescent="0.2">
      <c r="K77" s="51" t="s">
        <v>77</v>
      </c>
      <c r="L77" s="36" t="s">
        <v>68</v>
      </c>
      <c r="M77" s="36" t="s">
        <v>59</v>
      </c>
      <c r="N77" s="37">
        <v>2014</v>
      </c>
      <c r="O77" s="39">
        <v>138</v>
      </c>
      <c r="P77" s="39">
        <v>1582</v>
      </c>
      <c r="Q77" s="39">
        <v>1113</v>
      </c>
      <c r="R77" s="39">
        <v>1789</v>
      </c>
      <c r="S77" s="39">
        <v>4622</v>
      </c>
    </row>
    <row r="78" spans="11:19" x14ac:dyDescent="0.2">
      <c r="K78" s="51" t="s">
        <v>77</v>
      </c>
      <c r="L78" s="36" t="s">
        <v>68</v>
      </c>
      <c r="M78" s="36" t="s">
        <v>60</v>
      </c>
      <c r="N78" s="37">
        <v>2014</v>
      </c>
      <c r="O78" s="39">
        <v>1244</v>
      </c>
      <c r="P78" s="39">
        <v>244</v>
      </c>
      <c r="Q78" s="39">
        <v>1642</v>
      </c>
      <c r="R78" s="39">
        <v>405</v>
      </c>
      <c r="S78" s="39">
        <v>3535</v>
      </c>
    </row>
    <row r="79" spans="11:19" x14ac:dyDescent="0.2">
      <c r="K79" s="51" t="s">
        <v>77</v>
      </c>
      <c r="L79" s="36" t="s">
        <v>69</v>
      </c>
      <c r="M79" s="36" t="s">
        <v>59</v>
      </c>
      <c r="N79" s="37">
        <v>2011</v>
      </c>
      <c r="O79" s="39">
        <v>1535</v>
      </c>
      <c r="P79" s="39">
        <v>877</v>
      </c>
      <c r="Q79" s="39">
        <v>1703</v>
      </c>
      <c r="R79" s="39">
        <v>477</v>
      </c>
      <c r="S79" s="39">
        <v>4592</v>
      </c>
    </row>
    <row r="80" spans="11:19" x14ac:dyDescent="0.2">
      <c r="K80" s="51" t="s">
        <v>77</v>
      </c>
      <c r="L80" s="36" t="s">
        <v>69</v>
      </c>
      <c r="M80" s="36" t="s">
        <v>60</v>
      </c>
      <c r="N80" s="37">
        <v>2011</v>
      </c>
      <c r="O80" s="39">
        <v>1723</v>
      </c>
      <c r="P80" s="39">
        <v>1465</v>
      </c>
      <c r="Q80" s="39">
        <v>147</v>
      </c>
      <c r="R80" s="39">
        <v>994</v>
      </c>
      <c r="S80" s="39">
        <v>4329</v>
      </c>
    </row>
    <row r="81" spans="11:19" x14ac:dyDescent="0.2">
      <c r="K81" s="51" t="s">
        <v>77</v>
      </c>
      <c r="L81" s="36" t="s">
        <v>69</v>
      </c>
      <c r="M81" s="36" t="s">
        <v>59</v>
      </c>
      <c r="N81" s="37">
        <v>2012</v>
      </c>
      <c r="O81" s="39">
        <v>1206</v>
      </c>
      <c r="P81" s="39">
        <v>1358</v>
      </c>
      <c r="Q81" s="39">
        <v>1003</v>
      </c>
      <c r="R81" s="39">
        <v>626</v>
      </c>
      <c r="S81" s="39">
        <v>4193</v>
      </c>
    </row>
    <row r="82" spans="11:19" x14ac:dyDescent="0.2">
      <c r="K82" s="51" t="s">
        <v>77</v>
      </c>
      <c r="L82" s="36" t="s">
        <v>69</v>
      </c>
      <c r="M82" s="36" t="s">
        <v>60</v>
      </c>
      <c r="N82" s="37">
        <v>2012</v>
      </c>
      <c r="O82" s="39">
        <v>502</v>
      </c>
      <c r="P82" s="39">
        <v>1674</v>
      </c>
      <c r="Q82" s="39">
        <v>1392</v>
      </c>
      <c r="R82" s="39">
        <v>992</v>
      </c>
      <c r="S82" s="39">
        <v>4560</v>
      </c>
    </row>
    <row r="83" spans="11:19" x14ac:dyDescent="0.2">
      <c r="K83" s="51" t="s">
        <v>77</v>
      </c>
      <c r="L83" s="36" t="s">
        <v>69</v>
      </c>
      <c r="M83" s="36" t="s">
        <v>59</v>
      </c>
      <c r="N83" s="37">
        <v>2013</v>
      </c>
      <c r="O83" s="39">
        <v>1888</v>
      </c>
      <c r="P83" s="39">
        <v>788</v>
      </c>
      <c r="Q83" s="39">
        <v>824</v>
      </c>
      <c r="R83" s="39">
        <v>374</v>
      </c>
      <c r="S83" s="39">
        <v>3874</v>
      </c>
    </row>
    <row r="84" spans="11:19" x14ac:dyDescent="0.2">
      <c r="K84" s="51" t="s">
        <v>77</v>
      </c>
      <c r="L84" s="36" t="s">
        <v>69</v>
      </c>
      <c r="M84" s="36" t="s">
        <v>60</v>
      </c>
      <c r="N84" s="37">
        <v>2013</v>
      </c>
      <c r="O84" s="39">
        <v>96</v>
      </c>
      <c r="P84" s="39">
        <v>1594</v>
      </c>
      <c r="Q84" s="39">
        <v>758</v>
      </c>
      <c r="R84" s="39">
        <v>222</v>
      </c>
      <c r="S84" s="39">
        <v>2670</v>
      </c>
    </row>
    <row r="85" spans="11:19" x14ac:dyDescent="0.2">
      <c r="K85" s="51" t="s">
        <v>77</v>
      </c>
      <c r="L85" s="36" t="s">
        <v>69</v>
      </c>
      <c r="M85" s="36" t="s">
        <v>59</v>
      </c>
      <c r="N85" s="37">
        <v>2014</v>
      </c>
      <c r="O85" s="39">
        <v>9</v>
      </c>
      <c r="P85" s="39">
        <v>1717</v>
      </c>
      <c r="Q85" s="39">
        <v>1143</v>
      </c>
      <c r="R85" s="39">
        <v>1807</v>
      </c>
      <c r="S85" s="39">
        <v>4676</v>
      </c>
    </row>
    <row r="86" spans="11:19" x14ac:dyDescent="0.2">
      <c r="K86" s="51" t="s">
        <v>77</v>
      </c>
      <c r="L86" s="36" t="s">
        <v>69</v>
      </c>
      <c r="M86" s="36" t="s">
        <v>60</v>
      </c>
      <c r="N86" s="37">
        <v>2014</v>
      </c>
      <c r="O86" s="39">
        <v>1610</v>
      </c>
      <c r="P86" s="39">
        <v>330</v>
      </c>
      <c r="Q86" s="39">
        <v>1685</v>
      </c>
      <c r="R86" s="39">
        <v>880</v>
      </c>
      <c r="S86" s="39">
        <v>4505</v>
      </c>
    </row>
    <row r="87" spans="11:19" x14ac:dyDescent="0.2">
      <c r="R87" s="38"/>
      <c r="S87" s="38"/>
    </row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58</vt:i4>
      </vt:variant>
    </vt:vector>
  </HeadingPairs>
  <TitlesOfParts>
    <vt:vector size="69" baseType="lpstr">
      <vt:lpstr>Guide</vt:lpstr>
      <vt:lpstr>Params</vt:lpstr>
      <vt:lpstr>rGroupCountryProdPctByPct</vt:lpstr>
      <vt:lpstr>rGroupCountryProdPctByProd</vt:lpstr>
      <vt:lpstr>rGroupCountryProdPctByCountry</vt:lpstr>
      <vt:lpstr>rGroupPercent</vt:lpstr>
      <vt:lpstr>rNordicByProd</vt:lpstr>
      <vt:lpstr>rCountryByYear</vt:lpstr>
      <vt:lpstr>rCountryByProduct</vt:lpstr>
      <vt:lpstr>sData</vt:lpstr>
      <vt:lpstr>sDataNew</vt:lpstr>
      <vt:lpstr>afbGuide</vt:lpstr>
      <vt:lpstr>afbParams</vt:lpstr>
      <vt:lpstr>rCountryByProduct!afbSheet</vt:lpstr>
      <vt:lpstr>rCountryByYear!afbSheet</vt:lpstr>
      <vt:lpstr>rGroupCountryProdPctByCountry!afbSheet</vt:lpstr>
      <vt:lpstr>rGroupCountryProdPctByPct!afbSheet</vt:lpstr>
      <vt:lpstr>rGroupCountryProdPctByProd!afbSheet</vt:lpstr>
      <vt:lpstr>rGroupPercent!afbSheet</vt:lpstr>
      <vt:lpstr>rNordicByProd!afbSheet</vt:lpstr>
      <vt:lpstr>sData!afbSheet</vt:lpstr>
      <vt:lpstr>sDataNew!afbSheet</vt:lpstr>
      <vt:lpstr>gAppDescription</vt:lpstr>
      <vt:lpstr>gCreator</vt:lpstr>
      <vt:lpstr>gProcedures</vt:lpstr>
      <vt:lpstr>gPurpose</vt:lpstr>
      <vt:lpstr>gStartWorkbook</vt:lpstr>
      <vt:lpstr>kAppName</vt:lpstr>
      <vt:lpstr>kNow</vt:lpstr>
      <vt:lpstr>kOrgName</vt:lpstr>
      <vt:lpstr>kVersion</vt:lpstr>
      <vt:lpstr>rCountryByProduct!parSheet</vt:lpstr>
      <vt:lpstr>rCountryByYear!parSheet</vt:lpstr>
      <vt:lpstr>rGroupCountryProdPctByCountry!parSheet</vt:lpstr>
      <vt:lpstr>rGroupCountryProdPctByPct!parSheet</vt:lpstr>
      <vt:lpstr>rGroupCountryProdPctByProd!parSheet</vt:lpstr>
      <vt:lpstr>rGroupPercent!parSheet</vt:lpstr>
      <vt:lpstr>rNordicByProd!parSheet</vt:lpstr>
      <vt:lpstr>rCountryByProduct!Print_Area</vt:lpstr>
      <vt:lpstr>rCountryByYear!Print_Area</vt:lpstr>
      <vt:lpstr>rGroupCountryProdPctByCountry!Print_Area</vt:lpstr>
      <vt:lpstr>rGroupCountryProdPctByPct!Print_Area</vt:lpstr>
      <vt:lpstr>rGroupCountryProdPctByProd!Print_Area</vt:lpstr>
      <vt:lpstr>rGroupPercent!Print_Area</vt:lpstr>
      <vt:lpstr>rNordicByProd!Print_Area</vt:lpstr>
      <vt:lpstr>sData!Print_Area</vt:lpstr>
      <vt:lpstr>sDataNew!Print_Area</vt:lpstr>
      <vt:lpstr>Guide!Print_Titles</vt:lpstr>
      <vt:lpstr>Params!Print_Titles</vt:lpstr>
      <vt:lpstr>rCountryByProduct!Print_Titles</vt:lpstr>
      <vt:lpstr>rCountryByYear!Print_Titles</vt:lpstr>
      <vt:lpstr>rGroupCountryProdPctByCountry!Print_Titles</vt:lpstr>
      <vt:lpstr>rGroupCountryProdPctByPct!Print_Titles</vt:lpstr>
      <vt:lpstr>rGroupCountryProdPctByProd!Print_Titles</vt:lpstr>
      <vt:lpstr>rGroupPercent!Print_Titles</vt:lpstr>
      <vt:lpstr>rNordicByProd!Print_Titles</vt:lpstr>
      <vt:lpstr>sData!Print_Titles</vt:lpstr>
      <vt:lpstr>sDataNew!Print_Titles</vt:lpstr>
      <vt:lpstr>Guide!ttSheet</vt:lpstr>
      <vt:lpstr>Params!ttSheet</vt:lpstr>
      <vt:lpstr>rCountryByProduct!ttSheet</vt:lpstr>
      <vt:lpstr>rCountryByYear!ttSheet</vt:lpstr>
      <vt:lpstr>rGroupCountryProdPctByCountry!ttSheet</vt:lpstr>
      <vt:lpstr>rGroupCountryProdPctByPct!ttSheet</vt:lpstr>
      <vt:lpstr>rGroupCountryProdPctByProd!ttSheet</vt:lpstr>
      <vt:lpstr>rGroupPercent!ttSheet</vt:lpstr>
      <vt:lpstr>rNordicByProd!ttSheet</vt:lpstr>
      <vt:lpstr>sData!ttSheet</vt:lpstr>
      <vt:lpstr>sDataNew!ttSheet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AbleOwl (c) 2014</dc:creator>
  <cp:lastModifiedBy>Paul Oulton</cp:lastModifiedBy>
  <cp:lastPrinted>2024-11-08T21:42:54Z</cp:lastPrinted>
  <dcterms:created xsi:type="dcterms:W3CDTF">1997-09-04T02:48:07Z</dcterms:created>
  <dcterms:modified xsi:type="dcterms:W3CDTF">2024-11-30T22:46:47Z</dcterms:modified>
</cp:coreProperties>
</file>