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97\"/>
    </mc:Choice>
  </mc:AlternateContent>
  <xr:revisionPtr revIDLastSave="0" documentId="13_ncr:1_{19C738AB-FD71-4545-B65B-943A83917042}" xr6:coauthVersionLast="47" xr6:coauthVersionMax="47" xr10:uidLastSave="{00000000-0000-0000-0000-000000000000}"/>
  <bookViews>
    <workbookView xWindow="-103" yWindow="-18617" windowWidth="33120" windowHeight="18120" tabRatio="801" activeTab="2" xr2:uid="{00000000-000D-0000-FFFF-FFFF00000000}"/>
  </bookViews>
  <sheets>
    <sheet name="Guide" sheetId="6" r:id="rId1"/>
    <sheet name="Params" sheetId="5" r:id="rId2"/>
    <sheet name="iSheet1" sheetId="1" r:id="rId3"/>
  </sheets>
  <definedNames>
    <definedName name="afbGuide">"TEXTJOIN("","",TRUE,V71:Y71)"</definedName>
    <definedName name="afbParams">Params!$A$1:$A$4</definedName>
    <definedName name="afbSheet" localSheetId="2">iSheet1!$K$11:$K$14</definedName>
    <definedName name="gAppDescription">Guide!$C$6</definedName>
    <definedName name="gCreator">Guide!$C$10</definedName>
    <definedName name="gProcedures">Guide!$A$29</definedName>
    <definedName name="gPurpose">Guide!$C$7</definedName>
    <definedName name="kAppFilePrefix">Params!$B$9</definedName>
    <definedName name="kAppName">Params!$B$6</definedName>
    <definedName name="kCrosscheckMsg">Params!$B$11</definedName>
    <definedName name="kCrosscheckTolerance">Params!$B$10</definedName>
    <definedName name="kNow">Params!$B$12</definedName>
    <definedName name="kOrgName">Params!$B$8</definedName>
    <definedName name="kVersion">Params!$B$7</definedName>
    <definedName name="_xlnm.Print_Area" localSheetId="2">iSheet1!$K$11:$S$15</definedName>
    <definedName name="_xlnm.Print_Titles" localSheetId="0">Guide!$1:$4</definedName>
    <definedName name="_xlnm.Print_Titles" localSheetId="2">iSheet1!$K:$K,iSheet1!$11:$14</definedName>
    <definedName name="_xlnm.Print_Titles" localSheetId="1">Params!$1:$4</definedName>
    <definedName name="TopNFilter">_xlfn.LAMBDA(_xlpm.TableName,_xlpm.ValueSource,_xlpm.n,_xlfn._xlws.SORT(_xlfn._xlws.FILTER(_xlpm.TableName,NOT(ISNA(MATCH(_xlpm.ValueSource,LARGE(_xlpm.ValueSource,_xlfn.SEQUENCE(_xlpm.n)),0)))),9,-1))</definedName>
    <definedName name="TopNFilterColsCSV">_xlfn.LAMBDA(_xlpm.TableName,_xlpm.ValuesColumn,_xlpm.ColumnHeadersRange,_xlpm.ColumnsCSVString,_xlpm.TopN,_xlfn._xlws.SORT(_xlfn._xlws.FILTER(INDEX(_xlpm.TableName,_xlfn.SEQUENCE(ROWS(_xlpm.TableName)),MATCH(_xlfn.TEXTSPLIT(_xlpm.ColumnsCSVString,","),_xlpm.ColumnHeadersRange,0)),NOT(ISNA(MATCH(_xlpm.ValuesColumn,LARGE(_xlpm.ValuesColumn,_xlfn.SEQUENCE(_xlpm.TopN)),0)))),COUNTA(_xlfn.TEXTSPLIT(_xlpm.ColumnsCSVString,",")),-1))</definedName>
    <definedName name="TopNFilterColsRange">_xlfn.LAMBDA(_xlpm.TableName,_xlpm.ValuesColumn,_xlpm.ColumnHeadersRange,_xlpm.ColumnsRange,_xlpm.TopN,_xlfn._xlws.SORT(_xlfn._xlws.FILTER(INDEX(_xlpm.TableName,_xlfn.SEQUENCE(ROWS(_xlpm.TableName)),MATCH(_xlpm.ColumnsRange,_xlpm.ColumnHeadersRange,0)),NOT(ISNA(MATCH(_xlpm.ValuesColumn,LARGE(_xlpm.ValuesColumn,_xlfn.SEQUENCE(_xlpm.TopN)),0)))),COUNTA(_xlpm.ColumnsRange),-1))</definedName>
    <definedName name="ttSheet" localSheetId="0">Guide!$A$4:$D$4</definedName>
    <definedName name="ttSheet" localSheetId="2">iSheet1!$K$14:$S$14</definedName>
    <definedName name="ttSheet" localSheetId="1">Params!$A$4:$B$4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2" i="1" l="1" a="1"/>
  <c r="V72" i="1" s="1"/>
  <c r="AK31" i="1" a="1"/>
  <c r="AK31" i="1" s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18" i="1"/>
  <c r="R117" i="1"/>
  <c r="R116" i="1"/>
  <c r="R115" i="1"/>
  <c r="R114" i="1"/>
  <c r="R113" i="1"/>
  <c r="R112" i="1"/>
  <c r="R111" i="1"/>
  <c r="R110" i="1"/>
  <c r="R109" i="1"/>
  <c r="R108" i="1"/>
  <c r="R82" i="1"/>
  <c r="R81" i="1"/>
  <c r="R80" i="1"/>
  <c r="R79" i="1"/>
  <c r="R78" i="1"/>
  <c r="R77" i="1"/>
  <c r="R76" i="1"/>
  <c r="R75" i="1"/>
  <c r="R74" i="1"/>
  <c r="R73" i="1"/>
  <c r="R72" i="1"/>
  <c r="R71" i="1"/>
  <c r="R46" i="1"/>
  <c r="AT15" i="1" s="1" a="1"/>
  <c r="AT15" i="1" s="1"/>
  <c r="R45" i="1"/>
  <c r="R44" i="1"/>
  <c r="R43" i="1"/>
  <c r="R42" i="1"/>
  <c r="R41" i="1"/>
  <c r="R40" i="1"/>
  <c r="R39" i="1"/>
  <c r="R38" i="1"/>
  <c r="R37" i="1"/>
  <c r="R36" i="1"/>
  <c r="R35" i="1"/>
  <c r="T15" i="1" s="1" a="1"/>
  <c r="T15" i="1" s="1"/>
  <c r="R107" i="1"/>
  <c r="V38" i="1" s="1" a="1"/>
  <c r="V38" i="1" s="1"/>
  <c r="V27" i="1" a="1"/>
  <c r="V27" i="1" s="1"/>
  <c r="V60" i="1" a="1"/>
  <c r="V60" i="1" s="1"/>
  <c r="V49" i="1" a="1"/>
  <c r="V49" i="1" s="1"/>
  <c r="AK26" i="1" a="1"/>
  <c r="AK26" i="1" s="1"/>
  <c r="AV15" i="1" l="1" a="1"/>
  <c r="AV15" i="1" s="1"/>
  <c r="AK15" i="1" a="1"/>
  <c r="AK15" i="1" s="1"/>
  <c r="V15" i="1" a="1"/>
  <c r="V15" i="1" s="1"/>
  <c r="B12" i="5" l="1"/>
  <c r="A2" i="5"/>
  <c r="A2" i="6"/>
  <c r="A3" i="6"/>
  <c r="C8" i="6"/>
  <c r="C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  <author>Paul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  <comment ref="A29" authorId="1" shapeId="0" xr:uid="{00000000-0006-0000-0000-000002000000}">
      <text>
        <r>
          <rPr>
            <sz val="8"/>
            <color indexed="81"/>
            <rFont val="Tahoma"/>
            <family val="2"/>
          </rPr>
          <t>To display the steps as you follow them, use the AbleOwl Genie add-in's ESP Procedures. Locate Procedures in the ESP ribbon and group Doc.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<sst xmlns="http://schemas.openxmlformats.org/spreadsheetml/2006/main" count="1153" uniqueCount="71">
  <si>
    <t>Key parameters</t>
  </si>
  <si>
    <t>Now</t>
  </si>
  <si>
    <t>Organisation name</t>
  </si>
  <si>
    <t>Org name</t>
  </si>
  <si>
    <t>Procedures</t>
  </si>
  <si>
    <t>Application name</t>
  </si>
  <si>
    <t>File name</t>
  </si>
  <si>
    <t>Version</t>
  </si>
  <si>
    <t>1)</t>
  </si>
  <si>
    <t>2)</t>
  </si>
  <si>
    <t>References</t>
  </si>
  <si>
    <t>Crosscheck tolerance</t>
  </si>
  <si>
    <t>Crosscheck text</t>
  </si>
  <si>
    <t>Crosscheck error!</t>
  </si>
  <si>
    <t>Workbook purpose</t>
  </si>
  <si>
    <t>Who created/modified</t>
  </si>
  <si>
    <t>Guide</t>
  </si>
  <si>
    <t>Modifications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</si>
  <si>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</si>
  <si>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</si>
  <si>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</si>
  <si>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</si>
  <si>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</si>
  <si>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</si>
  <si>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</si>
  <si>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</si>
  <si>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Diagram of data flow</t>
  </si>
  <si>
    <t>-</t>
  </si>
  <si>
    <t>Usage tasks</t>
  </si>
  <si>
    <t>Maintenance tasks</t>
  </si>
  <si>
    <t>Task 1</t>
  </si>
  <si>
    <t>Task</t>
  </si>
  <si>
    <t>Application filename prefix</t>
  </si>
  <si>
    <t>Files</t>
  </si>
  <si>
    <t> </t>
  </si>
  <si>
    <t>17-Aug-2024A</t>
  </si>
  <si>
    <t>Country</t>
  </si>
  <si>
    <t>Product</t>
  </si>
  <si>
    <t>Year</t>
  </si>
  <si>
    <t>Qtr1</t>
  </si>
  <si>
    <t>Qtr2</t>
  </si>
  <si>
    <t>Qtr3</t>
  </si>
  <si>
    <t>Qtr4</t>
  </si>
  <si>
    <t>FY</t>
  </si>
  <si>
    <t>AUS</t>
  </si>
  <si>
    <t>Alpha</t>
  </si>
  <si>
    <t>Beta</t>
  </si>
  <si>
    <t>Gamma</t>
  </si>
  <si>
    <t>Delta</t>
  </si>
  <si>
    <t>Epsilon</t>
  </si>
  <si>
    <t>Feta</t>
  </si>
  <si>
    <t>Gorgonzola</t>
  </si>
  <si>
    <t>Halloumi</t>
  </si>
  <si>
    <t>Iota</t>
  </si>
  <si>
    <t>CAN</t>
  </si>
  <si>
    <t>DEN</t>
  </si>
  <si>
    <t>FRA</t>
  </si>
  <si>
    <t>GER</t>
  </si>
  <si>
    <t>HOL</t>
  </si>
  <si>
    <t>IRE</t>
  </si>
  <si>
    <t>ITA</t>
  </si>
  <si>
    <t>NOR</t>
  </si>
  <si>
    <t>NZL</t>
  </si>
  <si>
    <t>SPA</t>
  </si>
  <si>
    <t>SWE</t>
  </si>
  <si>
    <t>UKB</t>
  </si>
  <si>
    <t>USA</t>
  </si>
  <si>
    <t>ZA</t>
  </si>
  <si>
    <t>Sales</t>
  </si>
  <si>
    <t>Custom function to return top 10. Uses LAMBDA, SORT, FILTER, MATCH, INDEX, NOT, ISNA, LARGE and SEQUENCE.</t>
  </si>
  <si>
    <t>Paul, AbleOwl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</si>
</sst>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</numFmts>
  <fonts count="31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4B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indexed="23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  <border>
      <left style="medium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40">
    <xf numFmtId="0" fontId="0" fillId="0" borderId="0" applyFill="0" applyBorder="0">
      <alignment vertical="top"/>
    </xf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NumberFormat="0" applyFill="0" applyBorder="0" applyAlignment="0" applyProtection="0">
      <alignment vertical="top"/>
      <protection locked="0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30" fillId="0" borderId="0" applyFill="0" applyBorder="0">
      <alignment vertical="top"/>
    </xf>
    <xf numFmtId="0" fontId="7" fillId="0" borderId="0" applyFill="0" applyBorder="0">
      <alignment horizontal="left" vertical="top"/>
      <protection hidden="1"/>
    </xf>
    <xf numFmtId="0" fontId="7" fillId="0" borderId="0" applyFill="0" applyBorder="0">
      <alignment horizontal="left" vertical="top" indent="1"/>
      <protection hidden="1"/>
    </xf>
    <xf numFmtId="0" fontId="7" fillId="0" borderId="0" applyFill="0" applyBorder="0">
      <alignment horizontal="left" vertical="top" indent="2"/>
      <protection hidden="1"/>
    </xf>
    <xf numFmtId="0" fontId="7" fillId="0" borderId="0" applyFill="0" applyBorder="0">
      <alignment horizontal="left" vertical="top" indent="3"/>
      <protection hidden="1"/>
    </xf>
    <xf numFmtId="193" fontId="7" fillId="0" borderId="0" applyNumberFormat="0" applyFill="0" applyBorder="0" applyAlignment="0" applyProtection="0">
      <protection locked="0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8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8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7" borderId="13" applyNumberFormat="0" applyAlignment="0" applyProtection="0"/>
    <xf numFmtId="0" fontId="18" fillId="7" borderId="12" applyNumberFormat="0" applyAlignment="0" applyProtection="0"/>
    <xf numFmtId="0" fontId="19" fillId="0" borderId="14" applyNumberFormat="0" applyFill="0" applyAlignment="0" applyProtection="0"/>
    <xf numFmtId="0" fontId="20" fillId="8" borderId="15" applyNumberFormat="0" applyAlignment="0" applyProtection="0"/>
    <xf numFmtId="0" fontId="21" fillId="0" borderId="0" applyNumberFormat="0" applyFill="0" applyBorder="0" applyAlignment="0" applyProtection="0"/>
    <xf numFmtId="0" fontId="4" fillId="9" borderId="16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4" fillId="33" borderId="0" applyNumberFormat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Border="1">
      <alignment vertical="top"/>
    </xf>
    <xf numFmtId="0" fontId="0" fillId="0" borderId="4" xfId="0" applyBorder="1">
      <alignment vertical="top"/>
    </xf>
    <xf numFmtId="0" fontId="4" fillId="0" borderId="3" xfId="0" applyFont="1" applyBorder="1">
      <alignment vertical="top"/>
    </xf>
    <xf numFmtId="0" fontId="0" fillId="0" borderId="0" xfId="0" applyFill="1" applyBorder="1">
      <alignment vertical="top"/>
    </xf>
    <xf numFmtId="0" fontId="2" fillId="0" borderId="0" xfId="80">
      <alignment vertical="top"/>
    </xf>
    <xf numFmtId="0" fontId="4" fillId="0" borderId="0" xfId="85">
      <alignment horizontal="left" vertical="top" indent="1"/>
    </xf>
    <xf numFmtId="0" fontId="3" fillId="0" borderId="0" xfId="57">
      <alignment vertical="top" wrapText="1"/>
      <protection locked="0"/>
    </xf>
    <xf numFmtId="0" fontId="4" fillId="0" borderId="0" xfId="86">
      <alignment horizontal="left" vertical="top" indent="2"/>
    </xf>
    <xf numFmtId="0" fontId="4" fillId="0" borderId="0" xfId="85" applyBorder="1">
      <alignment horizontal="left" vertical="top" indent="1"/>
    </xf>
    <xf numFmtId="0" fontId="4" fillId="0" borderId="0" xfId="86" applyBorder="1">
      <alignment horizontal="left" vertical="top" indent="2"/>
    </xf>
    <xf numFmtId="49" fontId="3" fillId="0" borderId="0" xfId="71">
      <alignment horizontal="left" vertical="top"/>
      <protection locked="0"/>
    </xf>
    <xf numFmtId="0" fontId="2" fillId="0" borderId="0" xfId="80" applyBorder="1">
      <alignment vertical="top"/>
    </xf>
    <xf numFmtId="0" fontId="2" fillId="0" borderId="0" xfId="81" applyBorder="1">
      <alignment horizontal="left" vertical="top" indent="1"/>
    </xf>
    <xf numFmtId="168" fontId="3" fillId="0" borderId="1" xfId="45" applyBorder="1">
      <alignment vertical="top"/>
      <protection locked="0"/>
    </xf>
    <xf numFmtId="0" fontId="2" fillId="0" borderId="0" xfId="81">
      <alignment horizontal="left" vertical="top" indent="1"/>
    </xf>
    <xf numFmtId="0" fontId="2" fillId="0" borderId="0" xfId="82" applyBorder="1">
      <alignment horizontal="left" vertical="top" indent="2"/>
    </xf>
    <xf numFmtId="0" fontId="28" fillId="34" borderId="5" xfId="31" applyFill="1" applyBorder="1">
      <alignment vertical="top"/>
    </xf>
    <xf numFmtId="0" fontId="0" fillId="34" borderId="7" xfId="0" applyFill="1" applyBorder="1">
      <alignment vertical="top"/>
    </xf>
    <xf numFmtId="0" fontId="28" fillId="34" borderId="3" xfId="31" applyFill="1" applyBorder="1">
      <alignment vertical="top"/>
    </xf>
    <xf numFmtId="0" fontId="0" fillId="34" borderId="1" xfId="0" applyFill="1" applyBorder="1">
      <alignment vertical="top"/>
    </xf>
    <xf numFmtId="0" fontId="2" fillId="34" borderId="3" xfId="0" applyFont="1" applyFill="1" applyBorder="1">
      <alignment vertical="top"/>
    </xf>
    <xf numFmtId="0" fontId="2" fillId="34" borderId="4" xfId="0" applyFont="1" applyFill="1" applyBorder="1">
      <alignment vertical="top"/>
    </xf>
    <xf numFmtId="0" fontId="0" fillId="34" borderId="2" xfId="0" applyFill="1" applyBorder="1">
      <alignment vertical="top"/>
    </xf>
    <xf numFmtId="0" fontId="0" fillId="34" borderId="6" xfId="0" applyFill="1" applyBorder="1">
      <alignment vertical="top"/>
    </xf>
    <xf numFmtId="0" fontId="0" fillId="34" borderId="0" xfId="0" applyFill="1" applyBorder="1">
      <alignment vertical="top"/>
    </xf>
    <xf numFmtId="0" fontId="4" fillId="34" borderId="3" xfId="91" applyFill="1" applyBorder="1">
      <alignment horizontal="left"/>
    </xf>
    <xf numFmtId="0" fontId="0" fillId="34" borderId="4" xfId="0" applyFill="1" applyBorder="1">
      <alignment vertical="top"/>
    </xf>
    <xf numFmtId="0" fontId="0" fillId="34" borderId="8" xfId="0" applyFill="1" applyBorder="1">
      <alignment vertical="top"/>
    </xf>
    <xf numFmtId="0" fontId="28" fillId="35" borderId="5" xfId="31" applyFill="1" applyBorder="1">
      <alignment vertical="top"/>
    </xf>
    <xf numFmtId="0" fontId="0" fillId="35" borderId="6" xfId="0" applyFill="1" applyBorder="1">
      <alignment vertical="top"/>
    </xf>
    <xf numFmtId="0" fontId="0" fillId="35" borderId="7" xfId="0" applyFill="1" applyBorder="1">
      <alignment vertical="top"/>
    </xf>
    <xf numFmtId="0" fontId="28" fillId="35" borderId="3" xfId="31" applyFill="1" applyBorder="1">
      <alignment vertical="top"/>
    </xf>
    <xf numFmtId="0" fontId="0" fillId="35" borderId="0" xfId="0" applyFill="1" applyBorder="1">
      <alignment vertical="top"/>
    </xf>
    <xf numFmtId="0" fontId="0" fillId="35" borderId="1" xfId="0" applyFill="1" applyBorder="1">
      <alignment vertical="top"/>
    </xf>
    <xf numFmtId="0" fontId="29" fillId="35" borderId="3" xfId="32" applyFill="1" applyBorder="1">
      <alignment vertical="top"/>
    </xf>
    <xf numFmtId="0" fontId="0" fillId="35" borderId="2" xfId="92" applyFont="1" applyFill="1" applyBorder="1">
      <alignment horizontal="center" wrapText="1"/>
    </xf>
    <xf numFmtId="0" fontId="0" fillId="0" borderId="18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164" fontId="4" fillId="0" borderId="19" xfId="1" applyFill="1" applyBorder="1">
      <alignment vertical="top"/>
    </xf>
    <xf numFmtId="164" fontId="4" fillId="0" borderId="20" xfId="1" applyFill="1" applyBorder="1">
      <alignment vertical="top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164" fontId="4" fillId="0" borderId="22" xfId="1" applyFill="1" applyBorder="1">
      <alignment vertical="top"/>
    </xf>
    <xf numFmtId="164" fontId="4" fillId="0" borderId="23" xfId="1" applyFill="1" applyBorder="1">
      <alignment vertical="top"/>
    </xf>
    <xf numFmtId="0" fontId="4" fillId="0" borderId="0" xfId="0" applyFont="1" applyFill="1" applyAlignment="1">
      <alignment horizontal="left"/>
    </xf>
    <xf numFmtId="164" fontId="4" fillId="0" borderId="0" xfId="1" applyFill="1">
      <alignment vertical="top"/>
    </xf>
    <xf numFmtId="164" fontId="0" fillId="0" borderId="0" xfId="0" applyNumberFormat="1">
      <alignment vertical="top"/>
    </xf>
    <xf numFmtId="0" fontId="0" fillId="0" borderId="0" xfId="0" applyFill="1" applyBorder="1" applyAlignment="1">
      <alignment horizontal="left"/>
    </xf>
    <xf numFmtId="164" fontId="4" fillId="0" borderId="0" xfId="1" applyFill="1" applyBorder="1">
      <alignment vertical="top"/>
    </xf>
    <xf numFmtId="0" fontId="4" fillId="36" borderId="4" xfId="90" applyFill="1" applyBorder="1" applyAlignment="1">
      <alignment horizontal="left"/>
    </xf>
    <xf numFmtId="0" fontId="4" fillId="36" borderId="8" xfId="9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40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 xr:uid="{00000000-0005-0000-0000-00001A000000}"/>
    <cellStyle name="cc0k -CalCommaThousand" xfId="2" xr:uid="{00000000-0005-0000-0000-00001B000000}"/>
    <cellStyle name="cc0m -CalCommaMillion" xfId="3" xr:uid="{00000000-0005-0000-0000-00001C000000}"/>
    <cellStyle name="cc1 -CalComma" xfId="4" xr:uid="{00000000-0005-0000-0000-00001D000000}"/>
    <cellStyle name="cc2 -CalComma" xfId="5" xr:uid="{00000000-0005-0000-0000-00001E000000}"/>
    <cellStyle name="cc3 -CalComma" xfId="6" xr:uid="{00000000-0005-0000-0000-00001F000000}"/>
    <cellStyle name="cc4 -CalComma" xfId="7" xr:uid="{00000000-0005-0000-0000-000020000000}"/>
    <cellStyle name="cdDMM -CalDate" xfId="8" xr:uid="{00000000-0005-0000-0000-000021000000}"/>
    <cellStyle name="cdDMMY -CalDate" xfId="9" xr:uid="{00000000-0005-0000-0000-000022000000}"/>
    <cellStyle name="cdDMMYHM -CalDateTime" xfId="10" xr:uid="{00000000-0005-0000-0000-000023000000}"/>
    <cellStyle name="cdDMY -CalDate" xfId="11" xr:uid="{00000000-0005-0000-0000-000024000000}"/>
    <cellStyle name="cdMDY -CalDate" xfId="12" xr:uid="{00000000-0005-0000-0000-000025000000}"/>
    <cellStyle name="cdMMY -CalDate" xfId="13" xr:uid="{00000000-0005-0000-0000-000026000000}"/>
    <cellStyle name="cdMMYc-CalDateC" xfId="14" xr:uid="{00000000-0005-0000-0000-000027000000}"/>
    <cellStyle name="cf0 -CalFixed" xfId="15" xr:uid="{00000000-0005-0000-0000-000028000000}"/>
    <cellStyle name="Check Cell" xfId="105" builtinId="23" hidden="1"/>
    <cellStyle name="cmHM  -CalTime" xfId="16" xr:uid="{00000000-0005-0000-0000-00002A000000}"/>
    <cellStyle name="cmHM24+ -CalTime" xfId="17" xr:uid="{00000000-0005-0000-0000-00002B000000}"/>
    <cellStyle name="Comma" xfId="134" builtinId="3" hidden="1"/>
    <cellStyle name="Comma [0]" xfId="135" builtinId="6" hidden="1"/>
    <cellStyle name="cp0 -CalPercent" xfId="18" xr:uid="{00000000-0005-0000-0000-00002E000000}"/>
    <cellStyle name="cp1 -CalPercent" xfId="19" xr:uid="{00000000-0005-0000-0000-00002F000000}"/>
    <cellStyle name="cp2 -CalPercent" xfId="20" xr:uid="{00000000-0005-0000-0000-000030000000}"/>
    <cellStyle name="cp3 -CalPercent" xfId="21" xr:uid="{00000000-0005-0000-0000-000031000000}"/>
    <cellStyle name="cr0 -CalCurr" xfId="22" xr:uid="{00000000-0005-0000-0000-000032000000}"/>
    <cellStyle name="cr0k -CalCurrThousand" xfId="23" xr:uid="{00000000-0005-0000-0000-000033000000}"/>
    <cellStyle name="cr0m -CalCurrMillion" xfId="24" xr:uid="{00000000-0005-0000-0000-000034000000}"/>
    <cellStyle name="cr1 -CalCurr" xfId="25" xr:uid="{00000000-0005-0000-0000-000035000000}"/>
    <cellStyle name="cr2 -CalCurr" xfId="26" xr:uid="{00000000-0005-0000-0000-000036000000}"/>
    <cellStyle name="cr3 -CalCurr" xfId="27" xr:uid="{00000000-0005-0000-0000-000037000000}"/>
    <cellStyle name="cr4 -CalCurr" xfId="28" xr:uid="{00000000-0005-0000-0000-000038000000}"/>
    <cellStyle name="Currency" xfId="136" builtinId="4" hidden="1"/>
    <cellStyle name="Currency [0]" xfId="137" builtinId="7" hidden="1"/>
    <cellStyle name="Explanatory Text" xfId="108" builtinId="53" hidden="1"/>
    <cellStyle name="Followed Hyperlink" xfId="29" builtinId="9" hidden="1"/>
    <cellStyle name="Good" xfId="98" builtinId="26" hidden="1"/>
    <cellStyle name="h0 -Heading" xfId="30" xr:uid="{00000000-0005-0000-0000-00003E000000}"/>
    <cellStyle name="h1 -Heading" xfId="31" xr:uid="{00000000-0005-0000-0000-00003F000000}"/>
    <cellStyle name="h2 -Heading" xfId="32" xr:uid="{00000000-0005-0000-0000-000040000000}"/>
    <cellStyle name="h3 -Heading" xfId="33" xr:uid="{00000000-0005-0000-0000-000041000000}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 xr:uid="{00000000-0005-0000-0000-000046000000}"/>
    <cellStyle name="hp1 -Hyperlink" xfId="35" xr:uid="{00000000-0005-0000-0000-000047000000}"/>
    <cellStyle name="hp2 -Hyperlink" xfId="36" xr:uid="{00000000-0005-0000-0000-000048000000}"/>
    <cellStyle name="hp3 -Hyperlink" xfId="37" xr:uid="{00000000-0005-0000-0000-000049000000}"/>
    <cellStyle name="Hyperlink" xfId="38" builtinId="8" hidden="1"/>
    <cellStyle name="Hyperlink" xfId="139" builtinId="8" hidden="1"/>
    <cellStyle name="ic0 -InpComma" xfId="39" xr:uid="{00000000-0005-0000-0000-00004C000000}"/>
    <cellStyle name="ic0k -InpCommaThousand" xfId="40" xr:uid="{00000000-0005-0000-0000-00004D000000}"/>
    <cellStyle name="ic0m -InpCommaMillion" xfId="41" xr:uid="{00000000-0005-0000-0000-00004E000000}"/>
    <cellStyle name="ic1 -InpComma" xfId="42" xr:uid="{00000000-0005-0000-0000-00004F000000}"/>
    <cellStyle name="ic2 -InpComma" xfId="43" xr:uid="{00000000-0005-0000-0000-000050000000}"/>
    <cellStyle name="ic3 -InpComma" xfId="44" xr:uid="{00000000-0005-0000-0000-000051000000}"/>
    <cellStyle name="ic4 -InpComma" xfId="45" xr:uid="{00000000-0005-0000-0000-000052000000}"/>
    <cellStyle name="idDMM -InpDate" xfId="46" xr:uid="{00000000-0005-0000-0000-000053000000}"/>
    <cellStyle name="idDMMY -InpDate" xfId="47" xr:uid="{00000000-0005-0000-0000-000054000000}"/>
    <cellStyle name="idDMMYHM -InpDateTime" xfId="48" xr:uid="{00000000-0005-0000-0000-000055000000}"/>
    <cellStyle name="idDMY -InpDate" xfId="49" xr:uid="{00000000-0005-0000-0000-000056000000}"/>
    <cellStyle name="idMDY -InpDate" xfId="50" xr:uid="{00000000-0005-0000-0000-000057000000}"/>
    <cellStyle name="idMMY -InpDate" xfId="51" xr:uid="{00000000-0005-0000-0000-000058000000}"/>
    <cellStyle name="if0 -InpFixed" xfId="52" xr:uid="{00000000-0005-0000-0000-000059000000}"/>
    <cellStyle name="if0b-InpFixedB" xfId="53" xr:uid="{00000000-0005-0000-0000-00005A000000}"/>
    <cellStyle name="if0-InpFixed" xfId="54" xr:uid="{00000000-0005-0000-0000-00005B000000}"/>
    <cellStyle name="iln -InpTableTextNoWrap" xfId="55" xr:uid="{00000000-0005-0000-0000-00005C000000}"/>
    <cellStyle name="ilnb-InpTableTextNoWrapB" xfId="56" xr:uid="{00000000-0005-0000-0000-00005D000000}"/>
    <cellStyle name="ilw -InpTableTextWrap" xfId="57" xr:uid="{00000000-0005-0000-0000-00005E000000}"/>
    <cellStyle name="imHM  -InpTime" xfId="58" xr:uid="{00000000-0005-0000-0000-00005F000000}"/>
    <cellStyle name="imHM24+ -InpTime" xfId="59" xr:uid="{00000000-0005-0000-0000-000060000000}"/>
    <cellStyle name="Input" xfId="101" builtinId="20" hidden="1"/>
    <cellStyle name="ip0 -InpPercent" xfId="60" xr:uid="{00000000-0005-0000-0000-000062000000}"/>
    <cellStyle name="ip1 -InpPercent" xfId="61" xr:uid="{00000000-0005-0000-0000-000063000000}"/>
    <cellStyle name="ip2 -InpPercent" xfId="62" xr:uid="{00000000-0005-0000-0000-000064000000}"/>
    <cellStyle name="ip3 -InpPercent" xfId="63" xr:uid="{00000000-0005-0000-0000-000065000000}"/>
    <cellStyle name="ir0 -InpCurr" xfId="64" xr:uid="{00000000-0005-0000-0000-000066000000}"/>
    <cellStyle name="ir0k -InpCurrThousand" xfId="65" xr:uid="{00000000-0005-0000-0000-000067000000}"/>
    <cellStyle name="ir0m -InpCurrMillion" xfId="66" xr:uid="{00000000-0005-0000-0000-000068000000}"/>
    <cellStyle name="ir1 -InpCurr" xfId="67" xr:uid="{00000000-0005-0000-0000-000069000000}"/>
    <cellStyle name="ir2 -InpCurr" xfId="68" xr:uid="{00000000-0005-0000-0000-00006A000000}"/>
    <cellStyle name="ir3 -InpCurr" xfId="69" xr:uid="{00000000-0005-0000-0000-00006B000000}"/>
    <cellStyle name="ir4 -InpCurr" xfId="70" xr:uid="{00000000-0005-0000-0000-00006C000000}"/>
    <cellStyle name="is0 -InpSideText" xfId="71" xr:uid="{00000000-0005-0000-0000-00006D000000}"/>
    <cellStyle name="is1 -InpSideText" xfId="72" xr:uid="{00000000-0005-0000-0000-00006E000000}"/>
    <cellStyle name="is2 -InpSideText" xfId="73" xr:uid="{00000000-0005-0000-0000-00006F000000}"/>
    <cellStyle name="is3 -InpSideText" xfId="74" xr:uid="{00000000-0005-0000-0000-000070000000}"/>
    <cellStyle name="is4 -InpSideText" xfId="75" xr:uid="{00000000-0005-0000-0000-000071000000}"/>
    <cellStyle name="itn -InpTopTextNoWrap" xfId="76" xr:uid="{00000000-0005-0000-0000-000072000000}"/>
    <cellStyle name="itw -InpTopTextWrap" xfId="77" xr:uid="{00000000-0005-0000-0000-000073000000}"/>
    <cellStyle name="Linked Cell" xfId="104" builtinId="24" hidden="1"/>
    <cellStyle name="ltn -TableTextNoWrap" xfId="78" xr:uid="{00000000-0005-0000-0000-000075000000}"/>
    <cellStyle name="ltw -TableTextWrap" xfId="79" xr:uid="{00000000-0005-0000-0000-000076000000}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 xr:uid="{00000000-0005-0000-0000-00007C000000}"/>
    <cellStyle name="sh1 -SideHeading" xfId="81" xr:uid="{00000000-0005-0000-0000-00007D000000}"/>
    <cellStyle name="sh2 -SideHeading" xfId="82" xr:uid="{00000000-0005-0000-0000-00007E000000}"/>
    <cellStyle name="sh3 -SideHeading" xfId="83" xr:uid="{00000000-0005-0000-0000-00007F000000}"/>
    <cellStyle name="st0 -SideText" xfId="84" xr:uid="{00000000-0005-0000-0000-000080000000}"/>
    <cellStyle name="st1 -SideText" xfId="85" xr:uid="{00000000-0005-0000-0000-000081000000}"/>
    <cellStyle name="st2 -SideText" xfId="86" xr:uid="{00000000-0005-0000-0000-000082000000}"/>
    <cellStyle name="st3 -SideText" xfId="87" xr:uid="{00000000-0005-0000-0000-000083000000}"/>
    <cellStyle name="st4 -SideText" xfId="88" xr:uid="{00000000-0005-0000-0000-000084000000}"/>
    <cellStyle name="tdMMYc-TopDateC" xfId="89" xr:uid="{00000000-0005-0000-0000-000085000000}"/>
    <cellStyle name="Title" xfId="93" builtinId="15" hidden="1"/>
    <cellStyle name="Total" xfId="109" builtinId="25" hidden="1"/>
    <cellStyle name="ttn -TopTextNoWrap" xfId="90" xr:uid="{00000000-0005-0000-0000-000088000000}"/>
    <cellStyle name="ttnl -TopTextNoWrapL" xfId="91" xr:uid="{00000000-0005-0000-0000-000089000000}"/>
    <cellStyle name="ttw -TopTextWrap" xfId="92" xr:uid="{00000000-0005-0000-0000-00008A000000}"/>
    <cellStyle name="Warning Text" xfId="106" builtinId="11" hidden="1"/>
  </cellStyles>
  <dxfs count="51">
    <dxf>
      <fill>
        <patternFill patternType="solid">
          <fgColor indexed="64"/>
          <bgColor indexed="2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fill>
        <patternFill>
          <bgColor rgb="FFFFFFFF"/>
        </patternFill>
      </fill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8" defaultTableStyle="ESPTable" defaultPivotStyle="ESPPivotTable">
    <tableStyle name="ESPPivotTable" table="0" count="11" xr9:uid="{00000000-0011-0000-FFFF-FFFF00000000}">
      <tableStyleElement type="wholeTable" dxfId="50"/>
      <tableStyleElement type="headerRow" dxfId="49"/>
      <tableStyleElement type="totalRow" dxfId="48"/>
      <tableStyleElement type="firstRowStripe" dxfId="47"/>
      <tableStyleElement type="firstColumnStripe" dxfId="46"/>
      <tableStyleElement type="firstSubtotalRow" dxfId="45"/>
      <tableStyleElement type="secondSubtotalRow" dxfId="44"/>
      <tableStyleElement type="firstRowSubheading" dxfId="43"/>
      <tableStyleElement type="secondRowSubheading" dxfId="42"/>
      <tableStyleElement type="pageFieldLabels" dxfId="41"/>
      <tableStyleElement type="pageFieldValues" dxfId="40"/>
    </tableStyle>
    <tableStyle name="ESPPivotTable 2" table="0" count="11" xr9:uid="{00000000-0011-0000-FFFF-FFFF01000000}">
      <tableStyleElement type="wholeTable" dxfId="39"/>
      <tableStyleElement type="headerRow" dxfId="38"/>
      <tableStyleElement type="totalRow" dxfId="37"/>
      <tableStyleElement type="firstRowStripe" dxfId="36"/>
      <tableStyleElement type="firstColumnStripe" dxfId="35"/>
      <tableStyleElement type="firstSubtotalRow" dxfId="34"/>
      <tableStyleElement type="secondSubtotalRow" dxfId="33"/>
      <tableStyleElement type="firstRowSubheading" dxfId="32"/>
      <tableStyleElement type="secondRowSubheading" dxfId="31"/>
      <tableStyleElement type="pageFieldLabels" dxfId="30"/>
      <tableStyleElement type="pageFieldValues" dxfId="29"/>
    </tableStyle>
    <tableStyle name="ESPSlicer" pivot="0" table="0" count="10" xr9:uid="{00000000-0011-0000-FFFF-FFFF02000000}">
      <tableStyleElement type="wholeTable" dxfId="28"/>
      <tableStyleElement type="headerRow" dxfId="27"/>
    </tableStyle>
    <tableStyle name="ESPSlicer 2" pivot="0" table="0" count="10" xr9:uid="{00000000-0011-0000-FFFF-FFFF03000000}">
      <tableStyleElement type="wholeTable" dxfId="26"/>
      <tableStyleElement type="headerRow" dxfId="25"/>
    </tableStyle>
    <tableStyle name="ESPTable" pivot="0" count="5" xr9:uid="{00000000-0011-0000-FFFF-FFFF04000000}">
      <tableStyleElement type="wholeTable" dxfId="24"/>
      <tableStyleElement type="headerRow" dxfId="23"/>
      <tableStyleElement type="totalRow" dxfId="22"/>
      <tableStyleElement type="firstRowStripe" dxfId="21"/>
      <tableStyleElement type="firstColumnStripe" dxfId="20"/>
    </tableStyle>
    <tableStyle name="ESPTable 2" pivot="0" count="5" xr9:uid="{215A4AD2-569F-4D5B-8B92-458AB6CE6F5A}">
      <tableStyleElement type="wholeTable" dxfId="15"/>
      <tableStyleElement type="headerRow" dxfId="14"/>
      <tableStyleElement type="totalRow" dxfId="13"/>
      <tableStyleElement type="firstRowStripe" dxfId="12"/>
      <tableStyleElement type="firstColumnStripe" dxfId="11"/>
    </tableStyle>
    <tableStyle name="ESPTimeLine" pivot="0" table="0" count="9" xr9:uid="{00000000-0011-0000-FFFF-FFFF05000000}">
      <tableStyleElement type="wholeTable" dxfId="19"/>
      <tableStyleElement type="headerRow" dxfId="18"/>
    </tableStyle>
    <tableStyle name="ESPTimeLine 2" pivot="0" table="0" count="9" xr9:uid="{00000000-0011-0000-FFFF-FFFF06000000}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  <mruColors>
      <color rgb="FFFFFFFF"/>
      <color rgb="FFF2F2F2"/>
      <color rgb="FFD8E4BC"/>
      <color rgb="FFEBF1DE"/>
      <color rgb="FFC4D79B"/>
      <color rgb="FF818080"/>
      <color rgb="FFDA9694"/>
      <color rgb="FFC4D69B"/>
      <color rgb="FFC0BFBF"/>
      <color rgb="FFD9E4BC"/>
    </mruColors>
  </colors>
  <extLst>
    <ext xmlns:x14="http://schemas.microsoft.com/office/spreadsheetml/2009/9/main" uri="{46F421CA-312F-682f-3DD2-61675219B42D}">
      <x14:dxfs count="16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theme="0" tint="-4.9989318521683403E-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ESP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ESPTimeLine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174171</xdr:colOff>
      <xdr:row>11</xdr:row>
      <xdr:rowOff>87086</xdr:rowOff>
    </xdr:from>
    <xdr:to>
      <xdr:col>22</xdr:col>
      <xdr:colOff>157843</xdr:colOff>
      <xdr:row>14</xdr:row>
      <xdr:rowOff>32656</xdr:rowOff>
    </xdr:to>
    <xdr:cxnSp macro="">
      <xdr:nvCxnSpPr>
        <xdr:cNvPr id="6" name="ESPTextArrowA1">
          <a:extLst>
            <a:ext uri="{FF2B5EF4-FFF2-40B4-BE49-F238E27FC236}">
              <a16:creationId xmlns:a16="http://schemas.microsoft.com/office/drawing/2014/main" id="{04A64B92-9848-025F-315A-1B32C0DA2E59}"/>
            </a:ext>
          </a:extLst>
        </xdr:cNvPr>
        <xdr:cNvCxnSpPr/>
      </xdr:nvCxnSpPr>
      <xdr:spPr>
        <a:xfrm flipH="1">
          <a:off x="11996057" y="1594757"/>
          <a:ext cx="386443" cy="435428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81643</xdr:colOff>
      <xdr:row>11</xdr:row>
      <xdr:rowOff>87086</xdr:rowOff>
    </xdr:from>
    <xdr:to>
      <xdr:col>33</xdr:col>
      <xdr:colOff>381001</xdr:colOff>
      <xdr:row>12</xdr:row>
      <xdr:rowOff>103414</xdr:rowOff>
    </xdr:to>
    <xdr:sp macro="" textlink="">
      <xdr:nvSpPr>
        <xdr:cNvPr id="7" name="ESPTextArrowT1">
          <a:extLst>
            <a:ext uri="{FF2B5EF4-FFF2-40B4-BE49-F238E27FC236}">
              <a16:creationId xmlns:a16="http://schemas.microsoft.com/office/drawing/2014/main" id="{C45F398B-2B2C-7C80-B685-85167FBA1C23}"/>
            </a:ext>
          </a:extLst>
        </xdr:cNvPr>
        <xdr:cNvSpPr txBox="1"/>
      </xdr:nvSpPr>
      <xdr:spPr>
        <a:xfrm>
          <a:off x="11756572" y="1594757"/>
          <a:ext cx="5715000" cy="212271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=SORT(FILTER(dtbPTSource,NOT(ISNA(MATCH(dtbPTSource[FY],LARGE(dtbPTSource[FY],SEQUENCE(10)),0)))),8,-1)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40CB-FE91-4A73-9306-5AD546565581}" name="dtbPTSource" displayName="dtbPTSource" ref="K14:R554" totalsRowShown="0" headerRowDxfId="0" dataDxfId="1" headerRowBorderDxfId="10" headerRowCellStyle="ttn -TopTextNoWrap" dataCellStyle="cc0 -CalComma">
  <autoFilter ref="K14:R554" xr:uid="{918440CB-FE91-4A73-9306-5AD546565581}"/>
  <tableColumns count="8">
    <tableColumn id="1" xr3:uid="{090E8B3B-C4ED-482D-B49F-DAD3380F0A4C}" name="Country" dataDxfId="9"/>
    <tableColumn id="2" xr3:uid="{6325B5D8-0D57-42E5-AF5E-06475168AE37}" name="Product" dataDxfId="8"/>
    <tableColumn id="4" xr3:uid="{76333F79-E0D7-41B9-A7DB-0365B4CA20BA}" name="Year" dataDxfId="7"/>
    <tableColumn id="5" xr3:uid="{F309EE8D-E53F-4F8A-A74B-E55E47D003E5}" name="Qtr1" dataDxfId="6" dataCellStyle="cc0 -CalComma"/>
    <tableColumn id="6" xr3:uid="{E20D96D6-8FD9-48FA-ABBC-BC275760FCB3}" name="Qtr2" dataDxfId="5" dataCellStyle="cc0 -CalComma"/>
    <tableColumn id="7" xr3:uid="{4AD4B1BA-4607-43C7-BA5D-92992C450243}" name="Qtr3" dataDxfId="4" dataCellStyle="cc0 -CalComma"/>
    <tableColumn id="8" xr3:uid="{F55B2096-0B9C-4875-8C8A-A9AAB7A9860B}" name="Qtr4" dataDxfId="3" dataCellStyle="cc0 -CalComma"/>
    <tableColumn id="9" xr3:uid="{709417B6-0203-4DDB-AEA9-87580C993C76}" name="FY" dataDxfId="2" dataCellStyle="cc0 -CalComma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7"/>
  <sheetViews>
    <sheetView workbookViewId="0">
      <pane xSplit="2" ySplit="4" topLeftCell="C5" activePane="bottomRight" state="frozen"/>
      <selection activeCell="K16" sqref="K16"/>
      <selection pane="topRight" activeCell="K16" sqref="K16"/>
      <selection pane="bottomLeft" activeCell="K16" sqref="K16"/>
      <selection pane="bottomRight" activeCell="C10" sqref="C10"/>
    </sheetView>
  </sheetViews>
  <sheetFormatPr defaultRowHeight="10.3" x14ac:dyDescent="0.25"/>
  <cols>
    <col min="1" max="1" width="7" customWidth="1"/>
    <col min="2" max="2" width="15.81640625" customWidth="1"/>
    <col min="3" max="3" width="96.453125" customWidth="1"/>
    <col min="4" max="4" width="2.36328125" customWidth="1"/>
  </cols>
  <sheetData>
    <row r="1" spans="1:4" ht="15.45" x14ac:dyDescent="0.25">
      <c r="A1" s="20" t="s">
        <v>16</v>
      </c>
      <c r="B1" s="27"/>
      <c r="C1" s="27"/>
      <c r="D1" s="21"/>
    </row>
    <row r="2" spans="1:4" ht="15.45" x14ac:dyDescent="0.25">
      <c r="A2" s="22" t="str">
        <f>kAppName</f>
        <v>-</v>
      </c>
      <c r="B2" s="28"/>
      <c r="C2" s="28"/>
      <c r="D2" s="23"/>
    </row>
    <row r="3" spans="1:4" x14ac:dyDescent="0.25">
      <c r="A3" s="29" t="str">
        <f>"Version " &amp; kVersion</f>
        <v>Version 17-Aug-2024A</v>
      </c>
      <c r="B3" s="28"/>
      <c r="C3" s="28"/>
      <c r="D3" s="23"/>
    </row>
    <row r="4" spans="1:4" ht="10.75" thickBot="1" x14ac:dyDescent="0.3">
      <c r="A4" s="30"/>
      <c r="B4" s="31"/>
      <c r="C4" s="31"/>
      <c r="D4" s="26"/>
    </row>
    <row r="5" spans="1:4" x14ac:dyDescent="0.25">
      <c r="A5" s="8" t="s">
        <v>24</v>
      </c>
    </row>
    <row r="6" spans="1:4" x14ac:dyDescent="0.25">
      <c r="A6" s="9" t="s">
        <v>25</v>
      </c>
      <c r="C6" s="10" t="s">
        <v>69</v>
      </c>
    </row>
    <row r="7" spans="1:4" x14ac:dyDescent="0.25">
      <c r="A7" s="9" t="s">
        <v>14</v>
      </c>
      <c r="C7" s="10"/>
    </row>
    <row r="8" spans="1:4" x14ac:dyDescent="0.25">
      <c r="A8" s="9" t="s">
        <v>6</v>
      </c>
      <c r="C8" s="4" t="str">
        <f ca="1">SUBSTITUTE(LEFT(CELL("filename",C8),FIND("]",CELL("filename",C8))-1),"[","")</f>
        <v>D:\d\Mag\FreeTips\Tip997\Top10Filter.xlsx</v>
      </c>
    </row>
    <row r="9" spans="1:4" x14ac:dyDescent="0.25">
      <c r="A9" s="9" t="s">
        <v>7</v>
      </c>
      <c r="C9" t="str">
        <f>kVersion</f>
        <v>17-Aug-2024A</v>
      </c>
    </row>
    <row r="10" spans="1:4" x14ac:dyDescent="0.25">
      <c r="A10" s="9" t="s">
        <v>15</v>
      </c>
      <c r="C10" t="s">
        <v>70</v>
      </c>
    </row>
    <row r="11" spans="1:4" x14ac:dyDescent="0.25">
      <c r="A11" s="9" t="s">
        <v>17</v>
      </c>
      <c r="C11" s="10"/>
    </row>
    <row r="12" spans="1:4" x14ac:dyDescent="0.25">
      <c r="A12" s="9" t="s">
        <v>10</v>
      </c>
      <c r="C12" s="10"/>
    </row>
    <row r="13" spans="1:4" x14ac:dyDescent="0.25">
      <c r="A13" s="18" t="s">
        <v>22</v>
      </c>
    </row>
    <row r="14" spans="1:4" x14ac:dyDescent="0.25">
      <c r="A14" s="11" t="s">
        <v>18</v>
      </c>
      <c r="C14" s="10"/>
    </row>
    <row r="15" spans="1:4" x14ac:dyDescent="0.25">
      <c r="A15" s="11" t="s">
        <v>19</v>
      </c>
      <c r="C15" s="10"/>
    </row>
    <row r="16" spans="1:4" x14ac:dyDescent="0.25">
      <c r="A16" s="11" t="s">
        <v>23</v>
      </c>
      <c r="C16" s="10"/>
    </row>
    <row r="17" spans="1:3" x14ac:dyDescent="0.25">
      <c r="A17" s="11" t="s">
        <v>20</v>
      </c>
      <c r="C17" s="10"/>
    </row>
    <row r="18" spans="1:3" x14ac:dyDescent="0.25">
      <c r="A18" s="11" t="s">
        <v>21</v>
      </c>
      <c r="C18" s="10"/>
    </row>
    <row r="19" spans="1:3" x14ac:dyDescent="0.25">
      <c r="A19" s="9" t="s">
        <v>33</v>
      </c>
      <c r="C19" s="10"/>
    </row>
    <row r="20" spans="1:3" x14ac:dyDescent="0.25">
      <c r="A20" s="16" t="s">
        <v>26</v>
      </c>
      <c r="C20" s="10"/>
    </row>
    <row r="21" spans="1:3" x14ac:dyDescent="0.25">
      <c r="A21" s="12"/>
      <c r="C21" s="14"/>
    </row>
    <row r="22" spans="1:3" x14ac:dyDescent="0.25">
      <c r="A22" s="12"/>
      <c r="C22" s="14"/>
    </row>
    <row r="23" spans="1:3" x14ac:dyDescent="0.25">
      <c r="A23" s="4"/>
    </row>
    <row r="24" spans="1:3" x14ac:dyDescent="0.25">
      <c r="C24" s="14"/>
    </row>
    <row r="25" spans="1:3" x14ac:dyDescent="0.25">
      <c r="C25" s="14"/>
    </row>
    <row r="26" spans="1:3" x14ac:dyDescent="0.25">
      <c r="C26" s="14"/>
    </row>
    <row r="27" spans="1:3" x14ac:dyDescent="0.25">
      <c r="C27" s="14"/>
    </row>
    <row r="28" spans="1:3" x14ac:dyDescent="0.25">
      <c r="C28" s="14"/>
    </row>
    <row r="29" spans="1:3" x14ac:dyDescent="0.25">
      <c r="A29" s="15" t="s">
        <v>4</v>
      </c>
      <c r="B29" s="4"/>
    </row>
    <row r="30" spans="1:3" x14ac:dyDescent="0.25">
      <c r="A30" s="16" t="s">
        <v>28</v>
      </c>
      <c r="B30" s="4"/>
    </row>
    <row r="31" spans="1:3" x14ac:dyDescent="0.25">
      <c r="A31" s="19" t="s">
        <v>30</v>
      </c>
      <c r="B31" s="4"/>
    </row>
    <row r="32" spans="1:3" x14ac:dyDescent="0.25">
      <c r="A32" s="13" t="s">
        <v>8</v>
      </c>
      <c r="B32" s="7"/>
    </row>
    <row r="33" spans="1:3" x14ac:dyDescent="0.25">
      <c r="A33" s="13" t="s">
        <v>9</v>
      </c>
      <c r="B33" s="7"/>
      <c r="C33" s="4"/>
    </row>
    <row r="34" spans="1:3" x14ac:dyDescent="0.25">
      <c r="A34" s="18" t="s">
        <v>29</v>
      </c>
      <c r="B34" s="4"/>
      <c r="C34" s="4"/>
    </row>
    <row r="35" spans="1:3" x14ac:dyDescent="0.25">
      <c r="A35" s="19" t="s">
        <v>31</v>
      </c>
      <c r="B35" s="4"/>
      <c r="C35" s="4"/>
    </row>
    <row r="36" spans="1:3" x14ac:dyDescent="0.25">
      <c r="A36" s="13" t="s">
        <v>8</v>
      </c>
      <c r="B36" s="4"/>
      <c r="C36" s="4"/>
    </row>
    <row r="37" spans="1:3" x14ac:dyDescent="0.25">
      <c r="A37" s="13" t="s">
        <v>9</v>
      </c>
      <c r="B37" s="4"/>
      <c r="C37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818080"/>
  </sheetPr>
  <dimension ref="A1:B13"/>
  <sheetViews>
    <sheetView workbookViewId="0">
      <pane xSplit="1" ySplit="4" topLeftCell="B5" activePane="bottomRight" state="frozen"/>
      <selection activeCell="K16" sqref="K16"/>
      <selection pane="topRight" activeCell="K16" sqref="K16"/>
      <selection pane="bottomLeft" activeCell="K16" sqref="K16"/>
      <selection pane="bottomRight" activeCell="B12" sqref="B12"/>
    </sheetView>
  </sheetViews>
  <sheetFormatPr defaultColWidth="9.81640625" defaultRowHeight="10.3" x14ac:dyDescent="0.25"/>
  <cols>
    <col min="1" max="1" width="22" customWidth="1"/>
    <col min="2" max="2" width="19.81640625" customWidth="1"/>
  </cols>
  <sheetData>
    <row r="1" spans="1:2" ht="15.45" x14ac:dyDescent="0.25">
      <c r="A1" s="20" t="s">
        <v>0</v>
      </c>
      <c r="B1" s="21"/>
    </row>
    <row r="2" spans="1:2" ht="15.45" x14ac:dyDescent="0.25">
      <c r="A2" s="22" t="str">
        <f>kAppName</f>
        <v>-</v>
      </c>
      <c r="B2" s="23"/>
    </row>
    <row r="3" spans="1:2" x14ac:dyDescent="0.25">
      <c r="A3" s="24"/>
      <c r="B3" s="23"/>
    </row>
    <row r="4" spans="1:2" ht="10.75" thickBot="1" x14ac:dyDescent="0.3">
      <c r="A4" s="25"/>
      <c r="B4" s="26"/>
    </row>
    <row r="5" spans="1:2" x14ac:dyDescent="0.25">
      <c r="A5" s="3"/>
      <c r="B5" s="1"/>
    </row>
    <row r="6" spans="1:2" x14ac:dyDescent="0.25">
      <c r="A6" s="3" t="s">
        <v>5</v>
      </c>
      <c r="B6" s="1" t="s">
        <v>27</v>
      </c>
    </row>
    <row r="7" spans="1:2" x14ac:dyDescent="0.25">
      <c r="A7" s="6" t="s">
        <v>7</v>
      </c>
      <c r="B7" s="1" t="s">
        <v>35</v>
      </c>
    </row>
    <row r="8" spans="1:2" x14ac:dyDescent="0.25">
      <c r="A8" s="3" t="s">
        <v>2</v>
      </c>
      <c r="B8" s="1" t="s">
        <v>3</v>
      </c>
    </row>
    <row r="9" spans="1:2" x14ac:dyDescent="0.25">
      <c r="A9" s="3" t="s">
        <v>32</v>
      </c>
      <c r="B9" s="1"/>
    </row>
    <row r="10" spans="1:2" x14ac:dyDescent="0.25">
      <c r="A10" s="3" t="s">
        <v>11</v>
      </c>
      <c r="B10" s="17">
        <v>1E-3</v>
      </c>
    </row>
    <row r="11" spans="1:2" x14ac:dyDescent="0.25">
      <c r="A11" s="3" t="s">
        <v>12</v>
      </c>
      <c r="B11" s="1" t="s">
        <v>13</v>
      </c>
    </row>
    <row r="12" spans="1:2" x14ac:dyDescent="0.25">
      <c r="A12" s="3" t="s">
        <v>1</v>
      </c>
      <c r="B12" s="1" t="str">
        <f ca="1">TEXT(NOW(),"d-mmm-yyyy h:mm AM/PM ")</f>
        <v xml:space="preserve">17-Aug-2024 8:55 pm </v>
      </c>
    </row>
    <row r="13" spans="1:2" ht="6" customHeight="1" thickBot="1" x14ac:dyDescent="0.3">
      <c r="A13" s="5"/>
      <c r="B13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C5D79B"/>
  </sheetPr>
  <dimension ref="K10:BC570"/>
  <sheetViews>
    <sheetView tabSelected="1"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T15" sqref="T15"/>
    </sheetView>
  </sheetViews>
  <sheetFormatPr defaultRowHeight="10.3" x14ac:dyDescent="0.25"/>
  <cols>
    <col min="1" max="1" width="50.81640625" customWidth="1"/>
    <col min="11" max="11" width="6.26953125" customWidth="1"/>
    <col min="12" max="12" width="12.08984375" bestFit="1" customWidth="1"/>
    <col min="13" max="17" width="6.26953125" customWidth="1"/>
    <col min="18" max="18" width="6.81640625" bestFit="1" customWidth="1"/>
    <col min="19" max="19" width="1.81640625" customWidth="1"/>
    <col min="20" max="20" width="7.26953125" bestFit="1" customWidth="1"/>
    <col min="21" max="21" width="2.453125" customWidth="1"/>
    <col min="22" max="22" width="6.7265625" bestFit="1" customWidth="1"/>
    <col min="23" max="23" width="9.7265625" bestFit="1" customWidth="1"/>
    <col min="24" max="24" width="4.81640625" bestFit="1" customWidth="1"/>
    <col min="25" max="29" width="6.36328125" customWidth="1"/>
    <col min="38" max="38" width="9.7265625" bestFit="1" customWidth="1"/>
  </cols>
  <sheetData>
    <row r="10" spans="11:55" ht="10.75" thickBot="1" x14ac:dyDescent="0.3"/>
    <row r="11" spans="11:55" ht="15.45" x14ac:dyDescent="0.25">
      <c r="K11" s="32" t="s">
        <v>68</v>
      </c>
      <c r="L11" s="33"/>
      <c r="M11" s="33"/>
      <c r="N11" s="33"/>
      <c r="O11" s="33"/>
      <c r="P11" s="33"/>
      <c r="Q11" s="33"/>
      <c r="R11" s="33"/>
      <c r="S11" s="34"/>
    </row>
    <row r="12" spans="11:55" ht="15.45" x14ac:dyDescent="0.25">
      <c r="K12" s="35"/>
      <c r="L12" s="36"/>
      <c r="M12" s="36"/>
      <c r="N12" s="36"/>
      <c r="O12" s="36"/>
      <c r="P12" s="36"/>
      <c r="Q12" s="36"/>
      <c r="R12" s="36"/>
      <c r="S12" s="37"/>
    </row>
    <row r="13" spans="11:55" ht="12.45" x14ac:dyDescent="0.25">
      <c r="K13" s="38"/>
      <c r="L13" s="36"/>
      <c r="M13" s="36"/>
      <c r="N13" s="36"/>
      <c r="O13" s="36"/>
      <c r="P13" s="36"/>
      <c r="Q13" s="36"/>
      <c r="R13" s="36"/>
      <c r="S13" s="37"/>
    </row>
    <row r="14" spans="11:55" ht="10.75" thickBot="1" x14ac:dyDescent="0.3">
      <c r="K14" s="53" t="s">
        <v>36</v>
      </c>
      <c r="L14" s="54" t="s">
        <v>37</v>
      </c>
      <c r="M14" s="54" t="s">
        <v>38</v>
      </c>
      <c r="N14" s="54" t="s">
        <v>39</v>
      </c>
      <c r="O14" s="54" t="s">
        <v>40</v>
      </c>
      <c r="P14" s="54" t="s">
        <v>41</v>
      </c>
      <c r="Q14" s="54" t="s">
        <v>42</v>
      </c>
      <c r="R14" s="54" t="s">
        <v>43</v>
      </c>
      <c r="S14" s="39" t="s">
        <v>34</v>
      </c>
      <c r="T14" s="55" t="s">
        <v>43</v>
      </c>
      <c r="U14" s="55"/>
      <c r="V14" s="55" t="s">
        <v>36</v>
      </c>
      <c r="W14" s="55" t="s">
        <v>37</v>
      </c>
      <c r="X14" s="55" t="s">
        <v>38</v>
      </c>
      <c r="Y14" s="55" t="s">
        <v>39</v>
      </c>
      <c r="Z14" s="55" t="s">
        <v>40</v>
      </c>
      <c r="AA14" s="55" t="s">
        <v>41</v>
      </c>
      <c r="AB14" s="55" t="s">
        <v>42</v>
      </c>
      <c r="AC14" s="55" t="s">
        <v>43</v>
      </c>
    </row>
    <row r="15" spans="11:55" x14ac:dyDescent="0.25">
      <c r="K15" s="48" t="s">
        <v>44</v>
      </c>
      <c r="L15" s="48" t="s">
        <v>45</v>
      </c>
      <c r="M15">
        <v>2019</v>
      </c>
      <c r="N15" s="49">
        <v>0</v>
      </c>
      <c r="O15" s="49">
        <v>78</v>
      </c>
      <c r="P15" s="49">
        <v>7</v>
      </c>
      <c r="Q15" s="49">
        <v>120</v>
      </c>
      <c r="R15" s="49">
        <v>205</v>
      </c>
      <c r="T15" cm="1">
        <f t="array" ref="T15:T24">LARGE(dtbPTSource[FY],{1;2;3;4;5;6;7;8;9;10})</f>
        <v>10625</v>
      </c>
      <c r="V15" t="str" cm="1">
        <f t="array" ref="V15:AC24">_xlfn._xlws.SORT(_xlfn._xlws.FILTER(dtbPTSource[],NOT(ISNA(MATCH(dtbPTSource[FY],LARGE(dtbPTSource[FY],_xlfn.SEQUENCE(10)),0)))),8,-1)</f>
        <v>IRE</v>
      </c>
      <c r="W15" t="str">
        <v>Gorgonzola</v>
      </c>
      <c r="X15">
        <v>2022</v>
      </c>
      <c r="Y15">
        <v>821</v>
      </c>
      <c r="Z15">
        <v>1388</v>
      </c>
      <c r="AA15">
        <v>3504</v>
      </c>
      <c r="AB15">
        <v>4912</v>
      </c>
      <c r="AC15">
        <v>10625</v>
      </c>
      <c r="AK15" t="str" cm="1">
        <f t="array" ref="AK15:AR24">_xlfn.LAMBDA(_xlpm.TableName,_xlpm.ValueSource,_xlpm.n,_xlfn._xlws.SORT(_xlfn._xlws.FILTER(_xlpm.TableName,NOT(ISNA(MATCH(_xlpm.ValueSource,LARGE(_xlpm.ValueSource,_xlfn.SEQUENCE(_xlpm.n)),0)))),8,-1))(dtbPTSource[],dtbPTSource[FY],10)</f>
        <v>IRE</v>
      </c>
      <c r="AL15" t="str">
        <v>Gorgonzola</v>
      </c>
      <c r="AM15">
        <v>2022</v>
      </c>
      <c r="AN15">
        <v>821</v>
      </c>
      <c r="AO15">
        <v>1388</v>
      </c>
      <c r="AP15">
        <v>3504</v>
      </c>
      <c r="AQ15">
        <v>4912</v>
      </c>
      <c r="AR15">
        <v>10625</v>
      </c>
      <c r="AT15" t="e" cm="1">
        <f t="array" ref="AT15:AT554">MATCH(dtbPTSource[FY],LARGE(dtbPTSource[FY],_xlfn.SEQUENCE(10)),0)</f>
        <v>#N/A</v>
      </c>
      <c r="AV15" t="str" cm="1">
        <f t="array" ref="AV15:BC15">_xlfn._xlws.FILTER(dtbPTSource[],dtbPTSource[FY]=LARGE(dtbPTSource[FY],1))</f>
        <v>IRE</v>
      </c>
      <c r="AW15" t="str">
        <v>Gorgonzola</v>
      </c>
      <c r="AX15">
        <v>2022</v>
      </c>
      <c r="AY15">
        <v>821</v>
      </c>
      <c r="AZ15">
        <v>1388</v>
      </c>
      <c r="BA15">
        <v>3504</v>
      </c>
      <c r="BB15">
        <v>4912</v>
      </c>
      <c r="BC15">
        <v>10625</v>
      </c>
    </row>
    <row r="16" spans="11:55" x14ac:dyDescent="0.25">
      <c r="K16" s="48" t="s">
        <v>44</v>
      </c>
      <c r="L16" s="48" t="s">
        <v>45</v>
      </c>
      <c r="M16">
        <v>2020</v>
      </c>
      <c r="N16" s="49">
        <v>7</v>
      </c>
      <c r="O16" s="49">
        <v>332</v>
      </c>
      <c r="P16" s="49">
        <v>4</v>
      </c>
      <c r="Q16" s="49">
        <v>156</v>
      </c>
      <c r="R16" s="49">
        <v>499</v>
      </c>
      <c r="T16">
        <v>10218</v>
      </c>
      <c r="V16" t="str">
        <v>DEN</v>
      </c>
      <c r="W16" t="str">
        <v>Feta</v>
      </c>
      <c r="X16">
        <v>2019</v>
      </c>
      <c r="Y16">
        <v>2345</v>
      </c>
      <c r="Z16">
        <v>2739</v>
      </c>
      <c r="AA16">
        <v>3056</v>
      </c>
      <c r="AB16">
        <v>2078</v>
      </c>
      <c r="AC16">
        <v>10218</v>
      </c>
      <c r="AK16" t="str">
        <v>DEN</v>
      </c>
      <c r="AL16" t="str">
        <v>Feta</v>
      </c>
      <c r="AM16">
        <v>2019</v>
      </c>
      <c r="AN16">
        <v>2345</v>
      </c>
      <c r="AO16">
        <v>2739</v>
      </c>
      <c r="AP16">
        <v>3056</v>
      </c>
      <c r="AQ16">
        <v>2078</v>
      </c>
      <c r="AR16">
        <v>10218</v>
      </c>
      <c r="AT16" t="e">
        <v>#N/A</v>
      </c>
    </row>
    <row r="17" spans="11:46" x14ac:dyDescent="0.25">
      <c r="K17" s="48" t="s">
        <v>44</v>
      </c>
      <c r="L17" s="48" t="s">
        <v>45</v>
      </c>
      <c r="M17">
        <v>2021</v>
      </c>
      <c r="N17" s="49">
        <v>151</v>
      </c>
      <c r="O17" s="49">
        <v>102</v>
      </c>
      <c r="P17" s="49">
        <v>2</v>
      </c>
      <c r="Q17" s="49">
        <v>93</v>
      </c>
      <c r="R17" s="49">
        <v>348</v>
      </c>
      <c r="T17">
        <v>9374</v>
      </c>
      <c r="V17" t="str">
        <v>GER</v>
      </c>
      <c r="W17" t="str">
        <v>Gorgonzola</v>
      </c>
      <c r="X17">
        <v>2021</v>
      </c>
      <c r="Y17">
        <v>986</v>
      </c>
      <c r="Z17">
        <v>1323</v>
      </c>
      <c r="AA17">
        <v>4954</v>
      </c>
      <c r="AB17">
        <v>2111</v>
      </c>
      <c r="AC17">
        <v>9374</v>
      </c>
      <c r="AK17" t="str">
        <v>GER</v>
      </c>
      <c r="AL17" t="str">
        <v>Gorgonzola</v>
      </c>
      <c r="AM17">
        <v>2021</v>
      </c>
      <c r="AN17">
        <v>986</v>
      </c>
      <c r="AO17">
        <v>1323</v>
      </c>
      <c r="AP17">
        <v>4954</v>
      </c>
      <c r="AQ17">
        <v>2111</v>
      </c>
      <c r="AR17">
        <v>9374</v>
      </c>
      <c r="AT17" t="e">
        <v>#N/A</v>
      </c>
    </row>
    <row r="18" spans="11:46" x14ac:dyDescent="0.25">
      <c r="K18" s="48" t="s">
        <v>44</v>
      </c>
      <c r="L18" s="48" t="s">
        <v>45</v>
      </c>
      <c r="M18">
        <v>2022</v>
      </c>
      <c r="N18" s="49">
        <v>178</v>
      </c>
      <c r="O18" s="49">
        <v>43</v>
      </c>
      <c r="P18" s="49">
        <v>18</v>
      </c>
      <c r="Q18" s="49">
        <v>182</v>
      </c>
      <c r="R18" s="49">
        <v>421</v>
      </c>
      <c r="T18">
        <v>8341</v>
      </c>
      <c r="V18" t="str">
        <v>UKB</v>
      </c>
      <c r="W18" t="str">
        <v>Gorgonzola</v>
      </c>
      <c r="X18">
        <v>2020</v>
      </c>
      <c r="Y18">
        <v>1202</v>
      </c>
      <c r="Z18">
        <v>174</v>
      </c>
      <c r="AA18">
        <v>5021</v>
      </c>
      <c r="AB18">
        <v>1944</v>
      </c>
      <c r="AC18">
        <v>8341</v>
      </c>
      <c r="AK18" t="str">
        <v>UKB</v>
      </c>
      <c r="AL18" t="str">
        <v>Gorgonzola</v>
      </c>
      <c r="AM18">
        <v>2020</v>
      </c>
      <c r="AN18">
        <v>1202</v>
      </c>
      <c r="AO18">
        <v>174</v>
      </c>
      <c r="AP18">
        <v>5021</v>
      </c>
      <c r="AQ18">
        <v>1944</v>
      </c>
      <c r="AR18">
        <v>8341</v>
      </c>
      <c r="AT18" t="e">
        <v>#N/A</v>
      </c>
    </row>
    <row r="19" spans="11:46" x14ac:dyDescent="0.25">
      <c r="K19" s="48" t="s">
        <v>44</v>
      </c>
      <c r="L19" s="48" t="s">
        <v>46</v>
      </c>
      <c r="M19">
        <v>2019</v>
      </c>
      <c r="N19" s="49">
        <v>181</v>
      </c>
      <c r="O19" s="49">
        <v>110</v>
      </c>
      <c r="P19" s="49">
        <v>85</v>
      </c>
      <c r="Q19" s="49">
        <v>116</v>
      </c>
      <c r="R19" s="49">
        <v>116</v>
      </c>
      <c r="T19">
        <v>7997</v>
      </c>
      <c r="V19" t="str">
        <v>HOL</v>
      </c>
      <c r="W19" t="str">
        <v>Gorgonzola</v>
      </c>
      <c r="X19">
        <v>2020</v>
      </c>
      <c r="Y19">
        <v>1286</v>
      </c>
      <c r="Z19">
        <v>228</v>
      </c>
      <c r="AA19">
        <v>4532</v>
      </c>
      <c r="AB19">
        <v>1951</v>
      </c>
      <c r="AC19">
        <v>7997</v>
      </c>
      <c r="AK19" t="str">
        <v>HOL</v>
      </c>
      <c r="AL19" t="str">
        <v>Gorgonzola</v>
      </c>
      <c r="AM19">
        <v>2020</v>
      </c>
      <c r="AN19">
        <v>1286</v>
      </c>
      <c r="AO19">
        <v>228</v>
      </c>
      <c r="AP19">
        <v>4532</v>
      </c>
      <c r="AQ19">
        <v>1951</v>
      </c>
      <c r="AR19">
        <v>7997</v>
      </c>
      <c r="AT19" t="e">
        <v>#N/A</v>
      </c>
    </row>
    <row r="20" spans="11:46" x14ac:dyDescent="0.25">
      <c r="K20" s="48" t="s">
        <v>44</v>
      </c>
      <c r="L20" s="48" t="s">
        <v>46</v>
      </c>
      <c r="M20">
        <v>2020</v>
      </c>
      <c r="N20" s="49">
        <v>390</v>
      </c>
      <c r="O20" s="49">
        <v>550</v>
      </c>
      <c r="P20" s="49">
        <v>694</v>
      </c>
      <c r="Q20" s="49">
        <v>719</v>
      </c>
      <c r="R20" s="49">
        <v>719</v>
      </c>
      <c r="T20">
        <v>7724</v>
      </c>
      <c r="V20" t="str">
        <v>ITA</v>
      </c>
      <c r="W20" t="str">
        <v>Gorgonzola</v>
      </c>
      <c r="X20">
        <v>2021</v>
      </c>
      <c r="Y20">
        <v>1238</v>
      </c>
      <c r="Z20">
        <v>983</v>
      </c>
      <c r="AA20">
        <v>3656</v>
      </c>
      <c r="AB20">
        <v>1847</v>
      </c>
      <c r="AC20">
        <v>7724</v>
      </c>
      <c r="AK20" t="str">
        <v>ITA</v>
      </c>
      <c r="AL20" t="str">
        <v>Gorgonzola</v>
      </c>
      <c r="AM20">
        <v>2021</v>
      </c>
      <c r="AN20">
        <v>1238</v>
      </c>
      <c r="AO20">
        <v>983</v>
      </c>
      <c r="AP20">
        <v>3656</v>
      </c>
      <c r="AQ20">
        <v>1847</v>
      </c>
      <c r="AR20">
        <v>7724</v>
      </c>
      <c r="AT20" t="e">
        <v>#N/A</v>
      </c>
    </row>
    <row r="21" spans="11:46" x14ac:dyDescent="0.25">
      <c r="K21" s="48" t="s">
        <v>44</v>
      </c>
      <c r="L21" s="48" t="s">
        <v>46</v>
      </c>
      <c r="M21">
        <v>2021</v>
      </c>
      <c r="N21" s="49">
        <v>213</v>
      </c>
      <c r="O21" s="49">
        <v>181</v>
      </c>
      <c r="P21" s="49">
        <v>107</v>
      </c>
      <c r="Q21" s="49">
        <v>96</v>
      </c>
      <c r="R21" s="49">
        <v>96</v>
      </c>
      <c r="T21">
        <v>7596</v>
      </c>
      <c r="V21" t="str">
        <v>USA</v>
      </c>
      <c r="W21" t="str">
        <v>Gorgonzola</v>
      </c>
      <c r="X21">
        <v>2020</v>
      </c>
      <c r="Y21">
        <v>1211</v>
      </c>
      <c r="Z21">
        <v>178</v>
      </c>
      <c r="AA21">
        <v>3963</v>
      </c>
      <c r="AB21">
        <v>2244</v>
      </c>
      <c r="AC21">
        <v>7596</v>
      </c>
      <c r="AK21" t="str">
        <v>USA</v>
      </c>
      <c r="AL21" t="str">
        <v>Gorgonzola</v>
      </c>
      <c r="AM21">
        <v>2020</v>
      </c>
      <c r="AN21">
        <v>1211</v>
      </c>
      <c r="AO21">
        <v>178</v>
      </c>
      <c r="AP21">
        <v>3963</v>
      </c>
      <c r="AQ21">
        <v>2244</v>
      </c>
      <c r="AR21">
        <v>7596</v>
      </c>
      <c r="AT21" t="e">
        <v>#N/A</v>
      </c>
    </row>
    <row r="22" spans="11:46" x14ac:dyDescent="0.25">
      <c r="K22" s="48" t="s">
        <v>44</v>
      </c>
      <c r="L22" s="48" t="s">
        <v>46</v>
      </c>
      <c r="M22">
        <v>2022</v>
      </c>
      <c r="N22" s="49">
        <v>240</v>
      </c>
      <c r="O22" s="49">
        <v>288</v>
      </c>
      <c r="P22" s="49">
        <v>411</v>
      </c>
      <c r="Q22" s="49">
        <v>296</v>
      </c>
      <c r="R22" s="49">
        <v>296</v>
      </c>
      <c r="T22">
        <v>7437</v>
      </c>
      <c r="V22" t="str">
        <v>CAN</v>
      </c>
      <c r="W22" t="str">
        <v>Gorgonzola</v>
      </c>
      <c r="X22">
        <v>2021</v>
      </c>
      <c r="Y22">
        <v>795</v>
      </c>
      <c r="Z22">
        <v>1370</v>
      </c>
      <c r="AA22">
        <v>3210</v>
      </c>
      <c r="AB22">
        <v>2062</v>
      </c>
      <c r="AC22">
        <v>7437</v>
      </c>
      <c r="AK22" t="str">
        <v>CAN</v>
      </c>
      <c r="AL22" t="str">
        <v>Gorgonzola</v>
      </c>
      <c r="AM22">
        <v>2021</v>
      </c>
      <c r="AN22">
        <v>795</v>
      </c>
      <c r="AO22">
        <v>1370</v>
      </c>
      <c r="AP22">
        <v>3210</v>
      </c>
      <c r="AQ22">
        <v>2062</v>
      </c>
      <c r="AR22">
        <v>7437</v>
      </c>
      <c r="AT22" t="e">
        <v>#N/A</v>
      </c>
    </row>
    <row r="23" spans="11:46" x14ac:dyDescent="0.25">
      <c r="K23" s="48" t="s">
        <v>44</v>
      </c>
      <c r="L23" s="48" t="s">
        <v>47</v>
      </c>
      <c r="M23">
        <v>2019</v>
      </c>
      <c r="N23" s="49">
        <v>268</v>
      </c>
      <c r="O23" s="49">
        <v>277</v>
      </c>
      <c r="P23" s="49">
        <v>277</v>
      </c>
      <c r="Q23" s="49">
        <v>370</v>
      </c>
      <c r="R23" s="49">
        <v>370</v>
      </c>
      <c r="T23">
        <v>7087</v>
      </c>
      <c r="V23" t="str">
        <v>FRA</v>
      </c>
      <c r="W23" t="str">
        <v>Halloumi</v>
      </c>
      <c r="X23">
        <v>2022</v>
      </c>
      <c r="Y23">
        <v>1873</v>
      </c>
      <c r="Z23">
        <v>1942</v>
      </c>
      <c r="AA23">
        <v>2089</v>
      </c>
      <c r="AB23">
        <v>1183</v>
      </c>
      <c r="AC23">
        <v>7087</v>
      </c>
      <c r="AK23" t="str">
        <v>FRA</v>
      </c>
      <c r="AL23" t="str">
        <v>Halloumi</v>
      </c>
      <c r="AM23">
        <v>2022</v>
      </c>
      <c r="AN23">
        <v>1873</v>
      </c>
      <c r="AO23">
        <v>1942</v>
      </c>
      <c r="AP23">
        <v>2089</v>
      </c>
      <c r="AQ23">
        <v>1183</v>
      </c>
      <c r="AR23">
        <v>7087</v>
      </c>
      <c r="AT23" t="e">
        <v>#N/A</v>
      </c>
    </row>
    <row r="24" spans="11:46" x14ac:dyDescent="0.25">
      <c r="K24" s="48" t="s">
        <v>44</v>
      </c>
      <c r="L24" s="48" t="s">
        <v>47</v>
      </c>
      <c r="M24">
        <v>2020</v>
      </c>
      <c r="N24" s="49">
        <v>193</v>
      </c>
      <c r="O24" s="49">
        <v>221</v>
      </c>
      <c r="P24" s="49">
        <v>121</v>
      </c>
      <c r="Q24" s="49">
        <v>64</v>
      </c>
      <c r="R24" s="49">
        <v>64</v>
      </c>
      <c r="T24">
        <v>6734</v>
      </c>
      <c r="V24" t="str">
        <v>USA</v>
      </c>
      <c r="W24" t="str">
        <v>Epsilon</v>
      </c>
      <c r="X24">
        <v>2021</v>
      </c>
      <c r="Y24">
        <v>492</v>
      </c>
      <c r="Z24">
        <v>966</v>
      </c>
      <c r="AA24">
        <v>4478</v>
      </c>
      <c r="AB24">
        <v>798</v>
      </c>
      <c r="AC24">
        <v>6734</v>
      </c>
      <c r="AK24" t="str">
        <v>USA</v>
      </c>
      <c r="AL24" t="str">
        <v>Epsilon</v>
      </c>
      <c r="AM24">
        <v>2021</v>
      </c>
      <c r="AN24">
        <v>492</v>
      </c>
      <c r="AO24">
        <v>966</v>
      </c>
      <c r="AP24">
        <v>4478</v>
      </c>
      <c r="AQ24">
        <v>798</v>
      </c>
      <c r="AR24">
        <v>6734</v>
      </c>
      <c r="AT24" t="e">
        <v>#N/A</v>
      </c>
    </row>
    <row r="25" spans="11:46" x14ac:dyDescent="0.25">
      <c r="K25" s="48" t="s">
        <v>44</v>
      </c>
      <c r="L25" s="48" t="s">
        <v>47</v>
      </c>
      <c r="M25">
        <v>2021</v>
      </c>
      <c r="N25" s="49">
        <v>218</v>
      </c>
      <c r="O25" s="49">
        <v>191</v>
      </c>
      <c r="P25" s="49">
        <v>130</v>
      </c>
      <c r="Q25" s="49">
        <v>94</v>
      </c>
      <c r="R25" s="49">
        <v>94</v>
      </c>
      <c r="AT25" t="e">
        <v>#N/A</v>
      </c>
    </row>
    <row r="26" spans="11:46" x14ac:dyDescent="0.25">
      <c r="K26" s="48" t="s">
        <v>44</v>
      </c>
      <c r="L26" s="48" t="s">
        <v>47</v>
      </c>
      <c r="M26">
        <v>2022</v>
      </c>
      <c r="N26" s="49">
        <v>77</v>
      </c>
      <c r="O26" s="49">
        <v>111</v>
      </c>
      <c r="P26" s="49">
        <v>120</v>
      </c>
      <c r="Q26" s="49">
        <v>96</v>
      </c>
      <c r="R26" s="49">
        <v>96</v>
      </c>
      <c r="V26" s="56" t="s">
        <v>36</v>
      </c>
      <c r="W26" s="56" t="s">
        <v>37</v>
      </c>
      <c r="X26" s="56" t="s">
        <v>38</v>
      </c>
      <c r="Y26" s="56" t="s">
        <v>43</v>
      </c>
      <c r="AK26" t="str" cm="1">
        <f t="array" ref="AK26:AM28">INDEX(dtbPTSource[],{1;2;3},MATCH(_xlfn.TEXTSPLIT("Country,Product,FY",","),dtbPTSource[#Headers],0))</f>
        <v>AUS</v>
      </c>
      <c r="AL26" t="str">
        <v>Alpha</v>
      </c>
      <c r="AM26">
        <v>205</v>
      </c>
      <c r="AT26" t="e">
        <v>#N/A</v>
      </c>
    </row>
    <row r="27" spans="11:46" x14ac:dyDescent="0.25">
      <c r="K27" s="48" t="s">
        <v>44</v>
      </c>
      <c r="L27" s="48" t="s">
        <v>48</v>
      </c>
      <c r="M27">
        <v>2019</v>
      </c>
      <c r="N27" s="49">
        <v>228</v>
      </c>
      <c r="O27" s="49">
        <v>315</v>
      </c>
      <c r="P27" s="49">
        <v>285</v>
      </c>
      <c r="Q27" s="49">
        <v>329</v>
      </c>
      <c r="R27" s="49">
        <v>329</v>
      </c>
      <c r="V27" t="str" cm="1">
        <f t="array" ref="V27:Y36">_xlfn._xlws.SORT(_xlfn._xlws.FILTER(_xlfn.HSTACK(dtbPTSource[[Country]:[Year]],dtbPTSource[FY]),NOT(ISNA(MATCH(dtbPTSource[FY],LARGE(dtbPTSource[FY],_xlfn.SEQUENCE(10)),0)))),4,-1)</f>
        <v>IRE</v>
      </c>
      <c r="W27" t="str">
        <v>Gorgonzola</v>
      </c>
      <c r="X27">
        <v>2022</v>
      </c>
      <c r="Y27">
        <v>10625</v>
      </c>
      <c r="AK27" t="str">
        <v>AUS</v>
      </c>
      <c r="AL27" t="str">
        <v>Alpha</v>
      </c>
      <c r="AM27">
        <v>499</v>
      </c>
      <c r="AT27" t="e">
        <v>#N/A</v>
      </c>
    </row>
    <row r="28" spans="11:46" x14ac:dyDescent="0.25">
      <c r="K28" s="48" t="s">
        <v>44</v>
      </c>
      <c r="L28" s="48" t="s">
        <v>48</v>
      </c>
      <c r="M28">
        <v>2020</v>
      </c>
      <c r="N28" s="49">
        <v>357</v>
      </c>
      <c r="O28" s="49">
        <v>415</v>
      </c>
      <c r="P28" s="49">
        <v>566</v>
      </c>
      <c r="Q28" s="49">
        <v>629</v>
      </c>
      <c r="R28" s="49">
        <v>629</v>
      </c>
      <c r="V28" t="str">
        <v>DEN</v>
      </c>
      <c r="W28" t="str">
        <v>Feta</v>
      </c>
      <c r="X28">
        <v>2019</v>
      </c>
      <c r="Y28">
        <v>10218</v>
      </c>
      <c r="AK28" t="str">
        <v>AUS</v>
      </c>
      <c r="AL28" t="str">
        <v>Alpha</v>
      </c>
      <c r="AM28">
        <v>348</v>
      </c>
      <c r="AT28" t="e">
        <v>#N/A</v>
      </c>
    </row>
    <row r="29" spans="11:46" x14ac:dyDescent="0.25">
      <c r="K29" s="48" t="s">
        <v>44</v>
      </c>
      <c r="L29" s="48" t="s">
        <v>48</v>
      </c>
      <c r="M29">
        <v>2021</v>
      </c>
      <c r="N29" s="49">
        <v>141</v>
      </c>
      <c r="O29" s="49">
        <v>129</v>
      </c>
      <c r="P29" s="49">
        <v>112</v>
      </c>
      <c r="Q29" s="49">
        <v>115</v>
      </c>
      <c r="R29" s="49">
        <v>115</v>
      </c>
      <c r="V29" t="str">
        <v>GER</v>
      </c>
      <c r="W29" t="str">
        <v>Gorgonzola</v>
      </c>
      <c r="X29">
        <v>2021</v>
      </c>
      <c r="Y29">
        <v>9374</v>
      </c>
      <c r="AT29" t="e">
        <v>#N/A</v>
      </c>
    </row>
    <row r="30" spans="11:46" x14ac:dyDescent="0.25">
      <c r="K30" s="48" t="s">
        <v>44</v>
      </c>
      <c r="L30" s="48" t="s">
        <v>48</v>
      </c>
      <c r="M30">
        <v>2022</v>
      </c>
      <c r="N30" s="49">
        <v>140</v>
      </c>
      <c r="O30" s="49">
        <v>132</v>
      </c>
      <c r="P30" s="49">
        <v>183</v>
      </c>
      <c r="Q30" s="49">
        <v>151</v>
      </c>
      <c r="R30" s="49">
        <v>151</v>
      </c>
      <c r="V30" t="str">
        <v>UKB</v>
      </c>
      <c r="W30" t="str">
        <v>Gorgonzola</v>
      </c>
      <c r="X30">
        <v>2020</v>
      </c>
      <c r="Y30">
        <v>8341</v>
      </c>
      <c r="AK30" s="56" t="s">
        <v>36</v>
      </c>
      <c r="AL30" s="56" t="s">
        <v>37</v>
      </c>
      <c r="AM30" s="56" t="s">
        <v>38</v>
      </c>
      <c r="AN30" s="56" t="s">
        <v>43</v>
      </c>
      <c r="AT30" t="e">
        <v>#N/A</v>
      </c>
    </row>
    <row r="31" spans="11:46" x14ac:dyDescent="0.25">
      <c r="K31" s="48" t="s">
        <v>44</v>
      </c>
      <c r="L31" s="48" t="s">
        <v>49</v>
      </c>
      <c r="M31">
        <v>2019</v>
      </c>
      <c r="N31" s="49">
        <v>153</v>
      </c>
      <c r="O31" s="49">
        <v>2</v>
      </c>
      <c r="P31" s="49">
        <v>99</v>
      </c>
      <c r="Q31" s="49">
        <v>416</v>
      </c>
      <c r="R31" s="49">
        <v>670</v>
      </c>
      <c r="V31" t="str">
        <v>HOL</v>
      </c>
      <c r="W31" t="str">
        <v>Gorgonzola</v>
      </c>
      <c r="X31">
        <v>2020</v>
      </c>
      <c r="Y31">
        <v>7997</v>
      </c>
      <c r="AK31" t="str" cm="1">
        <f t="array" ref="AK31:AN570">_xlfn.HSTACK(dtbPTSource[[Country]:[Year]],dtbPTSource[FY])</f>
        <v>AUS</v>
      </c>
      <c r="AL31" t="str">
        <v>Alpha</v>
      </c>
      <c r="AM31">
        <v>2019</v>
      </c>
      <c r="AN31">
        <v>205</v>
      </c>
      <c r="AT31" t="e">
        <v>#N/A</v>
      </c>
    </row>
    <row r="32" spans="11:46" x14ac:dyDescent="0.25">
      <c r="K32" s="48" t="s">
        <v>44</v>
      </c>
      <c r="L32" s="48" t="s">
        <v>49</v>
      </c>
      <c r="M32">
        <v>2020</v>
      </c>
      <c r="N32" s="49">
        <v>182</v>
      </c>
      <c r="O32" s="49">
        <v>19</v>
      </c>
      <c r="P32" s="49">
        <v>124</v>
      </c>
      <c r="Q32" s="49">
        <v>967</v>
      </c>
      <c r="R32" s="49">
        <v>1292</v>
      </c>
      <c r="V32" t="str">
        <v>ITA</v>
      </c>
      <c r="W32" t="str">
        <v>Gorgonzola</v>
      </c>
      <c r="X32">
        <v>2021</v>
      </c>
      <c r="Y32">
        <v>7724</v>
      </c>
      <c r="AK32" t="str">
        <v>AUS</v>
      </c>
      <c r="AL32" t="str">
        <v>Alpha</v>
      </c>
      <c r="AM32">
        <v>2020</v>
      </c>
      <c r="AN32">
        <v>499</v>
      </c>
      <c r="AT32" t="e">
        <v>#N/A</v>
      </c>
    </row>
    <row r="33" spans="11:46" x14ac:dyDescent="0.25">
      <c r="K33" s="48" t="s">
        <v>44</v>
      </c>
      <c r="L33" s="48" t="s">
        <v>49</v>
      </c>
      <c r="M33">
        <v>2021</v>
      </c>
      <c r="N33" s="49">
        <v>228</v>
      </c>
      <c r="O33" s="49">
        <v>85</v>
      </c>
      <c r="P33" s="49">
        <v>771</v>
      </c>
      <c r="Q33" s="49">
        <v>153</v>
      </c>
      <c r="R33" s="49">
        <v>1237</v>
      </c>
      <c r="V33" t="str">
        <v>USA</v>
      </c>
      <c r="W33" t="str">
        <v>Gorgonzola</v>
      </c>
      <c r="X33">
        <v>2020</v>
      </c>
      <c r="Y33">
        <v>7596</v>
      </c>
      <c r="AK33" t="str">
        <v>AUS</v>
      </c>
      <c r="AL33" t="str">
        <v>Alpha</v>
      </c>
      <c r="AM33">
        <v>2021</v>
      </c>
      <c r="AN33">
        <v>348</v>
      </c>
      <c r="AT33" t="e">
        <v>#N/A</v>
      </c>
    </row>
    <row r="34" spans="11:46" x14ac:dyDescent="0.25">
      <c r="K34" s="48" t="s">
        <v>44</v>
      </c>
      <c r="L34" s="48" t="s">
        <v>49</v>
      </c>
      <c r="M34">
        <v>2022</v>
      </c>
      <c r="N34" s="49">
        <v>454</v>
      </c>
      <c r="O34" s="49">
        <v>142</v>
      </c>
      <c r="P34" s="49">
        <v>286</v>
      </c>
      <c r="Q34" s="49">
        <v>2989</v>
      </c>
      <c r="R34" s="49">
        <v>3871</v>
      </c>
      <c r="V34" t="str">
        <v>CAN</v>
      </c>
      <c r="W34" t="str">
        <v>Gorgonzola</v>
      </c>
      <c r="X34">
        <v>2021</v>
      </c>
      <c r="Y34">
        <v>7437</v>
      </c>
      <c r="AK34" t="str">
        <v>AUS</v>
      </c>
      <c r="AL34" t="str">
        <v>Alpha</v>
      </c>
      <c r="AM34">
        <v>2022</v>
      </c>
      <c r="AN34">
        <v>421</v>
      </c>
      <c r="AT34" t="e">
        <v>#N/A</v>
      </c>
    </row>
    <row r="35" spans="11:46" x14ac:dyDescent="0.25">
      <c r="K35" s="48" t="s">
        <v>44</v>
      </c>
      <c r="L35" s="48" t="s">
        <v>50</v>
      </c>
      <c r="M35">
        <v>2019</v>
      </c>
      <c r="N35" s="49">
        <v>31</v>
      </c>
      <c r="O35" s="49">
        <v>0</v>
      </c>
      <c r="P35" s="49">
        <v>69</v>
      </c>
      <c r="Q35" s="49">
        <v>319</v>
      </c>
      <c r="R35" s="49">
        <f>SUM(dtbPTSource[[#This Row],[Qtr1]:[Qtr4]])</f>
        <v>419</v>
      </c>
      <c r="V35" t="str">
        <v>FRA</v>
      </c>
      <c r="W35" t="str">
        <v>Halloumi</v>
      </c>
      <c r="X35">
        <v>2022</v>
      </c>
      <c r="Y35">
        <v>7087</v>
      </c>
      <c r="AK35" t="str">
        <v>AUS</v>
      </c>
      <c r="AL35" t="str">
        <v>Beta</v>
      </c>
      <c r="AM35">
        <v>2019</v>
      </c>
      <c r="AN35">
        <v>116</v>
      </c>
      <c r="AT35" t="e">
        <v>#N/A</v>
      </c>
    </row>
    <row r="36" spans="11:46" x14ac:dyDescent="0.25">
      <c r="K36" s="48" t="s">
        <v>44</v>
      </c>
      <c r="L36" s="48" t="s">
        <v>50</v>
      </c>
      <c r="M36">
        <v>2020</v>
      </c>
      <c r="N36" s="49">
        <v>17</v>
      </c>
      <c r="O36" s="49">
        <v>482</v>
      </c>
      <c r="P36" s="49">
        <v>4</v>
      </c>
      <c r="Q36" s="49">
        <v>246</v>
      </c>
      <c r="R36" s="49">
        <f>SUM(dtbPTSource[[#This Row],[Qtr1]:[Qtr4]])</f>
        <v>749</v>
      </c>
      <c r="V36" t="str">
        <v>USA</v>
      </c>
      <c r="W36" t="str">
        <v>Epsilon</v>
      </c>
      <c r="X36">
        <v>2021</v>
      </c>
      <c r="Y36">
        <v>6734</v>
      </c>
      <c r="AK36" t="str">
        <v>AUS</v>
      </c>
      <c r="AL36" t="str">
        <v>Beta</v>
      </c>
      <c r="AM36">
        <v>2020</v>
      </c>
      <c r="AN36">
        <v>719</v>
      </c>
      <c r="AT36" t="e">
        <v>#N/A</v>
      </c>
    </row>
    <row r="37" spans="11:46" x14ac:dyDescent="0.25">
      <c r="K37" s="48" t="s">
        <v>44</v>
      </c>
      <c r="L37" s="48" t="s">
        <v>50</v>
      </c>
      <c r="M37">
        <v>2021</v>
      </c>
      <c r="N37" s="49">
        <v>579</v>
      </c>
      <c r="O37" s="49">
        <v>205</v>
      </c>
      <c r="P37" s="49">
        <v>17</v>
      </c>
      <c r="Q37" s="49">
        <v>424</v>
      </c>
      <c r="R37" s="49">
        <f>SUM(dtbPTSource[[#This Row],[Qtr1]:[Qtr4]])</f>
        <v>1225</v>
      </c>
      <c r="AK37" t="str">
        <v>AUS</v>
      </c>
      <c r="AL37" t="str">
        <v>Beta</v>
      </c>
      <c r="AM37">
        <v>2021</v>
      </c>
      <c r="AN37">
        <v>96</v>
      </c>
      <c r="AT37" t="e">
        <v>#N/A</v>
      </c>
    </row>
    <row r="38" spans="11:46" x14ac:dyDescent="0.25">
      <c r="K38" s="48" t="s">
        <v>44</v>
      </c>
      <c r="L38" s="48" t="s">
        <v>50</v>
      </c>
      <c r="M38">
        <v>2022</v>
      </c>
      <c r="N38" s="49">
        <v>228</v>
      </c>
      <c r="O38" s="49">
        <v>83</v>
      </c>
      <c r="P38" s="49">
        <v>124</v>
      </c>
      <c r="Q38" s="49">
        <v>685</v>
      </c>
      <c r="R38" s="49">
        <f>SUM(dtbPTSource[[#This Row],[Qtr1]:[Qtr4]])</f>
        <v>1120</v>
      </c>
      <c r="V38" t="str" cm="1">
        <f t="array" ref="V38:Y47">_xlfn._xlws.SORT(_xlfn._xlws.FILTER(INDEX(dtbPTSource[],_xlfn.SEQUENCE(ROWS(dtbPTSource[])),MATCH(_xlfn.TEXTSPLIT("Country,Product,Year,FY",","),dtbPTSource[#Headers],0)),NOT(ISNA(MATCH(dtbPTSource[FY],LARGE(dtbPTSource[FY],_xlfn.SEQUENCE(10)),0)))),COUNTA(_xlfn.TEXTSPLIT("Country,Product,Year,FY",",")),-1)</f>
        <v>IRE</v>
      </c>
      <c r="W38" t="str">
        <v>Gorgonzola</v>
      </c>
      <c r="X38">
        <v>2022</v>
      </c>
      <c r="Y38">
        <v>10625</v>
      </c>
      <c r="AK38" t="str">
        <v>AUS</v>
      </c>
      <c r="AL38" t="str">
        <v>Beta</v>
      </c>
      <c r="AM38">
        <v>2022</v>
      </c>
      <c r="AN38">
        <v>296</v>
      </c>
      <c r="AT38" t="e">
        <v>#N/A</v>
      </c>
    </row>
    <row r="39" spans="11:46" x14ac:dyDescent="0.25">
      <c r="K39" s="48" t="s">
        <v>44</v>
      </c>
      <c r="L39" s="48" t="s">
        <v>51</v>
      </c>
      <c r="M39">
        <v>2019</v>
      </c>
      <c r="N39" s="49">
        <v>187</v>
      </c>
      <c r="O39" s="49">
        <v>62</v>
      </c>
      <c r="P39" s="49">
        <v>390</v>
      </c>
      <c r="Q39" s="49">
        <v>539</v>
      </c>
      <c r="R39" s="49">
        <f>SUM(dtbPTSource[[#This Row],[Qtr1]:[Qtr4]])</f>
        <v>1178</v>
      </c>
      <c r="V39" t="str">
        <v>DEN</v>
      </c>
      <c r="W39" t="str">
        <v>Feta</v>
      </c>
      <c r="X39">
        <v>2019</v>
      </c>
      <c r="Y39">
        <v>10218</v>
      </c>
      <c r="AK39" t="str">
        <v>AUS</v>
      </c>
      <c r="AL39" t="str">
        <v>Gamma</v>
      </c>
      <c r="AM39">
        <v>2019</v>
      </c>
      <c r="AN39">
        <v>370</v>
      </c>
      <c r="AT39" t="e">
        <v>#N/A</v>
      </c>
    </row>
    <row r="40" spans="11:46" x14ac:dyDescent="0.25">
      <c r="K40" s="48" t="s">
        <v>44</v>
      </c>
      <c r="L40" s="48" t="s">
        <v>51</v>
      </c>
      <c r="M40">
        <v>2020</v>
      </c>
      <c r="N40" s="49">
        <v>371</v>
      </c>
      <c r="O40" s="49">
        <v>1461</v>
      </c>
      <c r="P40" s="49">
        <v>388</v>
      </c>
      <c r="Q40" s="49">
        <v>600</v>
      </c>
      <c r="R40" s="49">
        <f>SUM(dtbPTSource[[#This Row],[Qtr1]:[Qtr4]])</f>
        <v>2820</v>
      </c>
      <c r="V40" t="str">
        <v>GER</v>
      </c>
      <c r="W40" t="str">
        <v>Gorgonzola</v>
      </c>
      <c r="X40">
        <v>2021</v>
      </c>
      <c r="Y40">
        <v>9374</v>
      </c>
      <c r="AK40" t="str">
        <v>AUS</v>
      </c>
      <c r="AL40" t="str">
        <v>Gamma</v>
      </c>
      <c r="AM40">
        <v>2020</v>
      </c>
      <c r="AN40">
        <v>64</v>
      </c>
      <c r="AT40" t="e">
        <v>#N/A</v>
      </c>
    </row>
    <row r="41" spans="11:46" x14ac:dyDescent="0.25">
      <c r="K41" s="48" t="s">
        <v>44</v>
      </c>
      <c r="L41" s="48" t="s">
        <v>51</v>
      </c>
      <c r="M41">
        <v>2021</v>
      </c>
      <c r="N41" s="49">
        <v>902</v>
      </c>
      <c r="O41" s="49">
        <v>426</v>
      </c>
      <c r="P41" s="49">
        <v>1023</v>
      </c>
      <c r="Q41" s="49">
        <v>1572</v>
      </c>
      <c r="R41" s="49">
        <f>SUM(dtbPTSource[[#This Row],[Qtr1]:[Qtr4]])</f>
        <v>3923</v>
      </c>
      <c r="V41" t="str">
        <v>UKB</v>
      </c>
      <c r="W41" t="str">
        <v>Gorgonzola</v>
      </c>
      <c r="X41">
        <v>2020</v>
      </c>
      <c r="Y41">
        <v>8341</v>
      </c>
      <c r="AK41" t="str">
        <v>AUS</v>
      </c>
      <c r="AL41" t="str">
        <v>Gamma</v>
      </c>
      <c r="AM41">
        <v>2021</v>
      </c>
      <c r="AN41">
        <v>94</v>
      </c>
      <c r="AT41" t="e">
        <v>#N/A</v>
      </c>
    </row>
    <row r="42" spans="11:46" x14ac:dyDescent="0.25">
      <c r="K42" s="48" t="s">
        <v>44</v>
      </c>
      <c r="L42" s="48" t="s">
        <v>51</v>
      </c>
      <c r="M42">
        <v>2022</v>
      </c>
      <c r="N42" s="49">
        <v>3003</v>
      </c>
      <c r="O42" s="49">
        <v>752</v>
      </c>
      <c r="P42" s="49">
        <v>1389</v>
      </c>
      <c r="Q42" s="49">
        <v>773</v>
      </c>
      <c r="R42" s="49">
        <f>SUM(dtbPTSource[[#This Row],[Qtr1]:[Qtr4]])</f>
        <v>5917</v>
      </c>
      <c r="V42" t="str">
        <v>HOL</v>
      </c>
      <c r="W42" t="str">
        <v>Gorgonzola</v>
      </c>
      <c r="X42">
        <v>2020</v>
      </c>
      <c r="Y42">
        <v>7997</v>
      </c>
      <c r="AK42" t="str">
        <v>AUS</v>
      </c>
      <c r="AL42" t="str">
        <v>Gamma</v>
      </c>
      <c r="AM42">
        <v>2022</v>
      </c>
      <c r="AN42">
        <v>96</v>
      </c>
      <c r="AT42" t="e">
        <v>#N/A</v>
      </c>
    </row>
    <row r="43" spans="11:46" x14ac:dyDescent="0.25">
      <c r="K43" s="48" t="s">
        <v>44</v>
      </c>
      <c r="L43" s="48" t="s">
        <v>52</v>
      </c>
      <c r="M43">
        <v>2019</v>
      </c>
      <c r="N43" s="49">
        <v>102</v>
      </c>
      <c r="O43" s="49">
        <v>339</v>
      </c>
      <c r="P43" s="49">
        <v>336</v>
      </c>
      <c r="Q43" s="49">
        <v>307</v>
      </c>
      <c r="R43" s="49">
        <f>SUM(dtbPTSource[[#This Row],[Qtr1]:[Qtr4]])</f>
        <v>1084</v>
      </c>
      <c r="V43" t="str">
        <v>ITA</v>
      </c>
      <c r="W43" t="str">
        <v>Gorgonzola</v>
      </c>
      <c r="X43">
        <v>2021</v>
      </c>
      <c r="Y43">
        <v>7724</v>
      </c>
      <c r="AK43" t="str">
        <v>AUS</v>
      </c>
      <c r="AL43" t="str">
        <v>Delta</v>
      </c>
      <c r="AM43">
        <v>2019</v>
      </c>
      <c r="AN43">
        <v>329</v>
      </c>
      <c r="AT43" t="e">
        <v>#N/A</v>
      </c>
    </row>
    <row r="44" spans="11:46" x14ac:dyDescent="0.25">
      <c r="K44" s="48" t="s">
        <v>44</v>
      </c>
      <c r="L44" s="48" t="s">
        <v>52</v>
      </c>
      <c r="M44">
        <v>2020</v>
      </c>
      <c r="N44" s="49">
        <v>261</v>
      </c>
      <c r="O44" s="49">
        <v>-104</v>
      </c>
      <c r="P44" s="49">
        <v>-350</v>
      </c>
      <c r="Q44" s="49">
        <v>-412</v>
      </c>
      <c r="R44" s="49">
        <f>SUM(dtbPTSource[[#This Row],[Qtr1]:[Qtr4]])</f>
        <v>-605</v>
      </c>
      <c r="V44" t="str">
        <v>USA</v>
      </c>
      <c r="W44" t="str">
        <v>Gorgonzola</v>
      </c>
      <c r="X44">
        <v>2020</v>
      </c>
      <c r="Y44">
        <v>7596</v>
      </c>
      <c r="AK44" t="str">
        <v>AUS</v>
      </c>
      <c r="AL44" t="str">
        <v>Delta</v>
      </c>
      <c r="AM44">
        <v>2020</v>
      </c>
      <c r="AN44">
        <v>629</v>
      </c>
      <c r="AT44" t="e">
        <v>#N/A</v>
      </c>
    </row>
    <row r="45" spans="11:46" x14ac:dyDescent="0.25">
      <c r="K45" s="48" t="s">
        <v>44</v>
      </c>
      <c r="L45" s="48" t="s">
        <v>52</v>
      </c>
      <c r="M45">
        <v>2021</v>
      </c>
      <c r="N45" s="49">
        <v>146</v>
      </c>
      <c r="O45" s="49">
        <v>139</v>
      </c>
      <c r="P45" s="49">
        <v>135</v>
      </c>
      <c r="Q45" s="49">
        <v>113</v>
      </c>
      <c r="R45" s="49">
        <f>SUM(dtbPTSource[[#This Row],[Qtr1]:[Qtr4]])</f>
        <v>533</v>
      </c>
      <c r="V45" t="str">
        <v>CAN</v>
      </c>
      <c r="W45" t="str">
        <v>Gorgonzola</v>
      </c>
      <c r="X45">
        <v>2021</v>
      </c>
      <c r="Y45">
        <v>7437</v>
      </c>
      <c r="AK45" t="str">
        <v>AUS</v>
      </c>
      <c r="AL45" t="str">
        <v>Delta</v>
      </c>
      <c r="AM45">
        <v>2021</v>
      </c>
      <c r="AN45">
        <v>115</v>
      </c>
      <c r="AT45" t="e">
        <v>#N/A</v>
      </c>
    </row>
    <row r="46" spans="11:46" x14ac:dyDescent="0.25">
      <c r="K46" s="48" t="s">
        <v>44</v>
      </c>
      <c r="L46" s="48" t="s">
        <v>52</v>
      </c>
      <c r="M46">
        <v>2022</v>
      </c>
      <c r="N46" s="49">
        <v>-7</v>
      </c>
      <c r="O46" s="49">
        <v>38</v>
      </c>
      <c r="P46" s="49">
        <v>66</v>
      </c>
      <c r="Q46" s="49">
        <v>61</v>
      </c>
      <c r="R46" s="49">
        <f>SUM(dtbPTSource[[#This Row],[Qtr1]:[Qtr4]])</f>
        <v>158</v>
      </c>
      <c r="V46" t="str">
        <v>FRA</v>
      </c>
      <c r="W46" t="str">
        <v>Halloumi</v>
      </c>
      <c r="X46">
        <v>2022</v>
      </c>
      <c r="Y46">
        <v>7087</v>
      </c>
      <c r="AK46" t="str">
        <v>AUS</v>
      </c>
      <c r="AL46" t="str">
        <v>Delta</v>
      </c>
      <c r="AM46">
        <v>2022</v>
      </c>
      <c r="AN46">
        <v>151</v>
      </c>
      <c r="AT46" t="e">
        <v>#N/A</v>
      </c>
    </row>
    <row r="47" spans="11:46" x14ac:dyDescent="0.25">
      <c r="K47" s="48" t="s">
        <v>44</v>
      </c>
      <c r="L47" s="48" t="s">
        <v>53</v>
      </c>
      <c r="M47">
        <v>2019</v>
      </c>
      <c r="N47" s="49">
        <v>15</v>
      </c>
      <c r="O47" s="49">
        <v>-56</v>
      </c>
      <c r="P47" s="49">
        <v>206</v>
      </c>
      <c r="Q47" s="49">
        <v>205</v>
      </c>
      <c r="R47" s="49">
        <v>370</v>
      </c>
      <c r="V47" t="str">
        <v>USA</v>
      </c>
      <c r="W47" t="str">
        <v>Epsilon</v>
      </c>
      <c r="X47">
        <v>2021</v>
      </c>
      <c r="Y47">
        <v>6734</v>
      </c>
      <c r="AK47" t="str">
        <v>AUS</v>
      </c>
      <c r="AL47" t="str">
        <v>Epsilon</v>
      </c>
      <c r="AM47">
        <v>2019</v>
      </c>
      <c r="AN47">
        <v>670</v>
      </c>
      <c r="AT47" t="e">
        <v>#N/A</v>
      </c>
    </row>
    <row r="48" spans="11:46" x14ac:dyDescent="0.25">
      <c r="K48" s="48" t="s">
        <v>44</v>
      </c>
      <c r="L48" s="48" t="s">
        <v>53</v>
      </c>
      <c r="M48">
        <v>2020</v>
      </c>
      <c r="N48" s="49">
        <v>59</v>
      </c>
      <c r="O48" s="49">
        <v>7</v>
      </c>
      <c r="P48" s="49">
        <v>33</v>
      </c>
      <c r="Q48" s="49">
        <v>340</v>
      </c>
      <c r="R48" s="49">
        <v>439</v>
      </c>
      <c r="AK48" t="str">
        <v>AUS</v>
      </c>
      <c r="AL48" t="str">
        <v>Epsilon</v>
      </c>
      <c r="AM48">
        <v>2020</v>
      </c>
      <c r="AN48">
        <v>1292</v>
      </c>
      <c r="AT48" t="e">
        <v>#N/A</v>
      </c>
    </row>
    <row r="49" spans="11:46" x14ac:dyDescent="0.25">
      <c r="K49" s="48" t="s">
        <v>44</v>
      </c>
      <c r="L49" s="48" t="s">
        <v>53</v>
      </c>
      <c r="M49">
        <v>2021</v>
      </c>
      <c r="N49" s="49">
        <v>-4</v>
      </c>
      <c r="O49" s="49">
        <v>-32</v>
      </c>
      <c r="P49" s="49">
        <v>258</v>
      </c>
      <c r="Q49" s="49">
        <v>232</v>
      </c>
      <c r="R49" s="49">
        <v>454</v>
      </c>
      <c r="V49" t="str" cm="1">
        <f t="array" ref="V49:Y58">_xlfn.LAMBDA(_xlpm.TableName,_xlpm.ValuesColumn,_xlpm.ColumnHeadersRange,_xlpm.ColumnsCSVString,_xlpm.TopN,_xlfn._xlws.SORT(_xlfn._xlws.FILTER(INDEX(_xlpm.TableName,_xlfn.SEQUENCE(ROWS(_xlpm.TableName)),MATCH(_xlfn.TEXTSPLIT(_xlpm.ColumnsCSVString,","),_xlpm.ColumnHeadersRange,0)),NOT(ISNA(MATCH(_xlpm.ValuesColumn,LARGE(_xlpm.ValuesColumn,_xlfn.SEQUENCE(_xlpm.TopN)),0)))),COUNTA(_xlfn.TEXTSPLIT(_xlpm.ColumnsCSVString,",")),-1))(dtbPTSource[],dtbPTSource[FY],dtbPTSource[#Headers],"Country,Product,Year,FY",10)</f>
        <v>IRE</v>
      </c>
      <c r="W49" t="str">
        <v>Gorgonzola</v>
      </c>
      <c r="X49">
        <v>2022</v>
      </c>
      <c r="Y49">
        <v>10625</v>
      </c>
      <c r="AK49" t="str">
        <v>AUS</v>
      </c>
      <c r="AL49" t="str">
        <v>Epsilon</v>
      </c>
      <c r="AM49">
        <v>2021</v>
      </c>
      <c r="AN49">
        <v>1237</v>
      </c>
      <c r="AT49" t="e">
        <v>#N/A</v>
      </c>
    </row>
    <row r="50" spans="11:46" x14ac:dyDescent="0.25">
      <c r="K50" s="48" t="s">
        <v>44</v>
      </c>
      <c r="L50" s="48" t="s">
        <v>53</v>
      </c>
      <c r="M50">
        <v>2022</v>
      </c>
      <c r="N50" s="49">
        <v>48</v>
      </c>
      <c r="O50" s="49">
        <v>16</v>
      </c>
      <c r="P50" s="49">
        <v>144</v>
      </c>
      <c r="Q50" s="49">
        <v>2122</v>
      </c>
      <c r="R50" s="49">
        <v>2330</v>
      </c>
      <c r="V50" t="str">
        <v>DEN</v>
      </c>
      <c r="W50" t="str">
        <v>Feta</v>
      </c>
      <c r="X50">
        <v>2019</v>
      </c>
      <c r="Y50">
        <v>10218</v>
      </c>
      <c r="AK50" t="str">
        <v>AUS</v>
      </c>
      <c r="AL50" t="str">
        <v>Epsilon</v>
      </c>
      <c r="AM50">
        <v>2022</v>
      </c>
      <c r="AN50">
        <v>3871</v>
      </c>
      <c r="AT50" t="e">
        <v>#N/A</v>
      </c>
    </row>
    <row r="51" spans="11:46" x14ac:dyDescent="0.25">
      <c r="K51" s="48" t="s">
        <v>54</v>
      </c>
      <c r="L51" s="48" t="s">
        <v>45</v>
      </c>
      <c r="M51">
        <v>2019</v>
      </c>
      <c r="N51" s="49">
        <v>6</v>
      </c>
      <c r="O51" s="49">
        <v>154</v>
      </c>
      <c r="P51" s="49">
        <v>0</v>
      </c>
      <c r="Q51" s="49">
        <v>323</v>
      </c>
      <c r="R51" s="49">
        <v>483</v>
      </c>
      <c r="V51" t="str">
        <v>GER</v>
      </c>
      <c r="W51" t="str">
        <v>Gorgonzola</v>
      </c>
      <c r="X51">
        <v>2021</v>
      </c>
      <c r="Y51">
        <v>9374</v>
      </c>
      <c r="AK51" t="str">
        <v>AUS</v>
      </c>
      <c r="AL51" t="str">
        <v>Feta</v>
      </c>
      <c r="AM51">
        <v>2019</v>
      </c>
      <c r="AN51">
        <v>419</v>
      </c>
      <c r="AT51" t="e">
        <v>#N/A</v>
      </c>
    </row>
    <row r="52" spans="11:46" x14ac:dyDescent="0.25">
      <c r="K52" s="48" t="s">
        <v>54</v>
      </c>
      <c r="L52" s="48" t="s">
        <v>45</v>
      </c>
      <c r="M52">
        <v>2020</v>
      </c>
      <c r="N52" s="49">
        <v>365</v>
      </c>
      <c r="O52" s="49">
        <v>46</v>
      </c>
      <c r="P52" s="49">
        <v>385</v>
      </c>
      <c r="Q52" s="49">
        <v>134</v>
      </c>
      <c r="R52" s="49">
        <v>930</v>
      </c>
      <c r="V52" t="str">
        <v>UKB</v>
      </c>
      <c r="W52" t="str">
        <v>Gorgonzola</v>
      </c>
      <c r="X52">
        <v>2020</v>
      </c>
      <c r="Y52">
        <v>8341</v>
      </c>
      <c r="AK52" t="str">
        <v>AUS</v>
      </c>
      <c r="AL52" t="str">
        <v>Feta</v>
      </c>
      <c r="AM52">
        <v>2020</v>
      </c>
      <c r="AN52">
        <v>749</v>
      </c>
      <c r="AT52" t="e">
        <v>#N/A</v>
      </c>
    </row>
    <row r="53" spans="11:46" x14ac:dyDescent="0.25">
      <c r="K53" s="48" t="s">
        <v>54</v>
      </c>
      <c r="L53" s="48" t="s">
        <v>45</v>
      </c>
      <c r="M53">
        <v>2021</v>
      </c>
      <c r="N53" s="49">
        <v>61</v>
      </c>
      <c r="O53" s="49">
        <v>173</v>
      </c>
      <c r="P53" s="49">
        <v>4261</v>
      </c>
      <c r="Q53" s="49">
        <v>91</v>
      </c>
      <c r="R53" s="49">
        <v>4586</v>
      </c>
      <c r="V53" t="str">
        <v>HOL</v>
      </c>
      <c r="W53" t="str">
        <v>Gorgonzola</v>
      </c>
      <c r="X53">
        <v>2020</v>
      </c>
      <c r="Y53">
        <v>7997</v>
      </c>
      <c r="AK53" t="str">
        <v>AUS</v>
      </c>
      <c r="AL53" t="str">
        <v>Feta</v>
      </c>
      <c r="AM53">
        <v>2021</v>
      </c>
      <c r="AN53">
        <v>1225</v>
      </c>
      <c r="AT53" t="e">
        <v>#N/A</v>
      </c>
    </row>
    <row r="54" spans="11:46" x14ac:dyDescent="0.25">
      <c r="K54" s="48" t="s">
        <v>54</v>
      </c>
      <c r="L54" s="48" t="s">
        <v>45</v>
      </c>
      <c r="M54">
        <v>2022</v>
      </c>
      <c r="N54" s="49">
        <v>47</v>
      </c>
      <c r="O54" s="49">
        <v>151</v>
      </c>
      <c r="P54" s="49">
        <v>147</v>
      </c>
      <c r="Q54" s="49">
        <v>296</v>
      </c>
      <c r="R54" s="49">
        <v>641</v>
      </c>
      <c r="V54" t="str">
        <v>ITA</v>
      </c>
      <c r="W54" t="str">
        <v>Gorgonzola</v>
      </c>
      <c r="X54">
        <v>2021</v>
      </c>
      <c r="Y54">
        <v>7724</v>
      </c>
      <c r="AK54" t="str">
        <v>AUS</v>
      </c>
      <c r="AL54" t="str">
        <v>Feta</v>
      </c>
      <c r="AM54">
        <v>2022</v>
      </c>
      <c r="AN54">
        <v>1120</v>
      </c>
      <c r="AT54" t="e">
        <v>#N/A</v>
      </c>
    </row>
    <row r="55" spans="11:46" x14ac:dyDescent="0.25">
      <c r="K55" s="48" t="s">
        <v>54</v>
      </c>
      <c r="L55" s="48" t="s">
        <v>46</v>
      </c>
      <c r="M55">
        <v>2019</v>
      </c>
      <c r="N55" s="49">
        <v>409</v>
      </c>
      <c r="O55" s="49">
        <v>595</v>
      </c>
      <c r="P55" s="49">
        <v>754</v>
      </c>
      <c r="Q55" s="49">
        <v>887</v>
      </c>
      <c r="R55" s="49">
        <v>887</v>
      </c>
      <c r="V55" t="str">
        <v>USA</v>
      </c>
      <c r="W55" t="str">
        <v>Gorgonzola</v>
      </c>
      <c r="X55">
        <v>2020</v>
      </c>
      <c r="Y55">
        <v>7596</v>
      </c>
      <c r="AK55" t="str">
        <v>AUS</v>
      </c>
      <c r="AL55" t="str">
        <v>Gorgonzola</v>
      </c>
      <c r="AM55">
        <v>2019</v>
      </c>
      <c r="AN55">
        <v>1178</v>
      </c>
      <c r="AT55" t="e">
        <v>#N/A</v>
      </c>
    </row>
    <row r="56" spans="11:46" x14ac:dyDescent="0.25">
      <c r="K56" s="48" t="s">
        <v>54</v>
      </c>
      <c r="L56" s="48" t="s">
        <v>46</v>
      </c>
      <c r="M56">
        <v>2020</v>
      </c>
      <c r="N56" s="49">
        <v>335</v>
      </c>
      <c r="O56" s="49">
        <v>404</v>
      </c>
      <c r="P56" s="49">
        <v>381</v>
      </c>
      <c r="Q56" s="49">
        <v>365</v>
      </c>
      <c r="R56" s="49">
        <v>365</v>
      </c>
      <c r="V56" t="str">
        <v>CAN</v>
      </c>
      <c r="W56" t="str">
        <v>Gorgonzola</v>
      </c>
      <c r="X56">
        <v>2021</v>
      </c>
      <c r="Y56">
        <v>7437</v>
      </c>
      <c r="AK56" t="str">
        <v>AUS</v>
      </c>
      <c r="AL56" t="str">
        <v>Gorgonzola</v>
      </c>
      <c r="AM56">
        <v>2020</v>
      </c>
      <c r="AN56">
        <v>2820</v>
      </c>
      <c r="AT56" t="e">
        <v>#N/A</v>
      </c>
    </row>
    <row r="57" spans="11:46" x14ac:dyDescent="0.25">
      <c r="K57" s="48" t="s">
        <v>54</v>
      </c>
      <c r="L57" s="48" t="s">
        <v>46</v>
      </c>
      <c r="M57">
        <v>2021</v>
      </c>
      <c r="N57" s="49">
        <v>111</v>
      </c>
      <c r="O57" s="49">
        <v>166</v>
      </c>
      <c r="P57" s="49">
        <v>177</v>
      </c>
      <c r="Q57" s="49">
        <v>246</v>
      </c>
      <c r="R57" s="49">
        <v>246</v>
      </c>
      <c r="V57" t="str">
        <v>FRA</v>
      </c>
      <c r="W57" t="str">
        <v>Halloumi</v>
      </c>
      <c r="X57">
        <v>2022</v>
      </c>
      <c r="Y57">
        <v>7087</v>
      </c>
      <c r="AK57" t="str">
        <v>AUS</v>
      </c>
      <c r="AL57" t="str">
        <v>Gorgonzola</v>
      </c>
      <c r="AM57">
        <v>2021</v>
      </c>
      <c r="AN57">
        <v>3923</v>
      </c>
      <c r="AT57" t="e">
        <v>#N/A</v>
      </c>
    </row>
    <row r="58" spans="11:46" x14ac:dyDescent="0.25">
      <c r="K58" s="48" t="s">
        <v>54</v>
      </c>
      <c r="L58" s="48" t="s">
        <v>46</v>
      </c>
      <c r="M58">
        <v>2022</v>
      </c>
      <c r="N58" s="49">
        <v>194</v>
      </c>
      <c r="O58" s="49">
        <v>144</v>
      </c>
      <c r="P58" s="49">
        <v>108</v>
      </c>
      <c r="Q58" s="49">
        <v>102</v>
      </c>
      <c r="R58" s="49">
        <v>102</v>
      </c>
      <c r="V58" t="str">
        <v>USA</v>
      </c>
      <c r="W58" t="str">
        <v>Epsilon</v>
      </c>
      <c r="X58">
        <v>2021</v>
      </c>
      <c r="Y58">
        <v>6734</v>
      </c>
      <c r="AK58" t="str">
        <v>AUS</v>
      </c>
      <c r="AL58" t="str">
        <v>Gorgonzola</v>
      </c>
      <c r="AM58">
        <v>2022</v>
      </c>
      <c r="AN58">
        <v>5917</v>
      </c>
      <c r="AT58" t="e">
        <v>#N/A</v>
      </c>
    </row>
    <row r="59" spans="11:46" x14ac:dyDescent="0.25">
      <c r="K59" s="48" t="s">
        <v>54</v>
      </c>
      <c r="L59" s="48" t="s">
        <v>47</v>
      </c>
      <c r="M59">
        <v>2019</v>
      </c>
      <c r="N59" s="49">
        <v>150</v>
      </c>
      <c r="O59" s="49">
        <v>93</v>
      </c>
      <c r="P59" s="49">
        <v>104</v>
      </c>
      <c r="Q59" s="49">
        <v>125</v>
      </c>
      <c r="R59" s="49">
        <v>125</v>
      </c>
      <c r="AK59" t="str">
        <v>AUS</v>
      </c>
      <c r="AL59" t="str">
        <v>Halloumi</v>
      </c>
      <c r="AM59">
        <v>2019</v>
      </c>
      <c r="AN59">
        <v>1084</v>
      </c>
      <c r="AT59" t="e">
        <v>#N/A</v>
      </c>
    </row>
    <row r="60" spans="11:46" x14ac:dyDescent="0.25">
      <c r="K60" s="48" t="s">
        <v>54</v>
      </c>
      <c r="L60" s="48" t="s">
        <v>47</v>
      </c>
      <c r="M60">
        <v>2020</v>
      </c>
      <c r="N60" s="49">
        <v>238</v>
      </c>
      <c r="O60" s="49">
        <v>289</v>
      </c>
      <c r="P60" s="49">
        <v>363</v>
      </c>
      <c r="Q60" s="49">
        <v>292</v>
      </c>
      <c r="R60" s="49">
        <v>292</v>
      </c>
      <c r="V60" t="str" cm="1">
        <f t="array" ref="V60:Y69">TopNFilterColsCSV(dtbPTSource[],dtbPTSource[FY],dtbPTSource[#Headers],"Country,Product,Year,FY",10)</f>
        <v>IRE</v>
      </c>
      <c r="W60" t="str">
        <v>Gorgonzola</v>
      </c>
      <c r="X60">
        <v>2022</v>
      </c>
      <c r="Y60">
        <v>10625</v>
      </c>
      <c r="AK60" t="str">
        <v>AUS</v>
      </c>
      <c r="AL60" t="str">
        <v>Halloumi</v>
      </c>
      <c r="AM60">
        <v>2020</v>
      </c>
      <c r="AN60">
        <v>-605</v>
      </c>
      <c r="AT60" t="e">
        <v>#N/A</v>
      </c>
    </row>
    <row r="61" spans="11:46" x14ac:dyDescent="0.25">
      <c r="K61" s="48" t="s">
        <v>54</v>
      </c>
      <c r="L61" s="48" t="s">
        <v>47</v>
      </c>
      <c r="M61">
        <v>2021</v>
      </c>
      <c r="N61" s="49">
        <v>212</v>
      </c>
      <c r="O61" s="49">
        <v>299</v>
      </c>
      <c r="P61" s="49">
        <v>265</v>
      </c>
      <c r="Q61" s="49">
        <v>279</v>
      </c>
      <c r="R61" s="49">
        <v>279</v>
      </c>
      <c r="V61" t="str">
        <v>DEN</v>
      </c>
      <c r="W61" t="str">
        <v>Feta</v>
      </c>
      <c r="X61">
        <v>2019</v>
      </c>
      <c r="Y61">
        <v>10218</v>
      </c>
      <c r="AK61" t="str">
        <v>AUS</v>
      </c>
      <c r="AL61" t="str">
        <v>Halloumi</v>
      </c>
      <c r="AM61">
        <v>2021</v>
      </c>
      <c r="AN61">
        <v>533</v>
      </c>
      <c r="AT61" t="e">
        <v>#N/A</v>
      </c>
    </row>
    <row r="62" spans="11:46" x14ac:dyDescent="0.25">
      <c r="K62" s="48" t="s">
        <v>54</v>
      </c>
      <c r="L62" s="48" t="s">
        <v>47</v>
      </c>
      <c r="M62">
        <v>2022</v>
      </c>
      <c r="N62" s="49">
        <v>78</v>
      </c>
      <c r="O62" s="49">
        <v>56</v>
      </c>
      <c r="P62" s="49">
        <v>51</v>
      </c>
      <c r="Q62" s="49">
        <v>61</v>
      </c>
      <c r="R62" s="49">
        <v>61</v>
      </c>
      <c r="V62" t="str">
        <v>GER</v>
      </c>
      <c r="W62" t="str">
        <v>Gorgonzola</v>
      </c>
      <c r="X62">
        <v>2021</v>
      </c>
      <c r="Y62">
        <v>9374</v>
      </c>
      <c r="AK62" t="str">
        <v>AUS</v>
      </c>
      <c r="AL62" t="str">
        <v>Halloumi</v>
      </c>
      <c r="AM62">
        <v>2022</v>
      </c>
      <c r="AN62">
        <v>158</v>
      </c>
      <c r="AT62" t="e">
        <v>#N/A</v>
      </c>
    </row>
    <row r="63" spans="11:46" x14ac:dyDescent="0.25">
      <c r="K63" s="48" t="s">
        <v>54</v>
      </c>
      <c r="L63" s="48" t="s">
        <v>48</v>
      </c>
      <c r="M63">
        <v>2019</v>
      </c>
      <c r="N63" s="49">
        <v>379</v>
      </c>
      <c r="O63" s="49">
        <v>561</v>
      </c>
      <c r="P63" s="49">
        <v>554</v>
      </c>
      <c r="Q63" s="49">
        <v>576</v>
      </c>
      <c r="R63" s="49">
        <v>576</v>
      </c>
      <c r="V63" t="str">
        <v>UKB</v>
      </c>
      <c r="W63" t="str">
        <v>Gorgonzola</v>
      </c>
      <c r="X63">
        <v>2020</v>
      </c>
      <c r="Y63">
        <v>8341</v>
      </c>
      <c r="AK63" t="str">
        <v>AUS</v>
      </c>
      <c r="AL63" t="str">
        <v>Iota</v>
      </c>
      <c r="AM63">
        <v>2019</v>
      </c>
      <c r="AN63">
        <v>370</v>
      </c>
      <c r="AT63" t="e">
        <v>#N/A</v>
      </c>
    </row>
    <row r="64" spans="11:46" x14ac:dyDescent="0.25">
      <c r="K64" s="48" t="s">
        <v>54</v>
      </c>
      <c r="L64" s="48" t="s">
        <v>48</v>
      </c>
      <c r="M64">
        <v>2020</v>
      </c>
      <c r="N64" s="49">
        <v>257</v>
      </c>
      <c r="O64" s="49">
        <v>345</v>
      </c>
      <c r="P64" s="49">
        <v>472</v>
      </c>
      <c r="Q64" s="49">
        <v>273</v>
      </c>
      <c r="R64" s="49">
        <v>273</v>
      </c>
      <c r="V64" t="str">
        <v>HOL</v>
      </c>
      <c r="W64" t="str">
        <v>Gorgonzola</v>
      </c>
      <c r="X64">
        <v>2020</v>
      </c>
      <c r="Y64">
        <v>7997</v>
      </c>
      <c r="AK64" t="str">
        <v>AUS</v>
      </c>
      <c r="AL64" t="str">
        <v>Iota</v>
      </c>
      <c r="AM64">
        <v>2020</v>
      </c>
      <c r="AN64">
        <v>439</v>
      </c>
      <c r="AT64" t="e">
        <v>#N/A</v>
      </c>
    </row>
    <row r="65" spans="11:46" x14ac:dyDescent="0.25">
      <c r="K65" s="48" t="s">
        <v>54</v>
      </c>
      <c r="L65" s="48" t="s">
        <v>48</v>
      </c>
      <c r="M65">
        <v>2021</v>
      </c>
      <c r="N65" s="49">
        <v>170</v>
      </c>
      <c r="O65" s="49">
        <v>153</v>
      </c>
      <c r="P65" s="49">
        <v>153</v>
      </c>
      <c r="Q65" s="49">
        <v>81</v>
      </c>
      <c r="R65" s="49">
        <v>81</v>
      </c>
      <c r="V65" t="str">
        <v>ITA</v>
      </c>
      <c r="W65" t="str">
        <v>Gorgonzola</v>
      </c>
      <c r="X65">
        <v>2021</v>
      </c>
      <c r="Y65">
        <v>7724</v>
      </c>
      <c r="AK65" t="str">
        <v>AUS</v>
      </c>
      <c r="AL65" t="str">
        <v>Iota</v>
      </c>
      <c r="AM65">
        <v>2021</v>
      </c>
      <c r="AN65">
        <v>454</v>
      </c>
      <c r="AT65" t="e">
        <v>#N/A</v>
      </c>
    </row>
    <row r="66" spans="11:46" x14ac:dyDescent="0.25">
      <c r="K66" s="48" t="s">
        <v>54</v>
      </c>
      <c r="L66" s="48" t="s">
        <v>48</v>
      </c>
      <c r="M66">
        <v>2022</v>
      </c>
      <c r="N66" s="49">
        <v>159</v>
      </c>
      <c r="O66" s="49">
        <v>100</v>
      </c>
      <c r="P66" s="49">
        <v>80</v>
      </c>
      <c r="Q66" s="49">
        <v>94</v>
      </c>
      <c r="R66" s="49">
        <v>94</v>
      </c>
      <c r="V66" t="str">
        <v>USA</v>
      </c>
      <c r="W66" t="str">
        <v>Gorgonzola</v>
      </c>
      <c r="X66">
        <v>2020</v>
      </c>
      <c r="Y66">
        <v>7596</v>
      </c>
      <c r="AK66" t="str">
        <v>AUS</v>
      </c>
      <c r="AL66" t="str">
        <v>Iota</v>
      </c>
      <c r="AM66">
        <v>2022</v>
      </c>
      <c r="AN66">
        <v>2330</v>
      </c>
      <c r="AT66" t="e">
        <v>#N/A</v>
      </c>
    </row>
    <row r="67" spans="11:46" x14ac:dyDescent="0.25">
      <c r="K67" s="48" t="s">
        <v>54</v>
      </c>
      <c r="L67" s="48" t="s">
        <v>49</v>
      </c>
      <c r="M67">
        <v>2019</v>
      </c>
      <c r="N67" s="49">
        <v>78</v>
      </c>
      <c r="O67" s="49">
        <v>632</v>
      </c>
      <c r="P67" s="49">
        <v>209</v>
      </c>
      <c r="Q67" s="49">
        <v>834</v>
      </c>
      <c r="R67" s="49">
        <v>1753</v>
      </c>
      <c r="V67" t="str">
        <v>CAN</v>
      </c>
      <c r="W67" t="str">
        <v>Gorgonzola</v>
      </c>
      <c r="X67">
        <v>2021</v>
      </c>
      <c r="Y67">
        <v>7437</v>
      </c>
      <c r="AK67" t="str">
        <v>CAN</v>
      </c>
      <c r="AL67" t="str">
        <v>Alpha</v>
      </c>
      <c r="AM67">
        <v>2019</v>
      </c>
      <c r="AN67">
        <v>483</v>
      </c>
      <c r="AT67" t="e">
        <v>#N/A</v>
      </c>
    </row>
    <row r="68" spans="11:46" x14ac:dyDescent="0.25">
      <c r="K68" s="48" t="s">
        <v>54</v>
      </c>
      <c r="L68" s="48" t="s">
        <v>49</v>
      </c>
      <c r="M68">
        <v>2020</v>
      </c>
      <c r="N68" s="49">
        <v>183</v>
      </c>
      <c r="O68" s="49">
        <v>793</v>
      </c>
      <c r="P68" s="49">
        <v>91</v>
      </c>
      <c r="Q68" s="49">
        <v>55</v>
      </c>
      <c r="R68" s="49">
        <v>1122</v>
      </c>
      <c r="V68" t="str">
        <v>FRA</v>
      </c>
      <c r="W68" t="str">
        <v>Halloumi</v>
      </c>
      <c r="X68">
        <v>2022</v>
      </c>
      <c r="Y68">
        <v>7087</v>
      </c>
      <c r="AK68" t="str">
        <v>CAN</v>
      </c>
      <c r="AL68" t="str">
        <v>Alpha</v>
      </c>
      <c r="AM68">
        <v>2020</v>
      </c>
      <c r="AN68">
        <v>930</v>
      </c>
      <c r="AT68" t="e">
        <v>#N/A</v>
      </c>
    </row>
    <row r="69" spans="11:46" x14ac:dyDescent="0.25">
      <c r="K69" s="48" t="s">
        <v>54</v>
      </c>
      <c r="L69" s="48" t="s">
        <v>49</v>
      </c>
      <c r="M69">
        <v>2021</v>
      </c>
      <c r="N69" s="49">
        <v>628</v>
      </c>
      <c r="O69" s="49">
        <v>522</v>
      </c>
      <c r="P69" s="49">
        <v>423</v>
      </c>
      <c r="Q69" s="49">
        <v>913</v>
      </c>
      <c r="R69" s="49">
        <v>2486</v>
      </c>
      <c r="V69" t="str">
        <v>USA</v>
      </c>
      <c r="W69" t="str">
        <v>Epsilon</v>
      </c>
      <c r="X69">
        <v>2021</v>
      </c>
      <c r="Y69">
        <v>6734</v>
      </c>
      <c r="AK69" t="str">
        <v>CAN</v>
      </c>
      <c r="AL69" t="str">
        <v>Alpha</v>
      </c>
      <c r="AM69">
        <v>2021</v>
      </c>
      <c r="AN69">
        <v>4586</v>
      </c>
      <c r="AT69" t="e">
        <v>#N/A</v>
      </c>
    </row>
    <row r="70" spans="11:46" x14ac:dyDescent="0.25">
      <c r="K70" s="48" t="s">
        <v>54</v>
      </c>
      <c r="L70" s="48" t="s">
        <v>49</v>
      </c>
      <c r="M70">
        <v>2022</v>
      </c>
      <c r="N70" s="49">
        <v>991</v>
      </c>
      <c r="O70" s="49">
        <v>973</v>
      </c>
      <c r="P70" s="49">
        <v>42</v>
      </c>
      <c r="Q70" s="49">
        <v>666</v>
      </c>
      <c r="R70" s="49">
        <v>2672</v>
      </c>
      <c r="AK70" t="str">
        <v>CAN</v>
      </c>
      <c r="AL70" t="str">
        <v>Alpha</v>
      </c>
      <c r="AM70">
        <v>2022</v>
      </c>
      <c r="AN70">
        <v>641</v>
      </c>
      <c r="AT70" t="e">
        <v>#N/A</v>
      </c>
    </row>
    <row r="71" spans="11:46" x14ac:dyDescent="0.25">
      <c r="K71" s="48" t="s">
        <v>54</v>
      </c>
      <c r="L71" s="48" t="s">
        <v>50</v>
      </c>
      <c r="M71">
        <v>2019</v>
      </c>
      <c r="N71" s="49">
        <v>9</v>
      </c>
      <c r="O71" s="49">
        <v>166</v>
      </c>
      <c r="P71" s="49">
        <v>83</v>
      </c>
      <c r="Q71" s="49">
        <v>455</v>
      </c>
      <c r="R71" s="49">
        <f>SUM(dtbPTSource[[#This Row],[Qtr1]:[Qtr4]])</f>
        <v>713</v>
      </c>
      <c r="V71" s="56" t="s">
        <v>36</v>
      </c>
      <c r="W71" s="56" t="s">
        <v>37</v>
      </c>
      <c r="X71" s="56" t="s">
        <v>38</v>
      </c>
      <c r="Y71" s="56" t="s">
        <v>43</v>
      </c>
      <c r="AK71" t="str">
        <v>CAN</v>
      </c>
      <c r="AL71" t="str">
        <v>Beta</v>
      </c>
      <c r="AM71">
        <v>2019</v>
      </c>
      <c r="AN71">
        <v>887</v>
      </c>
      <c r="AT71" t="e">
        <v>#N/A</v>
      </c>
    </row>
    <row r="72" spans="11:46" x14ac:dyDescent="0.25">
      <c r="K72" s="48" t="s">
        <v>54</v>
      </c>
      <c r="L72" s="48" t="s">
        <v>50</v>
      </c>
      <c r="M72">
        <v>2020</v>
      </c>
      <c r="N72" s="49">
        <v>171</v>
      </c>
      <c r="O72" s="49">
        <v>681</v>
      </c>
      <c r="P72" s="49">
        <v>67</v>
      </c>
      <c r="Q72" s="49">
        <v>7</v>
      </c>
      <c r="R72" s="49">
        <f>SUM(dtbPTSource[[#This Row],[Qtr1]:[Qtr4]])</f>
        <v>926</v>
      </c>
      <c r="V72" t="str" cm="1">
        <f t="array" ref="V72:Y81">TopNFilterColsRange(dtbPTSource[],dtbPTSource[FY],dtbPTSource[#Headers],V71:Y71,10)</f>
        <v>IRE</v>
      </c>
      <c r="W72" t="str">
        <v>Gorgonzola</v>
      </c>
      <c r="X72">
        <v>2022</v>
      </c>
      <c r="Y72">
        <v>10625</v>
      </c>
      <c r="AK72" t="str">
        <v>CAN</v>
      </c>
      <c r="AL72" t="str">
        <v>Beta</v>
      </c>
      <c r="AM72">
        <v>2020</v>
      </c>
      <c r="AN72">
        <v>365</v>
      </c>
      <c r="AT72" t="e">
        <v>#N/A</v>
      </c>
    </row>
    <row r="73" spans="11:46" x14ac:dyDescent="0.25">
      <c r="K73" s="48" t="s">
        <v>54</v>
      </c>
      <c r="L73" s="48" t="s">
        <v>50</v>
      </c>
      <c r="M73">
        <v>2021</v>
      </c>
      <c r="N73" s="49">
        <v>214</v>
      </c>
      <c r="O73" s="49">
        <v>321</v>
      </c>
      <c r="P73" s="49">
        <v>19</v>
      </c>
      <c r="Q73" s="49">
        <v>348</v>
      </c>
      <c r="R73" s="49">
        <f>SUM(dtbPTSource[[#This Row],[Qtr1]:[Qtr4]])</f>
        <v>902</v>
      </c>
      <c r="V73" t="str">
        <v>DEN</v>
      </c>
      <c r="W73" t="str">
        <v>Feta</v>
      </c>
      <c r="X73">
        <v>2019</v>
      </c>
      <c r="Y73">
        <v>10218</v>
      </c>
      <c r="AK73" t="str">
        <v>CAN</v>
      </c>
      <c r="AL73" t="str">
        <v>Beta</v>
      </c>
      <c r="AM73">
        <v>2021</v>
      </c>
      <c r="AN73">
        <v>246</v>
      </c>
      <c r="AT73" t="e">
        <v>#N/A</v>
      </c>
    </row>
    <row r="74" spans="11:46" x14ac:dyDescent="0.25">
      <c r="K74" s="48" t="s">
        <v>54</v>
      </c>
      <c r="L74" s="48" t="s">
        <v>50</v>
      </c>
      <c r="M74">
        <v>2022</v>
      </c>
      <c r="N74" s="49">
        <v>87</v>
      </c>
      <c r="O74" s="49">
        <v>485</v>
      </c>
      <c r="P74" s="49">
        <v>666</v>
      </c>
      <c r="Q74" s="49">
        <v>580</v>
      </c>
      <c r="R74" s="49">
        <f>SUM(dtbPTSource[[#This Row],[Qtr1]:[Qtr4]])</f>
        <v>1818</v>
      </c>
      <c r="V74" t="str">
        <v>GER</v>
      </c>
      <c r="W74" t="str">
        <v>Gorgonzola</v>
      </c>
      <c r="X74">
        <v>2021</v>
      </c>
      <c r="Y74">
        <v>9374</v>
      </c>
      <c r="AK74" t="str">
        <v>CAN</v>
      </c>
      <c r="AL74" t="str">
        <v>Beta</v>
      </c>
      <c r="AM74">
        <v>2022</v>
      </c>
      <c r="AN74">
        <v>102</v>
      </c>
      <c r="AT74" t="e">
        <v>#N/A</v>
      </c>
    </row>
    <row r="75" spans="11:46" x14ac:dyDescent="0.25">
      <c r="K75" s="48" t="s">
        <v>54</v>
      </c>
      <c r="L75" s="48" t="s">
        <v>51</v>
      </c>
      <c r="M75">
        <v>2019</v>
      </c>
      <c r="N75" s="49">
        <v>119</v>
      </c>
      <c r="O75" s="49">
        <v>856</v>
      </c>
      <c r="P75" s="49">
        <v>646</v>
      </c>
      <c r="Q75" s="49">
        <v>1563</v>
      </c>
      <c r="R75" s="49">
        <f>SUM(dtbPTSource[[#This Row],[Qtr1]:[Qtr4]])</f>
        <v>3184</v>
      </c>
      <c r="V75" t="str">
        <v>UKB</v>
      </c>
      <c r="W75" t="str">
        <v>Gorgonzola</v>
      </c>
      <c r="X75">
        <v>2020</v>
      </c>
      <c r="Y75">
        <v>8341</v>
      </c>
      <c r="AK75" t="str">
        <v>CAN</v>
      </c>
      <c r="AL75" t="str">
        <v>Gamma</v>
      </c>
      <c r="AM75">
        <v>2019</v>
      </c>
      <c r="AN75">
        <v>125</v>
      </c>
      <c r="AT75" t="e">
        <v>#N/A</v>
      </c>
    </row>
    <row r="76" spans="11:46" x14ac:dyDescent="0.25">
      <c r="K76" s="48" t="s">
        <v>54</v>
      </c>
      <c r="L76" s="48" t="s">
        <v>51</v>
      </c>
      <c r="M76">
        <v>2020</v>
      </c>
      <c r="N76" s="49">
        <v>1117</v>
      </c>
      <c r="O76" s="49">
        <v>189</v>
      </c>
      <c r="P76" s="49">
        <v>3284</v>
      </c>
      <c r="Q76" s="49">
        <v>1421</v>
      </c>
      <c r="R76" s="49">
        <f>SUM(dtbPTSource[[#This Row],[Qtr1]:[Qtr4]])</f>
        <v>6011</v>
      </c>
      <c r="V76" t="str">
        <v>HOL</v>
      </c>
      <c r="W76" t="str">
        <v>Gorgonzola</v>
      </c>
      <c r="X76">
        <v>2020</v>
      </c>
      <c r="Y76">
        <v>7997</v>
      </c>
      <c r="AK76" t="str">
        <v>CAN</v>
      </c>
      <c r="AL76" t="str">
        <v>Gamma</v>
      </c>
      <c r="AM76">
        <v>2020</v>
      </c>
      <c r="AN76">
        <v>292</v>
      </c>
      <c r="AT76" t="e">
        <v>#N/A</v>
      </c>
    </row>
    <row r="77" spans="11:46" x14ac:dyDescent="0.25">
      <c r="K77" s="48" t="s">
        <v>54</v>
      </c>
      <c r="L77" s="48" t="s">
        <v>51</v>
      </c>
      <c r="M77">
        <v>2021</v>
      </c>
      <c r="N77" s="49">
        <v>795</v>
      </c>
      <c r="O77" s="49">
        <v>1370</v>
      </c>
      <c r="P77" s="49">
        <v>3210</v>
      </c>
      <c r="Q77" s="49">
        <v>2062</v>
      </c>
      <c r="R77" s="49">
        <f>SUM(dtbPTSource[[#This Row],[Qtr1]:[Qtr4]])</f>
        <v>7437</v>
      </c>
      <c r="V77" t="str">
        <v>ITA</v>
      </c>
      <c r="W77" t="str">
        <v>Gorgonzola</v>
      </c>
      <c r="X77">
        <v>2021</v>
      </c>
      <c r="Y77">
        <v>7724</v>
      </c>
      <c r="AK77" t="str">
        <v>CAN</v>
      </c>
      <c r="AL77" t="str">
        <v>Gamma</v>
      </c>
      <c r="AM77">
        <v>2021</v>
      </c>
      <c r="AN77">
        <v>279</v>
      </c>
      <c r="AT77">
        <v>8</v>
      </c>
    </row>
    <row r="78" spans="11:46" x14ac:dyDescent="0.25">
      <c r="K78" s="48" t="s">
        <v>54</v>
      </c>
      <c r="L78" s="48" t="s">
        <v>51</v>
      </c>
      <c r="M78">
        <v>2022</v>
      </c>
      <c r="N78" s="49">
        <v>1659</v>
      </c>
      <c r="O78" s="49">
        <v>1154</v>
      </c>
      <c r="P78" s="49">
        <v>979</v>
      </c>
      <c r="Q78" s="49">
        <v>858</v>
      </c>
      <c r="R78" s="49">
        <f>SUM(dtbPTSource[[#This Row],[Qtr1]:[Qtr4]])</f>
        <v>4650</v>
      </c>
      <c r="V78" t="str">
        <v>USA</v>
      </c>
      <c r="W78" t="str">
        <v>Gorgonzola</v>
      </c>
      <c r="X78">
        <v>2020</v>
      </c>
      <c r="Y78">
        <v>7596</v>
      </c>
      <c r="AK78" t="str">
        <v>CAN</v>
      </c>
      <c r="AL78" t="str">
        <v>Gamma</v>
      </c>
      <c r="AM78">
        <v>2022</v>
      </c>
      <c r="AN78">
        <v>61</v>
      </c>
      <c r="AT78" t="e">
        <v>#N/A</v>
      </c>
    </row>
    <row r="79" spans="11:46" x14ac:dyDescent="0.25">
      <c r="K79" s="48" t="s">
        <v>54</v>
      </c>
      <c r="L79" s="48" t="s">
        <v>52</v>
      </c>
      <c r="M79">
        <v>2019</v>
      </c>
      <c r="N79" s="49">
        <v>137</v>
      </c>
      <c r="O79" s="49">
        <v>133</v>
      </c>
      <c r="P79" s="49">
        <v>-45</v>
      </c>
      <c r="Q79" s="49">
        <v>-171</v>
      </c>
      <c r="R79" s="49">
        <f>SUM(dtbPTSource[[#This Row],[Qtr1]:[Qtr4]])</f>
        <v>54</v>
      </c>
      <c r="V79" t="str">
        <v>CAN</v>
      </c>
      <c r="W79" t="str">
        <v>Gorgonzola</v>
      </c>
      <c r="X79">
        <v>2021</v>
      </c>
      <c r="Y79">
        <v>7437</v>
      </c>
      <c r="AK79" t="str">
        <v>CAN</v>
      </c>
      <c r="AL79" t="str">
        <v>Delta</v>
      </c>
      <c r="AM79">
        <v>2019</v>
      </c>
      <c r="AN79">
        <v>576</v>
      </c>
      <c r="AT79" t="e">
        <v>#N/A</v>
      </c>
    </row>
    <row r="80" spans="11:46" x14ac:dyDescent="0.25">
      <c r="K80" s="48" t="s">
        <v>54</v>
      </c>
      <c r="L80" s="48" t="s">
        <v>52</v>
      </c>
      <c r="M80">
        <v>2020</v>
      </c>
      <c r="N80" s="49">
        <v>230</v>
      </c>
      <c r="O80" s="49">
        <v>-36</v>
      </c>
      <c r="P80" s="49">
        <v>81</v>
      </c>
      <c r="Q80" s="49">
        <v>36</v>
      </c>
      <c r="R80" s="49">
        <f>SUM(dtbPTSource[[#This Row],[Qtr1]:[Qtr4]])</f>
        <v>311</v>
      </c>
      <c r="V80" t="str">
        <v>FRA</v>
      </c>
      <c r="W80" t="str">
        <v>Halloumi</v>
      </c>
      <c r="X80">
        <v>2022</v>
      </c>
      <c r="Y80">
        <v>7087</v>
      </c>
      <c r="AK80" t="str">
        <v>CAN</v>
      </c>
      <c r="AL80" t="str">
        <v>Delta</v>
      </c>
      <c r="AM80">
        <v>2020</v>
      </c>
      <c r="AN80">
        <v>273</v>
      </c>
      <c r="AT80" t="e">
        <v>#N/A</v>
      </c>
    </row>
    <row r="81" spans="11:46" x14ac:dyDescent="0.25">
      <c r="K81" s="48" t="s">
        <v>54</v>
      </c>
      <c r="L81" s="48" t="s">
        <v>52</v>
      </c>
      <c r="M81">
        <v>2021</v>
      </c>
      <c r="N81" s="49">
        <v>318</v>
      </c>
      <c r="O81" s="49">
        <v>331</v>
      </c>
      <c r="P81" s="49">
        <v>210</v>
      </c>
      <c r="Q81" s="49">
        <v>114</v>
      </c>
      <c r="R81" s="49">
        <f>SUM(dtbPTSource[[#This Row],[Qtr1]:[Qtr4]])</f>
        <v>973</v>
      </c>
      <c r="V81" t="str">
        <v>USA</v>
      </c>
      <c r="W81" t="str">
        <v>Epsilon</v>
      </c>
      <c r="X81">
        <v>2021</v>
      </c>
      <c r="Y81">
        <v>6734</v>
      </c>
      <c r="AK81" t="str">
        <v>CAN</v>
      </c>
      <c r="AL81" t="str">
        <v>Delta</v>
      </c>
      <c r="AM81">
        <v>2021</v>
      </c>
      <c r="AN81">
        <v>81</v>
      </c>
      <c r="AT81" t="e">
        <v>#N/A</v>
      </c>
    </row>
    <row r="82" spans="11:46" x14ac:dyDescent="0.25">
      <c r="K82" s="48" t="s">
        <v>54</v>
      </c>
      <c r="L82" s="48" t="s">
        <v>52</v>
      </c>
      <c r="M82">
        <v>2022</v>
      </c>
      <c r="N82" s="49">
        <v>89</v>
      </c>
      <c r="O82" s="49">
        <v>55</v>
      </c>
      <c r="P82" s="49">
        <v>45</v>
      </c>
      <c r="Q82" s="49">
        <v>104</v>
      </c>
      <c r="R82" s="49">
        <f>SUM(dtbPTSource[[#This Row],[Qtr1]:[Qtr4]])</f>
        <v>293</v>
      </c>
      <c r="AK82" t="str">
        <v>CAN</v>
      </c>
      <c r="AL82" t="str">
        <v>Delta</v>
      </c>
      <c r="AM82">
        <v>2022</v>
      </c>
      <c r="AN82">
        <v>94</v>
      </c>
      <c r="AT82" t="e">
        <v>#N/A</v>
      </c>
    </row>
    <row r="83" spans="11:46" x14ac:dyDescent="0.25">
      <c r="K83" s="48" t="s">
        <v>54</v>
      </c>
      <c r="L83" s="48" t="s">
        <v>53</v>
      </c>
      <c r="M83">
        <v>2019</v>
      </c>
      <c r="N83" s="49">
        <v>-197</v>
      </c>
      <c r="O83" s="49">
        <v>-3</v>
      </c>
      <c r="P83" s="49">
        <v>86</v>
      </c>
      <c r="Q83" s="49">
        <v>75</v>
      </c>
      <c r="R83" s="49">
        <v>-39</v>
      </c>
      <c r="AC83" s="50"/>
      <c r="AK83" t="str">
        <v>CAN</v>
      </c>
      <c r="AL83" t="str">
        <v>Epsilon</v>
      </c>
      <c r="AM83">
        <v>2019</v>
      </c>
      <c r="AN83">
        <v>1753</v>
      </c>
      <c r="AT83" t="e">
        <v>#N/A</v>
      </c>
    </row>
    <row r="84" spans="11:46" x14ac:dyDescent="0.25">
      <c r="K84" s="48" t="s">
        <v>54</v>
      </c>
      <c r="L84" s="48" t="s">
        <v>53</v>
      </c>
      <c r="M84">
        <v>2020</v>
      </c>
      <c r="N84" s="49">
        <v>-32</v>
      </c>
      <c r="O84" s="49">
        <v>-365</v>
      </c>
      <c r="P84" s="49">
        <v>-27</v>
      </c>
      <c r="Q84" s="49">
        <v>43</v>
      </c>
      <c r="R84" s="49">
        <v>-381</v>
      </c>
      <c r="AK84" t="str">
        <v>CAN</v>
      </c>
      <c r="AL84" t="str">
        <v>Epsilon</v>
      </c>
      <c r="AM84">
        <v>2020</v>
      </c>
      <c r="AN84">
        <v>1122</v>
      </c>
      <c r="AT84" t="e">
        <v>#N/A</v>
      </c>
    </row>
    <row r="85" spans="11:46" x14ac:dyDescent="0.25">
      <c r="K85" s="48" t="s">
        <v>54</v>
      </c>
      <c r="L85" s="48" t="s">
        <v>53</v>
      </c>
      <c r="M85">
        <v>2021</v>
      </c>
      <c r="N85" s="49">
        <v>336</v>
      </c>
      <c r="O85" s="49">
        <v>-46</v>
      </c>
      <c r="P85" s="49">
        <v>403</v>
      </c>
      <c r="Q85" s="49">
        <v>526</v>
      </c>
      <c r="R85" s="49">
        <v>1219</v>
      </c>
      <c r="AK85" t="str">
        <v>CAN</v>
      </c>
      <c r="AL85" t="str">
        <v>Epsilon</v>
      </c>
      <c r="AM85">
        <v>2021</v>
      </c>
      <c r="AN85">
        <v>2486</v>
      </c>
      <c r="AT85" t="e">
        <v>#N/A</v>
      </c>
    </row>
    <row r="86" spans="11:46" x14ac:dyDescent="0.25">
      <c r="K86" s="48" t="s">
        <v>54</v>
      </c>
      <c r="L86" s="48" t="s">
        <v>53</v>
      </c>
      <c r="M86">
        <v>2022</v>
      </c>
      <c r="N86" s="49">
        <v>230</v>
      </c>
      <c r="O86" s="49">
        <v>219</v>
      </c>
      <c r="P86" s="49">
        <v>-107</v>
      </c>
      <c r="Q86" s="49">
        <v>605</v>
      </c>
      <c r="R86" s="49">
        <v>947</v>
      </c>
      <c r="AK86" t="str">
        <v>CAN</v>
      </c>
      <c r="AL86" t="str">
        <v>Epsilon</v>
      </c>
      <c r="AM86">
        <v>2022</v>
      </c>
      <c r="AN86">
        <v>2672</v>
      </c>
      <c r="AT86" t="e">
        <v>#N/A</v>
      </c>
    </row>
    <row r="87" spans="11:46" x14ac:dyDescent="0.25">
      <c r="K87" s="48" t="s">
        <v>55</v>
      </c>
      <c r="L87" s="48" t="s">
        <v>45</v>
      </c>
      <c r="M87">
        <v>2019</v>
      </c>
      <c r="N87" s="49">
        <v>1</v>
      </c>
      <c r="O87" s="49">
        <v>70</v>
      </c>
      <c r="P87" s="49">
        <v>10</v>
      </c>
      <c r="Q87" s="49">
        <v>207</v>
      </c>
      <c r="R87" s="49">
        <v>288</v>
      </c>
      <c r="AK87" t="str">
        <v>CAN</v>
      </c>
      <c r="AL87" t="str">
        <v>Feta</v>
      </c>
      <c r="AM87">
        <v>2019</v>
      </c>
      <c r="AN87">
        <v>713</v>
      </c>
      <c r="AT87" t="e">
        <v>#N/A</v>
      </c>
    </row>
    <row r="88" spans="11:46" x14ac:dyDescent="0.25">
      <c r="K88" s="48" t="s">
        <v>55</v>
      </c>
      <c r="L88" s="48" t="s">
        <v>45</v>
      </c>
      <c r="M88">
        <v>2020</v>
      </c>
      <c r="N88" s="49">
        <v>16</v>
      </c>
      <c r="O88" s="49">
        <v>6</v>
      </c>
      <c r="P88" s="49">
        <v>82</v>
      </c>
      <c r="Q88" s="49">
        <v>307</v>
      </c>
      <c r="R88" s="49">
        <v>411</v>
      </c>
      <c r="AK88" t="str">
        <v>CAN</v>
      </c>
      <c r="AL88" t="str">
        <v>Feta</v>
      </c>
      <c r="AM88">
        <v>2020</v>
      </c>
      <c r="AN88">
        <v>926</v>
      </c>
      <c r="AT88" t="e">
        <v>#N/A</v>
      </c>
    </row>
    <row r="89" spans="11:46" x14ac:dyDescent="0.25">
      <c r="K89" s="48" t="s">
        <v>55</v>
      </c>
      <c r="L89" s="48" t="s">
        <v>45</v>
      </c>
      <c r="M89">
        <v>2021</v>
      </c>
      <c r="N89" s="49">
        <v>37</v>
      </c>
      <c r="O89" s="49">
        <v>134</v>
      </c>
      <c r="P89" s="49">
        <v>6</v>
      </c>
      <c r="Q89" s="49">
        <v>3</v>
      </c>
      <c r="R89" s="49">
        <v>180</v>
      </c>
      <c r="AK89" t="str">
        <v>CAN</v>
      </c>
      <c r="AL89" t="str">
        <v>Feta</v>
      </c>
      <c r="AM89">
        <v>2021</v>
      </c>
      <c r="AN89">
        <v>902</v>
      </c>
      <c r="AT89" t="e">
        <v>#N/A</v>
      </c>
    </row>
    <row r="90" spans="11:46" x14ac:dyDescent="0.25">
      <c r="K90" s="48" t="s">
        <v>55</v>
      </c>
      <c r="L90" s="48" t="s">
        <v>45</v>
      </c>
      <c r="M90">
        <v>2022</v>
      </c>
      <c r="N90" s="49">
        <v>78</v>
      </c>
      <c r="O90" s="49">
        <v>2</v>
      </c>
      <c r="P90" s="49">
        <v>150</v>
      </c>
      <c r="Q90" s="49">
        <v>550</v>
      </c>
      <c r="R90" s="49">
        <v>780</v>
      </c>
      <c r="AK90" t="str">
        <v>CAN</v>
      </c>
      <c r="AL90" t="str">
        <v>Feta</v>
      </c>
      <c r="AM90">
        <v>2022</v>
      </c>
      <c r="AN90">
        <v>1818</v>
      </c>
      <c r="AT90" t="e">
        <v>#N/A</v>
      </c>
    </row>
    <row r="91" spans="11:46" x14ac:dyDescent="0.25">
      <c r="K91" s="48" t="s">
        <v>55</v>
      </c>
      <c r="L91" s="48" t="s">
        <v>46</v>
      </c>
      <c r="M91">
        <v>2019</v>
      </c>
      <c r="N91" s="49">
        <v>289</v>
      </c>
      <c r="O91" s="49">
        <v>429</v>
      </c>
      <c r="P91" s="49">
        <v>615</v>
      </c>
      <c r="Q91" s="49">
        <v>876</v>
      </c>
      <c r="R91" s="49">
        <v>876</v>
      </c>
      <c r="AK91" t="str">
        <v>CAN</v>
      </c>
      <c r="AL91" t="str">
        <v>Gorgonzola</v>
      </c>
      <c r="AM91">
        <v>2019</v>
      </c>
      <c r="AN91">
        <v>3184</v>
      </c>
      <c r="AT91" t="e">
        <v>#N/A</v>
      </c>
    </row>
    <row r="92" spans="11:46" x14ac:dyDescent="0.25">
      <c r="K92" s="48" t="s">
        <v>55</v>
      </c>
      <c r="L92" s="48" t="s">
        <v>46</v>
      </c>
      <c r="M92">
        <v>2020</v>
      </c>
      <c r="N92" s="49">
        <v>219</v>
      </c>
      <c r="O92" s="49">
        <v>147</v>
      </c>
      <c r="P92" s="49">
        <v>96</v>
      </c>
      <c r="Q92" s="49">
        <v>81</v>
      </c>
      <c r="R92" s="49">
        <v>81</v>
      </c>
      <c r="AK92" t="str">
        <v>CAN</v>
      </c>
      <c r="AL92" t="str">
        <v>Gorgonzola</v>
      </c>
      <c r="AM92">
        <v>2020</v>
      </c>
      <c r="AN92">
        <v>6011</v>
      </c>
      <c r="AT92" t="e">
        <v>#N/A</v>
      </c>
    </row>
    <row r="93" spans="11:46" x14ac:dyDescent="0.25">
      <c r="K93" s="48" t="s">
        <v>55</v>
      </c>
      <c r="L93" s="48" t="s">
        <v>46</v>
      </c>
      <c r="M93">
        <v>2021</v>
      </c>
      <c r="N93" s="49">
        <v>182</v>
      </c>
      <c r="O93" s="49">
        <v>255</v>
      </c>
      <c r="P93" s="49">
        <v>293</v>
      </c>
      <c r="Q93" s="49">
        <v>394</v>
      </c>
      <c r="R93" s="49">
        <v>394</v>
      </c>
      <c r="AK93" t="str">
        <v>CAN</v>
      </c>
      <c r="AL93" t="str">
        <v>Gorgonzola</v>
      </c>
      <c r="AM93">
        <v>2021</v>
      </c>
      <c r="AN93">
        <v>7437</v>
      </c>
      <c r="AT93" t="e">
        <v>#N/A</v>
      </c>
    </row>
    <row r="94" spans="11:46" x14ac:dyDescent="0.25">
      <c r="K94" s="48" t="s">
        <v>55</v>
      </c>
      <c r="L94" s="48" t="s">
        <v>46</v>
      </c>
      <c r="M94">
        <v>2022</v>
      </c>
      <c r="N94" s="49">
        <v>123</v>
      </c>
      <c r="O94" s="49">
        <v>98</v>
      </c>
      <c r="P94" s="49">
        <v>51</v>
      </c>
      <c r="Q94" s="49">
        <v>42</v>
      </c>
      <c r="R94" s="49">
        <v>42</v>
      </c>
      <c r="AK94" t="str">
        <v>CAN</v>
      </c>
      <c r="AL94" t="str">
        <v>Gorgonzola</v>
      </c>
      <c r="AM94">
        <v>2022</v>
      </c>
      <c r="AN94">
        <v>4650</v>
      </c>
      <c r="AT94" t="e">
        <v>#N/A</v>
      </c>
    </row>
    <row r="95" spans="11:46" x14ac:dyDescent="0.25">
      <c r="K95" s="48" t="s">
        <v>55</v>
      </c>
      <c r="L95" s="48" t="s">
        <v>47</v>
      </c>
      <c r="M95">
        <v>2019</v>
      </c>
      <c r="N95" s="49">
        <v>321</v>
      </c>
      <c r="O95" s="49">
        <v>209</v>
      </c>
      <c r="P95" s="49">
        <v>109</v>
      </c>
      <c r="Q95" s="49">
        <v>142</v>
      </c>
      <c r="R95" s="49">
        <v>142</v>
      </c>
      <c r="AK95" t="str">
        <v>CAN</v>
      </c>
      <c r="AL95" t="str">
        <v>Halloumi</v>
      </c>
      <c r="AM95">
        <v>2019</v>
      </c>
      <c r="AN95">
        <v>54</v>
      </c>
      <c r="AT95" t="e">
        <v>#N/A</v>
      </c>
    </row>
    <row r="96" spans="11:46" x14ac:dyDescent="0.25">
      <c r="K96" s="48" t="s">
        <v>55</v>
      </c>
      <c r="L96" s="48" t="s">
        <v>47</v>
      </c>
      <c r="M96">
        <v>2020</v>
      </c>
      <c r="N96" s="49">
        <v>376</v>
      </c>
      <c r="O96" s="49">
        <v>285</v>
      </c>
      <c r="P96" s="49">
        <v>253</v>
      </c>
      <c r="Q96" s="49">
        <v>153</v>
      </c>
      <c r="R96" s="49">
        <v>153</v>
      </c>
      <c r="AK96" t="str">
        <v>CAN</v>
      </c>
      <c r="AL96" t="str">
        <v>Halloumi</v>
      </c>
      <c r="AM96">
        <v>2020</v>
      </c>
      <c r="AN96">
        <v>311</v>
      </c>
      <c r="AT96" t="e">
        <v>#N/A</v>
      </c>
    </row>
    <row r="97" spans="11:46" x14ac:dyDescent="0.25">
      <c r="K97" s="48" t="s">
        <v>55</v>
      </c>
      <c r="L97" s="48" t="s">
        <v>47</v>
      </c>
      <c r="M97">
        <v>2021</v>
      </c>
      <c r="N97" s="49">
        <v>147</v>
      </c>
      <c r="O97" s="49">
        <v>175</v>
      </c>
      <c r="P97" s="49">
        <v>126</v>
      </c>
      <c r="Q97" s="49">
        <v>105</v>
      </c>
      <c r="R97" s="49">
        <v>105</v>
      </c>
      <c r="AK97" t="str">
        <v>CAN</v>
      </c>
      <c r="AL97" t="str">
        <v>Halloumi</v>
      </c>
      <c r="AM97">
        <v>2021</v>
      </c>
      <c r="AN97">
        <v>973</v>
      </c>
      <c r="AT97" t="e">
        <v>#N/A</v>
      </c>
    </row>
    <row r="98" spans="11:46" x14ac:dyDescent="0.25">
      <c r="K98" s="48" t="s">
        <v>55</v>
      </c>
      <c r="L98" s="48" t="s">
        <v>47</v>
      </c>
      <c r="M98">
        <v>2022</v>
      </c>
      <c r="N98" s="49">
        <v>186</v>
      </c>
      <c r="O98" s="49">
        <v>190</v>
      </c>
      <c r="P98" s="49">
        <v>284</v>
      </c>
      <c r="Q98" s="49">
        <v>230</v>
      </c>
      <c r="R98" s="49">
        <v>230</v>
      </c>
      <c r="AK98" t="str">
        <v>CAN</v>
      </c>
      <c r="AL98" t="str">
        <v>Halloumi</v>
      </c>
      <c r="AM98">
        <v>2022</v>
      </c>
      <c r="AN98">
        <v>293</v>
      </c>
      <c r="AT98" t="e">
        <v>#N/A</v>
      </c>
    </row>
    <row r="99" spans="11:46" x14ac:dyDescent="0.25">
      <c r="K99" s="48" t="s">
        <v>55</v>
      </c>
      <c r="L99" s="48" t="s">
        <v>48</v>
      </c>
      <c r="M99">
        <v>2019</v>
      </c>
      <c r="N99" s="49">
        <v>384</v>
      </c>
      <c r="O99" s="49">
        <v>491</v>
      </c>
      <c r="P99" s="49">
        <v>313</v>
      </c>
      <c r="Q99" s="49">
        <v>195</v>
      </c>
      <c r="R99" s="49">
        <v>195</v>
      </c>
      <c r="AK99" t="str">
        <v>CAN</v>
      </c>
      <c r="AL99" t="str">
        <v>Iota</v>
      </c>
      <c r="AM99">
        <v>2019</v>
      </c>
      <c r="AN99">
        <v>-39</v>
      </c>
      <c r="AT99" t="e">
        <v>#N/A</v>
      </c>
    </row>
    <row r="100" spans="11:46" x14ac:dyDescent="0.25">
      <c r="K100" s="48" t="s">
        <v>55</v>
      </c>
      <c r="L100" s="48" t="s">
        <v>48</v>
      </c>
      <c r="M100">
        <v>2020</v>
      </c>
      <c r="N100" s="49">
        <v>218</v>
      </c>
      <c r="O100" s="49">
        <v>127</v>
      </c>
      <c r="P100" s="49">
        <v>110</v>
      </c>
      <c r="Q100" s="49">
        <v>154</v>
      </c>
      <c r="R100" s="49">
        <v>154</v>
      </c>
      <c r="AK100" t="str">
        <v>CAN</v>
      </c>
      <c r="AL100" t="str">
        <v>Iota</v>
      </c>
      <c r="AM100">
        <v>2020</v>
      </c>
      <c r="AN100">
        <v>-381</v>
      </c>
      <c r="AT100" t="e">
        <v>#N/A</v>
      </c>
    </row>
    <row r="101" spans="11:46" x14ac:dyDescent="0.25">
      <c r="K101" s="48" t="s">
        <v>55</v>
      </c>
      <c r="L101" s="48" t="s">
        <v>48</v>
      </c>
      <c r="M101">
        <v>2021</v>
      </c>
      <c r="N101" s="49">
        <v>147</v>
      </c>
      <c r="O101" s="49">
        <v>175</v>
      </c>
      <c r="P101" s="49">
        <v>171</v>
      </c>
      <c r="Q101" s="49">
        <v>141</v>
      </c>
      <c r="R101" s="49">
        <v>141</v>
      </c>
      <c r="AK101" t="str">
        <v>CAN</v>
      </c>
      <c r="AL101" t="str">
        <v>Iota</v>
      </c>
      <c r="AM101">
        <v>2021</v>
      </c>
      <c r="AN101">
        <v>1219</v>
      </c>
      <c r="AT101" t="e">
        <v>#N/A</v>
      </c>
    </row>
    <row r="102" spans="11:46" x14ac:dyDescent="0.25">
      <c r="K102" s="48" t="s">
        <v>55</v>
      </c>
      <c r="L102" s="48" t="s">
        <v>48</v>
      </c>
      <c r="M102">
        <v>2022</v>
      </c>
      <c r="N102" s="49">
        <v>171</v>
      </c>
      <c r="O102" s="49">
        <v>138</v>
      </c>
      <c r="P102" s="49">
        <v>191</v>
      </c>
      <c r="Q102" s="49">
        <v>119</v>
      </c>
      <c r="R102" s="49">
        <v>119</v>
      </c>
      <c r="AK102" t="str">
        <v>CAN</v>
      </c>
      <c r="AL102" t="str">
        <v>Iota</v>
      </c>
      <c r="AM102">
        <v>2022</v>
      </c>
      <c r="AN102">
        <v>947</v>
      </c>
      <c r="AT102" t="e">
        <v>#N/A</v>
      </c>
    </row>
    <row r="103" spans="11:46" x14ac:dyDescent="0.25">
      <c r="K103" s="48" t="s">
        <v>55</v>
      </c>
      <c r="L103" s="48" t="s">
        <v>49</v>
      </c>
      <c r="M103">
        <v>2019</v>
      </c>
      <c r="N103" s="49">
        <v>59</v>
      </c>
      <c r="O103" s="49">
        <v>49</v>
      </c>
      <c r="P103" s="49">
        <v>160</v>
      </c>
      <c r="Q103" s="49">
        <v>142</v>
      </c>
      <c r="R103" s="49">
        <v>410</v>
      </c>
      <c r="AK103" t="str">
        <v>DEN</v>
      </c>
      <c r="AL103" t="str">
        <v>Alpha</v>
      </c>
      <c r="AM103">
        <v>2019</v>
      </c>
      <c r="AN103">
        <v>288</v>
      </c>
      <c r="AT103" t="e">
        <v>#N/A</v>
      </c>
    </row>
    <row r="104" spans="11:46" x14ac:dyDescent="0.25">
      <c r="K104" s="48" t="s">
        <v>55</v>
      </c>
      <c r="L104" s="48" t="s">
        <v>49</v>
      </c>
      <c r="M104">
        <v>2020</v>
      </c>
      <c r="N104" s="49">
        <v>135</v>
      </c>
      <c r="O104" s="49">
        <v>1449</v>
      </c>
      <c r="P104" s="49">
        <v>65</v>
      </c>
      <c r="Q104" s="49">
        <v>372</v>
      </c>
      <c r="R104" s="49">
        <v>2021</v>
      </c>
      <c r="AK104" t="str">
        <v>DEN</v>
      </c>
      <c r="AL104" t="str">
        <v>Alpha</v>
      </c>
      <c r="AM104">
        <v>2020</v>
      </c>
      <c r="AN104">
        <v>411</v>
      </c>
      <c r="AT104" t="e">
        <v>#N/A</v>
      </c>
    </row>
    <row r="105" spans="11:46" x14ac:dyDescent="0.25">
      <c r="K105" s="48" t="s">
        <v>55</v>
      </c>
      <c r="L105" s="48" t="s">
        <v>49</v>
      </c>
      <c r="M105">
        <v>2021</v>
      </c>
      <c r="N105" s="49">
        <v>892</v>
      </c>
      <c r="O105" s="49">
        <v>202</v>
      </c>
      <c r="P105" s="49">
        <v>659</v>
      </c>
      <c r="Q105" s="49">
        <v>644</v>
      </c>
      <c r="R105" s="49">
        <v>2397</v>
      </c>
      <c r="AK105" t="str">
        <v>DEN</v>
      </c>
      <c r="AL105" t="str">
        <v>Alpha</v>
      </c>
      <c r="AM105">
        <v>2021</v>
      </c>
      <c r="AN105">
        <v>180</v>
      </c>
      <c r="AT105" t="e">
        <v>#N/A</v>
      </c>
    </row>
    <row r="106" spans="11:46" x14ac:dyDescent="0.25">
      <c r="K106" s="48" t="s">
        <v>55</v>
      </c>
      <c r="L106" s="48" t="s">
        <v>49</v>
      </c>
      <c r="M106">
        <v>2022</v>
      </c>
      <c r="N106" s="49">
        <v>274</v>
      </c>
      <c r="O106" s="49">
        <v>179</v>
      </c>
      <c r="P106" s="49">
        <v>845</v>
      </c>
      <c r="Q106" s="49">
        <v>2538</v>
      </c>
      <c r="R106" s="49">
        <v>3836</v>
      </c>
      <c r="AK106" t="str">
        <v>DEN</v>
      </c>
      <c r="AL106" t="str">
        <v>Alpha</v>
      </c>
      <c r="AM106">
        <v>2022</v>
      </c>
      <c r="AN106">
        <v>780</v>
      </c>
      <c r="AT106" t="e">
        <v>#N/A</v>
      </c>
    </row>
    <row r="107" spans="11:46" x14ac:dyDescent="0.25">
      <c r="K107" s="48" t="s">
        <v>55</v>
      </c>
      <c r="L107" s="48" t="s">
        <v>50</v>
      </c>
      <c r="M107">
        <v>2019</v>
      </c>
      <c r="N107" s="49">
        <v>2345</v>
      </c>
      <c r="O107" s="49">
        <v>2739</v>
      </c>
      <c r="P107" s="49">
        <v>3056</v>
      </c>
      <c r="Q107" s="49">
        <v>2078</v>
      </c>
      <c r="R107" s="49">
        <f>SUM(dtbPTSource[[#This Row],[Qtr1]:[Qtr4]])</f>
        <v>10218</v>
      </c>
      <c r="AK107" t="str">
        <v>DEN</v>
      </c>
      <c r="AL107" t="str">
        <v>Beta</v>
      </c>
      <c r="AM107">
        <v>2019</v>
      </c>
      <c r="AN107">
        <v>876</v>
      </c>
      <c r="AT107">
        <v>2</v>
      </c>
    </row>
    <row r="108" spans="11:46" x14ac:dyDescent="0.25">
      <c r="K108" s="48" t="s">
        <v>55</v>
      </c>
      <c r="L108" s="48" t="s">
        <v>50</v>
      </c>
      <c r="M108">
        <v>2020</v>
      </c>
      <c r="N108" s="49">
        <v>44</v>
      </c>
      <c r="O108" s="49">
        <v>32</v>
      </c>
      <c r="P108" s="49">
        <v>51</v>
      </c>
      <c r="Q108" s="49">
        <v>269</v>
      </c>
      <c r="R108" s="49">
        <f>SUM(dtbPTSource[[#This Row],[Qtr1]:[Qtr4]])</f>
        <v>396</v>
      </c>
      <c r="AK108" t="str">
        <v>DEN</v>
      </c>
      <c r="AL108" t="str">
        <v>Beta</v>
      </c>
      <c r="AM108">
        <v>2020</v>
      </c>
      <c r="AN108">
        <v>81</v>
      </c>
      <c r="AT108" t="e">
        <v>#N/A</v>
      </c>
    </row>
    <row r="109" spans="11:46" x14ac:dyDescent="0.25">
      <c r="K109" s="48" t="s">
        <v>55</v>
      </c>
      <c r="L109" s="48" t="s">
        <v>50</v>
      </c>
      <c r="M109">
        <v>2021</v>
      </c>
      <c r="N109" s="49">
        <v>85</v>
      </c>
      <c r="O109" s="49">
        <v>145</v>
      </c>
      <c r="P109" s="49">
        <v>21</v>
      </c>
      <c r="Q109" s="49">
        <v>20</v>
      </c>
      <c r="R109" s="49">
        <f>SUM(dtbPTSource[[#This Row],[Qtr1]:[Qtr4]])</f>
        <v>271</v>
      </c>
      <c r="AK109" t="str">
        <v>DEN</v>
      </c>
      <c r="AL109" t="str">
        <v>Beta</v>
      </c>
      <c r="AM109">
        <v>2021</v>
      </c>
      <c r="AN109">
        <v>394</v>
      </c>
      <c r="AT109" t="e">
        <v>#N/A</v>
      </c>
    </row>
    <row r="110" spans="11:46" x14ac:dyDescent="0.25">
      <c r="K110" s="48" t="s">
        <v>55</v>
      </c>
      <c r="L110" s="48" t="s">
        <v>50</v>
      </c>
      <c r="M110">
        <v>2022</v>
      </c>
      <c r="N110" s="49">
        <v>110</v>
      </c>
      <c r="O110" s="49">
        <v>4</v>
      </c>
      <c r="P110" s="49">
        <v>816</v>
      </c>
      <c r="Q110" s="49">
        <v>1422</v>
      </c>
      <c r="R110" s="49">
        <f>SUM(dtbPTSource[[#This Row],[Qtr1]:[Qtr4]])</f>
        <v>2352</v>
      </c>
      <c r="AK110" t="str">
        <v>DEN</v>
      </c>
      <c r="AL110" t="str">
        <v>Beta</v>
      </c>
      <c r="AM110">
        <v>2022</v>
      </c>
      <c r="AN110">
        <v>42</v>
      </c>
      <c r="AT110" t="e">
        <v>#N/A</v>
      </c>
    </row>
    <row r="111" spans="11:46" x14ac:dyDescent="0.25">
      <c r="K111" s="48" t="s">
        <v>55</v>
      </c>
      <c r="L111" s="48" t="s">
        <v>51</v>
      </c>
      <c r="M111">
        <v>2019</v>
      </c>
      <c r="N111" s="49">
        <v>167</v>
      </c>
      <c r="O111" s="49">
        <v>64</v>
      </c>
      <c r="P111" s="49">
        <v>425</v>
      </c>
      <c r="Q111" s="49">
        <v>709</v>
      </c>
      <c r="R111" s="49">
        <f>SUM(dtbPTSource[[#This Row],[Qtr1]:[Qtr4]])</f>
        <v>1365</v>
      </c>
      <c r="AK111" t="str">
        <v>DEN</v>
      </c>
      <c r="AL111" t="str">
        <v>Gamma</v>
      </c>
      <c r="AM111">
        <v>2019</v>
      </c>
      <c r="AN111">
        <v>142</v>
      </c>
      <c r="AT111" t="e">
        <v>#N/A</v>
      </c>
    </row>
    <row r="112" spans="11:46" x14ac:dyDescent="0.25">
      <c r="K112" s="48" t="s">
        <v>55</v>
      </c>
      <c r="L112" s="48" t="s">
        <v>51</v>
      </c>
      <c r="M112">
        <v>2020</v>
      </c>
      <c r="N112" s="49">
        <v>408</v>
      </c>
      <c r="O112" s="49">
        <v>1596</v>
      </c>
      <c r="P112" s="49">
        <v>378</v>
      </c>
      <c r="Q112" s="49">
        <v>531</v>
      </c>
      <c r="R112" s="49">
        <f>SUM(dtbPTSource[[#This Row],[Qtr1]:[Qtr4]])</f>
        <v>2913</v>
      </c>
      <c r="AK112" t="str">
        <v>DEN</v>
      </c>
      <c r="AL112" t="str">
        <v>Gamma</v>
      </c>
      <c r="AM112">
        <v>2020</v>
      </c>
      <c r="AN112">
        <v>153</v>
      </c>
      <c r="AT112" t="e">
        <v>#N/A</v>
      </c>
    </row>
    <row r="113" spans="11:46" x14ac:dyDescent="0.25">
      <c r="K113" s="48" t="s">
        <v>55</v>
      </c>
      <c r="L113" s="48" t="s">
        <v>51</v>
      </c>
      <c r="M113">
        <v>2021</v>
      </c>
      <c r="N113" s="49">
        <v>453</v>
      </c>
      <c r="O113" s="49">
        <v>906</v>
      </c>
      <c r="P113" s="49">
        <v>1076</v>
      </c>
      <c r="Q113" s="49">
        <v>471</v>
      </c>
      <c r="R113" s="49">
        <f>SUM(dtbPTSource[[#This Row],[Qtr1]:[Qtr4]])</f>
        <v>2906</v>
      </c>
      <c r="AK113" t="str">
        <v>DEN</v>
      </c>
      <c r="AL113" t="str">
        <v>Gamma</v>
      </c>
      <c r="AM113">
        <v>2021</v>
      </c>
      <c r="AN113">
        <v>105</v>
      </c>
      <c r="AT113" t="e">
        <v>#N/A</v>
      </c>
    </row>
    <row r="114" spans="11:46" x14ac:dyDescent="0.25">
      <c r="K114" s="48" t="s">
        <v>55</v>
      </c>
      <c r="L114" s="48" t="s">
        <v>51</v>
      </c>
      <c r="M114">
        <v>2022</v>
      </c>
      <c r="N114" s="49">
        <v>2932</v>
      </c>
      <c r="O114" s="49">
        <v>700</v>
      </c>
      <c r="P114" s="49">
        <v>1787</v>
      </c>
      <c r="Q114" s="49">
        <v>856</v>
      </c>
      <c r="R114" s="49">
        <f>SUM(dtbPTSource[[#This Row],[Qtr1]:[Qtr4]])</f>
        <v>6275</v>
      </c>
      <c r="AK114" t="str">
        <v>DEN</v>
      </c>
      <c r="AL114" t="str">
        <v>Gamma</v>
      </c>
      <c r="AM114">
        <v>2022</v>
      </c>
      <c r="AN114">
        <v>230</v>
      </c>
      <c r="AT114" t="e">
        <v>#N/A</v>
      </c>
    </row>
    <row r="115" spans="11:46" x14ac:dyDescent="0.25">
      <c r="K115" s="48" t="s">
        <v>55</v>
      </c>
      <c r="L115" s="48" t="s">
        <v>52</v>
      </c>
      <c r="M115">
        <v>2019</v>
      </c>
      <c r="N115" s="49">
        <v>126</v>
      </c>
      <c r="O115" s="49">
        <v>106</v>
      </c>
      <c r="P115" s="49">
        <v>-311</v>
      </c>
      <c r="Q115" s="49">
        <v>-718</v>
      </c>
      <c r="R115" s="49">
        <f>SUM(dtbPTSource[[#This Row],[Qtr1]:[Qtr4]])</f>
        <v>-797</v>
      </c>
      <c r="AK115" t="str">
        <v>DEN</v>
      </c>
      <c r="AL115" t="str">
        <v>Delta</v>
      </c>
      <c r="AM115">
        <v>2019</v>
      </c>
      <c r="AN115">
        <v>195</v>
      </c>
      <c r="AT115" t="e">
        <v>#N/A</v>
      </c>
    </row>
    <row r="116" spans="11:46" x14ac:dyDescent="0.25">
      <c r="K116" s="48" t="s">
        <v>55</v>
      </c>
      <c r="L116" s="48" t="s">
        <v>52</v>
      </c>
      <c r="M116">
        <v>2020</v>
      </c>
      <c r="N116" s="49">
        <v>375</v>
      </c>
      <c r="O116" s="49">
        <v>265</v>
      </c>
      <c r="P116" s="49">
        <v>267</v>
      </c>
      <c r="Q116" s="49">
        <v>226</v>
      </c>
      <c r="R116" s="49">
        <f>SUM(dtbPTSource[[#This Row],[Qtr1]:[Qtr4]])</f>
        <v>1133</v>
      </c>
      <c r="AK116" t="str">
        <v>DEN</v>
      </c>
      <c r="AL116" t="str">
        <v>Delta</v>
      </c>
      <c r="AM116">
        <v>2020</v>
      </c>
      <c r="AN116">
        <v>154</v>
      </c>
      <c r="AT116" t="e">
        <v>#N/A</v>
      </c>
    </row>
    <row r="117" spans="11:46" x14ac:dyDescent="0.25">
      <c r="K117" s="48" t="s">
        <v>55</v>
      </c>
      <c r="L117" s="48" t="s">
        <v>52</v>
      </c>
      <c r="M117">
        <v>2021</v>
      </c>
      <c r="N117" s="49">
        <v>0</v>
      </c>
      <c r="O117" s="49">
        <v>-17</v>
      </c>
      <c r="P117" s="49">
        <v>-22</v>
      </c>
      <c r="Q117" s="49">
        <v>-143</v>
      </c>
      <c r="R117" s="49">
        <f>SUM(dtbPTSource[[#This Row],[Qtr1]:[Qtr4]])</f>
        <v>-182</v>
      </c>
      <c r="AK117" t="str">
        <v>DEN</v>
      </c>
      <c r="AL117" t="str">
        <v>Delta</v>
      </c>
      <c r="AM117">
        <v>2021</v>
      </c>
      <c r="AN117">
        <v>141</v>
      </c>
      <c r="AT117" t="e">
        <v>#N/A</v>
      </c>
    </row>
    <row r="118" spans="11:46" x14ac:dyDescent="0.25">
      <c r="K118" s="48" t="s">
        <v>55</v>
      </c>
      <c r="L118" s="48" t="s">
        <v>52</v>
      </c>
      <c r="M118">
        <v>2022</v>
      </c>
      <c r="N118" s="49">
        <v>242</v>
      </c>
      <c r="O118" s="49">
        <v>218</v>
      </c>
      <c r="P118" s="49">
        <v>399</v>
      </c>
      <c r="Q118" s="49">
        <v>271</v>
      </c>
      <c r="R118" s="49">
        <f>SUM(dtbPTSource[[#This Row],[Qtr1]:[Qtr4]])</f>
        <v>1130</v>
      </c>
      <c r="AK118" t="str">
        <v>DEN</v>
      </c>
      <c r="AL118" t="str">
        <v>Delta</v>
      </c>
      <c r="AM118">
        <v>2022</v>
      </c>
      <c r="AN118">
        <v>119</v>
      </c>
      <c r="AT118" t="e">
        <v>#N/A</v>
      </c>
    </row>
    <row r="119" spans="11:46" x14ac:dyDescent="0.25">
      <c r="K119" s="48" t="s">
        <v>55</v>
      </c>
      <c r="L119" s="48" t="s">
        <v>53</v>
      </c>
      <c r="M119">
        <v>2019</v>
      </c>
      <c r="N119" s="49">
        <v>42</v>
      </c>
      <c r="O119" s="49">
        <v>174</v>
      </c>
      <c r="P119" s="49">
        <v>131</v>
      </c>
      <c r="Q119" s="49">
        <v>411</v>
      </c>
      <c r="R119" s="49">
        <v>758</v>
      </c>
      <c r="AK119" t="str">
        <v>DEN</v>
      </c>
      <c r="AL119" t="str">
        <v>Epsilon</v>
      </c>
      <c r="AM119">
        <v>2019</v>
      </c>
      <c r="AN119">
        <v>410</v>
      </c>
      <c r="AT119" t="e">
        <v>#N/A</v>
      </c>
    </row>
    <row r="120" spans="11:46" x14ac:dyDescent="0.25">
      <c r="K120" s="48" t="s">
        <v>55</v>
      </c>
      <c r="L120" s="48" t="s">
        <v>53</v>
      </c>
      <c r="M120">
        <v>2020</v>
      </c>
      <c r="N120" s="49">
        <v>-12</v>
      </c>
      <c r="O120" s="49">
        <v>12</v>
      </c>
      <c r="P120" s="49">
        <v>333</v>
      </c>
      <c r="Q120" s="49">
        <v>-117</v>
      </c>
      <c r="R120" s="49">
        <v>216</v>
      </c>
      <c r="AK120" t="str">
        <v>DEN</v>
      </c>
      <c r="AL120" t="str">
        <v>Epsilon</v>
      </c>
      <c r="AM120">
        <v>2020</v>
      </c>
      <c r="AN120">
        <v>2021</v>
      </c>
      <c r="AT120" t="e">
        <v>#N/A</v>
      </c>
    </row>
    <row r="121" spans="11:46" x14ac:dyDescent="0.25">
      <c r="K121" s="48" t="s">
        <v>55</v>
      </c>
      <c r="L121" s="48" t="s">
        <v>53</v>
      </c>
      <c r="M121">
        <v>2021</v>
      </c>
      <c r="N121" s="49">
        <v>211</v>
      </c>
      <c r="O121" s="49">
        <v>-111</v>
      </c>
      <c r="P121" s="49">
        <v>126</v>
      </c>
      <c r="Q121" s="49">
        <v>347</v>
      </c>
      <c r="R121" s="49">
        <v>573</v>
      </c>
      <c r="AK121" t="str">
        <v>DEN</v>
      </c>
      <c r="AL121" t="str">
        <v>Epsilon</v>
      </c>
      <c r="AM121">
        <v>2021</v>
      </c>
      <c r="AN121">
        <v>2397</v>
      </c>
      <c r="AT121" t="e">
        <v>#N/A</v>
      </c>
    </row>
    <row r="122" spans="11:46" x14ac:dyDescent="0.25">
      <c r="K122" s="48" t="s">
        <v>55</v>
      </c>
      <c r="L122" s="48" t="s">
        <v>53</v>
      </c>
      <c r="M122">
        <v>2022</v>
      </c>
      <c r="N122" s="49">
        <v>86</v>
      </c>
      <c r="O122" s="49">
        <v>173</v>
      </c>
      <c r="P122" s="49">
        <v>-121</v>
      </c>
      <c r="Q122" s="49">
        <v>566</v>
      </c>
      <c r="R122" s="49">
        <v>704</v>
      </c>
      <c r="AK122" t="str">
        <v>DEN</v>
      </c>
      <c r="AL122" t="str">
        <v>Epsilon</v>
      </c>
      <c r="AM122">
        <v>2022</v>
      </c>
      <c r="AN122">
        <v>3836</v>
      </c>
      <c r="AT122" t="e">
        <v>#N/A</v>
      </c>
    </row>
    <row r="123" spans="11:46" x14ac:dyDescent="0.25">
      <c r="K123" s="51" t="s">
        <v>56</v>
      </c>
      <c r="L123" s="51" t="s">
        <v>45</v>
      </c>
      <c r="M123">
        <v>2019</v>
      </c>
      <c r="N123" s="52">
        <v>12</v>
      </c>
      <c r="O123" s="52">
        <v>0</v>
      </c>
      <c r="P123" s="52">
        <v>84</v>
      </c>
      <c r="Q123" s="52">
        <v>17</v>
      </c>
      <c r="R123" s="52">
        <v>113</v>
      </c>
      <c r="AK123" t="str">
        <v>DEN</v>
      </c>
      <c r="AL123" t="str">
        <v>Feta</v>
      </c>
      <c r="AM123">
        <v>2019</v>
      </c>
      <c r="AN123">
        <v>10218</v>
      </c>
      <c r="AT123" t="e">
        <v>#N/A</v>
      </c>
    </row>
    <row r="124" spans="11:46" x14ac:dyDescent="0.25">
      <c r="K124" s="51" t="s">
        <v>56</v>
      </c>
      <c r="L124" s="51" t="s">
        <v>45</v>
      </c>
      <c r="M124">
        <v>2020</v>
      </c>
      <c r="N124" s="52">
        <v>113</v>
      </c>
      <c r="O124" s="52">
        <v>264</v>
      </c>
      <c r="P124" s="52">
        <v>6</v>
      </c>
      <c r="Q124" s="52">
        <v>68</v>
      </c>
      <c r="R124" s="52">
        <v>451</v>
      </c>
      <c r="AK124" t="str">
        <v>DEN</v>
      </c>
      <c r="AL124" t="str">
        <v>Feta</v>
      </c>
      <c r="AM124">
        <v>2020</v>
      </c>
      <c r="AN124">
        <v>396</v>
      </c>
      <c r="AT124" t="e">
        <v>#N/A</v>
      </c>
    </row>
    <row r="125" spans="11:46" x14ac:dyDescent="0.25">
      <c r="K125" s="51" t="s">
        <v>56</v>
      </c>
      <c r="L125" s="51" t="s">
        <v>45</v>
      </c>
      <c r="M125">
        <v>2021</v>
      </c>
      <c r="N125" s="52">
        <v>138</v>
      </c>
      <c r="O125" s="52">
        <v>801</v>
      </c>
      <c r="P125" s="52">
        <v>130</v>
      </c>
      <c r="Q125" s="52">
        <v>12</v>
      </c>
      <c r="R125" s="52">
        <v>1081</v>
      </c>
      <c r="AK125" t="str">
        <v>DEN</v>
      </c>
      <c r="AL125" t="str">
        <v>Feta</v>
      </c>
      <c r="AM125">
        <v>2021</v>
      </c>
      <c r="AN125">
        <v>271</v>
      </c>
      <c r="AT125" t="e">
        <v>#N/A</v>
      </c>
    </row>
    <row r="126" spans="11:46" x14ac:dyDescent="0.25">
      <c r="K126" s="51" t="s">
        <v>56</v>
      </c>
      <c r="L126" s="51" t="s">
        <v>45</v>
      </c>
      <c r="M126">
        <v>2022</v>
      </c>
      <c r="N126" s="52">
        <v>76</v>
      </c>
      <c r="O126" s="52">
        <v>32</v>
      </c>
      <c r="P126" s="52">
        <v>154</v>
      </c>
      <c r="Q126" s="52">
        <v>17</v>
      </c>
      <c r="R126" s="52">
        <v>279</v>
      </c>
      <c r="AK126" t="str">
        <v>DEN</v>
      </c>
      <c r="AL126" t="str">
        <v>Feta</v>
      </c>
      <c r="AM126">
        <v>2022</v>
      </c>
      <c r="AN126">
        <v>2352</v>
      </c>
      <c r="AT126" t="e">
        <v>#N/A</v>
      </c>
    </row>
    <row r="127" spans="11:46" x14ac:dyDescent="0.25">
      <c r="K127" s="51" t="s">
        <v>56</v>
      </c>
      <c r="L127" s="51" t="s">
        <v>46</v>
      </c>
      <c r="M127">
        <v>2019</v>
      </c>
      <c r="N127" s="52">
        <v>400</v>
      </c>
      <c r="O127" s="52">
        <v>227</v>
      </c>
      <c r="P127" s="52">
        <v>233</v>
      </c>
      <c r="Q127" s="52">
        <v>144</v>
      </c>
      <c r="R127" s="52">
        <v>144</v>
      </c>
      <c r="AK127" t="str">
        <v>DEN</v>
      </c>
      <c r="AL127" t="str">
        <v>Gorgonzola</v>
      </c>
      <c r="AM127">
        <v>2019</v>
      </c>
      <c r="AN127">
        <v>1365</v>
      </c>
      <c r="AT127" t="e">
        <v>#N/A</v>
      </c>
    </row>
    <row r="128" spans="11:46" x14ac:dyDescent="0.25">
      <c r="K128" s="51" t="s">
        <v>56</v>
      </c>
      <c r="L128" s="51" t="s">
        <v>46</v>
      </c>
      <c r="M128">
        <v>2020</v>
      </c>
      <c r="N128" s="52">
        <v>156</v>
      </c>
      <c r="O128" s="52">
        <v>175</v>
      </c>
      <c r="P128" s="52">
        <v>184</v>
      </c>
      <c r="Q128" s="52">
        <v>131</v>
      </c>
      <c r="R128" s="52">
        <v>131</v>
      </c>
      <c r="AK128" t="str">
        <v>DEN</v>
      </c>
      <c r="AL128" t="str">
        <v>Gorgonzola</v>
      </c>
      <c r="AM128">
        <v>2020</v>
      </c>
      <c r="AN128">
        <v>2913</v>
      </c>
      <c r="AT128" t="e">
        <v>#N/A</v>
      </c>
    </row>
    <row r="129" spans="11:46" x14ac:dyDescent="0.25">
      <c r="K129" s="51" t="s">
        <v>56</v>
      </c>
      <c r="L129" s="51" t="s">
        <v>46</v>
      </c>
      <c r="M129">
        <v>2021</v>
      </c>
      <c r="N129" s="52">
        <v>106</v>
      </c>
      <c r="O129" s="52">
        <v>147</v>
      </c>
      <c r="P129" s="52">
        <v>216</v>
      </c>
      <c r="Q129" s="52">
        <v>309</v>
      </c>
      <c r="R129" s="52">
        <v>309</v>
      </c>
      <c r="AK129" t="str">
        <v>DEN</v>
      </c>
      <c r="AL129" t="str">
        <v>Gorgonzola</v>
      </c>
      <c r="AM129">
        <v>2021</v>
      </c>
      <c r="AN129">
        <v>2906</v>
      </c>
      <c r="AT129" t="e">
        <v>#N/A</v>
      </c>
    </row>
    <row r="130" spans="11:46" x14ac:dyDescent="0.25">
      <c r="K130" s="51" t="s">
        <v>56</v>
      </c>
      <c r="L130" s="51" t="s">
        <v>46</v>
      </c>
      <c r="M130">
        <v>2022</v>
      </c>
      <c r="N130" s="52">
        <v>104</v>
      </c>
      <c r="O130" s="52">
        <v>79</v>
      </c>
      <c r="P130" s="52">
        <v>98</v>
      </c>
      <c r="Q130" s="52">
        <v>113</v>
      </c>
      <c r="R130" s="52">
        <v>113</v>
      </c>
      <c r="AK130" t="str">
        <v>DEN</v>
      </c>
      <c r="AL130" t="str">
        <v>Gorgonzola</v>
      </c>
      <c r="AM130">
        <v>2022</v>
      </c>
      <c r="AN130">
        <v>6275</v>
      </c>
      <c r="AT130" t="e">
        <v>#N/A</v>
      </c>
    </row>
    <row r="131" spans="11:46" x14ac:dyDescent="0.25">
      <c r="K131" s="51" t="s">
        <v>56</v>
      </c>
      <c r="L131" s="51" t="s">
        <v>47</v>
      </c>
      <c r="M131">
        <v>2019</v>
      </c>
      <c r="N131" s="52">
        <v>229</v>
      </c>
      <c r="O131" s="52">
        <v>270</v>
      </c>
      <c r="P131" s="52">
        <v>191</v>
      </c>
      <c r="Q131" s="52">
        <v>126</v>
      </c>
      <c r="R131" s="52">
        <v>126</v>
      </c>
      <c r="AK131" t="str">
        <v>DEN</v>
      </c>
      <c r="AL131" t="str">
        <v>Halloumi</v>
      </c>
      <c r="AM131">
        <v>2019</v>
      </c>
      <c r="AN131">
        <v>-797</v>
      </c>
      <c r="AT131" t="e">
        <v>#N/A</v>
      </c>
    </row>
    <row r="132" spans="11:46" x14ac:dyDescent="0.25">
      <c r="K132" s="51" t="s">
        <v>56</v>
      </c>
      <c r="L132" s="51" t="s">
        <v>47</v>
      </c>
      <c r="M132">
        <v>2020</v>
      </c>
      <c r="N132" s="52">
        <v>138</v>
      </c>
      <c r="O132" s="52">
        <v>99</v>
      </c>
      <c r="P132" s="52">
        <v>63</v>
      </c>
      <c r="Q132" s="52">
        <v>72</v>
      </c>
      <c r="R132" s="52">
        <v>72</v>
      </c>
      <c r="AK132" t="str">
        <v>DEN</v>
      </c>
      <c r="AL132" t="str">
        <v>Halloumi</v>
      </c>
      <c r="AM132">
        <v>2020</v>
      </c>
      <c r="AN132">
        <v>1133</v>
      </c>
      <c r="AT132" t="e">
        <v>#N/A</v>
      </c>
    </row>
    <row r="133" spans="11:46" x14ac:dyDescent="0.25">
      <c r="K133" s="51" t="s">
        <v>56</v>
      </c>
      <c r="L133" s="51" t="s">
        <v>47</v>
      </c>
      <c r="M133">
        <v>2021</v>
      </c>
      <c r="N133" s="52">
        <v>132</v>
      </c>
      <c r="O133" s="52">
        <v>162</v>
      </c>
      <c r="P133" s="52">
        <v>173</v>
      </c>
      <c r="Q133" s="52">
        <v>249</v>
      </c>
      <c r="R133" s="52">
        <v>249</v>
      </c>
      <c r="AK133" t="str">
        <v>DEN</v>
      </c>
      <c r="AL133" t="str">
        <v>Halloumi</v>
      </c>
      <c r="AM133">
        <v>2021</v>
      </c>
      <c r="AN133">
        <v>-182</v>
      </c>
      <c r="AT133" t="e">
        <v>#N/A</v>
      </c>
    </row>
    <row r="134" spans="11:46" x14ac:dyDescent="0.25">
      <c r="K134" s="51" t="s">
        <v>56</v>
      </c>
      <c r="L134" s="51" t="s">
        <v>47</v>
      </c>
      <c r="M134">
        <v>2022</v>
      </c>
      <c r="N134" s="52">
        <v>144</v>
      </c>
      <c r="O134" s="52">
        <v>121</v>
      </c>
      <c r="P134" s="52">
        <v>143</v>
      </c>
      <c r="Q134" s="52">
        <v>78</v>
      </c>
      <c r="R134" s="52">
        <v>78</v>
      </c>
      <c r="AK134" t="str">
        <v>DEN</v>
      </c>
      <c r="AL134" t="str">
        <v>Halloumi</v>
      </c>
      <c r="AM134">
        <v>2022</v>
      </c>
      <c r="AN134">
        <v>1130</v>
      </c>
      <c r="AT134" t="e">
        <v>#N/A</v>
      </c>
    </row>
    <row r="135" spans="11:46" x14ac:dyDescent="0.25">
      <c r="K135" s="51" t="s">
        <v>56</v>
      </c>
      <c r="L135" s="51" t="s">
        <v>48</v>
      </c>
      <c r="M135">
        <v>2019</v>
      </c>
      <c r="N135" s="52">
        <v>271</v>
      </c>
      <c r="O135" s="52">
        <v>400</v>
      </c>
      <c r="P135" s="52">
        <v>411</v>
      </c>
      <c r="Q135" s="52">
        <v>341</v>
      </c>
      <c r="R135" s="52">
        <v>341</v>
      </c>
      <c r="AK135" t="str">
        <v>DEN</v>
      </c>
      <c r="AL135" t="str">
        <v>Iota</v>
      </c>
      <c r="AM135">
        <v>2019</v>
      </c>
      <c r="AN135">
        <v>758</v>
      </c>
      <c r="AT135" t="e">
        <v>#N/A</v>
      </c>
    </row>
    <row r="136" spans="11:46" x14ac:dyDescent="0.25">
      <c r="K136" s="51" t="s">
        <v>56</v>
      </c>
      <c r="L136" s="51" t="s">
        <v>48</v>
      </c>
      <c r="M136">
        <v>2020</v>
      </c>
      <c r="N136" s="52">
        <v>167</v>
      </c>
      <c r="O136" s="52">
        <v>197</v>
      </c>
      <c r="P136" s="52">
        <v>124</v>
      </c>
      <c r="Q136" s="52">
        <v>126</v>
      </c>
      <c r="R136" s="52">
        <v>126</v>
      </c>
      <c r="AK136" t="str">
        <v>DEN</v>
      </c>
      <c r="AL136" t="str">
        <v>Iota</v>
      </c>
      <c r="AM136">
        <v>2020</v>
      </c>
      <c r="AN136">
        <v>216</v>
      </c>
      <c r="AT136" t="e">
        <v>#N/A</v>
      </c>
    </row>
    <row r="137" spans="11:46" x14ac:dyDescent="0.25">
      <c r="K137" s="51" t="s">
        <v>56</v>
      </c>
      <c r="L137" s="51" t="s">
        <v>48</v>
      </c>
      <c r="M137">
        <v>2021</v>
      </c>
      <c r="N137" s="52">
        <v>203</v>
      </c>
      <c r="O137" s="52">
        <v>213</v>
      </c>
      <c r="P137" s="52">
        <v>318</v>
      </c>
      <c r="Q137" s="52">
        <v>448</v>
      </c>
      <c r="R137" s="52">
        <v>448</v>
      </c>
      <c r="AK137" t="str">
        <v>DEN</v>
      </c>
      <c r="AL137" t="str">
        <v>Iota</v>
      </c>
      <c r="AM137">
        <v>2021</v>
      </c>
      <c r="AN137">
        <v>573</v>
      </c>
      <c r="AT137" t="e">
        <v>#N/A</v>
      </c>
    </row>
    <row r="138" spans="11:46" x14ac:dyDescent="0.25">
      <c r="K138" s="51" t="s">
        <v>56</v>
      </c>
      <c r="L138" s="51" t="s">
        <v>48</v>
      </c>
      <c r="M138">
        <v>2022</v>
      </c>
      <c r="N138" s="52">
        <v>106</v>
      </c>
      <c r="O138" s="52">
        <v>120</v>
      </c>
      <c r="P138" s="52">
        <v>170</v>
      </c>
      <c r="Q138" s="52">
        <v>253</v>
      </c>
      <c r="R138" s="52">
        <v>253</v>
      </c>
      <c r="AK138" t="str">
        <v>DEN</v>
      </c>
      <c r="AL138" t="str">
        <v>Iota</v>
      </c>
      <c r="AM138">
        <v>2022</v>
      </c>
      <c r="AN138">
        <v>704</v>
      </c>
      <c r="AT138" t="e">
        <v>#N/A</v>
      </c>
    </row>
    <row r="139" spans="11:46" x14ac:dyDescent="0.25">
      <c r="K139" s="51" t="s">
        <v>56</v>
      </c>
      <c r="L139" s="51" t="s">
        <v>49</v>
      </c>
      <c r="M139">
        <v>2019</v>
      </c>
      <c r="N139" s="52">
        <v>89</v>
      </c>
      <c r="O139" s="52">
        <v>895</v>
      </c>
      <c r="P139" s="52">
        <v>588</v>
      </c>
      <c r="Q139" s="52">
        <v>980</v>
      </c>
      <c r="R139" s="52">
        <v>2552</v>
      </c>
      <c r="AK139" t="str">
        <v>FRA</v>
      </c>
      <c r="AL139" t="str">
        <v>Alpha</v>
      </c>
      <c r="AM139">
        <v>2019</v>
      </c>
      <c r="AN139">
        <v>113</v>
      </c>
      <c r="AT139" t="e">
        <v>#N/A</v>
      </c>
    </row>
    <row r="140" spans="11:46" x14ac:dyDescent="0.25">
      <c r="K140" s="51" t="s">
        <v>56</v>
      </c>
      <c r="L140" s="51" t="s">
        <v>49</v>
      </c>
      <c r="M140">
        <v>2020</v>
      </c>
      <c r="N140" s="52">
        <v>438</v>
      </c>
      <c r="O140" s="52">
        <v>767</v>
      </c>
      <c r="P140" s="52">
        <v>276</v>
      </c>
      <c r="Q140" s="52">
        <v>263</v>
      </c>
      <c r="R140" s="52">
        <v>1744</v>
      </c>
      <c r="AK140" t="str">
        <v>FRA</v>
      </c>
      <c r="AL140" t="str">
        <v>Alpha</v>
      </c>
      <c r="AM140">
        <v>2020</v>
      </c>
      <c r="AN140">
        <v>451</v>
      </c>
      <c r="AT140" t="e">
        <v>#N/A</v>
      </c>
    </row>
    <row r="141" spans="11:46" x14ac:dyDescent="0.25">
      <c r="K141" s="51" t="s">
        <v>56</v>
      </c>
      <c r="L141" s="51" t="s">
        <v>49</v>
      </c>
      <c r="M141">
        <v>2021</v>
      </c>
      <c r="N141" s="52">
        <v>240</v>
      </c>
      <c r="O141" s="52">
        <v>1264</v>
      </c>
      <c r="P141" s="52">
        <v>1091</v>
      </c>
      <c r="Q141" s="52">
        <v>52</v>
      </c>
      <c r="R141" s="52">
        <v>2647</v>
      </c>
      <c r="AK141" t="str">
        <v>FRA</v>
      </c>
      <c r="AL141" t="str">
        <v>Alpha</v>
      </c>
      <c r="AM141">
        <v>2021</v>
      </c>
      <c r="AN141">
        <v>1081</v>
      </c>
      <c r="AT141" t="e">
        <v>#N/A</v>
      </c>
    </row>
    <row r="142" spans="11:46" x14ac:dyDescent="0.25">
      <c r="K142" s="51" t="s">
        <v>56</v>
      </c>
      <c r="L142" s="51" t="s">
        <v>49</v>
      </c>
      <c r="M142">
        <v>2022</v>
      </c>
      <c r="N142" s="52">
        <v>771</v>
      </c>
      <c r="O142" s="52">
        <v>585</v>
      </c>
      <c r="P142" s="52">
        <v>1129</v>
      </c>
      <c r="Q142" s="52">
        <v>868</v>
      </c>
      <c r="R142" s="52">
        <v>3353</v>
      </c>
      <c r="AK142" t="str">
        <v>FRA</v>
      </c>
      <c r="AL142" t="str">
        <v>Alpha</v>
      </c>
      <c r="AM142">
        <v>2022</v>
      </c>
      <c r="AN142">
        <v>279</v>
      </c>
      <c r="AT142" t="e">
        <v>#N/A</v>
      </c>
    </row>
    <row r="143" spans="11:46" x14ac:dyDescent="0.25">
      <c r="K143" s="51" t="s">
        <v>56</v>
      </c>
      <c r="L143" s="51" t="s">
        <v>50</v>
      </c>
      <c r="M143">
        <v>2019</v>
      </c>
      <c r="N143" s="52">
        <v>33</v>
      </c>
      <c r="O143" s="52">
        <v>5</v>
      </c>
      <c r="P143" s="52">
        <v>94</v>
      </c>
      <c r="Q143" s="52">
        <v>22</v>
      </c>
      <c r="R143" s="49">
        <f>SUM(dtbPTSource[[#This Row],[Qtr1]:[Qtr4]])</f>
        <v>154</v>
      </c>
      <c r="AK143" t="str">
        <v>FRA</v>
      </c>
      <c r="AL143" t="str">
        <v>Beta</v>
      </c>
      <c r="AM143">
        <v>2019</v>
      </c>
      <c r="AN143">
        <v>144</v>
      </c>
      <c r="AT143" t="e">
        <v>#N/A</v>
      </c>
    </row>
    <row r="144" spans="11:46" x14ac:dyDescent="0.25">
      <c r="K144" s="51" t="s">
        <v>56</v>
      </c>
      <c r="L144" s="51" t="s">
        <v>50</v>
      </c>
      <c r="M144">
        <v>2020</v>
      </c>
      <c r="N144" s="52">
        <v>13</v>
      </c>
      <c r="O144" s="52">
        <v>181</v>
      </c>
      <c r="P144" s="52">
        <v>189</v>
      </c>
      <c r="Q144" s="52">
        <v>235</v>
      </c>
      <c r="R144" s="49">
        <f>SUM(dtbPTSource[[#This Row],[Qtr1]:[Qtr4]])</f>
        <v>618</v>
      </c>
      <c r="AK144" t="str">
        <v>FRA</v>
      </c>
      <c r="AL144" t="str">
        <v>Beta</v>
      </c>
      <c r="AM144">
        <v>2020</v>
      </c>
      <c r="AN144">
        <v>131</v>
      </c>
      <c r="AT144" t="e">
        <v>#N/A</v>
      </c>
    </row>
    <row r="145" spans="11:46" x14ac:dyDescent="0.25">
      <c r="K145" s="51" t="s">
        <v>56</v>
      </c>
      <c r="L145" s="51" t="s">
        <v>50</v>
      </c>
      <c r="M145">
        <v>2021</v>
      </c>
      <c r="N145" s="52">
        <v>381</v>
      </c>
      <c r="O145" s="52">
        <v>589</v>
      </c>
      <c r="P145" s="52">
        <v>261</v>
      </c>
      <c r="Q145" s="52">
        <v>428</v>
      </c>
      <c r="R145" s="49">
        <f>SUM(dtbPTSource[[#This Row],[Qtr1]:[Qtr4]])</f>
        <v>1659</v>
      </c>
      <c r="AK145" t="str">
        <v>FRA</v>
      </c>
      <c r="AL145" t="str">
        <v>Beta</v>
      </c>
      <c r="AM145">
        <v>2021</v>
      </c>
      <c r="AN145">
        <v>309</v>
      </c>
      <c r="AT145" t="e">
        <v>#N/A</v>
      </c>
    </row>
    <row r="146" spans="11:46" x14ac:dyDescent="0.25">
      <c r="K146" s="51" t="s">
        <v>56</v>
      </c>
      <c r="L146" s="51" t="s">
        <v>50</v>
      </c>
      <c r="M146">
        <v>2022</v>
      </c>
      <c r="N146" s="52">
        <v>464</v>
      </c>
      <c r="O146" s="52">
        <v>37</v>
      </c>
      <c r="P146" s="52">
        <v>302</v>
      </c>
      <c r="Q146" s="52">
        <v>90</v>
      </c>
      <c r="R146" s="49">
        <f>SUM(dtbPTSource[[#This Row],[Qtr1]:[Qtr4]])</f>
        <v>893</v>
      </c>
      <c r="AK146" t="str">
        <v>FRA</v>
      </c>
      <c r="AL146" t="str">
        <v>Beta</v>
      </c>
      <c r="AM146">
        <v>2022</v>
      </c>
      <c r="AN146">
        <v>113</v>
      </c>
      <c r="AT146" t="e">
        <v>#N/A</v>
      </c>
    </row>
    <row r="147" spans="11:46" x14ac:dyDescent="0.25">
      <c r="K147" s="51" t="s">
        <v>56</v>
      </c>
      <c r="L147" s="51" t="s">
        <v>51</v>
      </c>
      <c r="M147">
        <v>2019</v>
      </c>
      <c r="N147" s="52">
        <v>519</v>
      </c>
      <c r="O147" s="52">
        <v>93</v>
      </c>
      <c r="P147" s="52">
        <v>1037</v>
      </c>
      <c r="Q147" s="52">
        <v>436</v>
      </c>
      <c r="R147" s="49">
        <f>SUM(dtbPTSource[[#This Row],[Qtr1]:[Qtr4]])</f>
        <v>2085</v>
      </c>
      <c r="AK147" t="str">
        <v>FRA</v>
      </c>
      <c r="AL147" t="str">
        <v>Gamma</v>
      </c>
      <c r="AM147">
        <v>2019</v>
      </c>
      <c r="AN147">
        <v>126</v>
      </c>
      <c r="AT147" t="e">
        <v>#N/A</v>
      </c>
    </row>
    <row r="148" spans="11:46" x14ac:dyDescent="0.25">
      <c r="K148" s="51" t="s">
        <v>56</v>
      </c>
      <c r="L148" s="51" t="s">
        <v>51</v>
      </c>
      <c r="M148">
        <v>2020</v>
      </c>
      <c r="N148" s="52">
        <v>1103</v>
      </c>
      <c r="O148" s="52">
        <v>272</v>
      </c>
      <c r="P148" s="52">
        <v>3635</v>
      </c>
      <c r="Q148" s="52">
        <v>1696</v>
      </c>
      <c r="R148" s="49">
        <f>SUM(dtbPTSource[[#This Row],[Qtr1]:[Qtr4]])</f>
        <v>6706</v>
      </c>
      <c r="AK148" t="str">
        <v>FRA</v>
      </c>
      <c r="AL148" t="str">
        <v>Gamma</v>
      </c>
      <c r="AM148">
        <v>2020</v>
      </c>
      <c r="AN148">
        <v>72</v>
      </c>
      <c r="AT148" t="e">
        <v>#N/A</v>
      </c>
    </row>
    <row r="149" spans="11:46" x14ac:dyDescent="0.25">
      <c r="K149" s="51" t="s">
        <v>56</v>
      </c>
      <c r="L149" s="51" t="s">
        <v>51</v>
      </c>
      <c r="M149">
        <v>2021</v>
      </c>
      <c r="N149" s="52">
        <v>1154</v>
      </c>
      <c r="O149" s="52">
        <v>932</v>
      </c>
      <c r="P149" s="52">
        <v>2315</v>
      </c>
      <c r="Q149" s="52">
        <v>914</v>
      </c>
      <c r="R149" s="49">
        <f>SUM(dtbPTSource[[#This Row],[Qtr1]:[Qtr4]])</f>
        <v>5315</v>
      </c>
      <c r="AK149" t="str">
        <v>FRA</v>
      </c>
      <c r="AL149" t="str">
        <v>Gamma</v>
      </c>
      <c r="AM149">
        <v>2021</v>
      </c>
      <c r="AN149">
        <v>249</v>
      </c>
      <c r="AT149" t="e">
        <v>#N/A</v>
      </c>
    </row>
    <row r="150" spans="11:46" x14ac:dyDescent="0.25">
      <c r="K150" s="51" t="s">
        <v>56</v>
      </c>
      <c r="L150" s="51" t="s">
        <v>51</v>
      </c>
      <c r="M150">
        <v>2022</v>
      </c>
      <c r="N150" s="52">
        <v>1239</v>
      </c>
      <c r="O150" s="52">
        <v>959</v>
      </c>
      <c r="P150" s="52">
        <v>1201</v>
      </c>
      <c r="Q150" s="52">
        <v>1625</v>
      </c>
      <c r="R150" s="49">
        <f>SUM(dtbPTSource[[#This Row],[Qtr1]:[Qtr4]])</f>
        <v>5024</v>
      </c>
      <c r="AK150" t="str">
        <v>FRA</v>
      </c>
      <c r="AL150" t="str">
        <v>Gamma</v>
      </c>
      <c r="AM150">
        <v>2022</v>
      </c>
      <c r="AN150">
        <v>78</v>
      </c>
      <c r="AT150" t="e">
        <v>#N/A</v>
      </c>
    </row>
    <row r="151" spans="11:46" x14ac:dyDescent="0.25">
      <c r="K151" s="51" t="s">
        <v>56</v>
      </c>
      <c r="L151" s="51" t="s">
        <v>52</v>
      </c>
      <c r="M151">
        <v>2019</v>
      </c>
      <c r="N151" s="52">
        <v>124</v>
      </c>
      <c r="O151" s="52">
        <v>393</v>
      </c>
      <c r="P151" s="52">
        <v>392</v>
      </c>
      <c r="Q151" s="52">
        <v>491</v>
      </c>
      <c r="R151" s="49">
        <f>SUM(dtbPTSource[[#This Row],[Qtr1]:[Qtr4]])</f>
        <v>1400</v>
      </c>
      <c r="AK151" t="str">
        <v>FRA</v>
      </c>
      <c r="AL151" t="str">
        <v>Delta</v>
      </c>
      <c r="AM151">
        <v>2019</v>
      </c>
      <c r="AN151">
        <v>341</v>
      </c>
      <c r="AT151" t="e">
        <v>#N/A</v>
      </c>
    </row>
    <row r="152" spans="11:46" x14ac:dyDescent="0.25">
      <c r="K152" s="51" t="s">
        <v>56</v>
      </c>
      <c r="L152" s="51" t="s">
        <v>52</v>
      </c>
      <c r="M152">
        <v>2020</v>
      </c>
      <c r="N152" s="52">
        <v>134</v>
      </c>
      <c r="O152" s="52">
        <v>297</v>
      </c>
      <c r="P152" s="52">
        <v>147</v>
      </c>
      <c r="Q152" s="52">
        <v>170</v>
      </c>
      <c r="R152" s="49">
        <f>SUM(dtbPTSource[[#This Row],[Qtr1]:[Qtr4]])</f>
        <v>748</v>
      </c>
      <c r="AK152" t="str">
        <v>FRA</v>
      </c>
      <c r="AL152" t="str">
        <v>Delta</v>
      </c>
      <c r="AM152">
        <v>2020</v>
      </c>
      <c r="AN152">
        <v>126</v>
      </c>
      <c r="AT152" t="e">
        <v>#N/A</v>
      </c>
    </row>
    <row r="153" spans="11:46" x14ac:dyDescent="0.25">
      <c r="K153" s="51" t="s">
        <v>56</v>
      </c>
      <c r="L153" s="51" t="s">
        <v>52</v>
      </c>
      <c r="M153">
        <v>2021</v>
      </c>
      <c r="N153" s="52">
        <v>85</v>
      </c>
      <c r="O153" s="52">
        <v>16</v>
      </c>
      <c r="P153" s="52">
        <v>-95</v>
      </c>
      <c r="Q153" s="52">
        <v>-142</v>
      </c>
      <c r="R153" s="49">
        <f>SUM(dtbPTSource[[#This Row],[Qtr1]:[Qtr4]])</f>
        <v>-136</v>
      </c>
      <c r="AK153" t="str">
        <v>FRA</v>
      </c>
      <c r="AL153" t="str">
        <v>Delta</v>
      </c>
      <c r="AM153">
        <v>2021</v>
      </c>
      <c r="AN153">
        <v>448</v>
      </c>
      <c r="AT153" t="e">
        <v>#N/A</v>
      </c>
    </row>
    <row r="154" spans="11:46" x14ac:dyDescent="0.25">
      <c r="K154" s="51" t="s">
        <v>56</v>
      </c>
      <c r="L154" s="51" t="s">
        <v>52</v>
      </c>
      <c r="M154">
        <v>2022</v>
      </c>
      <c r="N154" s="52">
        <v>1873</v>
      </c>
      <c r="O154" s="52">
        <v>1942</v>
      </c>
      <c r="P154" s="52">
        <v>2089</v>
      </c>
      <c r="Q154" s="52">
        <v>1183</v>
      </c>
      <c r="R154" s="49">
        <f>SUM(dtbPTSource[[#This Row],[Qtr1]:[Qtr4]])</f>
        <v>7087</v>
      </c>
      <c r="AK154" t="str">
        <v>FRA</v>
      </c>
      <c r="AL154" t="str">
        <v>Delta</v>
      </c>
      <c r="AM154">
        <v>2022</v>
      </c>
      <c r="AN154">
        <v>253</v>
      </c>
      <c r="AT154">
        <v>9</v>
      </c>
    </row>
    <row r="155" spans="11:46" x14ac:dyDescent="0.25">
      <c r="K155" s="51" t="s">
        <v>56</v>
      </c>
      <c r="L155" s="51" t="s">
        <v>53</v>
      </c>
      <c r="M155">
        <v>2019</v>
      </c>
      <c r="N155" s="52">
        <v>2</v>
      </c>
      <c r="O155" s="52">
        <v>618</v>
      </c>
      <c r="P155" s="52">
        <v>-150</v>
      </c>
      <c r="Q155" s="52">
        <v>-75</v>
      </c>
      <c r="R155" s="52">
        <v>395</v>
      </c>
      <c r="AK155" t="str">
        <v>FRA</v>
      </c>
      <c r="AL155" t="str">
        <v>Epsilon</v>
      </c>
      <c r="AM155">
        <v>2019</v>
      </c>
      <c r="AN155">
        <v>2552</v>
      </c>
      <c r="AT155" t="e">
        <v>#N/A</v>
      </c>
    </row>
    <row r="156" spans="11:46" x14ac:dyDescent="0.25">
      <c r="K156" s="51" t="s">
        <v>56</v>
      </c>
      <c r="L156" s="51" t="s">
        <v>53</v>
      </c>
      <c r="M156">
        <v>2020</v>
      </c>
      <c r="N156" s="52">
        <v>9</v>
      </c>
      <c r="O156" s="52">
        <v>84</v>
      </c>
      <c r="P156" s="52">
        <v>259</v>
      </c>
      <c r="Q156" s="52">
        <v>30</v>
      </c>
      <c r="R156" s="52">
        <v>382</v>
      </c>
      <c r="AK156" t="str">
        <v>FRA</v>
      </c>
      <c r="AL156" t="str">
        <v>Epsilon</v>
      </c>
      <c r="AM156">
        <v>2020</v>
      </c>
      <c r="AN156">
        <v>1744</v>
      </c>
      <c r="AT156" t="e">
        <v>#N/A</v>
      </c>
    </row>
    <row r="157" spans="11:46" x14ac:dyDescent="0.25">
      <c r="K157" s="51" t="s">
        <v>56</v>
      </c>
      <c r="L157" s="51" t="s">
        <v>53</v>
      </c>
      <c r="M157">
        <v>2021</v>
      </c>
      <c r="N157" s="52">
        <v>44</v>
      </c>
      <c r="O157" s="52">
        <v>100</v>
      </c>
      <c r="P157" s="52">
        <v>529</v>
      </c>
      <c r="Q157" s="52">
        <v>170</v>
      </c>
      <c r="R157" s="52">
        <v>843</v>
      </c>
      <c r="AK157" t="str">
        <v>FRA</v>
      </c>
      <c r="AL157" t="str">
        <v>Epsilon</v>
      </c>
      <c r="AM157">
        <v>2021</v>
      </c>
      <c r="AN157">
        <v>2647</v>
      </c>
      <c r="AT157" t="e">
        <v>#N/A</v>
      </c>
    </row>
    <row r="158" spans="11:46" x14ac:dyDescent="0.25">
      <c r="K158" s="51" t="s">
        <v>56</v>
      </c>
      <c r="L158" s="51" t="s">
        <v>53</v>
      </c>
      <c r="M158">
        <v>2022</v>
      </c>
      <c r="N158" s="52">
        <v>354</v>
      </c>
      <c r="O158" s="52">
        <v>-126</v>
      </c>
      <c r="P158" s="52">
        <v>-55</v>
      </c>
      <c r="Q158" s="52">
        <v>498</v>
      </c>
      <c r="R158" s="52">
        <v>671</v>
      </c>
      <c r="AK158" t="str">
        <v>FRA</v>
      </c>
      <c r="AL158" t="str">
        <v>Epsilon</v>
      </c>
      <c r="AM158">
        <v>2022</v>
      </c>
      <c r="AN158">
        <v>3353</v>
      </c>
      <c r="AT158" t="e">
        <v>#N/A</v>
      </c>
    </row>
    <row r="159" spans="11:46" x14ac:dyDescent="0.25">
      <c r="K159" s="51" t="s">
        <v>57</v>
      </c>
      <c r="L159" s="51" t="s">
        <v>45</v>
      </c>
      <c r="M159">
        <v>2019</v>
      </c>
      <c r="N159" s="52">
        <v>142</v>
      </c>
      <c r="O159" s="52">
        <v>2</v>
      </c>
      <c r="P159" s="52">
        <v>74</v>
      </c>
      <c r="Q159" s="52">
        <v>57</v>
      </c>
      <c r="R159" s="52">
        <v>275</v>
      </c>
      <c r="AK159" t="str">
        <v>FRA</v>
      </c>
      <c r="AL159" t="str">
        <v>Feta</v>
      </c>
      <c r="AM159">
        <v>2019</v>
      </c>
      <c r="AN159">
        <v>154</v>
      </c>
      <c r="AT159" t="e">
        <v>#N/A</v>
      </c>
    </row>
    <row r="160" spans="11:46" x14ac:dyDescent="0.25">
      <c r="K160" s="51" t="s">
        <v>57</v>
      </c>
      <c r="L160" s="51" t="s">
        <v>45</v>
      </c>
      <c r="M160">
        <v>2020</v>
      </c>
      <c r="N160" s="52">
        <v>106</v>
      </c>
      <c r="O160" s="52">
        <v>932</v>
      </c>
      <c r="P160" s="52">
        <v>103</v>
      </c>
      <c r="Q160" s="52">
        <v>22</v>
      </c>
      <c r="R160" s="52">
        <v>1163</v>
      </c>
      <c r="AK160" t="str">
        <v>FRA</v>
      </c>
      <c r="AL160" t="str">
        <v>Feta</v>
      </c>
      <c r="AM160">
        <v>2020</v>
      </c>
      <c r="AN160">
        <v>618</v>
      </c>
      <c r="AT160" t="e">
        <v>#N/A</v>
      </c>
    </row>
    <row r="161" spans="11:46" x14ac:dyDescent="0.25">
      <c r="K161" s="51" t="s">
        <v>57</v>
      </c>
      <c r="L161" s="51" t="s">
        <v>45</v>
      </c>
      <c r="M161">
        <v>2021</v>
      </c>
      <c r="N161" s="52">
        <v>6</v>
      </c>
      <c r="O161" s="52">
        <v>70</v>
      </c>
      <c r="P161" s="52">
        <v>47</v>
      </c>
      <c r="Q161" s="52">
        <v>46</v>
      </c>
      <c r="R161" s="52">
        <v>169</v>
      </c>
      <c r="AK161" t="str">
        <v>FRA</v>
      </c>
      <c r="AL161" t="str">
        <v>Feta</v>
      </c>
      <c r="AM161">
        <v>2021</v>
      </c>
      <c r="AN161">
        <v>1659</v>
      </c>
      <c r="AT161" t="e">
        <v>#N/A</v>
      </c>
    </row>
    <row r="162" spans="11:46" x14ac:dyDescent="0.25">
      <c r="K162" s="51" t="s">
        <v>57</v>
      </c>
      <c r="L162" s="51" t="s">
        <v>45</v>
      </c>
      <c r="M162">
        <v>2022</v>
      </c>
      <c r="N162" s="52">
        <v>386</v>
      </c>
      <c r="O162" s="52">
        <v>358</v>
      </c>
      <c r="P162" s="52">
        <v>168</v>
      </c>
      <c r="Q162" s="52">
        <v>569</v>
      </c>
      <c r="R162" s="52">
        <v>1481</v>
      </c>
      <c r="AK162" t="str">
        <v>FRA</v>
      </c>
      <c r="AL162" t="str">
        <v>Feta</v>
      </c>
      <c r="AM162">
        <v>2022</v>
      </c>
      <c r="AN162">
        <v>893</v>
      </c>
      <c r="AT162" t="e">
        <v>#N/A</v>
      </c>
    </row>
    <row r="163" spans="11:46" x14ac:dyDescent="0.25">
      <c r="K163" s="51" t="s">
        <v>57</v>
      </c>
      <c r="L163" s="51" t="s">
        <v>46</v>
      </c>
      <c r="M163">
        <v>2019</v>
      </c>
      <c r="N163" s="52">
        <v>489</v>
      </c>
      <c r="O163" s="52">
        <v>462</v>
      </c>
      <c r="P163" s="52">
        <v>380</v>
      </c>
      <c r="Q163" s="52">
        <v>275</v>
      </c>
      <c r="R163" s="52">
        <v>275</v>
      </c>
      <c r="AK163" t="str">
        <v>FRA</v>
      </c>
      <c r="AL163" t="str">
        <v>Gorgonzola</v>
      </c>
      <c r="AM163">
        <v>2019</v>
      </c>
      <c r="AN163">
        <v>2085</v>
      </c>
      <c r="AT163" t="e">
        <v>#N/A</v>
      </c>
    </row>
    <row r="164" spans="11:46" x14ac:dyDescent="0.25">
      <c r="K164" s="51" t="s">
        <v>57</v>
      </c>
      <c r="L164" s="51" t="s">
        <v>46</v>
      </c>
      <c r="M164">
        <v>2020</v>
      </c>
      <c r="N164" s="52">
        <v>341</v>
      </c>
      <c r="O164" s="52">
        <v>392</v>
      </c>
      <c r="P164" s="52">
        <v>237</v>
      </c>
      <c r="Q164" s="52">
        <v>257</v>
      </c>
      <c r="R164" s="52">
        <v>257</v>
      </c>
      <c r="AK164" t="str">
        <v>FRA</v>
      </c>
      <c r="AL164" t="str">
        <v>Gorgonzola</v>
      </c>
      <c r="AM164">
        <v>2020</v>
      </c>
      <c r="AN164">
        <v>6706</v>
      </c>
      <c r="AT164" t="e">
        <v>#N/A</v>
      </c>
    </row>
    <row r="165" spans="11:46" x14ac:dyDescent="0.25">
      <c r="K165" s="51" t="s">
        <v>57</v>
      </c>
      <c r="L165" s="51" t="s">
        <v>46</v>
      </c>
      <c r="M165">
        <v>2021</v>
      </c>
      <c r="N165" s="52">
        <v>312</v>
      </c>
      <c r="O165" s="52">
        <v>284</v>
      </c>
      <c r="P165" s="52">
        <v>369</v>
      </c>
      <c r="Q165" s="52">
        <v>423</v>
      </c>
      <c r="R165" s="52">
        <v>423</v>
      </c>
      <c r="AK165" t="str">
        <v>FRA</v>
      </c>
      <c r="AL165" t="str">
        <v>Gorgonzola</v>
      </c>
      <c r="AM165">
        <v>2021</v>
      </c>
      <c r="AN165">
        <v>5315</v>
      </c>
      <c r="AT165" t="e">
        <v>#N/A</v>
      </c>
    </row>
    <row r="166" spans="11:46" x14ac:dyDescent="0.25">
      <c r="K166" s="51" t="s">
        <v>57</v>
      </c>
      <c r="L166" s="51" t="s">
        <v>46</v>
      </c>
      <c r="M166">
        <v>2022</v>
      </c>
      <c r="N166" s="52">
        <v>222</v>
      </c>
      <c r="O166" s="52">
        <v>171</v>
      </c>
      <c r="P166" s="52">
        <v>221</v>
      </c>
      <c r="Q166" s="52">
        <v>267</v>
      </c>
      <c r="R166" s="52">
        <v>267</v>
      </c>
      <c r="AK166" t="str">
        <v>FRA</v>
      </c>
      <c r="AL166" t="str">
        <v>Gorgonzola</v>
      </c>
      <c r="AM166">
        <v>2022</v>
      </c>
      <c r="AN166">
        <v>5024</v>
      </c>
      <c r="AT166" t="e">
        <v>#N/A</v>
      </c>
    </row>
    <row r="167" spans="11:46" x14ac:dyDescent="0.25">
      <c r="K167" s="51" t="s">
        <v>57</v>
      </c>
      <c r="L167" s="51" t="s">
        <v>47</v>
      </c>
      <c r="M167">
        <v>2019</v>
      </c>
      <c r="N167" s="52">
        <v>354</v>
      </c>
      <c r="O167" s="52">
        <v>514</v>
      </c>
      <c r="P167" s="52">
        <v>625</v>
      </c>
      <c r="Q167" s="52">
        <v>754</v>
      </c>
      <c r="R167" s="52">
        <v>754</v>
      </c>
      <c r="AK167" t="str">
        <v>FRA</v>
      </c>
      <c r="AL167" t="str">
        <v>Halloumi</v>
      </c>
      <c r="AM167">
        <v>2019</v>
      </c>
      <c r="AN167">
        <v>1400</v>
      </c>
      <c r="AT167" t="e">
        <v>#N/A</v>
      </c>
    </row>
    <row r="168" spans="11:46" x14ac:dyDescent="0.25">
      <c r="K168" s="51" t="s">
        <v>57</v>
      </c>
      <c r="L168" s="51" t="s">
        <v>47</v>
      </c>
      <c r="M168">
        <v>2020</v>
      </c>
      <c r="N168" s="52">
        <v>263</v>
      </c>
      <c r="O168" s="52">
        <v>208</v>
      </c>
      <c r="P168" s="52">
        <v>166</v>
      </c>
      <c r="Q168" s="52">
        <v>156</v>
      </c>
      <c r="R168" s="52">
        <v>156</v>
      </c>
      <c r="AK168" t="str">
        <v>FRA</v>
      </c>
      <c r="AL168" t="str">
        <v>Halloumi</v>
      </c>
      <c r="AM168">
        <v>2020</v>
      </c>
      <c r="AN168">
        <v>748</v>
      </c>
      <c r="AT168" t="e">
        <v>#N/A</v>
      </c>
    </row>
    <row r="169" spans="11:46" x14ac:dyDescent="0.25">
      <c r="K169" s="51" t="s">
        <v>57</v>
      </c>
      <c r="L169" s="51" t="s">
        <v>47</v>
      </c>
      <c r="M169">
        <v>2021</v>
      </c>
      <c r="N169" s="52">
        <v>184</v>
      </c>
      <c r="O169" s="52">
        <v>228</v>
      </c>
      <c r="P169" s="52">
        <v>177</v>
      </c>
      <c r="Q169" s="52">
        <v>145</v>
      </c>
      <c r="R169" s="52">
        <v>145</v>
      </c>
      <c r="AK169" t="str">
        <v>FRA</v>
      </c>
      <c r="AL169" t="str">
        <v>Halloumi</v>
      </c>
      <c r="AM169">
        <v>2021</v>
      </c>
      <c r="AN169">
        <v>-136</v>
      </c>
      <c r="AT169" t="e">
        <v>#N/A</v>
      </c>
    </row>
    <row r="170" spans="11:46" x14ac:dyDescent="0.25">
      <c r="K170" s="51" t="s">
        <v>57</v>
      </c>
      <c r="L170" s="51" t="s">
        <v>47</v>
      </c>
      <c r="M170">
        <v>2022</v>
      </c>
      <c r="N170" s="52">
        <v>152</v>
      </c>
      <c r="O170" s="52">
        <v>86</v>
      </c>
      <c r="P170" s="52">
        <v>79</v>
      </c>
      <c r="Q170" s="52">
        <v>84</v>
      </c>
      <c r="R170" s="52">
        <v>84</v>
      </c>
      <c r="AK170" t="str">
        <v>FRA</v>
      </c>
      <c r="AL170" t="str">
        <v>Halloumi</v>
      </c>
      <c r="AM170">
        <v>2022</v>
      </c>
      <c r="AN170">
        <v>7087</v>
      </c>
      <c r="AT170" t="e">
        <v>#N/A</v>
      </c>
    </row>
    <row r="171" spans="11:46" x14ac:dyDescent="0.25">
      <c r="K171" s="51" t="s">
        <v>57</v>
      </c>
      <c r="L171" s="51" t="s">
        <v>48</v>
      </c>
      <c r="M171">
        <v>2019</v>
      </c>
      <c r="N171" s="52">
        <v>329</v>
      </c>
      <c r="O171" s="52">
        <v>288</v>
      </c>
      <c r="P171" s="52">
        <v>242</v>
      </c>
      <c r="Q171" s="52">
        <v>171</v>
      </c>
      <c r="R171" s="52">
        <v>171</v>
      </c>
      <c r="AK171" t="str">
        <v>FRA</v>
      </c>
      <c r="AL171" t="str">
        <v>Iota</v>
      </c>
      <c r="AM171">
        <v>2019</v>
      </c>
      <c r="AN171">
        <v>395</v>
      </c>
      <c r="AT171" t="e">
        <v>#N/A</v>
      </c>
    </row>
    <row r="172" spans="11:46" x14ac:dyDescent="0.25">
      <c r="K172" s="51" t="s">
        <v>57</v>
      </c>
      <c r="L172" s="51" t="s">
        <v>48</v>
      </c>
      <c r="M172">
        <v>2020</v>
      </c>
      <c r="N172" s="52">
        <v>222</v>
      </c>
      <c r="O172" s="52">
        <v>202</v>
      </c>
      <c r="P172" s="52">
        <v>214</v>
      </c>
      <c r="Q172" s="52">
        <v>282</v>
      </c>
      <c r="R172" s="52">
        <v>282</v>
      </c>
      <c r="AK172" t="str">
        <v>FRA</v>
      </c>
      <c r="AL172" t="str">
        <v>Iota</v>
      </c>
      <c r="AM172">
        <v>2020</v>
      </c>
      <c r="AN172">
        <v>382</v>
      </c>
      <c r="AT172" t="e">
        <v>#N/A</v>
      </c>
    </row>
    <row r="173" spans="11:46" x14ac:dyDescent="0.25">
      <c r="K173" s="51" t="s">
        <v>57</v>
      </c>
      <c r="L173" s="51" t="s">
        <v>48</v>
      </c>
      <c r="M173">
        <v>2021</v>
      </c>
      <c r="N173" s="52">
        <v>172</v>
      </c>
      <c r="O173" s="52">
        <v>177</v>
      </c>
      <c r="P173" s="52">
        <v>162</v>
      </c>
      <c r="Q173" s="52">
        <v>212</v>
      </c>
      <c r="R173" s="52">
        <v>212</v>
      </c>
      <c r="AK173" t="str">
        <v>FRA</v>
      </c>
      <c r="AL173" t="str">
        <v>Iota</v>
      </c>
      <c r="AM173">
        <v>2021</v>
      </c>
      <c r="AN173">
        <v>843</v>
      </c>
      <c r="AT173" t="e">
        <v>#N/A</v>
      </c>
    </row>
    <row r="174" spans="11:46" x14ac:dyDescent="0.25">
      <c r="K174" s="51" t="s">
        <v>57</v>
      </c>
      <c r="L174" s="51" t="s">
        <v>48</v>
      </c>
      <c r="M174">
        <v>2022</v>
      </c>
      <c r="N174" s="52">
        <v>96</v>
      </c>
      <c r="O174" s="52">
        <v>137</v>
      </c>
      <c r="P174" s="52">
        <v>95</v>
      </c>
      <c r="Q174" s="52">
        <v>88</v>
      </c>
      <c r="R174" s="52">
        <v>88</v>
      </c>
      <c r="AK174" t="str">
        <v>FRA</v>
      </c>
      <c r="AL174" t="str">
        <v>Iota</v>
      </c>
      <c r="AM174">
        <v>2022</v>
      </c>
      <c r="AN174">
        <v>671</v>
      </c>
      <c r="AT174" t="e">
        <v>#N/A</v>
      </c>
    </row>
    <row r="175" spans="11:46" x14ac:dyDescent="0.25">
      <c r="K175" s="51" t="s">
        <v>57</v>
      </c>
      <c r="L175" s="51" t="s">
        <v>49</v>
      </c>
      <c r="M175">
        <v>2019</v>
      </c>
      <c r="N175" s="52">
        <v>255</v>
      </c>
      <c r="O175" s="52">
        <v>7</v>
      </c>
      <c r="P175" s="52">
        <v>339</v>
      </c>
      <c r="Q175" s="52">
        <v>404</v>
      </c>
      <c r="R175" s="52">
        <v>1005</v>
      </c>
      <c r="AK175" t="str">
        <v>GER</v>
      </c>
      <c r="AL175" t="str">
        <v>Alpha</v>
      </c>
      <c r="AM175">
        <v>2019</v>
      </c>
      <c r="AN175">
        <v>275</v>
      </c>
      <c r="AT175" t="e">
        <v>#N/A</v>
      </c>
    </row>
    <row r="176" spans="11:46" x14ac:dyDescent="0.25">
      <c r="K176" s="51" t="s">
        <v>57</v>
      </c>
      <c r="L176" s="51" t="s">
        <v>49</v>
      </c>
      <c r="M176">
        <v>2020</v>
      </c>
      <c r="N176" s="52">
        <v>271</v>
      </c>
      <c r="O176" s="52">
        <v>1647</v>
      </c>
      <c r="P176" s="52">
        <v>263</v>
      </c>
      <c r="Q176" s="52">
        <v>188</v>
      </c>
      <c r="R176" s="52">
        <v>2369</v>
      </c>
      <c r="AK176" t="str">
        <v>GER</v>
      </c>
      <c r="AL176" t="str">
        <v>Alpha</v>
      </c>
      <c r="AM176">
        <v>2020</v>
      </c>
      <c r="AN176">
        <v>1163</v>
      </c>
      <c r="AT176" t="e">
        <v>#N/A</v>
      </c>
    </row>
    <row r="177" spans="11:46" x14ac:dyDescent="0.25">
      <c r="K177" s="51" t="s">
        <v>57</v>
      </c>
      <c r="L177" s="51" t="s">
        <v>49</v>
      </c>
      <c r="M177">
        <v>2021</v>
      </c>
      <c r="N177" s="52">
        <v>640</v>
      </c>
      <c r="O177" s="52">
        <v>695</v>
      </c>
      <c r="P177" s="52">
        <v>1802</v>
      </c>
      <c r="Q177" s="52">
        <v>134</v>
      </c>
      <c r="R177" s="52">
        <v>3271</v>
      </c>
      <c r="AK177" t="str">
        <v>GER</v>
      </c>
      <c r="AL177" t="str">
        <v>Alpha</v>
      </c>
      <c r="AM177">
        <v>2021</v>
      </c>
      <c r="AN177">
        <v>169</v>
      </c>
      <c r="AT177" t="e">
        <v>#N/A</v>
      </c>
    </row>
    <row r="178" spans="11:46" x14ac:dyDescent="0.25">
      <c r="K178" s="51" t="s">
        <v>57</v>
      </c>
      <c r="L178" s="51" t="s">
        <v>49</v>
      </c>
      <c r="M178">
        <v>2022</v>
      </c>
      <c r="N178" s="52">
        <v>1781</v>
      </c>
      <c r="O178" s="52">
        <v>967</v>
      </c>
      <c r="P178" s="52">
        <v>399</v>
      </c>
      <c r="Q178" s="52">
        <v>240</v>
      </c>
      <c r="R178" s="52">
        <v>3387</v>
      </c>
      <c r="AK178" t="str">
        <v>GER</v>
      </c>
      <c r="AL178" t="str">
        <v>Alpha</v>
      </c>
      <c r="AM178">
        <v>2022</v>
      </c>
      <c r="AN178">
        <v>1481</v>
      </c>
      <c r="AT178" t="e">
        <v>#N/A</v>
      </c>
    </row>
    <row r="179" spans="11:46" x14ac:dyDescent="0.25">
      <c r="K179" s="51" t="s">
        <v>57</v>
      </c>
      <c r="L179" s="51" t="s">
        <v>50</v>
      </c>
      <c r="M179">
        <v>2019</v>
      </c>
      <c r="N179" s="52">
        <v>213</v>
      </c>
      <c r="O179" s="52">
        <v>4</v>
      </c>
      <c r="P179" s="52">
        <v>143</v>
      </c>
      <c r="Q179" s="52">
        <v>92</v>
      </c>
      <c r="R179" s="49">
        <f>SUM(dtbPTSource[[#This Row],[Qtr1]:[Qtr4]])</f>
        <v>452</v>
      </c>
      <c r="AK179" t="str">
        <v>GER</v>
      </c>
      <c r="AL179" t="str">
        <v>Beta</v>
      </c>
      <c r="AM179">
        <v>2019</v>
      </c>
      <c r="AN179">
        <v>275</v>
      </c>
      <c r="AT179" t="e">
        <v>#N/A</v>
      </c>
    </row>
    <row r="180" spans="11:46" x14ac:dyDescent="0.25">
      <c r="K180" s="51" t="s">
        <v>57</v>
      </c>
      <c r="L180" s="51" t="s">
        <v>50</v>
      </c>
      <c r="M180">
        <v>2020</v>
      </c>
      <c r="N180" s="52">
        <v>126</v>
      </c>
      <c r="O180" s="52">
        <v>112</v>
      </c>
      <c r="P180" s="52">
        <v>1479</v>
      </c>
      <c r="Q180" s="52">
        <v>118</v>
      </c>
      <c r="R180" s="49">
        <f>SUM(dtbPTSource[[#This Row],[Qtr1]:[Qtr4]])</f>
        <v>1835</v>
      </c>
      <c r="AK180" t="str">
        <v>GER</v>
      </c>
      <c r="AL180" t="str">
        <v>Beta</v>
      </c>
      <c r="AM180">
        <v>2020</v>
      </c>
      <c r="AN180">
        <v>257</v>
      </c>
      <c r="AT180" t="e">
        <v>#N/A</v>
      </c>
    </row>
    <row r="181" spans="11:46" x14ac:dyDescent="0.25">
      <c r="K181" s="51" t="s">
        <v>57</v>
      </c>
      <c r="L181" s="51" t="s">
        <v>50</v>
      </c>
      <c r="M181">
        <v>2021</v>
      </c>
      <c r="N181" s="52">
        <v>84</v>
      </c>
      <c r="O181" s="52">
        <v>484</v>
      </c>
      <c r="P181" s="52">
        <v>1237</v>
      </c>
      <c r="Q181" s="52">
        <v>93</v>
      </c>
      <c r="R181" s="49">
        <f>SUM(dtbPTSource[[#This Row],[Qtr1]:[Qtr4]])</f>
        <v>1898</v>
      </c>
      <c r="AK181" t="str">
        <v>GER</v>
      </c>
      <c r="AL181" t="str">
        <v>Beta</v>
      </c>
      <c r="AM181">
        <v>2021</v>
      </c>
      <c r="AN181">
        <v>423</v>
      </c>
      <c r="AT181" t="e">
        <v>#N/A</v>
      </c>
    </row>
    <row r="182" spans="11:46" x14ac:dyDescent="0.25">
      <c r="K182" s="51" t="s">
        <v>57</v>
      </c>
      <c r="L182" s="51" t="s">
        <v>50</v>
      </c>
      <c r="M182">
        <v>2022</v>
      </c>
      <c r="N182" s="52">
        <v>1395</v>
      </c>
      <c r="O182" s="52">
        <v>764</v>
      </c>
      <c r="P182" s="52">
        <v>170</v>
      </c>
      <c r="Q182" s="52">
        <v>55</v>
      </c>
      <c r="R182" s="49">
        <f>SUM(dtbPTSource[[#This Row],[Qtr1]:[Qtr4]])</f>
        <v>2384</v>
      </c>
      <c r="AK182" t="str">
        <v>GER</v>
      </c>
      <c r="AL182" t="str">
        <v>Beta</v>
      </c>
      <c r="AM182">
        <v>2022</v>
      </c>
      <c r="AN182">
        <v>267</v>
      </c>
      <c r="AT182" t="e">
        <v>#N/A</v>
      </c>
    </row>
    <row r="183" spans="11:46" x14ac:dyDescent="0.25">
      <c r="K183" s="51" t="s">
        <v>57</v>
      </c>
      <c r="L183" s="51" t="s">
        <v>51</v>
      </c>
      <c r="M183">
        <v>2019</v>
      </c>
      <c r="N183" s="52">
        <v>108</v>
      </c>
      <c r="O183" s="52">
        <v>828</v>
      </c>
      <c r="P183" s="52">
        <v>713</v>
      </c>
      <c r="Q183" s="52">
        <v>1940</v>
      </c>
      <c r="R183" s="49">
        <f>SUM(dtbPTSource[[#This Row],[Qtr1]:[Qtr4]])</f>
        <v>3589</v>
      </c>
      <c r="AK183" t="str">
        <v>GER</v>
      </c>
      <c r="AL183" t="str">
        <v>Gamma</v>
      </c>
      <c r="AM183">
        <v>2019</v>
      </c>
      <c r="AN183">
        <v>754</v>
      </c>
      <c r="AT183" t="e">
        <v>#N/A</v>
      </c>
    </row>
    <row r="184" spans="11:46" x14ac:dyDescent="0.25">
      <c r="K184" s="51" t="s">
        <v>57</v>
      </c>
      <c r="L184" s="51" t="s">
        <v>51</v>
      </c>
      <c r="M184">
        <v>2020</v>
      </c>
      <c r="N184" s="52">
        <v>434</v>
      </c>
      <c r="O184" s="52">
        <v>2665</v>
      </c>
      <c r="P184" s="52">
        <v>499</v>
      </c>
      <c r="Q184" s="52">
        <v>495</v>
      </c>
      <c r="R184" s="49">
        <f>SUM(dtbPTSource[[#This Row],[Qtr1]:[Qtr4]])</f>
        <v>4093</v>
      </c>
      <c r="AK184" t="str">
        <v>GER</v>
      </c>
      <c r="AL184" t="str">
        <v>Gamma</v>
      </c>
      <c r="AM184">
        <v>2020</v>
      </c>
      <c r="AN184">
        <v>156</v>
      </c>
      <c r="AT184" t="e">
        <v>#N/A</v>
      </c>
    </row>
    <row r="185" spans="11:46" x14ac:dyDescent="0.25">
      <c r="K185" s="51" t="s">
        <v>57</v>
      </c>
      <c r="L185" s="51" t="s">
        <v>51</v>
      </c>
      <c r="M185">
        <v>2021</v>
      </c>
      <c r="N185" s="52">
        <v>986</v>
      </c>
      <c r="O185" s="52">
        <v>1323</v>
      </c>
      <c r="P185" s="52">
        <v>4954</v>
      </c>
      <c r="Q185" s="52">
        <v>2111</v>
      </c>
      <c r="R185" s="49">
        <f>SUM(dtbPTSource[[#This Row],[Qtr1]:[Qtr4]])</f>
        <v>9374</v>
      </c>
      <c r="AK185" t="str">
        <v>GER</v>
      </c>
      <c r="AL185" t="str">
        <v>Gamma</v>
      </c>
      <c r="AM185">
        <v>2021</v>
      </c>
      <c r="AN185">
        <v>145</v>
      </c>
      <c r="AT185">
        <v>3</v>
      </c>
    </row>
    <row r="186" spans="11:46" x14ac:dyDescent="0.25">
      <c r="K186" s="51" t="s">
        <v>57</v>
      </c>
      <c r="L186" s="51" t="s">
        <v>51</v>
      </c>
      <c r="M186">
        <v>2022</v>
      </c>
      <c r="N186" s="52">
        <v>1050</v>
      </c>
      <c r="O186" s="52">
        <v>1207</v>
      </c>
      <c r="P186" s="52">
        <v>1653</v>
      </c>
      <c r="Q186" s="52">
        <v>1847</v>
      </c>
      <c r="R186" s="49">
        <f>SUM(dtbPTSource[[#This Row],[Qtr1]:[Qtr4]])</f>
        <v>5757</v>
      </c>
      <c r="AK186" t="str">
        <v>GER</v>
      </c>
      <c r="AL186" t="str">
        <v>Gamma</v>
      </c>
      <c r="AM186">
        <v>2022</v>
      </c>
      <c r="AN186">
        <v>84</v>
      </c>
      <c r="AT186" t="e">
        <v>#N/A</v>
      </c>
    </row>
    <row r="187" spans="11:46" x14ac:dyDescent="0.25">
      <c r="K187" s="51" t="s">
        <v>57</v>
      </c>
      <c r="L187" s="51" t="s">
        <v>52</v>
      </c>
      <c r="M187">
        <v>2019</v>
      </c>
      <c r="N187" s="52">
        <v>228</v>
      </c>
      <c r="O187" s="52">
        <v>56</v>
      </c>
      <c r="P187" s="52">
        <v>34</v>
      </c>
      <c r="Q187" s="52">
        <v>67</v>
      </c>
      <c r="R187" s="49">
        <f>SUM(dtbPTSource[[#This Row],[Qtr1]:[Qtr4]])</f>
        <v>385</v>
      </c>
      <c r="AK187" t="str">
        <v>GER</v>
      </c>
      <c r="AL187" t="str">
        <v>Delta</v>
      </c>
      <c r="AM187">
        <v>2019</v>
      </c>
      <c r="AN187">
        <v>171</v>
      </c>
      <c r="AT187" t="e">
        <v>#N/A</v>
      </c>
    </row>
    <row r="188" spans="11:46" x14ac:dyDescent="0.25">
      <c r="K188" s="51" t="s">
        <v>57</v>
      </c>
      <c r="L188" s="51" t="s">
        <v>52</v>
      </c>
      <c r="M188">
        <v>2020</v>
      </c>
      <c r="N188" s="52">
        <v>210</v>
      </c>
      <c r="O188" s="52">
        <v>40</v>
      </c>
      <c r="P188" s="52">
        <v>132</v>
      </c>
      <c r="Q188" s="52">
        <v>156</v>
      </c>
      <c r="R188" s="49">
        <f>SUM(dtbPTSource[[#This Row],[Qtr1]:[Qtr4]])</f>
        <v>538</v>
      </c>
      <c r="AK188" t="str">
        <v>GER</v>
      </c>
      <c r="AL188" t="str">
        <v>Delta</v>
      </c>
      <c r="AM188">
        <v>2020</v>
      </c>
      <c r="AN188">
        <v>282</v>
      </c>
      <c r="AT188" t="e">
        <v>#N/A</v>
      </c>
    </row>
    <row r="189" spans="11:46" x14ac:dyDescent="0.25">
      <c r="K189" s="51" t="s">
        <v>57</v>
      </c>
      <c r="L189" s="51" t="s">
        <v>52</v>
      </c>
      <c r="M189">
        <v>2021</v>
      </c>
      <c r="N189" s="52">
        <v>-4</v>
      </c>
      <c r="O189" s="52">
        <v>-30</v>
      </c>
      <c r="P189" s="52">
        <v>-142</v>
      </c>
      <c r="Q189" s="52">
        <v>-169</v>
      </c>
      <c r="R189" s="49">
        <f>SUM(dtbPTSource[[#This Row],[Qtr1]:[Qtr4]])</f>
        <v>-345</v>
      </c>
      <c r="AK189" t="str">
        <v>GER</v>
      </c>
      <c r="AL189" t="str">
        <v>Delta</v>
      </c>
      <c r="AM189">
        <v>2021</v>
      </c>
      <c r="AN189">
        <v>212</v>
      </c>
      <c r="AT189" t="e">
        <v>#N/A</v>
      </c>
    </row>
    <row r="190" spans="11:46" x14ac:dyDescent="0.25">
      <c r="K190" s="51" t="s">
        <v>57</v>
      </c>
      <c r="L190" s="51" t="s">
        <v>52</v>
      </c>
      <c r="M190">
        <v>2022</v>
      </c>
      <c r="N190" s="52">
        <v>10</v>
      </c>
      <c r="O190" s="52">
        <v>-39</v>
      </c>
      <c r="P190" s="52">
        <v>-83</v>
      </c>
      <c r="Q190" s="52">
        <v>-115</v>
      </c>
      <c r="R190" s="49">
        <f>SUM(dtbPTSource[[#This Row],[Qtr1]:[Qtr4]])</f>
        <v>-227</v>
      </c>
      <c r="AK190" t="str">
        <v>GER</v>
      </c>
      <c r="AL190" t="str">
        <v>Delta</v>
      </c>
      <c r="AM190">
        <v>2022</v>
      </c>
      <c r="AN190">
        <v>88</v>
      </c>
      <c r="AT190" t="e">
        <v>#N/A</v>
      </c>
    </row>
    <row r="191" spans="11:46" x14ac:dyDescent="0.25">
      <c r="K191" s="51" t="s">
        <v>57</v>
      </c>
      <c r="L191" s="51" t="s">
        <v>53</v>
      </c>
      <c r="M191">
        <v>2019</v>
      </c>
      <c r="N191" s="52">
        <v>7</v>
      </c>
      <c r="O191" s="52">
        <v>97</v>
      </c>
      <c r="P191" s="52">
        <v>-64</v>
      </c>
      <c r="Q191" s="52">
        <v>-128</v>
      </c>
      <c r="R191" s="52">
        <v>-88</v>
      </c>
      <c r="AK191" t="str">
        <v>GER</v>
      </c>
      <c r="AL191" t="str">
        <v>Epsilon</v>
      </c>
      <c r="AM191">
        <v>2019</v>
      </c>
      <c r="AN191">
        <v>1005</v>
      </c>
      <c r="AT191" t="e">
        <v>#N/A</v>
      </c>
    </row>
    <row r="192" spans="11:46" x14ac:dyDescent="0.25">
      <c r="K192" s="51" t="s">
        <v>57</v>
      </c>
      <c r="L192" s="51" t="s">
        <v>53</v>
      </c>
      <c r="M192">
        <v>2020</v>
      </c>
      <c r="N192" s="52">
        <v>2</v>
      </c>
      <c r="O192" s="52">
        <v>-53</v>
      </c>
      <c r="P192" s="52">
        <v>-217</v>
      </c>
      <c r="Q192" s="52">
        <v>507</v>
      </c>
      <c r="R192" s="52">
        <v>239</v>
      </c>
      <c r="AK192" t="str">
        <v>GER</v>
      </c>
      <c r="AL192" t="str">
        <v>Epsilon</v>
      </c>
      <c r="AM192">
        <v>2020</v>
      </c>
      <c r="AN192">
        <v>2369</v>
      </c>
      <c r="AT192" t="e">
        <v>#N/A</v>
      </c>
    </row>
    <row r="193" spans="11:46" x14ac:dyDescent="0.25">
      <c r="K193" s="51" t="s">
        <v>57</v>
      </c>
      <c r="L193" s="51" t="s">
        <v>53</v>
      </c>
      <c r="M193">
        <v>2021</v>
      </c>
      <c r="N193" s="52">
        <v>498</v>
      </c>
      <c r="O193" s="52">
        <v>330</v>
      </c>
      <c r="P193" s="52">
        <v>1398</v>
      </c>
      <c r="Q193" s="52">
        <v>26</v>
      </c>
      <c r="R193" s="52">
        <v>2252</v>
      </c>
      <c r="AK193" t="str">
        <v>GER</v>
      </c>
      <c r="AL193" t="str">
        <v>Epsilon</v>
      </c>
      <c r="AM193">
        <v>2021</v>
      </c>
      <c r="AN193">
        <v>3271</v>
      </c>
      <c r="AT193" t="e">
        <v>#N/A</v>
      </c>
    </row>
    <row r="194" spans="11:46" x14ac:dyDescent="0.25">
      <c r="K194" s="51" t="s">
        <v>57</v>
      </c>
      <c r="L194" s="51" t="s">
        <v>53</v>
      </c>
      <c r="M194">
        <v>2022</v>
      </c>
      <c r="N194" s="52">
        <v>-292</v>
      </c>
      <c r="O194" s="52">
        <v>371</v>
      </c>
      <c r="P194" s="52">
        <v>-137</v>
      </c>
      <c r="Q194" s="52">
        <v>-264</v>
      </c>
      <c r="R194" s="52">
        <v>-322</v>
      </c>
      <c r="AK194" t="str">
        <v>GER</v>
      </c>
      <c r="AL194" t="str">
        <v>Epsilon</v>
      </c>
      <c r="AM194">
        <v>2022</v>
      </c>
      <c r="AN194">
        <v>3387</v>
      </c>
      <c r="AT194" t="e">
        <v>#N/A</v>
      </c>
    </row>
    <row r="195" spans="11:46" x14ac:dyDescent="0.25">
      <c r="K195" s="51" t="s">
        <v>58</v>
      </c>
      <c r="L195" s="51" t="s">
        <v>45</v>
      </c>
      <c r="M195">
        <v>2019</v>
      </c>
      <c r="N195" s="52">
        <v>6</v>
      </c>
      <c r="O195" s="52">
        <v>3</v>
      </c>
      <c r="P195" s="52">
        <v>77</v>
      </c>
      <c r="Q195" s="52">
        <v>32</v>
      </c>
      <c r="R195" s="52">
        <v>118</v>
      </c>
      <c r="AK195" t="str">
        <v>GER</v>
      </c>
      <c r="AL195" t="str">
        <v>Feta</v>
      </c>
      <c r="AM195">
        <v>2019</v>
      </c>
      <c r="AN195">
        <v>452</v>
      </c>
      <c r="AT195" t="e">
        <v>#N/A</v>
      </c>
    </row>
    <row r="196" spans="11:46" x14ac:dyDescent="0.25">
      <c r="K196" s="51" t="s">
        <v>58</v>
      </c>
      <c r="L196" s="51" t="s">
        <v>45</v>
      </c>
      <c r="M196">
        <v>2020</v>
      </c>
      <c r="N196" s="52">
        <v>5</v>
      </c>
      <c r="O196" s="52">
        <v>268</v>
      </c>
      <c r="P196" s="52">
        <v>10</v>
      </c>
      <c r="Q196" s="52">
        <v>291</v>
      </c>
      <c r="R196" s="52">
        <v>574</v>
      </c>
      <c r="AK196" t="str">
        <v>GER</v>
      </c>
      <c r="AL196" t="str">
        <v>Feta</v>
      </c>
      <c r="AM196">
        <v>2020</v>
      </c>
      <c r="AN196">
        <v>1835</v>
      </c>
      <c r="AT196" t="e">
        <v>#N/A</v>
      </c>
    </row>
    <row r="197" spans="11:46" x14ac:dyDescent="0.25">
      <c r="K197" s="51" t="s">
        <v>58</v>
      </c>
      <c r="L197" s="51" t="s">
        <v>45</v>
      </c>
      <c r="M197">
        <v>2021</v>
      </c>
      <c r="N197" s="52">
        <v>203</v>
      </c>
      <c r="O197" s="52">
        <v>172</v>
      </c>
      <c r="P197" s="52">
        <v>254</v>
      </c>
      <c r="Q197" s="52">
        <v>6</v>
      </c>
      <c r="R197" s="52">
        <v>635</v>
      </c>
      <c r="AK197" t="str">
        <v>GER</v>
      </c>
      <c r="AL197" t="str">
        <v>Feta</v>
      </c>
      <c r="AM197">
        <v>2021</v>
      </c>
      <c r="AN197">
        <v>1898</v>
      </c>
      <c r="AT197" t="e">
        <v>#N/A</v>
      </c>
    </row>
    <row r="198" spans="11:46" x14ac:dyDescent="0.25">
      <c r="K198" s="51" t="s">
        <v>58</v>
      </c>
      <c r="L198" s="51" t="s">
        <v>45</v>
      </c>
      <c r="M198">
        <v>2022</v>
      </c>
      <c r="N198" s="52">
        <v>699</v>
      </c>
      <c r="O198" s="52">
        <v>29</v>
      </c>
      <c r="P198" s="52">
        <v>65</v>
      </c>
      <c r="Q198" s="52">
        <v>174</v>
      </c>
      <c r="R198" s="52">
        <v>967</v>
      </c>
      <c r="AK198" t="str">
        <v>GER</v>
      </c>
      <c r="AL198" t="str">
        <v>Feta</v>
      </c>
      <c r="AM198">
        <v>2022</v>
      </c>
      <c r="AN198">
        <v>2384</v>
      </c>
      <c r="AT198" t="e">
        <v>#N/A</v>
      </c>
    </row>
    <row r="199" spans="11:46" x14ac:dyDescent="0.25">
      <c r="K199" s="51" t="s">
        <v>58</v>
      </c>
      <c r="L199" s="51" t="s">
        <v>46</v>
      </c>
      <c r="M199">
        <v>2019</v>
      </c>
      <c r="N199" s="52">
        <v>426</v>
      </c>
      <c r="O199" s="52">
        <v>593</v>
      </c>
      <c r="P199" s="52">
        <v>327</v>
      </c>
      <c r="Q199" s="52">
        <v>485</v>
      </c>
      <c r="R199" s="52">
        <v>485</v>
      </c>
      <c r="AK199" t="str">
        <v>GER</v>
      </c>
      <c r="AL199" t="str">
        <v>Gorgonzola</v>
      </c>
      <c r="AM199">
        <v>2019</v>
      </c>
      <c r="AN199">
        <v>3589</v>
      </c>
      <c r="AT199" t="e">
        <v>#N/A</v>
      </c>
    </row>
    <row r="200" spans="11:46" x14ac:dyDescent="0.25">
      <c r="K200" s="51" t="s">
        <v>58</v>
      </c>
      <c r="L200" s="51" t="s">
        <v>46</v>
      </c>
      <c r="M200">
        <v>2020</v>
      </c>
      <c r="N200" s="52">
        <v>316</v>
      </c>
      <c r="O200" s="52">
        <v>328</v>
      </c>
      <c r="P200" s="52">
        <v>283</v>
      </c>
      <c r="Q200" s="52">
        <v>317</v>
      </c>
      <c r="R200" s="52">
        <v>317</v>
      </c>
      <c r="AK200" t="str">
        <v>GER</v>
      </c>
      <c r="AL200" t="str">
        <v>Gorgonzola</v>
      </c>
      <c r="AM200">
        <v>2020</v>
      </c>
      <c r="AN200">
        <v>4093</v>
      </c>
      <c r="AT200" t="e">
        <v>#N/A</v>
      </c>
    </row>
    <row r="201" spans="11:46" x14ac:dyDescent="0.25">
      <c r="K201" s="51" t="s">
        <v>58</v>
      </c>
      <c r="L201" s="51" t="s">
        <v>46</v>
      </c>
      <c r="M201">
        <v>2021</v>
      </c>
      <c r="N201" s="52">
        <v>135</v>
      </c>
      <c r="O201" s="52">
        <v>95</v>
      </c>
      <c r="P201" s="52">
        <v>115</v>
      </c>
      <c r="Q201" s="52">
        <v>137</v>
      </c>
      <c r="R201" s="52">
        <v>137</v>
      </c>
      <c r="AK201" t="str">
        <v>GER</v>
      </c>
      <c r="AL201" t="str">
        <v>Gorgonzola</v>
      </c>
      <c r="AM201">
        <v>2021</v>
      </c>
      <c r="AN201">
        <v>9374</v>
      </c>
      <c r="AT201" t="e">
        <v>#N/A</v>
      </c>
    </row>
    <row r="202" spans="11:46" x14ac:dyDescent="0.25">
      <c r="K202" s="51" t="s">
        <v>58</v>
      </c>
      <c r="L202" s="51" t="s">
        <v>46</v>
      </c>
      <c r="M202">
        <v>2022</v>
      </c>
      <c r="N202" s="52">
        <v>187</v>
      </c>
      <c r="O202" s="52">
        <v>124</v>
      </c>
      <c r="P202" s="52">
        <v>97</v>
      </c>
      <c r="Q202" s="52">
        <v>80</v>
      </c>
      <c r="R202" s="52">
        <v>80</v>
      </c>
      <c r="AK202" t="str">
        <v>GER</v>
      </c>
      <c r="AL202" t="str">
        <v>Gorgonzola</v>
      </c>
      <c r="AM202">
        <v>2022</v>
      </c>
      <c r="AN202">
        <v>5757</v>
      </c>
      <c r="AT202" t="e">
        <v>#N/A</v>
      </c>
    </row>
    <row r="203" spans="11:46" x14ac:dyDescent="0.25">
      <c r="K203" s="51" t="s">
        <v>58</v>
      </c>
      <c r="L203" s="51" t="s">
        <v>47</v>
      </c>
      <c r="M203">
        <v>2019</v>
      </c>
      <c r="N203" s="52">
        <v>216</v>
      </c>
      <c r="O203" s="52">
        <v>230</v>
      </c>
      <c r="P203" s="52">
        <v>175</v>
      </c>
      <c r="Q203" s="52">
        <v>113</v>
      </c>
      <c r="R203" s="52">
        <v>113</v>
      </c>
      <c r="AK203" t="str">
        <v>GER</v>
      </c>
      <c r="AL203" t="str">
        <v>Halloumi</v>
      </c>
      <c r="AM203">
        <v>2019</v>
      </c>
      <c r="AN203">
        <v>385</v>
      </c>
      <c r="AT203" t="e">
        <v>#N/A</v>
      </c>
    </row>
    <row r="204" spans="11:46" x14ac:dyDescent="0.25">
      <c r="K204" s="51" t="s">
        <v>58</v>
      </c>
      <c r="L204" s="51" t="s">
        <v>47</v>
      </c>
      <c r="M204">
        <v>2020</v>
      </c>
      <c r="N204" s="52">
        <v>291</v>
      </c>
      <c r="O204" s="52">
        <v>240</v>
      </c>
      <c r="P204" s="52">
        <v>155</v>
      </c>
      <c r="Q204" s="52">
        <v>205</v>
      </c>
      <c r="R204" s="52">
        <v>205</v>
      </c>
      <c r="AK204" t="str">
        <v>GER</v>
      </c>
      <c r="AL204" t="str">
        <v>Halloumi</v>
      </c>
      <c r="AM204">
        <v>2020</v>
      </c>
      <c r="AN204">
        <v>538</v>
      </c>
      <c r="AT204" t="e">
        <v>#N/A</v>
      </c>
    </row>
    <row r="205" spans="11:46" x14ac:dyDescent="0.25">
      <c r="K205" s="51" t="s">
        <v>58</v>
      </c>
      <c r="L205" s="51" t="s">
        <v>47</v>
      </c>
      <c r="M205">
        <v>2021</v>
      </c>
      <c r="N205" s="52">
        <v>227</v>
      </c>
      <c r="O205" s="52">
        <v>215</v>
      </c>
      <c r="P205" s="52">
        <v>108</v>
      </c>
      <c r="Q205" s="52">
        <v>100</v>
      </c>
      <c r="R205" s="52">
        <v>100</v>
      </c>
      <c r="AK205" t="str">
        <v>GER</v>
      </c>
      <c r="AL205" t="str">
        <v>Halloumi</v>
      </c>
      <c r="AM205">
        <v>2021</v>
      </c>
      <c r="AN205">
        <v>-345</v>
      </c>
      <c r="AT205" t="e">
        <v>#N/A</v>
      </c>
    </row>
    <row r="206" spans="11:46" x14ac:dyDescent="0.25">
      <c r="K206" s="51" t="s">
        <v>58</v>
      </c>
      <c r="L206" s="51" t="s">
        <v>47</v>
      </c>
      <c r="M206">
        <v>2022</v>
      </c>
      <c r="N206" s="52">
        <v>126</v>
      </c>
      <c r="O206" s="52">
        <v>167</v>
      </c>
      <c r="P206" s="52">
        <v>232</v>
      </c>
      <c r="Q206" s="52">
        <v>126</v>
      </c>
      <c r="R206" s="52">
        <v>126</v>
      </c>
      <c r="AK206" t="str">
        <v>GER</v>
      </c>
      <c r="AL206" t="str">
        <v>Halloumi</v>
      </c>
      <c r="AM206">
        <v>2022</v>
      </c>
      <c r="AN206">
        <v>-227</v>
      </c>
      <c r="AT206" t="e">
        <v>#N/A</v>
      </c>
    </row>
    <row r="207" spans="11:46" x14ac:dyDescent="0.25">
      <c r="K207" s="51" t="s">
        <v>58</v>
      </c>
      <c r="L207" s="51" t="s">
        <v>48</v>
      </c>
      <c r="M207">
        <v>2019</v>
      </c>
      <c r="N207" s="52">
        <v>174</v>
      </c>
      <c r="O207" s="52">
        <v>187</v>
      </c>
      <c r="P207" s="52">
        <v>138</v>
      </c>
      <c r="Q207" s="52">
        <v>145</v>
      </c>
      <c r="R207" s="52">
        <v>145</v>
      </c>
      <c r="AK207" t="str">
        <v>GER</v>
      </c>
      <c r="AL207" t="str">
        <v>Iota</v>
      </c>
      <c r="AM207">
        <v>2019</v>
      </c>
      <c r="AN207">
        <v>-88</v>
      </c>
      <c r="AT207" t="e">
        <v>#N/A</v>
      </c>
    </row>
    <row r="208" spans="11:46" x14ac:dyDescent="0.25">
      <c r="K208" s="51" t="s">
        <v>58</v>
      </c>
      <c r="L208" s="51" t="s">
        <v>48</v>
      </c>
      <c r="M208">
        <v>2020</v>
      </c>
      <c r="N208" s="52">
        <v>149</v>
      </c>
      <c r="O208" s="52">
        <v>104</v>
      </c>
      <c r="P208" s="52">
        <v>142</v>
      </c>
      <c r="Q208" s="52">
        <v>152</v>
      </c>
      <c r="R208" s="52">
        <v>152</v>
      </c>
      <c r="AK208" t="str">
        <v>GER</v>
      </c>
      <c r="AL208" t="str">
        <v>Iota</v>
      </c>
      <c r="AM208">
        <v>2020</v>
      </c>
      <c r="AN208">
        <v>239</v>
      </c>
      <c r="AT208" t="e">
        <v>#N/A</v>
      </c>
    </row>
    <row r="209" spans="11:46" x14ac:dyDescent="0.25">
      <c r="K209" s="51" t="s">
        <v>58</v>
      </c>
      <c r="L209" s="51" t="s">
        <v>48</v>
      </c>
      <c r="M209">
        <v>2021</v>
      </c>
      <c r="N209" s="52">
        <v>90</v>
      </c>
      <c r="O209" s="52">
        <v>86</v>
      </c>
      <c r="P209" s="52">
        <v>93</v>
      </c>
      <c r="Q209" s="52">
        <v>137</v>
      </c>
      <c r="R209" s="52">
        <v>137</v>
      </c>
      <c r="AK209" t="str">
        <v>GER</v>
      </c>
      <c r="AL209" t="str">
        <v>Iota</v>
      </c>
      <c r="AM209">
        <v>2021</v>
      </c>
      <c r="AN209">
        <v>2252</v>
      </c>
      <c r="AT209" t="e">
        <v>#N/A</v>
      </c>
    </row>
    <row r="210" spans="11:46" x14ac:dyDescent="0.25">
      <c r="K210" s="51" t="s">
        <v>58</v>
      </c>
      <c r="L210" s="51" t="s">
        <v>48</v>
      </c>
      <c r="M210">
        <v>2022</v>
      </c>
      <c r="N210" s="52">
        <v>101</v>
      </c>
      <c r="O210" s="52">
        <v>81</v>
      </c>
      <c r="P210" s="52">
        <v>100</v>
      </c>
      <c r="Q210" s="52">
        <v>86</v>
      </c>
      <c r="R210" s="52">
        <v>86</v>
      </c>
      <c r="AK210" t="str">
        <v>GER</v>
      </c>
      <c r="AL210" t="str">
        <v>Iota</v>
      </c>
      <c r="AM210">
        <v>2022</v>
      </c>
      <c r="AN210">
        <v>-322</v>
      </c>
      <c r="AT210" t="e">
        <v>#N/A</v>
      </c>
    </row>
    <row r="211" spans="11:46" x14ac:dyDescent="0.25">
      <c r="K211" s="51" t="s">
        <v>58</v>
      </c>
      <c r="L211" s="51" t="s">
        <v>49</v>
      </c>
      <c r="M211">
        <v>2019</v>
      </c>
      <c r="N211" s="52">
        <v>72</v>
      </c>
      <c r="O211" s="52">
        <v>6</v>
      </c>
      <c r="P211" s="52">
        <v>368</v>
      </c>
      <c r="Q211" s="52">
        <v>80</v>
      </c>
      <c r="R211" s="52">
        <v>526</v>
      </c>
      <c r="AK211" t="str">
        <v>HOL</v>
      </c>
      <c r="AL211" t="str">
        <v>Alpha</v>
      </c>
      <c r="AM211">
        <v>2019</v>
      </c>
      <c r="AN211">
        <v>118</v>
      </c>
      <c r="AT211" t="e">
        <v>#N/A</v>
      </c>
    </row>
    <row r="212" spans="11:46" x14ac:dyDescent="0.25">
      <c r="K212" s="51" t="s">
        <v>58</v>
      </c>
      <c r="L212" s="51" t="s">
        <v>49</v>
      </c>
      <c r="M212">
        <v>2020</v>
      </c>
      <c r="N212" s="52">
        <v>121</v>
      </c>
      <c r="O212" s="52">
        <v>651</v>
      </c>
      <c r="P212" s="52">
        <v>114</v>
      </c>
      <c r="Q212" s="52">
        <v>409</v>
      </c>
      <c r="R212" s="52">
        <v>1295</v>
      </c>
      <c r="AK212" t="str">
        <v>HOL</v>
      </c>
      <c r="AL212" t="str">
        <v>Alpha</v>
      </c>
      <c r="AM212">
        <v>2020</v>
      </c>
      <c r="AN212">
        <v>574</v>
      </c>
      <c r="AT212" t="e">
        <v>#N/A</v>
      </c>
    </row>
    <row r="213" spans="11:46" x14ac:dyDescent="0.25">
      <c r="K213" s="51" t="s">
        <v>58</v>
      </c>
      <c r="L213" s="51" t="s">
        <v>49</v>
      </c>
      <c r="M213">
        <v>2021</v>
      </c>
      <c r="N213" s="52">
        <v>948</v>
      </c>
      <c r="O213" s="52">
        <v>426</v>
      </c>
      <c r="P213" s="52">
        <v>740</v>
      </c>
      <c r="Q213" s="52">
        <v>61</v>
      </c>
      <c r="R213" s="52">
        <v>2175</v>
      </c>
      <c r="AK213" t="str">
        <v>HOL</v>
      </c>
      <c r="AL213" t="str">
        <v>Alpha</v>
      </c>
      <c r="AM213">
        <v>2021</v>
      </c>
      <c r="AN213">
        <v>635</v>
      </c>
      <c r="AT213" t="e">
        <v>#N/A</v>
      </c>
    </row>
    <row r="214" spans="11:46" x14ac:dyDescent="0.25">
      <c r="K214" s="51" t="s">
        <v>58</v>
      </c>
      <c r="L214" s="51" t="s">
        <v>49</v>
      </c>
      <c r="M214">
        <v>2022</v>
      </c>
      <c r="N214" s="52">
        <v>377</v>
      </c>
      <c r="O214" s="52">
        <v>1302</v>
      </c>
      <c r="P214" s="52">
        <v>484</v>
      </c>
      <c r="Q214" s="52">
        <v>668</v>
      </c>
      <c r="R214" s="52">
        <v>2831</v>
      </c>
      <c r="AK214" t="str">
        <v>HOL</v>
      </c>
      <c r="AL214" t="str">
        <v>Alpha</v>
      </c>
      <c r="AM214">
        <v>2022</v>
      </c>
      <c r="AN214">
        <v>967</v>
      </c>
      <c r="AT214" t="e">
        <v>#N/A</v>
      </c>
    </row>
    <row r="215" spans="11:46" x14ac:dyDescent="0.25">
      <c r="K215" s="51" t="s">
        <v>58</v>
      </c>
      <c r="L215" s="51" t="s">
        <v>50</v>
      </c>
      <c r="M215">
        <v>2019</v>
      </c>
      <c r="N215" s="52">
        <v>24</v>
      </c>
      <c r="O215" s="52">
        <v>2</v>
      </c>
      <c r="P215" s="52">
        <v>428</v>
      </c>
      <c r="Q215" s="52">
        <v>94</v>
      </c>
      <c r="R215" s="49">
        <f>SUM(dtbPTSource[[#This Row],[Qtr1]:[Qtr4]])</f>
        <v>548</v>
      </c>
      <c r="AK215" t="str">
        <v>HOL</v>
      </c>
      <c r="AL215" t="str">
        <v>Beta</v>
      </c>
      <c r="AM215">
        <v>2019</v>
      </c>
      <c r="AN215">
        <v>485</v>
      </c>
      <c r="AT215" t="e">
        <v>#N/A</v>
      </c>
    </row>
    <row r="216" spans="11:46" x14ac:dyDescent="0.25">
      <c r="K216" s="51" t="s">
        <v>58</v>
      </c>
      <c r="L216" s="51" t="s">
        <v>50</v>
      </c>
      <c r="M216">
        <v>2020</v>
      </c>
      <c r="N216" s="52">
        <v>14</v>
      </c>
      <c r="O216" s="52">
        <v>567</v>
      </c>
      <c r="P216" s="52">
        <v>59</v>
      </c>
      <c r="Q216" s="52">
        <v>333</v>
      </c>
      <c r="R216" s="49">
        <f>SUM(dtbPTSource[[#This Row],[Qtr1]:[Qtr4]])</f>
        <v>973</v>
      </c>
      <c r="AK216" t="str">
        <v>HOL</v>
      </c>
      <c r="AL216" t="str">
        <v>Beta</v>
      </c>
      <c r="AM216">
        <v>2020</v>
      </c>
      <c r="AN216">
        <v>317</v>
      </c>
      <c r="AT216" t="e">
        <v>#N/A</v>
      </c>
    </row>
    <row r="217" spans="11:46" x14ac:dyDescent="0.25">
      <c r="K217" s="51" t="s">
        <v>58</v>
      </c>
      <c r="L217" s="51" t="s">
        <v>50</v>
      </c>
      <c r="M217">
        <v>2021</v>
      </c>
      <c r="N217" s="52">
        <v>227</v>
      </c>
      <c r="O217" s="52">
        <v>329</v>
      </c>
      <c r="P217" s="52">
        <v>842</v>
      </c>
      <c r="Q217" s="52">
        <v>509</v>
      </c>
      <c r="R217" s="49">
        <f>SUM(dtbPTSource[[#This Row],[Qtr1]:[Qtr4]])</f>
        <v>1907</v>
      </c>
      <c r="AK217" t="str">
        <v>HOL</v>
      </c>
      <c r="AL217" t="str">
        <v>Beta</v>
      </c>
      <c r="AM217">
        <v>2021</v>
      </c>
      <c r="AN217">
        <v>137</v>
      </c>
      <c r="AT217" t="e">
        <v>#N/A</v>
      </c>
    </row>
    <row r="218" spans="11:46" x14ac:dyDescent="0.25">
      <c r="K218" s="51" t="s">
        <v>58</v>
      </c>
      <c r="L218" s="51" t="s">
        <v>50</v>
      </c>
      <c r="M218">
        <v>2022</v>
      </c>
      <c r="N218" s="52">
        <v>251</v>
      </c>
      <c r="O218" s="52">
        <v>1106</v>
      </c>
      <c r="P218" s="52">
        <v>365</v>
      </c>
      <c r="Q218" s="52">
        <v>13</v>
      </c>
      <c r="R218" s="49">
        <f>SUM(dtbPTSource[[#This Row],[Qtr1]:[Qtr4]])</f>
        <v>1735</v>
      </c>
      <c r="AK218" t="str">
        <v>HOL</v>
      </c>
      <c r="AL218" t="str">
        <v>Beta</v>
      </c>
      <c r="AM218">
        <v>2022</v>
      </c>
      <c r="AN218">
        <v>80</v>
      </c>
      <c r="AT218" t="e">
        <v>#N/A</v>
      </c>
    </row>
    <row r="219" spans="11:46" x14ac:dyDescent="0.25">
      <c r="K219" s="51" t="s">
        <v>58</v>
      </c>
      <c r="L219" s="51" t="s">
        <v>51</v>
      </c>
      <c r="M219">
        <v>2019</v>
      </c>
      <c r="N219" s="52">
        <v>340</v>
      </c>
      <c r="O219" s="52">
        <v>75</v>
      </c>
      <c r="P219" s="52">
        <v>963</v>
      </c>
      <c r="Q219" s="52">
        <v>492</v>
      </c>
      <c r="R219" s="49">
        <f>SUM(dtbPTSource[[#This Row],[Qtr1]:[Qtr4]])</f>
        <v>1870</v>
      </c>
      <c r="AK219" t="str">
        <v>HOL</v>
      </c>
      <c r="AL219" t="str">
        <v>Gamma</v>
      </c>
      <c r="AM219">
        <v>2019</v>
      </c>
      <c r="AN219">
        <v>113</v>
      </c>
      <c r="AT219" t="e">
        <v>#N/A</v>
      </c>
    </row>
    <row r="220" spans="11:46" x14ac:dyDescent="0.25">
      <c r="K220" s="51" t="s">
        <v>58</v>
      </c>
      <c r="L220" s="51" t="s">
        <v>51</v>
      </c>
      <c r="M220">
        <v>2020</v>
      </c>
      <c r="N220" s="52">
        <v>1286</v>
      </c>
      <c r="O220" s="52">
        <v>228</v>
      </c>
      <c r="P220" s="52">
        <v>4532</v>
      </c>
      <c r="Q220" s="52">
        <v>1951</v>
      </c>
      <c r="R220" s="49">
        <f>SUM(dtbPTSource[[#This Row],[Qtr1]:[Qtr4]])</f>
        <v>7997</v>
      </c>
      <c r="AK220" t="str">
        <v>HOL</v>
      </c>
      <c r="AL220" t="str">
        <v>Gamma</v>
      </c>
      <c r="AM220">
        <v>2020</v>
      </c>
      <c r="AN220">
        <v>205</v>
      </c>
      <c r="AT220">
        <v>5</v>
      </c>
    </row>
    <row r="221" spans="11:46" x14ac:dyDescent="0.25">
      <c r="K221" s="51" t="s">
        <v>58</v>
      </c>
      <c r="L221" s="51" t="s">
        <v>51</v>
      </c>
      <c r="M221">
        <v>2021</v>
      </c>
      <c r="N221" s="52">
        <v>1284</v>
      </c>
      <c r="O221" s="52">
        <v>852</v>
      </c>
      <c r="P221" s="52">
        <v>2158</v>
      </c>
      <c r="Q221" s="52">
        <v>984</v>
      </c>
      <c r="R221" s="49">
        <f>SUM(dtbPTSource[[#This Row],[Qtr1]:[Qtr4]])</f>
        <v>5278</v>
      </c>
      <c r="AK221" t="str">
        <v>HOL</v>
      </c>
      <c r="AL221" t="str">
        <v>Gamma</v>
      </c>
      <c r="AM221">
        <v>2021</v>
      </c>
      <c r="AN221">
        <v>100</v>
      </c>
      <c r="AT221" t="e">
        <v>#N/A</v>
      </c>
    </row>
    <row r="222" spans="11:46" x14ac:dyDescent="0.25">
      <c r="K222" s="51" t="s">
        <v>58</v>
      </c>
      <c r="L222" s="51" t="s">
        <v>51</v>
      </c>
      <c r="M222">
        <v>2022</v>
      </c>
      <c r="N222" s="52">
        <v>1331</v>
      </c>
      <c r="O222" s="52">
        <v>1257</v>
      </c>
      <c r="P222" s="52">
        <v>1048</v>
      </c>
      <c r="Q222" s="52">
        <v>1073</v>
      </c>
      <c r="R222" s="49">
        <f>SUM(dtbPTSource[[#This Row],[Qtr1]:[Qtr4]])</f>
        <v>4709</v>
      </c>
      <c r="AK222" t="str">
        <v>HOL</v>
      </c>
      <c r="AL222" t="str">
        <v>Gamma</v>
      </c>
      <c r="AM222">
        <v>2022</v>
      </c>
      <c r="AN222">
        <v>126</v>
      </c>
      <c r="AT222" t="e">
        <v>#N/A</v>
      </c>
    </row>
    <row r="223" spans="11:46" x14ac:dyDescent="0.25">
      <c r="K223" s="51" t="s">
        <v>58</v>
      </c>
      <c r="L223" s="51" t="s">
        <v>52</v>
      </c>
      <c r="M223">
        <v>2019</v>
      </c>
      <c r="N223" s="52">
        <v>-104</v>
      </c>
      <c r="O223" s="52">
        <v>-309</v>
      </c>
      <c r="P223" s="52">
        <v>-47</v>
      </c>
      <c r="Q223" s="52">
        <v>-262</v>
      </c>
      <c r="R223" s="49">
        <f>SUM(dtbPTSource[[#This Row],[Qtr1]:[Qtr4]])</f>
        <v>-722</v>
      </c>
      <c r="AK223" t="str">
        <v>HOL</v>
      </c>
      <c r="AL223" t="str">
        <v>Delta</v>
      </c>
      <c r="AM223">
        <v>2019</v>
      </c>
      <c r="AN223">
        <v>145</v>
      </c>
      <c r="AT223" t="e">
        <v>#N/A</v>
      </c>
    </row>
    <row r="224" spans="11:46" x14ac:dyDescent="0.25">
      <c r="K224" s="51" t="s">
        <v>58</v>
      </c>
      <c r="L224" s="51" t="s">
        <v>52</v>
      </c>
      <c r="M224">
        <v>2020</v>
      </c>
      <c r="N224" s="52">
        <v>481</v>
      </c>
      <c r="O224" s="52">
        <v>311</v>
      </c>
      <c r="P224" s="52">
        <v>434</v>
      </c>
      <c r="Q224" s="52">
        <v>217</v>
      </c>
      <c r="R224" s="49">
        <f>SUM(dtbPTSource[[#This Row],[Qtr1]:[Qtr4]])</f>
        <v>1443</v>
      </c>
      <c r="AK224" t="str">
        <v>HOL</v>
      </c>
      <c r="AL224" t="str">
        <v>Delta</v>
      </c>
      <c r="AM224">
        <v>2020</v>
      </c>
      <c r="AN224">
        <v>152</v>
      </c>
      <c r="AT224" t="e">
        <v>#N/A</v>
      </c>
    </row>
    <row r="225" spans="11:46" x14ac:dyDescent="0.25">
      <c r="K225" s="51" t="s">
        <v>58</v>
      </c>
      <c r="L225" s="51" t="s">
        <v>52</v>
      </c>
      <c r="M225">
        <v>2021</v>
      </c>
      <c r="N225" s="52">
        <v>212</v>
      </c>
      <c r="O225" s="52">
        <v>122</v>
      </c>
      <c r="P225" s="52">
        <v>59</v>
      </c>
      <c r="Q225" s="52">
        <v>53</v>
      </c>
      <c r="R225" s="49">
        <f>SUM(dtbPTSource[[#This Row],[Qtr1]:[Qtr4]])</f>
        <v>446</v>
      </c>
      <c r="AK225" t="str">
        <v>HOL</v>
      </c>
      <c r="AL225" t="str">
        <v>Delta</v>
      </c>
      <c r="AM225">
        <v>2021</v>
      </c>
      <c r="AN225">
        <v>137</v>
      </c>
      <c r="AT225" t="e">
        <v>#N/A</v>
      </c>
    </row>
    <row r="226" spans="11:46" x14ac:dyDescent="0.25">
      <c r="K226" s="51" t="s">
        <v>58</v>
      </c>
      <c r="L226" s="51" t="s">
        <v>52</v>
      </c>
      <c r="M226">
        <v>2022</v>
      </c>
      <c r="N226" s="52">
        <v>37</v>
      </c>
      <c r="O226" s="52">
        <v>84</v>
      </c>
      <c r="P226" s="52">
        <v>60</v>
      </c>
      <c r="Q226" s="52">
        <v>7</v>
      </c>
      <c r="R226" s="49">
        <f>SUM(dtbPTSource[[#This Row],[Qtr1]:[Qtr4]])</f>
        <v>188</v>
      </c>
      <c r="AK226" t="str">
        <v>HOL</v>
      </c>
      <c r="AL226" t="str">
        <v>Delta</v>
      </c>
      <c r="AM226">
        <v>2022</v>
      </c>
      <c r="AN226">
        <v>86</v>
      </c>
      <c r="AT226" t="e">
        <v>#N/A</v>
      </c>
    </row>
    <row r="227" spans="11:46" x14ac:dyDescent="0.25">
      <c r="K227" s="51" t="s">
        <v>58</v>
      </c>
      <c r="L227" s="51" t="s">
        <v>53</v>
      </c>
      <c r="M227">
        <v>2019</v>
      </c>
      <c r="N227" s="52">
        <v>58</v>
      </c>
      <c r="O227" s="52">
        <v>0</v>
      </c>
      <c r="P227" s="52">
        <v>-47</v>
      </c>
      <c r="Q227" s="52">
        <v>-19</v>
      </c>
      <c r="R227" s="52">
        <v>-8</v>
      </c>
      <c r="AK227" t="str">
        <v>HOL</v>
      </c>
      <c r="AL227" t="str">
        <v>Epsilon</v>
      </c>
      <c r="AM227">
        <v>2019</v>
      </c>
      <c r="AN227">
        <v>526</v>
      </c>
      <c r="AT227" t="e">
        <v>#N/A</v>
      </c>
    </row>
    <row r="228" spans="11:46" x14ac:dyDescent="0.25">
      <c r="K228" s="51" t="s">
        <v>58</v>
      </c>
      <c r="L228" s="51" t="s">
        <v>53</v>
      </c>
      <c r="M228">
        <v>2020</v>
      </c>
      <c r="N228" s="52">
        <v>102</v>
      </c>
      <c r="O228" s="52">
        <v>-184</v>
      </c>
      <c r="P228" s="52">
        <v>45</v>
      </c>
      <c r="Q228" s="52">
        <v>-215</v>
      </c>
      <c r="R228" s="52">
        <v>-252</v>
      </c>
      <c r="AK228" t="str">
        <v>HOL</v>
      </c>
      <c r="AL228" t="str">
        <v>Epsilon</v>
      </c>
      <c r="AM228">
        <v>2020</v>
      </c>
      <c r="AN228">
        <v>1295</v>
      </c>
      <c r="AT228" t="e">
        <v>#N/A</v>
      </c>
    </row>
    <row r="229" spans="11:46" x14ac:dyDescent="0.25">
      <c r="K229" s="51" t="s">
        <v>58</v>
      </c>
      <c r="L229" s="51" t="s">
        <v>53</v>
      </c>
      <c r="M229">
        <v>2021</v>
      </c>
      <c r="N229" s="52">
        <v>241</v>
      </c>
      <c r="O229" s="52">
        <v>79</v>
      </c>
      <c r="P229" s="52">
        <v>73</v>
      </c>
      <c r="Q229" s="52">
        <v>41</v>
      </c>
      <c r="R229" s="52">
        <v>434</v>
      </c>
      <c r="AK229" t="str">
        <v>HOL</v>
      </c>
      <c r="AL229" t="str">
        <v>Epsilon</v>
      </c>
      <c r="AM229">
        <v>2021</v>
      </c>
      <c r="AN229">
        <v>2175</v>
      </c>
      <c r="AT229" t="e">
        <v>#N/A</v>
      </c>
    </row>
    <row r="230" spans="11:46" x14ac:dyDescent="0.25">
      <c r="K230" s="51" t="s">
        <v>58</v>
      </c>
      <c r="L230" s="51" t="s">
        <v>53</v>
      </c>
      <c r="M230">
        <v>2022</v>
      </c>
      <c r="N230" s="52">
        <v>-524</v>
      </c>
      <c r="O230" s="52">
        <v>301</v>
      </c>
      <c r="P230" s="52">
        <v>224</v>
      </c>
      <c r="Q230" s="52">
        <v>24</v>
      </c>
      <c r="R230" s="52">
        <v>25</v>
      </c>
      <c r="AK230" t="str">
        <v>HOL</v>
      </c>
      <c r="AL230" t="str">
        <v>Epsilon</v>
      </c>
      <c r="AM230">
        <v>2022</v>
      </c>
      <c r="AN230">
        <v>2831</v>
      </c>
      <c r="AT230" t="e">
        <v>#N/A</v>
      </c>
    </row>
    <row r="231" spans="11:46" x14ac:dyDescent="0.25">
      <c r="K231" s="40" t="s">
        <v>59</v>
      </c>
      <c r="L231" s="41" t="s">
        <v>45</v>
      </c>
      <c r="M231">
        <v>2019</v>
      </c>
      <c r="N231" s="42">
        <v>32</v>
      </c>
      <c r="O231" s="42">
        <v>3</v>
      </c>
      <c r="P231" s="42">
        <v>2</v>
      </c>
      <c r="Q231" s="42">
        <v>104</v>
      </c>
      <c r="R231" s="43">
        <v>141</v>
      </c>
      <c r="AK231" t="str">
        <v>HOL</v>
      </c>
      <c r="AL231" t="str">
        <v>Feta</v>
      </c>
      <c r="AM231">
        <v>2019</v>
      </c>
      <c r="AN231">
        <v>548</v>
      </c>
      <c r="AT231" t="e">
        <v>#N/A</v>
      </c>
    </row>
    <row r="232" spans="11:46" x14ac:dyDescent="0.25">
      <c r="K232" s="44" t="s">
        <v>59</v>
      </c>
      <c r="L232" s="45" t="s">
        <v>45</v>
      </c>
      <c r="M232">
        <v>2020</v>
      </c>
      <c r="N232" s="46">
        <v>1</v>
      </c>
      <c r="O232" s="46">
        <v>17</v>
      </c>
      <c r="P232" s="46">
        <v>43</v>
      </c>
      <c r="Q232" s="46">
        <v>6</v>
      </c>
      <c r="R232" s="47">
        <v>67</v>
      </c>
      <c r="AK232" t="str">
        <v>HOL</v>
      </c>
      <c r="AL232" t="str">
        <v>Feta</v>
      </c>
      <c r="AM232">
        <v>2020</v>
      </c>
      <c r="AN232">
        <v>973</v>
      </c>
      <c r="AT232" t="e">
        <v>#N/A</v>
      </c>
    </row>
    <row r="233" spans="11:46" x14ac:dyDescent="0.25">
      <c r="K233" s="44" t="s">
        <v>59</v>
      </c>
      <c r="L233" s="45" t="s">
        <v>45</v>
      </c>
      <c r="M233">
        <v>2021</v>
      </c>
      <c r="N233" s="46">
        <v>635</v>
      </c>
      <c r="O233" s="46">
        <v>17</v>
      </c>
      <c r="P233" s="46">
        <v>377</v>
      </c>
      <c r="Q233" s="46">
        <v>233</v>
      </c>
      <c r="R233" s="47">
        <v>1262</v>
      </c>
      <c r="AK233" t="str">
        <v>HOL</v>
      </c>
      <c r="AL233" t="str">
        <v>Feta</v>
      </c>
      <c r="AM233">
        <v>2021</v>
      </c>
      <c r="AN233">
        <v>1907</v>
      </c>
      <c r="AT233" t="e">
        <v>#N/A</v>
      </c>
    </row>
    <row r="234" spans="11:46" x14ac:dyDescent="0.25">
      <c r="K234" s="44" t="s">
        <v>59</v>
      </c>
      <c r="L234" s="45" t="s">
        <v>45</v>
      </c>
      <c r="M234">
        <v>2022</v>
      </c>
      <c r="N234" s="46">
        <v>652</v>
      </c>
      <c r="O234" s="46">
        <v>18</v>
      </c>
      <c r="P234" s="46">
        <v>125</v>
      </c>
      <c r="Q234" s="46">
        <v>0</v>
      </c>
      <c r="R234" s="47">
        <v>795</v>
      </c>
      <c r="AK234" t="str">
        <v>HOL</v>
      </c>
      <c r="AL234" t="str">
        <v>Feta</v>
      </c>
      <c r="AM234">
        <v>2022</v>
      </c>
      <c r="AN234">
        <v>1735</v>
      </c>
      <c r="AT234" t="e">
        <v>#N/A</v>
      </c>
    </row>
    <row r="235" spans="11:46" x14ac:dyDescent="0.25">
      <c r="K235" s="44" t="s">
        <v>59</v>
      </c>
      <c r="L235" s="45" t="s">
        <v>46</v>
      </c>
      <c r="M235">
        <v>2019</v>
      </c>
      <c r="N235" s="46">
        <v>510</v>
      </c>
      <c r="O235" s="46">
        <v>355</v>
      </c>
      <c r="P235" s="46">
        <v>222</v>
      </c>
      <c r="Q235" s="46">
        <v>233</v>
      </c>
      <c r="R235" s="47">
        <v>233</v>
      </c>
      <c r="AK235" t="str">
        <v>HOL</v>
      </c>
      <c r="AL235" t="str">
        <v>Gorgonzola</v>
      </c>
      <c r="AM235">
        <v>2019</v>
      </c>
      <c r="AN235">
        <v>1870</v>
      </c>
      <c r="AT235" t="e">
        <v>#N/A</v>
      </c>
    </row>
    <row r="236" spans="11:46" x14ac:dyDescent="0.25">
      <c r="K236" s="44" t="s">
        <v>59</v>
      </c>
      <c r="L236" s="45" t="s">
        <v>46</v>
      </c>
      <c r="M236">
        <v>2020</v>
      </c>
      <c r="N236" s="46">
        <v>418</v>
      </c>
      <c r="O236" s="46">
        <v>461</v>
      </c>
      <c r="P236" s="46">
        <v>536</v>
      </c>
      <c r="Q236" s="46">
        <v>449</v>
      </c>
      <c r="R236" s="47">
        <v>449</v>
      </c>
      <c r="AK236" t="str">
        <v>HOL</v>
      </c>
      <c r="AL236" t="str">
        <v>Gorgonzola</v>
      </c>
      <c r="AM236">
        <v>2020</v>
      </c>
      <c r="AN236">
        <v>7997</v>
      </c>
      <c r="AT236" t="e">
        <v>#N/A</v>
      </c>
    </row>
    <row r="237" spans="11:46" x14ac:dyDescent="0.25">
      <c r="K237" s="44" t="s">
        <v>59</v>
      </c>
      <c r="L237" s="45" t="s">
        <v>46</v>
      </c>
      <c r="M237">
        <v>2021</v>
      </c>
      <c r="N237" s="46">
        <v>207</v>
      </c>
      <c r="O237" s="46">
        <v>266</v>
      </c>
      <c r="P237" s="46">
        <v>249</v>
      </c>
      <c r="Q237" s="46">
        <v>265</v>
      </c>
      <c r="R237" s="47">
        <v>265</v>
      </c>
      <c r="AK237" t="str">
        <v>HOL</v>
      </c>
      <c r="AL237" t="str">
        <v>Gorgonzola</v>
      </c>
      <c r="AM237">
        <v>2021</v>
      </c>
      <c r="AN237">
        <v>5278</v>
      </c>
      <c r="AT237" t="e">
        <v>#N/A</v>
      </c>
    </row>
    <row r="238" spans="11:46" x14ac:dyDescent="0.25">
      <c r="K238" s="44" t="s">
        <v>59</v>
      </c>
      <c r="L238" s="45" t="s">
        <v>46</v>
      </c>
      <c r="M238">
        <v>2022</v>
      </c>
      <c r="N238" s="46">
        <v>155</v>
      </c>
      <c r="O238" s="46">
        <v>211</v>
      </c>
      <c r="P238" s="46">
        <v>142</v>
      </c>
      <c r="Q238" s="46">
        <v>132</v>
      </c>
      <c r="R238" s="47">
        <v>132</v>
      </c>
      <c r="AK238" t="str">
        <v>HOL</v>
      </c>
      <c r="AL238" t="str">
        <v>Gorgonzola</v>
      </c>
      <c r="AM238">
        <v>2022</v>
      </c>
      <c r="AN238">
        <v>4709</v>
      </c>
      <c r="AT238" t="e">
        <v>#N/A</v>
      </c>
    </row>
    <row r="239" spans="11:46" x14ac:dyDescent="0.25">
      <c r="K239" s="44" t="s">
        <v>59</v>
      </c>
      <c r="L239" s="45" t="s">
        <v>47</v>
      </c>
      <c r="M239">
        <v>2019</v>
      </c>
      <c r="N239" s="46">
        <v>295</v>
      </c>
      <c r="O239" s="46">
        <v>442</v>
      </c>
      <c r="P239" s="46">
        <v>296</v>
      </c>
      <c r="Q239" s="46">
        <v>234</v>
      </c>
      <c r="R239" s="47">
        <v>234</v>
      </c>
      <c r="AK239" t="str">
        <v>HOL</v>
      </c>
      <c r="AL239" t="str">
        <v>Halloumi</v>
      </c>
      <c r="AM239">
        <v>2019</v>
      </c>
      <c r="AN239">
        <v>-722</v>
      </c>
      <c r="AT239" t="e">
        <v>#N/A</v>
      </c>
    </row>
    <row r="240" spans="11:46" x14ac:dyDescent="0.25">
      <c r="K240" s="44" t="s">
        <v>59</v>
      </c>
      <c r="L240" s="45" t="s">
        <v>47</v>
      </c>
      <c r="M240">
        <v>2020</v>
      </c>
      <c r="N240" s="46">
        <v>380</v>
      </c>
      <c r="O240" s="46">
        <v>427</v>
      </c>
      <c r="P240" s="46">
        <v>482</v>
      </c>
      <c r="Q240" s="46">
        <v>521</v>
      </c>
      <c r="R240" s="47">
        <v>521</v>
      </c>
      <c r="AK240" t="str">
        <v>HOL</v>
      </c>
      <c r="AL240" t="str">
        <v>Halloumi</v>
      </c>
      <c r="AM240">
        <v>2020</v>
      </c>
      <c r="AN240">
        <v>1443</v>
      </c>
      <c r="AT240" t="e">
        <v>#N/A</v>
      </c>
    </row>
    <row r="241" spans="11:46" x14ac:dyDescent="0.25">
      <c r="K241" s="44" t="s">
        <v>59</v>
      </c>
      <c r="L241" s="45" t="s">
        <v>47</v>
      </c>
      <c r="M241">
        <v>2021</v>
      </c>
      <c r="N241" s="46">
        <v>278</v>
      </c>
      <c r="O241" s="46">
        <v>291</v>
      </c>
      <c r="P241" s="46">
        <v>191</v>
      </c>
      <c r="Q241" s="46">
        <v>210</v>
      </c>
      <c r="R241" s="47">
        <v>210</v>
      </c>
      <c r="AK241" t="str">
        <v>HOL</v>
      </c>
      <c r="AL241" t="str">
        <v>Halloumi</v>
      </c>
      <c r="AM241">
        <v>2021</v>
      </c>
      <c r="AN241">
        <v>446</v>
      </c>
      <c r="AT241" t="e">
        <v>#N/A</v>
      </c>
    </row>
    <row r="242" spans="11:46" x14ac:dyDescent="0.25">
      <c r="K242" s="44" t="s">
        <v>59</v>
      </c>
      <c r="L242" s="45" t="s">
        <v>47</v>
      </c>
      <c r="M242">
        <v>2022</v>
      </c>
      <c r="N242" s="46">
        <v>145</v>
      </c>
      <c r="O242" s="46">
        <v>143</v>
      </c>
      <c r="P242" s="46">
        <v>73</v>
      </c>
      <c r="Q242" s="46">
        <v>54</v>
      </c>
      <c r="R242" s="47">
        <v>54</v>
      </c>
      <c r="AK242" t="str">
        <v>HOL</v>
      </c>
      <c r="AL242" t="str">
        <v>Halloumi</v>
      </c>
      <c r="AM242">
        <v>2022</v>
      </c>
      <c r="AN242">
        <v>188</v>
      </c>
      <c r="AT242" t="e">
        <v>#N/A</v>
      </c>
    </row>
    <row r="243" spans="11:46" x14ac:dyDescent="0.25">
      <c r="K243" s="44" t="s">
        <v>59</v>
      </c>
      <c r="L243" s="45" t="s">
        <v>48</v>
      </c>
      <c r="M243">
        <v>2019</v>
      </c>
      <c r="N243" s="46">
        <v>189</v>
      </c>
      <c r="O243" s="46">
        <v>281</v>
      </c>
      <c r="P243" s="46">
        <v>328</v>
      </c>
      <c r="Q243" s="46">
        <v>404</v>
      </c>
      <c r="R243" s="47">
        <v>404</v>
      </c>
      <c r="AK243" t="str">
        <v>HOL</v>
      </c>
      <c r="AL243" t="str">
        <v>Iota</v>
      </c>
      <c r="AM243">
        <v>2019</v>
      </c>
      <c r="AN243">
        <v>-8</v>
      </c>
      <c r="AT243" t="e">
        <v>#N/A</v>
      </c>
    </row>
    <row r="244" spans="11:46" x14ac:dyDescent="0.25">
      <c r="K244" s="44" t="s">
        <v>59</v>
      </c>
      <c r="L244" s="45" t="s">
        <v>48</v>
      </c>
      <c r="M244">
        <v>2020</v>
      </c>
      <c r="N244" s="46">
        <v>276</v>
      </c>
      <c r="O244" s="46">
        <v>242</v>
      </c>
      <c r="P244" s="46">
        <v>297</v>
      </c>
      <c r="Q244" s="46">
        <v>373</v>
      </c>
      <c r="R244" s="47">
        <v>373</v>
      </c>
      <c r="AK244" t="str">
        <v>HOL</v>
      </c>
      <c r="AL244" t="str">
        <v>Iota</v>
      </c>
      <c r="AM244">
        <v>2020</v>
      </c>
      <c r="AN244">
        <v>-252</v>
      </c>
      <c r="AT244" t="e">
        <v>#N/A</v>
      </c>
    </row>
    <row r="245" spans="11:46" x14ac:dyDescent="0.25">
      <c r="K245" s="44" t="s">
        <v>59</v>
      </c>
      <c r="L245" s="45" t="s">
        <v>48</v>
      </c>
      <c r="M245">
        <v>2021</v>
      </c>
      <c r="N245" s="46">
        <v>289</v>
      </c>
      <c r="O245" s="46">
        <v>425</v>
      </c>
      <c r="P245" s="46">
        <v>341</v>
      </c>
      <c r="Q245" s="46">
        <v>189</v>
      </c>
      <c r="R245" s="47">
        <v>189</v>
      </c>
      <c r="AK245" t="str">
        <v>HOL</v>
      </c>
      <c r="AL245" t="str">
        <v>Iota</v>
      </c>
      <c r="AM245">
        <v>2021</v>
      </c>
      <c r="AN245">
        <v>434</v>
      </c>
      <c r="AT245" t="e">
        <v>#N/A</v>
      </c>
    </row>
    <row r="246" spans="11:46" x14ac:dyDescent="0.25">
      <c r="K246" s="44" t="s">
        <v>59</v>
      </c>
      <c r="L246" s="45" t="s">
        <v>48</v>
      </c>
      <c r="M246">
        <v>2022</v>
      </c>
      <c r="N246" s="46">
        <v>190</v>
      </c>
      <c r="O246" s="46">
        <v>139</v>
      </c>
      <c r="P246" s="46">
        <v>110</v>
      </c>
      <c r="Q246" s="46">
        <v>133</v>
      </c>
      <c r="R246" s="47">
        <v>133</v>
      </c>
      <c r="AK246" t="str">
        <v>HOL</v>
      </c>
      <c r="AL246" t="str">
        <v>Iota</v>
      </c>
      <c r="AM246">
        <v>2022</v>
      </c>
      <c r="AN246">
        <v>25</v>
      </c>
      <c r="AT246" t="e">
        <v>#N/A</v>
      </c>
    </row>
    <row r="247" spans="11:46" x14ac:dyDescent="0.25">
      <c r="K247" s="44" t="s">
        <v>59</v>
      </c>
      <c r="L247" s="45" t="s">
        <v>49</v>
      </c>
      <c r="M247">
        <v>2019</v>
      </c>
      <c r="N247" s="46">
        <v>36</v>
      </c>
      <c r="O247" s="46">
        <v>57</v>
      </c>
      <c r="P247" s="46">
        <v>323</v>
      </c>
      <c r="Q247" s="46">
        <v>1277</v>
      </c>
      <c r="R247" s="47">
        <v>1693</v>
      </c>
      <c r="AK247" t="str">
        <v>IRE</v>
      </c>
      <c r="AL247" t="str">
        <v>Alpha</v>
      </c>
      <c r="AM247">
        <v>2019</v>
      </c>
      <c r="AN247">
        <v>141</v>
      </c>
      <c r="AT247" t="e">
        <v>#N/A</v>
      </c>
    </row>
    <row r="248" spans="11:46" x14ac:dyDescent="0.25">
      <c r="K248" s="44" t="s">
        <v>59</v>
      </c>
      <c r="L248" s="45" t="s">
        <v>49</v>
      </c>
      <c r="M248">
        <v>2020</v>
      </c>
      <c r="N248" s="46">
        <v>96</v>
      </c>
      <c r="O248" s="46">
        <v>36</v>
      </c>
      <c r="P248" s="46">
        <v>288</v>
      </c>
      <c r="Q248" s="46">
        <v>529</v>
      </c>
      <c r="R248" s="47">
        <v>949</v>
      </c>
      <c r="AK248" t="str">
        <v>IRE</v>
      </c>
      <c r="AL248" t="str">
        <v>Alpha</v>
      </c>
      <c r="AM248">
        <v>2020</v>
      </c>
      <c r="AN248">
        <v>67</v>
      </c>
      <c r="AT248" t="e">
        <v>#N/A</v>
      </c>
    </row>
    <row r="249" spans="11:46" x14ac:dyDescent="0.25">
      <c r="K249" s="44" t="s">
        <v>59</v>
      </c>
      <c r="L249" s="45" t="s">
        <v>49</v>
      </c>
      <c r="M249">
        <v>2021</v>
      </c>
      <c r="N249" s="46">
        <v>1467</v>
      </c>
      <c r="O249" s="46">
        <v>189</v>
      </c>
      <c r="P249" s="46">
        <v>1010</v>
      </c>
      <c r="Q249" s="46">
        <v>853</v>
      </c>
      <c r="R249" s="47">
        <v>3519</v>
      </c>
      <c r="AK249" t="str">
        <v>IRE</v>
      </c>
      <c r="AL249" t="str">
        <v>Alpha</v>
      </c>
      <c r="AM249">
        <v>2021</v>
      </c>
      <c r="AN249">
        <v>1262</v>
      </c>
      <c r="AT249" t="e">
        <v>#N/A</v>
      </c>
    </row>
    <row r="250" spans="11:46" x14ac:dyDescent="0.25">
      <c r="K250" s="44" t="s">
        <v>59</v>
      </c>
      <c r="L250" s="45" t="s">
        <v>49</v>
      </c>
      <c r="M250">
        <v>2022</v>
      </c>
      <c r="N250" s="46">
        <v>977</v>
      </c>
      <c r="O250" s="46">
        <v>124</v>
      </c>
      <c r="P250" s="46">
        <v>423</v>
      </c>
      <c r="Q250" s="46">
        <v>23</v>
      </c>
      <c r="R250" s="47">
        <v>1547</v>
      </c>
      <c r="AK250" t="str">
        <v>IRE</v>
      </c>
      <c r="AL250" t="str">
        <v>Alpha</v>
      </c>
      <c r="AM250">
        <v>2022</v>
      </c>
      <c r="AN250">
        <v>795</v>
      </c>
      <c r="AT250" t="e">
        <v>#N/A</v>
      </c>
    </row>
    <row r="251" spans="11:46" x14ac:dyDescent="0.25">
      <c r="K251" s="44" t="s">
        <v>59</v>
      </c>
      <c r="L251" s="45" t="s">
        <v>50</v>
      </c>
      <c r="M251">
        <v>2019</v>
      </c>
      <c r="N251" s="46">
        <v>63</v>
      </c>
      <c r="O251" s="46">
        <v>13</v>
      </c>
      <c r="P251" s="46">
        <v>223</v>
      </c>
      <c r="Q251" s="46">
        <v>54</v>
      </c>
      <c r="R251" s="49">
        <f>SUM(dtbPTSource[[#This Row],[Qtr1]:[Qtr4]])</f>
        <v>353</v>
      </c>
      <c r="AK251" t="str">
        <v>IRE</v>
      </c>
      <c r="AL251" t="str">
        <v>Beta</v>
      </c>
      <c r="AM251">
        <v>2019</v>
      </c>
      <c r="AN251">
        <v>233</v>
      </c>
      <c r="AT251" t="e">
        <v>#N/A</v>
      </c>
    </row>
    <row r="252" spans="11:46" x14ac:dyDescent="0.25">
      <c r="K252" s="44" t="s">
        <v>59</v>
      </c>
      <c r="L252" s="45" t="s">
        <v>50</v>
      </c>
      <c r="M252">
        <v>2020</v>
      </c>
      <c r="N252" s="46">
        <v>99</v>
      </c>
      <c r="O252" s="46">
        <v>1192</v>
      </c>
      <c r="P252" s="46">
        <v>134</v>
      </c>
      <c r="Q252" s="46">
        <v>67</v>
      </c>
      <c r="R252" s="49">
        <f>SUM(dtbPTSource[[#This Row],[Qtr1]:[Qtr4]])</f>
        <v>1492</v>
      </c>
      <c r="AK252" t="str">
        <v>IRE</v>
      </c>
      <c r="AL252" t="str">
        <v>Beta</v>
      </c>
      <c r="AM252">
        <v>2020</v>
      </c>
      <c r="AN252">
        <v>449</v>
      </c>
      <c r="AT252" t="e">
        <v>#N/A</v>
      </c>
    </row>
    <row r="253" spans="11:46" x14ac:dyDescent="0.25">
      <c r="K253" s="44" t="s">
        <v>59</v>
      </c>
      <c r="L253" s="45" t="s">
        <v>50</v>
      </c>
      <c r="M253">
        <v>2021</v>
      </c>
      <c r="N253" s="46">
        <v>65</v>
      </c>
      <c r="O253" s="46">
        <v>833</v>
      </c>
      <c r="P253" s="46">
        <v>155</v>
      </c>
      <c r="Q253" s="46">
        <v>151</v>
      </c>
      <c r="R253" s="49">
        <f>SUM(dtbPTSource[[#This Row],[Qtr1]:[Qtr4]])</f>
        <v>1204</v>
      </c>
      <c r="AK253" t="str">
        <v>IRE</v>
      </c>
      <c r="AL253" t="str">
        <v>Beta</v>
      </c>
      <c r="AM253">
        <v>2021</v>
      </c>
      <c r="AN253">
        <v>265</v>
      </c>
      <c r="AT253" t="e">
        <v>#N/A</v>
      </c>
    </row>
    <row r="254" spans="11:46" x14ac:dyDescent="0.25">
      <c r="K254" s="44" t="s">
        <v>59</v>
      </c>
      <c r="L254" s="45" t="s">
        <v>50</v>
      </c>
      <c r="M254">
        <v>2022</v>
      </c>
      <c r="N254" s="46">
        <v>459</v>
      </c>
      <c r="O254" s="46">
        <v>1185</v>
      </c>
      <c r="P254" s="46">
        <v>1345</v>
      </c>
      <c r="Q254" s="46">
        <v>946</v>
      </c>
      <c r="R254" s="49">
        <f>SUM(dtbPTSource[[#This Row],[Qtr1]:[Qtr4]])</f>
        <v>3935</v>
      </c>
      <c r="AK254" t="str">
        <v>IRE</v>
      </c>
      <c r="AL254" t="str">
        <v>Beta</v>
      </c>
      <c r="AM254">
        <v>2022</v>
      </c>
      <c r="AN254">
        <v>132</v>
      </c>
      <c r="AT254" t="e">
        <v>#N/A</v>
      </c>
    </row>
    <row r="255" spans="11:46" x14ac:dyDescent="0.25">
      <c r="K255" s="44" t="s">
        <v>59</v>
      </c>
      <c r="L255" s="45" t="s">
        <v>51</v>
      </c>
      <c r="M255">
        <v>2019</v>
      </c>
      <c r="N255" s="46">
        <v>341</v>
      </c>
      <c r="O255" s="46">
        <v>91</v>
      </c>
      <c r="P255" s="46">
        <v>794</v>
      </c>
      <c r="Q255" s="46">
        <v>317</v>
      </c>
      <c r="R255" s="49">
        <f>SUM(dtbPTSource[[#This Row],[Qtr1]:[Qtr4]])</f>
        <v>1543</v>
      </c>
      <c r="AK255" t="str">
        <v>IRE</v>
      </c>
      <c r="AL255" t="str">
        <v>Gamma</v>
      </c>
      <c r="AM255">
        <v>2019</v>
      </c>
      <c r="AN255">
        <v>234</v>
      </c>
      <c r="AT255" t="e">
        <v>#N/A</v>
      </c>
    </row>
    <row r="256" spans="11:46" x14ac:dyDescent="0.25">
      <c r="K256" s="44" t="s">
        <v>59</v>
      </c>
      <c r="L256" s="45" t="s">
        <v>51</v>
      </c>
      <c r="M256">
        <v>2020</v>
      </c>
      <c r="N256" s="46">
        <v>577</v>
      </c>
      <c r="O256" s="46">
        <v>70</v>
      </c>
      <c r="P256" s="46">
        <v>895</v>
      </c>
      <c r="Q256" s="46">
        <v>616</v>
      </c>
      <c r="R256" s="49">
        <f>SUM(dtbPTSource[[#This Row],[Qtr1]:[Qtr4]])</f>
        <v>2158</v>
      </c>
      <c r="AK256" t="str">
        <v>IRE</v>
      </c>
      <c r="AL256" t="str">
        <v>Gamma</v>
      </c>
      <c r="AM256">
        <v>2020</v>
      </c>
      <c r="AN256">
        <v>521</v>
      </c>
      <c r="AT256" t="e">
        <v>#N/A</v>
      </c>
    </row>
    <row r="257" spans="11:46" x14ac:dyDescent="0.25">
      <c r="K257" s="44" t="s">
        <v>59</v>
      </c>
      <c r="L257" s="45" t="s">
        <v>51</v>
      </c>
      <c r="M257">
        <v>2021</v>
      </c>
      <c r="N257" s="46">
        <v>1681</v>
      </c>
      <c r="O257" s="46">
        <v>430</v>
      </c>
      <c r="P257" s="46">
        <v>3014</v>
      </c>
      <c r="Q257" s="46">
        <v>1113</v>
      </c>
      <c r="R257" s="49">
        <f>SUM(dtbPTSource[[#This Row],[Qtr1]:[Qtr4]])</f>
        <v>6238</v>
      </c>
      <c r="AK257" t="str">
        <v>IRE</v>
      </c>
      <c r="AL257" t="str">
        <v>Gamma</v>
      </c>
      <c r="AM257">
        <v>2021</v>
      </c>
      <c r="AN257">
        <v>210</v>
      </c>
      <c r="AT257" t="e">
        <v>#N/A</v>
      </c>
    </row>
    <row r="258" spans="11:46" x14ac:dyDescent="0.25">
      <c r="K258" s="44" t="s">
        <v>59</v>
      </c>
      <c r="L258" s="45" t="s">
        <v>51</v>
      </c>
      <c r="M258">
        <v>2022</v>
      </c>
      <c r="N258" s="46">
        <v>821</v>
      </c>
      <c r="O258" s="46">
        <v>1388</v>
      </c>
      <c r="P258" s="46">
        <v>3504</v>
      </c>
      <c r="Q258" s="46">
        <v>4912</v>
      </c>
      <c r="R258" s="49">
        <f>SUM(dtbPTSource[[#This Row],[Qtr1]:[Qtr4]])</f>
        <v>10625</v>
      </c>
      <c r="AK258" t="str">
        <v>IRE</v>
      </c>
      <c r="AL258" t="str">
        <v>Gamma</v>
      </c>
      <c r="AM258">
        <v>2022</v>
      </c>
      <c r="AN258">
        <v>54</v>
      </c>
      <c r="AT258">
        <v>1</v>
      </c>
    </row>
    <row r="259" spans="11:46" x14ac:dyDescent="0.25">
      <c r="K259" s="44" t="s">
        <v>59</v>
      </c>
      <c r="L259" s="45" t="s">
        <v>52</v>
      </c>
      <c r="M259">
        <v>2019</v>
      </c>
      <c r="N259" s="46">
        <v>27</v>
      </c>
      <c r="O259" s="46">
        <v>96</v>
      </c>
      <c r="P259" s="46">
        <v>-217</v>
      </c>
      <c r="Q259" s="46">
        <v>-330</v>
      </c>
      <c r="R259" s="49">
        <f>SUM(dtbPTSource[[#This Row],[Qtr1]:[Qtr4]])</f>
        <v>-424</v>
      </c>
      <c r="AK259" t="str">
        <v>IRE</v>
      </c>
      <c r="AL259" t="str">
        <v>Delta</v>
      </c>
      <c r="AM259">
        <v>2019</v>
      </c>
      <c r="AN259">
        <v>404</v>
      </c>
      <c r="AT259" t="e">
        <v>#N/A</v>
      </c>
    </row>
    <row r="260" spans="11:46" x14ac:dyDescent="0.25">
      <c r="K260" s="44" t="s">
        <v>59</v>
      </c>
      <c r="L260" s="45" t="s">
        <v>52</v>
      </c>
      <c r="M260">
        <v>2020</v>
      </c>
      <c r="N260" s="46">
        <v>501</v>
      </c>
      <c r="O260" s="46">
        <v>536</v>
      </c>
      <c r="P260" s="46">
        <v>693</v>
      </c>
      <c r="Q260" s="46">
        <v>772</v>
      </c>
      <c r="R260" s="49">
        <f>SUM(dtbPTSource[[#This Row],[Qtr1]:[Qtr4]])</f>
        <v>2502</v>
      </c>
      <c r="AK260" t="str">
        <v>IRE</v>
      </c>
      <c r="AL260" t="str">
        <v>Delta</v>
      </c>
      <c r="AM260">
        <v>2020</v>
      </c>
      <c r="AN260">
        <v>373</v>
      </c>
      <c r="AT260" t="e">
        <v>#N/A</v>
      </c>
    </row>
    <row r="261" spans="11:46" x14ac:dyDescent="0.25">
      <c r="K261" s="44" t="s">
        <v>59</v>
      </c>
      <c r="L261" s="45" t="s">
        <v>52</v>
      </c>
      <c r="M261">
        <v>2021</v>
      </c>
      <c r="N261" s="46">
        <v>247</v>
      </c>
      <c r="O261" s="46">
        <v>273</v>
      </c>
      <c r="P261" s="46">
        <v>255</v>
      </c>
      <c r="Q261" s="46">
        <v>20</v>
      </c>
      <c r="R261" s="49">
        <f>SUM(dtbPTSource[[#This Row],[Qtr1]:[Qtr4]])</f>
        <v>795</v>
      </c>
      <c r="AK261" t="str">
        <v>IRE</v>
      </c>
      <c r="AL261" t="str">
        <v>Delta</v>
      </c>
      <c r="AM261">
        <v>2021</v>
      </c>
      <c r="AN261">
        <v>189</v>
      </c>
      <c r="AT261" t="e">
        <v>#N/A</v>
      </c>
    </row>
    <row r="262" spans="11:46" x14ac:dyDescent="0.25">
      <c r="K262" s="44" t="s">
        <v>59</v>
      </c>
      <c r="L262" s="45" t="s">
        <v>52</v>
      </c>
      <c r="M262">
        <v>2022</v>
      </c>
      <c r="N262" s="46">
        <v>180</v>
      </c>
      <c r="O262" s="46">
        <v>71</v>
      </c>
      <c r="P262" s="46">
        <v>41</v>
      </c>
      <c r="Q262" s="46">
        <v>55</v>
      </c>
      <c r="R262" s="49">
        <f>SUM(dtbPTSource[[#This Row],[Qtr1]:[Qtr4]])</f>
        <v>347</v>
      </c>
      <c r="AK262" t="str">
        <v>IRE</v>
      </c>
      <c r="AL262" t="str">
        <v>Delta</v>
      </c>
      <c r="AM262">
        <v>2022</v>
      </c>
      <c r="AN262">
        <v>133</v>
      </c>
      <c r="AT262" t="e">
        <v>#N/A</v>
      </c>
    </row>
    <row r="263" spans="11:46" x14ac:dyDescent="0.25">
      <c r="K263" s="44" t="s">
        <v>59</v>
      </c>
      <c r="L263" s="45" t="s">
        <v>53</v>
      </c>
      <c r="M263">
        <v>2019</v>
      </c>
      <c r="N263" s="46">
        <v>247</v>
      </c>
      <c r="O263" s="46">
        <v>7</v>
      </c>
      <c r="P263" s="46">
        <v>-71</v>
      </c>
      <c r="Q263" s="46">
        <v>64</v>
      </c>
      <c r="R263" s="47">
        <v>247</v>
      </c>
      <c r="AK263" t="str">
        <v>IRE</v>
      </c>
      <c r="AL263" t="str">
        <v>Epsilon</v>
      </c>
      <c r="AM263">
        <v>2019</v>
      </c>
      <c r="AN263">
        <v>1693</v>
      </c>
      <c r="AT263" t="e">
        <v>#N/A</v>
      </c>
    </row>
    <row r="264" spans="11:46" x14ac:dyDescent="0.25">
      <c r="K264" s="44" t="s">
        <v>59</v>
      </c>
      <c r="L264" s="45" t="s">
        <v>53</v>
      </c>
      <c r="M264">
        <v>2020</v>
      </c>
      <c r="N264" s="46">
        <v>10</v>
      </c>
      <c r="O264" s="46">
        <v>-154</v>
      </c>
      <c r="P264" s="46">
        <v>-23</v>
      </c>
      <c r="Q264" s="46">
        <v>941</v>
      </c>
      <c r="R264" s="47">
        <v>774</v>
      </c>
      <c r="AK264" t="str">
        <v>IRE</v>
      </c>
      <c r="AL264" t="str">
        <v>Epsilon</v>
      </c>
      <c r="AM264">
        <v>2020</v>
      </c>
      <c r="AN264">
        <v>949</v>
      </c>
      <c r="AT264" t="e">
        <v>#N/A</v>
      </c>
    </row>
    <row r="265" spans="11:46" x14ac:dyDescent="0.25">
      <c r="K265" s="44" t="s">
        <v>59</v>
      </c>
      <c r="L265" s="45" t="s">
        <v>53</v>
      </c>
      <c r="M265">
        <v>2021</v>
      </c>
      <c r="N265" s="46">
        <v>-579</v>
      </c>
      <c r="O265" s="46">
        <v>150</v>
      </c>
      <c r="P265" s="46">
        <v>154</v>
      </c>
      <c r="Q265" s="46">
        <v>172</v>
      </c>
      <c r="R265" s="47">
        <v>-103</v>
      </c>
      <c r="AK265" t="str">
        <v>IRE</v>
      </c>
      <c r="AL265" t="str">
        <v>Epsilon</v>
      </c>
      <c r="AM265">
        <v>2021</v>
      </c>
      <c r="AN265">
        <v>3519</v>
      </c>
      <c r="AT265" t="e">
        <v>#N/A</v>
      </c>
    </row>
    <row r="266" spans="11:46" x14ac:dyDescent="0.25">
      <c r="K266" s="44" t="s">
        <v>59</v>
      </c>
      <c r="L266" s="45" t="s">
        <v>53</v>
      </c>
      <c r="M266">
        <v>2022</v>
      </c>
      <c r="N266" s="46">
        <v>-343</v>
      </c>
      <c r="O266" s="46">
        <v>-11</v>
      </c>
      <c r="P266" s="46">
        <v>-1</v>
      </c>
      <c r="Q266" s="46">
        <v>23</v>
      </c>
      <c r="R266" s="47">
        <v>-332</v>
      </c>
      <c r="AK266" t="str">
        <v>IRE</v>
      </c>
      <c r="AL266" t="str">
        <v>Epsilon</v>
      </c>
      <c r="AM266">
        <v>2022</v>
      </c>
      <c r="AN266">
        <v>1547</v>
      </c>
      <c r="AT266" t="e">
        <v>#N/A</v>
      </c>
    </row>
    <row r="267" spans="11:46" x14ac:dyDescent="0.25">
      <c r="K267" s="44" t="s">
        <v>60</v>
      </c>
      <c r="L267" s="45" t="s">
        <v>45</v>
      </c>
      <c r="M267">
        <v>2019</v>
      </c>
      <c r="N267" s="46">
        <v>18</v>
      </c>
      <c r="O267" s="46">
        <v>13</v>
      </c>
      <c r="P267" s="46">
        <v>140</v>
      </c>
      <c r="Q267" s="46">
        <v>62</v>
      </c>
      <c r="R267" s="47">
        <v>233</v>
      </c>
      <c r="AK267" t="str">
        <v>IRE</v>
      </c>
      <c r="AL267" t="str">
        <v>Feta</v>
      </c>
      <c r="AM267">
        <v>2019</v>
      </c>
      <c r="AN267">
        <v>353</v>
      </c>
      <c r="AT267" t="e">
        <v>#N/A</v>
      </c>
    </row>
    <row r="268" spans="11:46" x14ac:dyDescent="0.25">
      <c r="K268" s="44" t="s">
        <v>60</v>
      </c>
      <c r="L268" s="45" t="s">
        <v>45</v>
      </c>
      <c r="M268">
        <v>2020</v>
      </c>
      <c r="N268" s="46">
        <v>53</v>
      </c>
      <c r="O268" s="46">
        <v>1140</v>
      </c>
      <c r="P268" s="46">
        <v>1</v>
      </c>
      <c r="Q268" s="46">
        <v>38</v>
      </c>
      <c r="R268" s="47">
        <v>1232</v>
      </c>
      <c r="AK268" t="str">
        <v>IRE</v>
      </c>
      <c r="AL268" t="str">
        <v>Feta</v>
      </c>
      <c r="AM268">
        <v>2020</v>
      </c>
      <c r="AN268">
        <v>1492</v>
      </c>
      <c r="AT268" t="e">
        <v>#N/A</v>
      </c>
    </row>
    <row r="269" spans="11:46" x14ac:dyDescent="0.25">
      <c r="K269" s="44" t="s">
        <v>60</v>
      </c>
      <c r="L269" s="45" t="s">
        <v>45</v>
      </c>
      <c r="M269">
        <v>2021</v>
      </c>
      <c r="N269" s="46">
        <v>130</v>
      </c>
      <c r="O269" s="46">
        <v>126</v>
      </c>
      <c r="P269" s="46">
        <v>1767</v>
      </c>
      <c r="Q269" s="46">
        <v>916</v>
      </c>
      <c r="R269" s="47">
        <v>2939</v>
      </c>
      <c r="AK269" t="str">
        <v>IRE</v>
      </c>
      <c r="AL269" t="str">
        <v>Feta</v>
      </c>
      <c r="AM269">
        <v>2021</v>
      </c>
      <c r="AN269">
        <v>1204</v>
      </c>
      <c r="AT269" t="e">
        <v>#N/A</v>
      </c>
    </row>
    <row r="270" spans="11:46" x14ac:dyDescent="0.25">
      <c r="K270" s="44" t="s">
        <v>60</v>
      </c>
      <c r="L270" s="45" t="s">
        <v>45</v>
      </c>
      <c r="M270">
        <v>2022</v>
      </c>
      <c r="N270" s="46">
        <v>692</v>
      </c>
      <c r="O270" s="46">
        <v>47</v>
      </c>
      <c r="P270" s="46">
        <v>706</v>
      </c>
      <c r="Q270" s="46">
        <v>260</v>
      </c>
      <c r="R270" s="47">
        <v>1705</v>
      </c>
      <c r="AK270" t="str">
        <v>IRE</v>
      </c>
      <c r="AL270" t="str">
        <v>Feta</v>
      </c>
      <c r="AM270">
        <v>2022</v>
      </c>
      <c r="AN270">
        <v>3935</v>
      </c>
      <c r="AT270" t="e">
        <v>#N/A</v>
      </c>
    </row>
    <row r="271" spans="11:46" x14ac:dyDescent="0.25">
      <c r="K271" s="44" t="s">
        <v>60</v>
      </c>
      <c r="L271" s="45" t="s">
        <v>46</v>
      </c>
      <c r="M271">
        <v>2019</v>
      </c>
      <c r="N271" s="46">
        <v>389</v>
      </c>
      <c r="O271" s="46">
        <v>433</v>
      </c>
      <c r="P271" s="46">
        <v>224</v>
      </c>
      <c r="Q271" s="46">
        <v>325</v>
      </c>
      <c r="R271" s="47">
        <v>325</v>
      </c>
      <c r="AK271" t="str">
        <v>IRE</v>
      </c>
      <c r="AL271" t="str">
        <v>Gorgonzola</v>
      </c>
      <c r="AM271">
        <v>2019</v>
      </c>
      <c r="AN271">
        <v>1543</v>
      </c>
      <c r="AT271" t="e">
        <v>#N/A</v>
      </c>
    </row>
    <row r="272" spans="11:46" x14ac:dyDescent="0.25">
      <c r="K272" s="44" t="s">
        <v>60</v>
      </c>
      <c r="L272" s="45" t="s">
        <v>46</v>
      </c>
      <c r="M272">
        <v>2020</v>
      </c>
      <c r="N272" s="46">
        <v>243</v>
      </c>
      <c r="O272" s="46">
        <v>272</v>
      </c>
      <c r="P272" s="46">
        <v>312</v>
      </c>
      <c r="Q272" s="46">
        <v>320</v>
      </c>
      <c r="R272" s="47">
        <v>320</v>
      </c>
      <c r="AK272" t="str">
        <v>IRE</v>
      </c>
      <c r="AL272" t="str">
        <v>Gorgonzola</v>
      </c>
      <c r="AM272">
        <v>2020</v>
      </c>
      <c r="AN272">
        <v>2158</v>
      </c>
      <c r="AT272" t="e">
        <v>#N/A</v>
      </c>
    </row>
    <row r="273" spans="11:46" x14ac:dyDescent="0.25">
      <c r="K273" s="44" t="s">
        <v>60</v>
      </c>
      <c r="L273" s="45" t="s">
        <v>46</v>
      </c>
      <c r="M273">
        <v>2021</v>
      </c>
      <c r="N273" s="46">
        <v>181</v>
      </c>
      <c r="O273" s="46">
        <v>109</v>
      </c>
      <c r="P273" s="46">
        <v>113</v>
      </c>
      <c r="Q273" s="46">
        <v>130</v>
      </c>
      <c r="R273" s="47">
        <v>130</v>
      </c>
      <c r="AK273" t="str">
        <v>IRE</v>
      </c>
      <c r="AL273" t="str">
        <v>Gorgonzola</v>
      </c>
      <c r="AM273">
        <v>2021</v>
      </c>
      <c r="AN273">
        <v>6238</v>
      </c>
      <c r="AT273" t="e">
        <v>#N/A</v>
      </c>
    </row>
    <row r="274" spans="11:46" x14ac:dyDescent="0.25">
      <c r="K274" s="44" t="s">
        <v>60</v>
      </c>
      <c r="L274" s="45" t="s">
        <v>46</v>
      </c>
      <c r="M274">
        <v>2022</v>
      </c>
      <c r="N274" s="46">
        <v>170</v>
      </c>
      <c r="O274" s="46">
        <v>198</v>
      </c>
      <c r="P274" s="46">
        <v>200</v>
      </c>
      <c r="Q274" s="46">
        <v>127</v>
      </c>
      <c r="R274" s="47">
        <v>127</v>
      </c>
      <c r="AK274" t="str">
        <v>IRE</v>
      </c>
      <c r="AL274" t="str">
        <v>Gorgonzola</v>
      </c>
      <c r="AM274">
        <v>2022</v>
      </c>
      <c r="AN274">
        <v>10625</v>
      </c>
      <c r="AT274" t="e">
        <v>#N/A</v>
      </c>
    </row>
    <row r="275" spans="11:46" x14ac:dyDescent="0.25">
      <c r="K275" s="44" t="s">
        <v>60</v>
      </c>
      <c r="L275" s="45" t="s">
        <v>47</v>
      </c>
      <c r="M275">
        <v>2019</v>
      </c>
      <c r="N275" s="46">
        <v>199</v>
      </c>
      <c r="O275" s="46">
        <v>264</v>
      </c>
      <c r="P275" s="46">
        <v>234</v>
      </c>
      <c r="Q275" s="46">
        <v>322</v>
      </c>
      <c r="R275" s="47">
        <v>322</v>
      </c>
      <c r="AK275" t="str">
        <v>IRE</v>
      </c>
      <c r="AL275" t="str">
        <v>Halloumi</v>
      </c>
      <c r="AM275">
        <v>2019</v>
      </c>
      <c r="AN275">
        <v>-424</v>
      </c>
      <c r="AT275" t="e">
        <v>#N/A</v>
      </c>
    </row>
    <row r="276" spans="11:46" x14ac:dyDescent="0.25">
      <c r="K276" s="44" t="s">
        <v>60</v>
      </c>
      <c r="L276" s="45" t="s">
        <v>47</v>
      </c>
      <c r="M276">
        <v>2020</v>
      </c>
      <c r="N276" s="46">
        <v>342</v>
      </c>
      <c r="O276" s="46">
        <v>279</v>
      </c>
      <c r="P276" s="46">
        <v>165</v>
      </c>
      <c r="Q276" s="46">
        <v>196</v>
      </c>
      <c r="R276" s="47">
        <v>196</v>
      </c>
      <c r="AK276" t="str">
        <v>IRE</v>
      </c>
      <c r="AL276" t="str">
        <v>Halloumi</v>
      </c>
      <c r="AM276">
        <v>2020</v>
      </c>
      <c r="AN276">
        <v>2502</v>
      </c>
      <c r="AT276" t="e">
        <v>#N/A</v>
      </c>
    </row>
    <row r="277" spans="11:46" x14ac:dyDescent="0.25">
      <c r="K277" s="44" t="s">
        <v>60</v>
      </c>
      <c r="L277" s="45" t="s">
        <v>47</v>
      </c>
      <c r="M277">
        <v>2021</v>
      </c>
      <c r="N277" s="46">
        <v>234</v>
      </c>
      <c r="O277" s="46">
        <v>341</v>
      </c>
      <c r="P277" s="46">
        <v>244</v>
      </c>
      <c r="Q277" s="46">
        <v>324</v>
      </c>
      <c r="R277" s="47">
        <v>324</v>
      </c>
      <c r="AK277" t="str">
        <v>IRE</v>
      </c>
      <c r="AL277" t="str">
        <v>Halloumi</v>
      </c>
      <c r="AM277">
        <v>2021</v>
      </c>
      <c r="AN277">
        <v>795</v>
      </c>
      <c r="AT277" t="e">
        <v>#N/A</v>
      </c>
    </row>
    <row r="278" spans="11:46" x14ac:dyDescent="0.25">
      <c r="K278" s="44" t="s">
        <v>60</v>
      </c>
      <c r="L278" s="45" t="s">
        <v>47</v>
      </c>
      <c r="M278">
        <v>2022</v>
      </c>
      <c r="N278" s="46">
        <v>182</v>
      </c>
      <c r="O278" s="46">
        <v>123</v>
      </c>
      <c r="P278" s="46">
        <v>87</v>
      </c>
      <c r="Q278" s="46">
        <v>88</v>
      </c>
      <c r="R278" s="47">
        <v>88</v>
      </c>
      <c r="AK278" t="str">
        <v>IRE</v>
      </c>
      <c r="AL278" t="str">
        <v>Halloumi</v>
      </c>
      <c r="AM278">
        <v>2022</v>
      </c>
      <c r="AN278">
        <v>347</v>
      </c>
      <c r="AT278" t="e">
        <v>#N/A</v>
      </c>
    </row>
    <row r="279" spans="11:46" x14ac:dyDescent="0.25">
      <c r="K279" s="44" t="s">
        <v>60</v>
      </c>
      <c r="L279" s="45" t="s">
        <v>48</v>
      </c>
      <c r="M279">
        <v>2019</v>
      </c>
      <c r="N279" s="46">
        <v>204</v>
      </c>
      <c r="O279" s="46">
        <v>173</v>
      </c>
      <c r="P279" s="46">
        <v>211</v>
      </c>
      <c r="Q279" s="46">
        <v>153</v>
      </c>
      <c r="R279" s="47">
        <v>153</v>
      </c>
      <c r="AK279" t="str">
        <v>IRE</v>
      </c>
      <c r="AL279" t="str">
        <v>Iota</v>
      </c>
      <c r="AM279">
        <v>2019</v>
      </c>
      <c r="AN279">
        <v>247</v>
      </c>
      <c r="AT279" t="e">
        <v>#N/A</v>
      </c>
    </row>
    <row r="280" spans="11:46" x14ac:dyDescent="0.25">
      <c r="K280" s="44" t="s">
        <v>60</v>
      </c>
      <c r="L280" s="45" t="s">
        <v>48</v>
      </c>
      <c r="M280">
        <v>2020</v>
      </c>
      <c r="N280" s="46">
        <v>274</v>
      </c>
      <c r="O280" s="46">
        <v>398</v>
      </c>
      <c r="P280" s="46">
        <v>440</v>
      </c>
      <c r="Q280" s="46">
        <v>282</v>
      </c>
      <c r="R280" s="47">
        <v>282</v>
      </c>
      <c r="AK280" t="str">
        <v>IRE</v>
      </c>
      <c r="AL280" t="str">
        <v>Iota</v>
      </c>
      <c r="AM280">
        <v>2020</v>
      </c>
      <c r="AN280">
        <v>774</v>
      </c>
      <c r="AT280" t="e">
        <v>#N/A</v>
      </c>
    </row>
    <row r="281" spans="11:46" x14ac:dyDescent="0.25">
      <c r="K281" s="44" t="s">
        <v>60</v>
      </c>
      <c r="L281" s="45" t="s">
        <v>48</v>
      </c>
      <c r="M281">
        <v>2021</v>
      </c>
      <c r="N281" s="46">
        <v>170</v>
      </c>
      <c r="O281" s="46">
        <v>199</v>
      </c>
      <c r="P281" s="46">
        <v>132</v>
      </c>
      <c r="Q281" s="46">
        <v>197</v>
      </c>
      <c r="R281" s="47">
        <v>197</v>
      </c>
      <c r="AK281" t="str">
        <v>IRE</v>
      </c>
      <c r="AL281" t="str">
        <v>Iota</v>
      </c>
      <c r="AM281">
        <v>2021</v>
      </c>
      <c r="AN281">
        <v>-103</v>
      </c>
      <c r="AT281" t="e">
        <v>#N/A</v>
      </c>
    </row>
    <row r="282" spans="11:46" x14ac:dyDescent="0.25">
      <c r="K282" s="44" t="s">
        <v>60</v>
      </c>
      <c r="L282" s="45" t="s">
        <v>48</v>
      </c>
      <c r="M282">
        <v>2022</v>
      </c>
      <c r="N282" s="46">
        <v>155</v>
      </c>
      <c r="O282" s="46">
        <v>204</v>
      </c>
      <c r="P282" s="46">
        <v>115</v>
      </c>
      <c r="Q282" s="46">
        <v>86</v>
      </c>
      <c r="R282" s="47">
        <v>86</v>
      </c>
      <c r="AK282" t="str">
        <v>IRE</v>
      </c>
      <c r="AL282" t="str">
        <v>Iota</v>
      </c>
      <c r="AM282">
        <v>2022</v>
      </c>
      <c r="AN282">
        <v>-332</v>
      </c>
      <c r="AT282" t="e">
        <v>#N/A</v>
      </c>
    </row>
    <row r="283" spans="11:46" x14ac:dyDescent="0.25">
      <c r="K283" s="44" t="s">
        <v>60</v>
      </c>
      <c r="L283" s="45" t="s">
        <v>49</v>
      </c>
      <c r="M283">
        <v>2019</v>
      </c>
      <c r="N283" s="46">
        <v>55</v>
      </c>
      <c r="O283" s="46">
        <v>373</v>
      </c>
      <c r="P283" s="46">
        <v>410</v>
      </c>
      <c r="Q283" s="46">
        <v>948</v>
      </c>
      <c r="R283" s="47">
        <v>1786</v>
      </c>
      <c r="AK283" t="str">
        <v>ITA</v>
      </c>
      <c r="AL283" t="str">
        <v>Alpha</v>
      </c>
      <c r="AM283">
        <v>2019</v>
      </c>
      <c r="AN283">
        <v>233</v>
      </c>
      <c r="AT283" t="e">
        <v>#N/A</v>
      </c>
    </row>
    <row r="284" spans="11:46" x14ac:dyDescent="0.25">
      <c r="K284" s="44" t="s">
        <v>60</v>
      </c>
      <c r="L284" s="45" t="s">
        <v>49</v>
      </c>
      <c r="M284">
        <v>2020</v>
      </c>
      <c r="N284" s="46">
        <v>256</v>
      </c>
      <c r="O284" s="46">
        <v>2254</v>
      </c>
      <c r="P284" s="46">
        <v>14</v>
      </c>
      <c r="Q284" s="46">
        <v>408</v>
      </c>
      <c r="R284" s="47">
        <v>2932</v>
      </c>
      <c r="AK284" t="str">
        <v>ITA</v>
      </c>
      <c r="AL284" t="str">
        <v>Alpha</v>
      </c>
      <c r="AM284">
        <v>2020</v>
      </c>
      <c r="AN284">
        <v>1232</v>
      </c>
      <c r="AT284" t="e">
        <v>#N/A</v>
      </c>
    </row>
    <row r="285" spans="11:46" x14ac:dyDescent="0.25">
      <c r="K285" s="44" t="s">
        <v>60</v>
      </c>
      <c r="L285" s="45" t="s">
        <v>49</v>
      </c>
      <c r="M285">
        <v>2021</v>
      </c>
      <c r="N285" s="46">
        <v>629</v>
      </c>
      <c r="O285" s="46">
        <v>714</v>
      </c>
      <c r="P285" s="46">
        <v>889</v>
      </c>
      <c r="Q285" s="46">
        <v>187</v>
      </c>
      <c r="R285" s="47">
        <v>2419</v>
      </c>
      <c r="AK285" t="str">
        <v>ITA</v>
      </c>
      <c r="AL285" t="str">
        <v>Alpha</v>
      </c>
      <c r="AM285">
        <v>2021</v>
      </c>
      <c r="AN285">
        <v>2939</v>
      </c>
      <c r="AT285" t="e">
        <v>#N/A</v>
      </c>
    </row>
    <row r="286" spans="11:46" x14ac:dyDescent="0.25">
      <c r="K286" s="44" t="s">
        <v>60</v>
      </c>
      <c r="L286" s="45" t="s">
        <v>49</v>
      </c>
      <c r="M286">
        <v>2022</v>
      </c>
      <c r="N286" s="46">
        <v>767</v>
      </c>
      <c r="O286" s="46">
        <v>86</v>
      </c>
      <c r="P286" s="46">
        <v>389</v>
      </c>
      <c r="Q286" s="46">
        <v>2452</v>
      </c>
      <c r="R286" s="47">
        <v>3694</v>
      </c>
      <c r="AK286" t="str">
        <v>ITA</v>
      </c>
      <c r="AL286" t="str">
        <v>Alpha</v>
      </c>
      <c r="AM286">
        <v>2022</v>
      </c>
      <c r="AN286">
        <v>1705</v>
      </c>
      <c r="AT286" t="e">
        <v>#N/A</v>
      </c>
    </row>
    <row r="287" spans="11:46" x14ac:dyDescent="0.25">
      <c r="K287" s="44" t="s">
        <v>60</v>
      </c>
      <c r="L287" s="45" t="s">
        <v>50</v>
      </c>
      <c r="M287">
        <v>2019</v>
      </c>
      <c r="N287" s="46">
        <v>42</v>
      </c>
      <c r="O287" s="46">
        <v>74</v>
      </c>
      <c r="P287" s="46">
        <v>234</v>
      </c>
      <c r="Q287" s="46">
        <v>429</v>
      </c>
      <c r="R287" s="49">
        <f>SUM(dtbPTSource[[#This Row],[Qtr1]:[Qtr4]])</f>
        <v>779</v>
      </c>
      <c r="AK287" t="str">
        <v>ITA</v>
      </c>
      <c r="AL287" t="str">
        <v>Beta</v>
      </c>
      <c r="AM287">
        <v>2019</v>
      </c>
      <c r="AN287">
        <v>325</v>
      </c>
      <c r="AT287" t="e">
        <v>#N/A</v>
      </c>
    </row>
    <row r="288" spans="11:46" x14ac:dyDescent="0.25">
      <c r="K288" s="44" t="s">
        <v>60</v>
      </c>
      <c r="L288" s="45" t="s">
        <v>50</v>
      </c>
      <c r="M288">
        <v>2020</v>
      </c>
      <c r="N288" s="46">
        <v>239</v>
      </c>
      <c r="O288" s="46">
        <v>1592</v>
      </c>
      <c r="P288" s="46">
        <v>4</v>
      </c>
      <c r="Q288" s="46">
        <v>70</v>
      </c>
      <c r="R288" s="49">
        <f>SUM(dtbPTSource[[#This Row],[Qtr1]:[Qtr4]])</f>
        <v>1905</v>
      </c>
      <c r="AK288" t="str">
        <v>ITA</v>
      </c>
      <c r="AL288" t="str">
        <v>Beta</v>
      </c>
      <c r="AM288">
        <v>2020</v>
      </c>
      <c r="AN288">
        <v>320</v>
      </c>
      <c r="AT288" t="e">
        <v>#N/A</v>
      </c>
    </row>
    <row r="289" spans="11:46" x14ac:dyDescent="0.25">
      <c r="K289" s="44" t="s">
        <v>60</v>
      </c>
      <c r="L289" s="45" t="s">
        <v>50</v>
      </c>
      <c r="M289">
        <v>2021</v>
      </c>
      <c r="N289" s="46">
        <v>191</v>
      </c>
      <c r="O289" s="46">
        <v>667</v>
      </c>
      <c r="P289" s="46">
        <v>612</v>
      </c>
      <c r="Q289" s="46">
        <v>3</v>
      </c>
      <c r="R289" s="49">
        <f>SUM(dtbPTSource[[#This Row],[Qtr1]:[Qtr4]])</f>
        <v>1473</v>
      </c>
      <c r="AK289" t="str">
        <v>ITA</v>
      </c>
      <c r="AL289" t="str">
        <v>Beta</v>
      </c>
      <c r="AM289">
        <v>2021</v>
      </c>
      <c r="AN289">
        <v>130</v>
      </c>
      <c r="AT289" t="e">
        <v>#N/A</v>
      </c>
    </row>
    <row r="290" spans="11:46" x14ac:dyDescent="0.25">
      <c r="K290" s="44" t="s">
        <v>60</v>
      </c>
      <c r="L290" s="45" t="s">
        <v>50</v>
      </c>
      <c r="M290">
        <v>2022</v>
      </c>
      <c r="N290" s="46">
        <v>756</v>
      </c>
      <c r="O290" s="46">
        <v>155</v>
      </c>
      <c r="P290" s="46">
        <v>738</v>
      </c>
      <c r="Q290" s="46">
        <v>567</v>
      </c>
      <c r="R290" s="49">
        <f>SUM(dtbPTSource[[#This Row],[Qtr1]:[Qtr4]])</f>
        <v>2216</v>
      </c>
      <c r="AK290" t="str">
        <v>ITA</v>
      </c>
      <c r="AL290" t="str">
        <v>Beta</v>
      </c>
      <c r="AM290">
        <v>2022</v>
      </c>
      <c r="AN290">
        <v>127</v>
      </c>
      <c r="AT290" t="e">
        <v>#N/A</v>
      </c>
    </row>
    <row r="291" spans="11:46" x14ac:dyDescent="0.25">
      <c r="K291" s="44" t="s">
        <v>60</v>
      </c>
      <c r="L291" s="45" t="s">
        <v>51</v>
      </c>
      <c r="M291">
        <v>2019</v>
      </c>
      <c r="N291" s="46">
        <v>143</v>
      </c>
      <c r="O291" s="46">
        <v>40</v>
      </c>
      <c r="P291" s="46">
        <v>522</v>
      </c>
      <c r="Q291" s="46">
        <v>626</v>
      </c>
      <c r="R291" s="49">
        <f>SUM(dtbPTSource[[#This Row],[Qtr1]:[Qtr4]])</f>
        <v>1331</v>
      </c>
      <c r="AK291" t="str">
        <v>ITA</v>
      </c>
      <c r="AL291" t="str">
        <v>Gamma</v>
      </c>
      <c r="AM291">
        <v>2019</v>
      </c>
      <c r="AN291">
        <v>322</v>
      </c>
      <c r="AT291" t="e">
        <v>#N/A</v>
      </c>
    </row>
    <row r="292" spans="11:46" x14ac:dyDescent="0.25">
      <c r="K292" s="44" t="s">
        <v>60</v>
      </c>
      <c r="L292" s="45" t="s">
        <v>51</v>
      </c>
      <c r="M292">
        <v>2020</v>
      </c>
      <c r="N292" s="46">
        <v>488</v>
      </c>
      <c r="O292" s="46">
        <v>2413</v>
      </c>
      <c r="P292" s="46">
        <v>368</v>
      </c>
      <c r="Q292" s="46">
        <v>635</v>
      </c>
      <c r="R292" s="49">
        <f>SUM(dtbPTSource[[#This Row],[Qtr1]:[Qtr4]])</f>
        <v>3904</v>
      </c>
      <c r="AK292" t="str">
        <v>ITA</v>
      </c>
      <c r="AL292" t="str">
        <v>Gamma</v>
      </c>
      <c r="AM292">
        <v>2020</v>
      </c>
      <c r="AN292">
        <v>196</v>
      </c>
      <c r="AT292" t="e">
        <v>#N/A</v>
      </c>
    </row>
    <row r="293" spans="11:46" x14ac:dyDescent="0.25">
      <c r="K293" s="44" t="s">
        <v>60</v>
      </c>
      <c r="L293" s="45" t="s">
        <v>51</v>
      </c>
      <c r="M293">
        <v>2021</v>
      </c>
      <c r="N293" s="46">
        <v>1238</v>
      </c>
      <c r="O293" s="46">
        <v>983</v>
      </c>
      <c r="P293" s="46">
        <v>3656</v>
      </c>
      <c r="Q293" s="46">
        <v>1847</v>
      </c>
      <c r="R293" s="49">
        <f>SUM(dtbPTSource[[#This Row],[Qtr1]:[Qtr4]])</f>
        <v>7724</v>
      </c>
      <c r="AK293" t="str">
        <v>ITA</v>
      </c>
      <c r="AL293" t="str">
        <v>Gamma</v>
      </c>
      <c r="AM293">
        <v>2021</v>
      </c>
      <c r="AN293">
        <v>324</v>
      </c>
      <c r="AT293">
        <v>6</v>
      </c>
    </row>
    <row r="294" spans="11:46" x14ac:dyDescent="0.25">
      <c r="K294" s="44" t="s">
        <v>60</v>
      </c>
      <c r="L294" s="45" t="s">
        <v>51</v>
      </c>
      <c r="M294">
        <v>2022</v>
      </c>
      <c r="N294" s="46">
        <v>1894</v>
      </c>
      <c r="O294" s="46">
        <v>811</v>
      </c>
      <c r="P294" s="46">
        <v>1836</v>
      </c>
      <c r="Q294" s="46">
        <v>633</v>
      </c>
      <c r="R294" s="49">
        <f>SUM(dtbPTSource[[#This Row],[Qtr1]:[Qtr4]])</f>
        <v>5174</v>
      </c>
      <c r="AK294" t="str">
        <v>ITA</v>
      </c>
      <c r="AL294" t="str">
        <v>Gamma</v>
      </c>
      <c r="AM294">
        <v>2022</v>
      </c>
      <c r="AN294">
        <v>88</v>
      </c>
      <c r="AT294" t="e">
        <v>#N/A</v>
      </c>
    </row>
    <row r="295" spans="11:46" x14ac:dyDescent="0.25">
      <c r="K295" s="44" t="s">
        <v>60</v>
      </c>
      <c r="L295" s="45" t="s">
        <v>52</v>
      </c>
      <c r="M295">
        <v>2019</v>
      </c>
      <c r="N295" s="46">
        <v>190</v>
      </c>
      <c r="O295" s="46">
        <v>66</v>
      </c>
      <c r="P295" s="46">
        <v>462</v>
      </c>
      <c r="Q295" s="46">
        <v>406</v>
      </c>
      <c r="R295" s="49">
        <f>SUM(dtbPTSource[[#This Row],[Qtr1]:[Qtr4]])</f>
        <v>1124</v>
      </c>
      <c r="AK295" t="str">
        <v>ITA</v>
      </c>
      <c r="AL295" t="str">
        <v>Delta</v>
      </c>
      <c r="AM295">
        <v>2019</v>
      </c>
      <c r="AN295">
        <v>153</v>
      </c>
      <c r="AT295" t="e">
        <v>#N/A</v>
      </c>
    </row>
    <row r="296" spans="11:46" x14ac:dyDescent="0.25">
      <c r="K296" s="44" t="s">
        <v>60</v>
      </c>
      <c r="L296" s="45" t="s">
        <v>52</v>
      </c>
      <c r="M296">
        <v>2020</v>
      </c>
      <c r="N296" s="46">
        <v>373</v>
      </c>
      <c r="O296" s="46">
        <v>405</v>
      </c>
      <c r="P296" s="46">
        <v>293</v>
      </c>
      <c r="Q296" s="46">
        <v>158</v>
      </c>
      <c r="R296" s="49">
        <f>SUM(dtbPTSource[[#This Row],[Qtr1]:[Qtr4]])</f>
        <v>1229</v>
      </c>
      <c r="AK296" t="str">
        <v>ITA</v>
      </c>
      <c r="AL296" t="str">
        <v>Delta</v>
      </c>
      <c r="AM296">
        <v>2020</v>
      </c>
      <c r="AN296">
        <v>282</v>
      </c>
      <c r="AT296" t="e">
        <v>#N/A</v>
      </c>
    </row>
    <row r="297" spans="11:46" x14ac:dyDescent="0.25">
      <c r="K297" s="44" t="s">
        <v>60</v>
      </c>
      <c r="L297" s="45" t="s">
        <v>52</v>
      </c>
      <c r="M297">
        <v>2021</v>
      </c>
      <c r="N297" s="46">
        <v>209</v>
      </c>
      <c r="O297" s="46">
        <v>380</v>
      </c>
      <c r="P297" s="46">
        <v>377</v>
      </c>
      <c r="Q297" s="46">
        <v>450</v>
      </c>
      <c r="R297" s="49">
        <f>SUM(dtbPTSource[[#This Row],[Qtr1]:[Qtr4]])</f>
        <v>1416</v>
      </c>
      <c r="AK297" t="str">
        <v>ITA</v>
      </c>
      <c r="AL297" t="str">
        <v>Delta</v>
      </c>
      <c r="AM297">
        <v>2021</v>
      </c>
      <c r="AN297">
        <v>197</v>
      </c>
      <c r="AT297" t="e">
        <v>#N/A</v>
      </c>
    </row>
    <row r="298" spans="11:46" x14ac:dyDescent="0.25">
      <c r="K298" s="44" t="s">
        <v>60</v>
      </c>
      <c r="L298" s="45" t="s">
        <v>52</v>
      </c>
      <c r="M298">
        <v>2022</v>
      </c>
      <c r="N298" s="46">
        <v>160</v>
      </c>
      <c r="O298" s="46">
        <v>79</v>
      </c>
      <c r="P298" s="46">
        <v>25</v>
      </c>
      <c r="Q298" s="46">
        <v>155</v>
      </c>
      <c r="R298" s="49">
        <f>SUM(dtbPTSource[[#This Row],[Qtr1]:[Qtr4]])</f>
        <v>419</v>
      </c>
      <c r="AK298" t="str">
        <v>ITA</v>
      </c>
      <c r="AL298" t="str">
        <v>Delta</v>
      </c>
      <c r="AM298">
        <v>2022</v>
      </c>
      <c r="AN298">
        <v>86</v>
      </c>
      <c r="AT298" t="e">
        <v>#N/A</v>
      </c>
    </row>
    <row r="299" spans="11:46" x14ac:dyDescent="0.25">
      <c r="K299" s="44" t="s">
        <v>60</v>
      </c>
      <c r="L299" s="45" t="s">
        <v>53</v>
      </c>
      <c r="M299">
        <v>2019</v>
      </c>
      <c r="N299" s="46">
        <v>-14</v>
      </c>
      <c r="O299" s="46">
        <v>250</v>
      </c>
      <c r="P299" s="46">
        <v>24</v>
      </c>
      <c r="Q299" s="46">
        <v>423</v>
      </c>
      <c r="R299" s="47">
        <v>683</v>
      </c>
      <c r="AK299" t="str">
        <v>ITA</v>
      </c>
      <c r="AL299" t="str">
        <v>Epsilon</v>
      </c>
      <c r="AM299">
        <v>2019</v>
      </c>
      <c r="AN299">
        <v>1786</v>
      </c>
      <c r="AT299" t="e">
        <v>#N/A</v>
      </c>
    </row>
    <row r="300" spans="11:46" x14ac:dyDescent="0.25">
      <c r="K300" s="44" t="s">
        <v>60</v>
      </c>
      <c r="L300" s="45" t="s">
        <v>53</v>
      </c>
      <c r="M300">
        <v>2020</v>
      </c>
      <c r="N300" s="46">
        <v>-36</v>
      </c>
      <c r="O300" s="46">
        <v>-478</v>
      </c>
      <c r="P300" s="46">
        <v>9</v>
      </c>
      <c r="Q300" s="46">
        <v>300</v>
      </c>
      <c r="R300" s="47">
        <v>-205</v>
      </c>
      <c r="AK300" t="str">
        <v>ITA</v>
      </c>
      <c r="AL300" t="str">
        <v>Epsilon</v>
      </c>
      <c r="AM300">
        <v>2020</v>
      </c>
      <c r="AN300">
        <v>2932</v>
      </c>
      <c r="AT300" t="e">
        <v>#N/A</v>
      </c>
    </row>
    <row r="301" spans="11:46" x14ac:dyDescent="0.25">
      <c r="K301" s="44" t="s">
        <v>60</v>
      </c>
      <c r="L301" s="45" t="s">
        <v>53</v>
      </c>
      <c r="M301">
        <v>2021</v>
      </c>
      <c r="N301" s="46">
        <v>510</v>
      </c>
      <c r="O301" s="46">
        <v>102</v>
      </c>
      <c r="P301" s="46">
        <v>-922</v>
      </c>
      <c r="Q301" s="46">
        <v>-781</v>
      </c>
      <c r="R301" s="47">
        <v>-1091</v>
      </c>
      <c r="AK301" t="str">
        <v>ITA</v>
      </c>
      <c r="AL301" t="str">
        <v>Epsilon</v>
      </c>
      <c r="AM301">
        <v>2021</v>
      </c>
      <c r="AN301">
        <v>2419</v>
      </c>
      <c r="AT301" t="e">
        <v>#N/A</v>
      </c>
    </row>
    <row r="302" spans="11:46" x14ac:dyDescent="0.25">
      <c r="K302" s="44" t="s">
        <v>60</v>
      </c>
      <c r="L302" s="45" t="s">
        <v>53</v>
      </c>
      <c r="M302">
        <v>2022</v>
      </c>
      <c r="N302" s="46">
        <v>-583</v>
      </c>
      <c r="O302" s="46">
        <v>239</v>
      </c>
      <c r="P302" s="46">
        <v>-192</v>
      </c>
      <c r="Q302" s="46">
        <v>-241</v>
      </c>
      <c r="R302" s="47">
        <v>-777</v>
      </c>
      <c r="AK302" t="str">
        <v>ITA</v>
      </c>
      <c r="AL302" t="str">
        <v>Epsilon</v>
      </c>
      <c r="AM302">
        <v>2022</v>
      </c>
      <c r="AN302">
        <v>3694</v>
      </c>
      <c r="AT302" t="e">
        <v>#N/A</v>
      </c>
    </row>
    <row r="303" spans="11:46" x14ac:dyDescent="0.25">
      <c r="K303" s="44" t="s">
        <v>61</v>
      </c>
      <c r="L303" s="45" t="s">
        <v>45</v>
      </c>
      <c r="M303">
        <v>2019</v>
      </c>
      <c r="N303" s="46">
        <v>24</v>
      </c>
      <c r="O303" s="46">
        <v>1</v>
      </c>
      <c r="P303" s="46">
        <v>2</v>
      </c>
      <c r="Q303" s="46">
        <v>21</v>
      </c>
      <c r="R303" s="47">
        <v>48</v>
      </c>
      <c r="AK303" t="str">
        <v>ITA</v>
      </c>
      <c r="AL303" t="str">
        <v>Feta</v>
      </c>
      <c r="AM303">
        <v>2019</v>
      </c>
      <c r="AN303">
        <v>779</v>
      </c>
      <c r="AT303" t="e">
        <v>#N/A</v>
      </c>
    </row>
    <row r="304" spans="11:46" x14ac:dyDescent="0.25">
      <c r="K304" s="44" t="s">
        <v>61</v>
      </c>
      <c r="L304" s="45" t="s">
        <v>45</v>
      </c>
      <c r="M304">
        <v>2020</v>
      </c>
      <c r="N304" s="46">
        <v>4</v>
      </c>
      <c r="O304" s="46">
        <v>23</v>
      </c>
      <c r="P304" s="46">
        <v>43</v>
      </c>
      <c r="Q304" s="46">
        <v>71</v>
      </c>
      <c r="R304" s="47">
        <v>141</v>
      </c>
      <c r="AK304" t="str">
        <v>ITA</v>
      </c>
      <c r="AL304" t="str">
        <v>Feta</v>
      </c>
      <c r="AM304">
        <v>2020</v>
      </c>
      <c r="AN304">
        <v>1905</v>
      </c>
      <c r="AT304" t="e">
        <v>#N/A</v>
      </c>
    </row>
    <row r="305" spans="11:46" x14ac:dyDescent="0.25">
      <c r="K305" s="44" t="s">
        <v>61</v>
      </c>
      <c r="L305" s="45" t="s">
        <v>45</v>
      </c>
      <c r="M305">
        <v>2021</v>
      </c>
      <c r="N305" s="46">
        <v>10</v>
      </c>
      <c r="O305" s="46">
        <v>15</v>
      </c>
      <c r="P305" s="46">
        <v>175</v>
      </c>
      <c r="Q305" s="46">
        <v>102</v>
      </c>
      <c r="R305" s="47">
        <v>302</v>
      </c>
      <c r="AK305" t="str">
        <v>ITA</v>
      </c>
      <c r="AL305" t="str">
        <v>Feta</v>
      </c>
      <c r="AM305">
        <v>2021</v>
      </c>
      <c r="AN305">
        <v>1473</v>
      </c>
      <c r="AT305" t="e">
        <v>#N/A</v>
      </c>
    </row>
    <row r="306" spans="11:46" x14ac:dyDescent="0.25">
      <c r="K306" s="44" t="s">
        <v>61</v>
      </c>
      <c r="L306" s="45" t="s">
        <v>45</v>
      </c>
      <c r="M306">
        <v>2022</v>
      </c>
      <c r="N306" s="46">
        <v>70</v>
      </c>
      <c r="O306" s="46">
        <v>66</v>
      </c>
      <c r="P306" s="46">
        <v>232</v>
      </c>
      <c r="Q306" s="46">
        <v>420</v>
      </c>
      <c r="R306" s="47">
        <v>788</v>
      </c>
      <c r="AK306" t="str">
        <v>ITA</v>
      </c>
      <c r="AL306" t="str">
        <v>Feta</v>
      </c>
      <c r="AM306">
        <v>2022</v>
      </c>
      <c r="AN306">
        <v>2216</v>
      </c>
      <c r="AT306" t="e">
        <v>#N/A</v>
      </c>
    </row>
    <row r="307" spans="11:46" x14ac:dyDescent="0.25">
      <c r="K307" s="44" t="s">
        <v>61</v>
      </c>
      <c r="L307" s="45" t="s">
        <v>46</v>
      </c>
      <c r="M307">
        <v>2019</v>
      </c>
      <c r="N307" s="46">
        <v>426</v>
      </c>
      <c r="O307" s="46">
        <v>296</v>
      </c>
      <c r="P307" s="46">
        <v>194</v>
      </c>
      <c r="Q307" s="46">
        <v>101</v>
      </c>
      <c r="R307" s="47">
        <v>101</v>
      </c>
      <c r="AK307" t="str">
        <v>ITA</v>
      </c>
      <c r="AL307" t="str">
        <v>Gorgonzola</v>
      </c>
      <c r="AM307">
        <v>2019</v>
      </c>
      <c r="AN307">
        <v>1331</v>
      </c>
      <c r="AT307" t="e">
        <v>#N/A</v>
      </c>
    </row>
    <row r="308" spans="11:46" x14ac:dyDescent="0.25">
      <c r="K308" s="44" t="s">
        <v>61</v>
      </c>
      <c r="L308" s="45" t="s">
        <v>46</v>
      </c>
      <c r="M308">
        <v>2020</v>
      </c>
      <c r="N308" s="46">
        <v>181</v>
      </c>
      <c r="O308" s="46">
        <v>110</v>
      </c>
      <c r="P308" s="46">
        <v>90</v>
      </c>
      <c r="Q308" s="46">
        <v>134</v>
      </c>
      <c r="R308" s="47">
        <v>134</v>
      </c>
      <c r="AK308" t="str">
        <v>ITA</v>
      </c>
      <c r="AL308" t="str">
        <v>Gorgonzola</v>
      </c>
      <c r="AM308">
        <v>2020</v>
      </c>
      <c r="AN308">
        <v>3904</v>
      </c>
      <c r="AT308" t="e">
        <v>#N/A</v>
      </c>
    </row>
    <row r="309" spans="11:46" x14ac:dyDescent="0.25">
      <c r="K309" s="44" t="s">
        <v>61</v>
      </c>
      <c r="L309" s="45" t="s">
        <v>46</v>
      </c>
      <c r="M309">
        <v>2021</v>
      </c>
      <c r="N309" s="46">
        <v>295</v>
      </c>
      <c r="O309" s="46">
        <v>441</v>
      </c>
      <c r="P309" s="46">
        <v>542</v>
      </c>
      <c r="Q309" s="46">
        <v>673</v>
      </c>
      <c r="R309" s="47">
        <v>673</v>
      </c>
      <c r="AK309" t="str">
        <v>ITA</v>
      </c>
      <c r="AL309" t="str">
        <v>Gorgonzola</v>
      </c>
      <c r="AM309">
        <v>2021</v>
      </c>
      <c r="AN309">
        <v>7724</v>
      </c>
      <c r="AT309" t="e">
        <v>#N/A</v>
      </c>
    </row>
    <row r="310" spans="11:46" x14ac:dyDescent="0.25">
      <c r="K310" s="44" t="s">
        <v>61</v>
      </c>
      <c r="L310" s="45" t="s">
        <v>46</v>
      </c>
      <c r="M310">
        <v>2022</v>
      </c>
      <c r="N310" s="46">
        <v>104</v>
      </c>
      <c r="O310" s="46">
        <v>82</v>
      </c>
      <c r="P310" s="46">
        <v>96</v>
      </c>
      <c r="Q310" s="46">
        <v>85</v>
      </c>
      <c r="R310" s="47">
        <v>85</v>
      </c>
      <c r="AK310" t="str">
        <v>ITA</v>
      </c>
      <c r="AL310" t="str">
        <v>Gorgonzola</v>
      </c>
      <c r="AM310">
        <v>2022</v>
      </c>
      <c r="AN310">
        <v>5174</v>
      </c>
      <c r="AT310" t="e">
        <v>#N/A</v>
      </c>
    </row>
    <row r="311" spans="11:46" x14ac:dyDescent="0.25">
      <c r="K311" s="44" t="s">
        <v>61</v>
      </c>
      <c r="L311" s="45" t="s">
        <v>47</v>
      </c>
      <c r="M311">
        <v>2019</v>
      </c>
      <c r="N311" s="46">
        <v>301</v>
      </c>
      <c r="O311" s="46">
        <v>329</v>
      </c>
      <c r="P311" s="46">
        <v>424</v>
      </c>
      <c r="Q311" s="46">
        <v>632</v>
      </c>
      <c r="R311" s="47">
        <v>632</v>
      </c>
      <c r="AK311" t="str">
        <v>ITA</v>
      </c>
      <c r="AL311" t="str">
        <v>Halloumi</v>
      </c>
      <c r="AM311">
        <v>2019</v>
      </c>
      <c r="AN311">
        <v>1124</v>
      </c>
      <c r="AT311" t="e">
        <v>#N/A</v>
      </c>
    </row>
    <row r="312" spans="11:46" x14ac:dyDescent="0.25">
      <c r="K312" s="44" t="s">
        <v>61</v>
      </c>
      <c r="L312" s="45" t="s">
        <v>47</v>
      </c>
      <c r="M312">
        <v>2020</v>
      </c>
      <c r="N312" s="46">
        <v>329</v>
      </c>
      <c r="O312" s="46">
        <v>436</v>
      </c>
      <c r="P312" s="46">
        <v>330</v>
      </c>
      <c r="Q312" s="46">
        <v>267</v>
      </c>
      <c r="R312" s="47">
        <v>267</v>
      </c>
      <c r="AK312" t="str">
        <v>ITA</v>
      </c>
      <c r="AL312" t="str">
        <v>Halloumi</v>
      </c>
      <c r="AM312">
        <v>2020</v>
      </c>
      <c r="AN312">
        <v>1229</v>
      </c>
      <c r="AT312" t="e">
        <v>#N/A</v>
      </c>
    </row>
    <row r="313" spans="11:46" x14ac:dyDescent="0.25">
      <c r="K313" s="44" t="s">
        <v>61</v>
      </c>
      <c r="L313" s="45" t="s">
        <v>47</v>
      </c>
      <c r="M313">
        <v>2021</v>
      </c>
      <c r="N313" s="46">
        <v>168</v>
      </c>
      <c r="O313" s="46">
        <v>216</v>
      </c>
      <c r="P313" s="46">
        <v>195</v>
      </c>
      <c r="Q313" s="46">
        <v>171</v>
      </c>
      <c r="R313" s="47">
        <v>171</v>
      </c>
      <c r="AK313" t="str">
        <v>ITA</v>
      </c>
      <c r="AL313" t="str">
        <v>Halloumi</v>
      </c>
      <c r="AM313">
        <v>2021</v>
      </c>
      <c r="AN313">
        <v>1416</v>
      </c>
      <c r="AT313" t="e">
        <v>#N/A</v>
      </c>
    </row>
    <row r="314" spans="11:46" x14ac:dyDescent="0.25">
      <c r="K314" s="44" t="s">
        <v>61</v>
      </c>
      <c r="L314" s="45" t="s">
        <v>47</v>
      </c>
      <c r="M314">
        <v>2022</v>
      </c>
      <c r="N314" s="46">
        <v>126</v>
      </c>
      <c r="O314" s="46">
        <v>117</v>
      </c>
      <c r="P314" s="46">
        <v>67</v>
      </c>
      <c r="Q314" s="46">
        <v>57</v>
      </c>
      <c r="R314" s="47">
        <v>57</v>
      </c>
      <c r="AK314" t="str">
        <v>ITA</v>
      </c>
      <c r="AL314" t="str">
        <v>Halloumi</v>
      </c>
      <c r="AM314">
        <v>2022</v>
      </c>
      <c r="AN314">
        <v>419</v>
      </c>
      <c r="AT314" t="e">
        <v>#N/A</v>
      </c>
    </row>
    <row r="315" spans="11:46" x14ac:dyDescent="0.25">
      <c r="K315" s="44" t="s">
        <v>61</v>
      </c>
      <c r="L315" s="45" t="s">
        <v>48</v>
      </c>
      <c r="M315">
        <v>2019</v>
      </c>
      <c r="N315" s="46">
        <v>403</v>
      </c>
      <c r="O315" s="46">
        <v>401</v>
      </c>
      <c r="P315" s="46">
        <v>366</v>
      </c>
      <c r="Q315" s="46">
        <v>477</v>
      </c>
      <c r="R315" s="47">
        <v>477</v>
      </c>
      <c r="AK315" t="str">
        <v>ITA</v>
      </c>
      <c r="AL315" t="str">
        <v>Iota</v>
      </c>
      <c r="AM315">
        <v>2019</v>
      </c>
      <c r="AN315">
        <v>683</v>
      </c>
      <c r="AT315" t="e">
        <v>#N/A</v>
      </c>
    </row>
    <row r="316" spans="11:46" x14ac:dyDescent="0.25">
      <c r="K316" s="44" t="s">
        <v>61</v>
      </c>
      <c r="L316" s="45" t="s">
        <v>48</v>
      </c>
      <c r="M316">
        <v>2020</v>
      </c>
      <c r="N316" s="46">
        <v>123</v>
      </c>
      <c r="O316" s="46">
        <v>155</v>
      </c>
      <c r="P316" s="46">
        <v>203</v>
      </c>
      <c r="Q316" s="46">
        <v>300</v>
      </c>
      <c r="R316" s="47">
        <v>300</v>
      </c>
      <c r="AK316" t="str">
        <v>ITA</v>
      </c>
      <c r="AL316" t="str">
        <v>Iota</v>
      </c>
      <c r="AM316">
        <v>2020</v>
      </c>
      <c r="AN316">
        <v>-205</v>
      </c>
      <c r="AT316" t="e">
        <v>#N/A</v>
      </c>
    </row>
    <row r="317" spans="11:46" x14ac:dyDescent="0.25">
      <c r="K317" s="44" t="s">
        <v>61</v>
      </c>
      <c r="L317" s="45" t="s">
        <v>48</v>
      </c>
      <c r="M317">
        <v>2021</v>
      </c>
      <c r="N317" s="46">
        <v>262</v>
      </c>
      <c r="O317" s="46">
        <v>271</v>
      </c>
      <c r="P317" s="46">
        <v>264</v>
      </c>
      <c r="Q317" s="46">
        <v>261</v>
      </c>
      <c r="R317" s="47">
        <v>261</v>
      </c>
      <c r="AK317" t="str">
        <v>ITA</v>
      </c>
      <c r="AL317" t="str">
        <v>Iota</v>
      </c>
      <c r="AM317">
        <v>2021</v>
      </c>
      <c r="AN317">
        <v>-1091</v>
      </c>
      <c r="AT317" t="e">
        <v>#N/A</v>
      </c>
    </row>
    <row r="318" spans="11:46" x14ac:dyDescent="0.25">
      <c r="K318" s="44" t="s">
        <v>61</v>
      </c>
      <c r="L318" s="45" t="s">
        <v>48</v>
      </c>
      <c r="M318">
        <v>2022</v>
      </c>
      <c r="N318" s="46">
        <v>161</v>
      </c>
      <c r="O318" s="46">
        <v>81</v>
      </c>
      <c r="P318" s="46">
        <v>119</v>
      </c>
      <c r="Q318" s="46">
        <v>176</v>
      </c>
      <c r="R318" s="47">
        <v>176</v>
      </c>
      <c r="AK318" t="str">
        <v>ITA</v>
      </c>
      <c r="AL318" t="str">
        <v>Iota</v>
      </c>
      <c r="AM318">
        <v>2022</v>
      </c>
      <c r="AN318">
        <v>-777</v>
      </c>
      <c r="AT318" t="e">
        <v>#N/A</v>
      </c>
    </row>
    <row r="319" spans="11:46" x14ac:dyDescent="0.25">
      <c r="K319" s="44" t="s">
        <v>61</v>
      </c>
      <c r="L319" s="45" t="s">
        <v>49</v>
      </c>
      <c r="M319">
        <v>2019</v>
      </c>
      <c r="N319" s="46">
        <v>35</v>
      </c>
      <c r="O319" s="46">
        <v>6</v>
      </c>
      <c r="P319" s="46">
        <v>62</v>
      </c>
      <c r="Q319" s="46">
        <v>213</v>
      </c>
      <c r="R319" s="47">
        <v>316</v>
      </c>
      <c r="AK319" t="str">
        <v>NOR</v>
      </c>
      <c r="AL319" t="str">
        <v>Alpha</v>
      </c>
      <c r="AM319">
        <v>2019</v>
      </c>
      <c r="AN319">
        <v>48</v>
      </c>
      <c r="AT319" t="e">
        <v>#N/A</v>
      </c>
    </row>
    <row r="320" spans="11:46" x14ac:dyDescent="0.25">
      <c r="K320" s="44" t="s">
        <v>61</v>
      </c>
      <c r="L320" s="45" t="s">
        <v>49</v>
      </c>
      <c r="M320">
        <v>2020</v>
      </c>
      <c r="N320" s="46">
        <v>354</v>
      </c>
      <c r="O320" s="46">
        <v>456</v>
      </c>
      <c r="P320" s="46">
        <v>236</v>
      </c>
      <c r="Q320" s="46">
        <v>245</v>
      </c>
      <c r="R320" s="47">
        <v>1291</v>
      </c>
      <c r="AK320" t="str">
        <v>NOR</v>
      </c>
      <c r="AL320" t="str">
        <v>Alpha</v>
      </c>
      <c r="AM320">
        <v>2020</v>
      </c>
      <c r="AN320">
        <v>141</v>
      </c>
      <c r="AT320" t="e">
        <v>#N/A</v>
      </c>
    </row>
    <row r="321" spans="11:46" x14ac:dyDescent="0.25">
      <c r="K321" s="44" t="s">
        <v>61</v>
      </c>
      <c r="L321" s="45" t="s">
        <v>49</v>
      </c>
      <c r="M321">
        <v>2021</v>
      </c>
      <c r="N321" s="46">
        <v>780</v>
      </c>
      <c r="O321" s="46">
        <v>736</v>
      </c>
      <c r="P321" s="46">
        <v>2201</v>
      </c>
      <c r="Q321" s="46">
        <v>313</v>
      </c>
      <c r="R321" s="47">
        <v>4030</v>
      </c>
      <c r="AK321" t="str">
        <v>NOR</v>
      </c>
      <c r="AL321" t="str">
        <v>Alpha</v>
      </c>
      <c r="AM321">
        <v>2021</v>
      </c>
      <c r="AN321">
        <v>302</v>
      </c>
      <c r="AT321" t="e">
        <v>#N/A</v>
      </c>
    </row>
    <row r="322" spans="11:46" x14ac:dyDescent="0.25">
      <c r="K322" s="44" t="s">
        <v>61</v>
      </c>
      <c r="L322" s="45" t="s">
        <v>49</v>
      </c>
      <c r="M322">
        <v>2022</v>
      </c>
      <c r="N322" s="46">
        <v>1062</v>
      </c>
      <c r="O322" s="46">
        <v>517</v>
      </c>
      <c r="P322" s="46">
        <v>1233</v>
      </c>
      <c r="Q322" s="46">
        <v>124</v>
      </c>
      <c r="R322" s="47">
        <v>2936</v>
      </c>
      <c r="AK322" t="str">
        <v>NOR</v>
      </c>
      <c r="AL322" t="str">
        <v>Alpha</v>
      </c>
      <c r="AM322">
        <v>2022</v>
      </c>
      <c r="AN322">
        <v>788</v>
      </c>
      <c r="AT322" t="e">
        <v>#N/A</v>
      </c>
    </row>
    <row r="323" spans="11:46" x14ac:dyDescent="0.25">
      <c r="K323" s="44" t="s">
        <v>61</v>
      </c>
      <c r="L323" s="45" t="s">
        <v>50</v>
      </c>
      <c r="M323">
        <v>2019</v>
      </c>
      <c r="N323" s="46">
        <v>18</v>
      </c>
      <c r="O323" s="46">
        <v>47</v>
      </c>
      <c r="P323" s="46">
        <v>150</v>
      </c>
      <c r="Q323" s="46">
        <v>1173</v>
      </c>
      <c r="R323" s="49">
        <f>SUM(dtbPTSource[[#This Row],[Qtr1]:[Qtr4]])</f>
        <v>1388</v>
      </c>
      <c r="AK323" t="str">
        <v>NOR</v>
      </c>
      <c r="AL323" t="str">
        <v>Beta</v>
      </c>
      <c r="AM323">
        <v>2019</v>
      </c>
      <c r="AN323">
        <v>101</v>
      </c>
      <c r="AT323" t="e">
        <v>#N/A</v>
      </c>
    </row>
    <row r="324" spans="11:46" x14ac:dyDescent="0.25">
      <c r="K324" s="44" t="s">
        <v>61</v>
      </c>
      <c r="L324" s="45" t="s">
        <v>50</v>
      </c>
      <c r="M324">
        <v>2020</v>
      </c>
      <c r="N324" s="46">
        <v>20</v>
      </c>
      <c r="O324" s="46">
        <v>26</v>
      </c>
      <c r="P324" s="46">
        <v>175</v>
      </c>
      <c r="Q324" s="46">
        <v>112</v>
      </c>
      <c r="R324" s="49">
        <f>SUM(dtbPTSource[[#This Row],[Qtr1]:[Qtr4]])</f>
        <v>333</v>
      </c>
      <c r="AK324" t="str">
        <v>NOR</v>
      </c>
      <c r="AL324" t="str">
        <v>Beta</v>
      </c>
      <c r="AM324">
        <v>2020</v>
      </c>
      <c r="AN324">
        <v>134</v>
      </c>
      <c r="AT324" t="e">
        <v>#N/A</v>
      </c>
    </row>
    <row r="325" spans="11:46" x14ac:dyDescent="0.25">
      <c r="K325" s="44" t="s">
        <v>61</v>
      </c>
      <c r="L325" s="45" t="s">
        <v>50</v>
      </c>
      <c r="M325">
        <v>2021</v>
      </c>
      <c r="N325" s="46">
        <v>744</v>
      </c>
      <c r="O325" s="46">
        <v>354</v>
      </c>
      <c r="P325" s="46">
        <v>2131</v>
      </c>
      <c r="Q325" s="46">
        <v>175</v>
      </c>
      <c r="R325" s="49">
        <f>SUM(dtbPTSource[[#This Row],[Qtr1]:[Qtr4]])</f>
        <v>3404</v>
      </c>
      <c r="AK325" t="str">
        <v>NOR</v>
      </c>
      <c r="AL325" t="str">
        <v>Beta</v>
      </c>
      <c r="AM325">
        <v>2021</v>
      </c>
      <c r="AN325">
        <v>673</v>
      </c>
      <c r="AT325" t="e">
        <v>#N/A</v>
      </c>
    </row>
    <row r="326" spans="11:46" x14ac:dyDescent="0.25">
      <c r="K326" s="44" t="s">
        <v>61</v>
      </c>
      <c r="L326" s="45" t="s">
        <v>50</v>
      </c>
      <c r="M326">
        <v>2022</v>
      </c>
      <c r="N326" s="46">
        <v>267</v>
      </c>
      <c r="O326" s="46">
        <v>92</v>
      </c>
      <c r="P326" s="46">
        <v>657</v>
      </c>
      <c r="Q326" s="46">
        <v>809</v>
      </c>
      <c r="R326" s="49">
        <f>SUM(dtbPTSource[[#This Row],[Qtr1]:[Qtr4]])</f>
        <v>1825</v>
      </c>
      <c r="AK326" t="str">
        <v>NOR</v>
      </c>
      <c r="AL326" t="str">
        <v>Beta</v>
      </c>
      <c r="AM326">
        <v>2022</v>
      </c>
      <c r="AN326">
        <v>85</v>
      </c>
      <c r="AT326" t="e">
        <v>#N/A</v>
      </c>
    </row>
    <row r="327" spans="11:46" x14ac:dyDescent="0.25">
      <c r="K327" s="44" t="s">
        <v>61</v>
      </c>
      <c r="L327" s="45" t="s">
        <v>51</v>
      </c>
      <c r="M327">
        <v>2019</v>
      </c>
      <c r="N327" s="46">
        <v>241</v>
      </c>
      <c r="O327" s="46">
        <v>44</v>
      </c>
      <c r="P327" s="46">
        <v>640</v>
      </c>
      <c r="Q327" s="46">
        <v>452</v>
      </c>
      <c r="R327" s="49">
        <f>SUM(dtbPTSource[[#This Row],[Qtr1]:[Qtr4]])</f>
        <v>1377</v>
      </c>
      <c r="AK327" t="str">
        <v>NOR</v>
      </c>
      <c r="AL327" t="str">
        <v>Gamma</v>
      </c>
      <c r="AM327">
        <v>2019</v>
      </c>
      <c r="AN327">
        <v>632</v>
      </c>
      <c r="AT327" t="e">
        <v>#N/A</v>
      </c>
    </row>
    <row r="328" spans="11:46" x14ac:dyDescent="0.25">
      <c r="K328" s="44" t="s">
        <v>61</v>
      </c>
      <c r="L328" s="45" t="s">
        <v>51</v>
      </c>
      <c r="M328">
        <v>2020</v>
      </c>
      <c r="N328" s="46">
        <v>440</v>
      </c>
      <c r="O328" s="46">
        <v>2469</v>
      </c>
      <c r="P328" s="46">
        <v>470</v>
      </c>
      <c r="Q328" s="46">
        <v>484</v>
      </c>
      <c r="R328" s="49">
        <f>SUM(dtbPTSource[[#This Row],[Qtr1]:[Qtr4]])</f>
        <v>3863</v>
      </c>
      <c r="AK328" t="str">
        <v>NOR</v>
      </c>
      <c r="AL328" t="str">
        <v>Gamma</v>
      </c>
      <c r="AM328">
        <v>2020</v>
      </c>
      <c r="AN328">
        <v>267</v>
      </c>
      <c r="AT328" t="e">
        <v>#N/A</v>
      </c>
    </row>
    <row r="329" spans="11:46" x14ac:dyDescent="0.25">
      <c r="K329" s="44" t="s">
        <v>61</v>
      </c>
      <c r="L329" s="45" t="s">
        <v>51</v>
      </c>
      <c r="M329">
        <v>2021</v>
      </c>
      <c r="N329" s="46">
        <v>1044</v>
      </c>
      <c r="O329" s="46">
        <v>438</v>
      </c>
      <c r="P329" s="46">
        <v>1523</v>
      </c>
      <c r="Q329" s="46">
        <v>597</v>
      </c>
      <c r="R329" s="49">
        <f>SUM(dtbPTSource[[#This Row],[Qtr1]:[Qtr4]])</f>
        <v>3602</v>
      </c>
      <c r="AK329" t="str">
        <v>NOR</v>
      </c>
      <c r="AL329" t="str">
        <v>Gamma</v>
      </c>
      <c r="AM329">
        <v>2021</v>
      </c>
      <c r="AN329">
        <v>171</v>
      </c>
      <c r="AT329" t="e">
        <v>#N/A</v>
      </c>
    </row>
    <row r="330" spans="11:46" x14ac:dyDescent="0.25">
      <c r="K330" s="44" t="s">
        <v>61</v>
      </c>
      <c r="L330" s="45" t="s">
        <v>51</v>
      </c>
      <c r="M330">
        <v>2022</v>
      </c>
      <c r="N330" s="46">
        <v>2217</v>
      </c>
      <c r="O330" s="46">
        <v>956</v>
      </c>
      <c r="P330" s="46">
        <v>1346</v>
      </c>
      <c r="Q330" s="46">
        <v>528</v>
      </c>
      <c r="R330" s="49">
        <f>SUM(dtbPTSource[[#This Row],[Qtr1]:[Qtr4]])</f>
        <v>5047</v>
      </c>
      <c r="AK330" t="str">
        <v>NOR</v>
      </c>
      <c r="AL330" t="str">
        <v>Gamma</v>
      </c>
      <c r="AM330">
        <v>2022</v>
      </c>
      <c r="AN330">
        <v>57</v>
      </c>
      <c r="AT330" t="e">
        <v>#N/A</v>
      </c>
    </row>
    <row r="331" spans="11:46" x14ac:dyDescent="0.25">
      <c r="K331" s="44" t="s">
        <v>61</v>
      </c>
      <c r="L331" s="45" t="s">
        <v>52</v>
      </c>
      <c r="M331">
        <v>2019</v>
      </c>
      <c r="N331" s="46">
        <v>279</v>
      </c>
      <c r="O331" s="46">
        <v>400</v>
      </c>
      <c r="P331" s="46">
        <v>536</v>
      </c>
      <c r="Q331" s="46">
        <v>969</v>
      </c>
      <c r="R331" s="49">
        <f>SUM(dtbPTSource[[#This Row],[Qtr1]:[Qtr4]])</f>
        <v>2184</v>
      </c>
      <c r="AK331" t="str">
        <v>NOR</v>
      </c>
      <c r="AL331" t="str">
        <v>Delta</v>
      </c>
      <c r="AM331">
        <v>2019</v>
      </c>
      <c r="AN331">
        <v>477</v>
      </c>
      <c r="AT331" t="e">
        <v>#N/A</v>
      </c>
    </row>
    <row r="332" spans="11:46" x14ac:dyDescent="0.25">
      <c r="K332" s="44" t="s">
        <v>61</v>
      </c>
      <c r="L332" s="45" t="s">
        <v>52</v>
      </c>
      <c r="M332">
        <v>2020</v>
      </c>
      <c r="N332" s="46">
        <v>356</v>
      </c>
      <c r="O332" s="46">
        <v>456</v>
      </c>
      <c r="P332" s="46">
        <v>214</v>
      </c>
      <c r="Q332" s="46">
        <v>32</v>
      </c>
      <c r="R332" s="49">
        <f>SUM(dtbPTSource[[#This Row],[Qtr1]:[Qtr4]])</f>
        <v>1058</v>
      </c>
      <c r="AK332" t="str">
        <v>NOR</v>
      </c>
      <c r="AL332" t="str">
        <v>Delta</v>
      </c>
      <c r="AM332">
        <v>2020</v>
      </c>
      <c r="AN332">
        <v>300</v>
      </c>
      <c r="AT332" t="e">
        <v>#N/A</v>
      </c>
    </row>
    <row r="333" spans="11:46" x14ac:dyDescent="0.25">
      <c r="K333" s="44" t="s">
        <v>61</v>
      </c>
      <c r="L333" s="45" t="s">
        <v>52</v>
      </c>
      <c r="M333">
        <v>2021</v>
      </c>
      <c r="N333" s="46">
        <v>135</v>
      </c>
      <c r="O333" s="46">
        <v>46</v>
      </c>
      <c r="P333" s="46">
        <v>-83</v>
      </c>
      <c r="Q333" s="46">
        <v>-241</v>
      </c>
      <c r="R333" s="49">
        <f>SUM(dtbPTSource[[#This Row],[Qtr1]:[Qtr4]])</f>
        <v>-143</v>
      </c>
      <c r="AK333" t="str">
        <v>NOR</v>
      </c>
      <c r="AL333" t="str">
        <v>Delta</v>
      </c>
      <c r="AM333">
        <v>2021</v>
      </c>
      <c r="AN333">
        <v>261</v>
      </c>
      <c r="AT333" t="e">
        <v>#N/A</v>
      </c>
    </row>
    <row r="334" spans="11:46" x14ac:dyDescent="0.25">
      <c r="K334" s="44" t="s">
        <v>61</v>
      </c>
      <c r="L334" s="45" t="s">
        <v>52</v>
      </c>
      <c r="M334">
        <v>2022</v>
      </c>
      <c r="N334" s="46">
        <v>-50</v>
      </c>
      <c r="O334" s="46">
        <v>41</v>
      </c>
      <c r="P334" s="46">
        <v>79</v>
      </c>
      <c r="Q334" s="46">
        <v>98</v>
      </c>
      <c r="R334" s="49">
        <f>SUM(dtbPTSource[[#This Row],[Qtr1]:[Qtr4]])</f>
        <v>168</v>
      </c>
      <c r="AK334" t="str">
        <v>NOR</v>
      </c>
      <c r="AL334" t="str">
        <v>Delta</v>
      </c>
      <c r="AM334">
        <v>2022</v>
      </c>
      <c r="AN334">
        <v>176</v>
      </c>
      <c r="AT334" t="e">
        <v>#N/A</v>
      </c>
    </row>
    <row r="335" spans="11:46" x14ac:dyDescent="0.25">
      <c r="K335" s="44" t="s">
        <v>61</v>
      </c>
      <c r="L335" s="45" t="s">
        <v>53</v>
      </c>
      <c r="M335">
        <v>2019</v>
      </c>
      <c r="N335" s="46">
        <v>3</v>
      </c>
      <c r="O335" s="46">
        <v>14</v>
      </c>
      <c r="P335" s="46">
        <v>-8</v>
      </c>
      <c r="Q335" s="46">
        <v>-249</v>
      </c>
      <c r="R335" s="47">
        <v>-240</v>
      </c>
      <c r="AK335" t="str">
        <v>NOR</v>
      </c>
      <c r="AL335" t="str">
        <v>Epsilon</v>
      </c>
      <c r="AM335">
        <v>2019</v>
      </c>
      <c r="AN335">
        <v>316</v>
      </c>
      <c r="AT335" t="e">
        <v>#N/A</v>
      </c>
    </row>
    <row r="336" spans="11:46" x14ac:dyDescent="0.25">
      <c r="K336" s="44" t="s">
        <v>61</v>
      </c>
      <c r="L336" s="45" t="s">
        <v>53</v>
      </c>
      <c r="M336">
        <v>2020</v>
      </c>
      <c r="N336" s="46">
        <v>69</v>
      </c>
      <c r="O336" s="46">
        <v>57</v>
      </c>
      <c r="P336" s="46">
        <v>451</v>
      </c>
      <c r="Q336" s="46">
        <v>-93</v>
      </c>
      <c r="R336" s="47">
        <v>484</v>
      </c>
      <c r="AK336" t="str">
        <v>NOR</v>
      </c>
      <c r="AL336" t="str">
        <v>Epsilon</v>
      </c>
      <c r="AM336">
        <v>2020</v>
      </c>
      <c r="AN336">
        <v>1291</v>
      </c>
      <c r="AT336" t="e">
        <v>#N/A</v>
      </c>
    </row>
    <row r="337" spans="11:46" x14ac:dyDescent="0.25">
      <c r="K337" s="44" t="s">
        <v>61</v>
      </c>
      <c r="L337" s="45" t="s">
        <v>53</v>
      </c>
      <c r="M337">
        <v>2021</v>
      </c>
      <c r="N337" s="46">
        <v>76</v>
      </c>
      <c r="O337" s="46">
        <v>76</v>
      </c>
      <c r="P337" s="46">
        <v>1101</v>
      </c>
      <c r="Q337" s="46">
        <v>-93</v>
      </c>
      <c r="R337" s="47">
        <v>1160</v>
      </c>
      <c r="AK337" t="str">
        <v>NOR</v>
      </c>
      <c r="AL337" t="str">
        <v>Epsilon</v>
      </c>
      <c r="AM337">
        <v>2021</v>
      </c>
      <c r="AN337">
        <v>4030</v>
      </c>
      <c r="AT337" t="e">
        <v>#N/A</v>
      </c>
    </row>
    <row r="338" spans="11:46" x14ac:dyDescent="0.25">
      <c r="K338" s="44" t="s">
        <v>61</v>
      </c>
      <c r="L338" s="45" t="s">
        <v>53</v>
      </c>
      <c r="M338">
        <v>2022</v>
      </c>
      <c r="N338" s="46">
        <v>147</v>
      </c>
      <c r="O338" s="46">
        <v>574</v>
      </c>
      <c r="P338" s="46">
        <v>-149</v>
      </c>
      <c r="Q338" s="46">
        <v>234</v>
      </c>
      <c r="R338" s="47">
        <v>806</v>
      </c>
      <c r="AK338" t="str">
        <v>NOR</v>
      </c>
      <c r="AL338" t="str">
        <v>Epsilon</v>
      </c>
      <c r="AM338">
        <v>2022</v>
      </c>
      <c r="AN338">
        <v>2936</v>
      </c>
      <c r="AT338" t="e">
        <v>#N/A</v>
      </c>
    </row>
    <row r="339" spans="11:46" x14ac:dyDescent="0.25">
      <c r="K339" s="44" t="s">
        <v>62</v>
      </c>
      <c r="L339" s="45" t="s">
        <v>45</v>
      </c>
      <c r="M339">
        <v>2019</v>
      </c>
      <c r="N339" s="46">
        <v>30</v>
      </c>
      <c r="O339" s="46">
        <v>59</v>
      </c>
      <c r="P339" s="46">
        <v>18</v>
      </c>
      <c r="Q339" s="46">
        <v>87</v>
      </c>
      <c r="R339" s="47">
        <v>198</v>
      </c>
      <c r="AK339" t="str">
        <v>NOR</v>
      </c>
      <c r="AL339" t="str">
        <v>Feta</v>
      </c>
      <c r="AM339">
        <v>2019</v>
      </c>
      <c r="AN339">
        <v>1388</v>
      </c>
      <c r="AT339" t="e">
        <v>#N/A</v>
      </c>
    </row>
    <row r="340" spans="11:46" x14ac:dyDescent="0.25">
      <c r="K340" s="44" t="s">
        <v>62</v>
      </c>
      <c r="L340" s="45" t="s">
        <v>45</v>
      </c>
      <c r="M340">
        <v>2020</v>
      </c>
      <c r="N340" s="46">
        <v>10</v>
      </c>
      <c r="O340" s="46">
        <v>-10</v>
      </c>
      <c r="P340" s="46">
        <v>80</v>
      </c>
      <c r="Q340" s="46">
        <v>109</v>
      </c>
      <c r="R340" s="47">
        <v>189</v>
      </c>
      <c r="AK340" t="str">
        <v>NOR</v>
      </c>
      <c r="AL340" t="str">
        <v>Feta</v>
      </c>
      <c r="AM340">
        <v>2020</v>
      </c>
      <c r="AN340">
        <v>333</v>
      </c>
      <c r="AT340" t="e">
        <v>#N/A</v>
      </c>
    </row>
    <row r="341" spans="11:46" x14ac:dyDescent="0.25">
      <c r="K341" s="44" t="s">
        <v>62</v>
      </c>
      <c r="L341" s="45" t="s">
        <v>45</v>
      </c>
      <c r="M341">
        <v>2021</v>
      </c>
      <c r="N341" s="46">
        <v>57</v>
      </c>
      <c r="O341" s="46">
        <v>3</v>
      </c>
      <c r="P341" s="46">
        <v>76</v>
      </c>
      <c r="Q341" s="46">
        <v>192</v>
      </c>
      <c r="R341" s="47">
        <v>191</v>
      </c>
      <c r="AK341" t="str">
        <v>NOR</v>
      </c>
      <c r="AL341" t="str">
        <v>Feta</v>
      </c>
      <c r="AM341">
        <v>2021</v>
      </c>
      <c r="AN341">
        <v>3404</v>
      </c>
      <c r="AT341" t="e">
        <v>#N/A</v>
      </c>
    </row>
    <row r="342" spans="11:46" x14ac:dyDescent="0.25">
      <c r="K342" s="44" t="s">
        <v>62</v>
      </c>
      <c r="L342" s="45" t="s">
        <v>45</v>
      </c>
      <c r="M342">
        <v>2022</v>
      </c>
      <c r="N342" s="46">
        <v>28</v>
      </c>
      <c r="O342" s="46">
        <v>74</v>
      </c>
      <c r="P342" s="46">
        <v>-20</v>
      </c>
      <c r="Q342" s="46">
        <v>107</v>
      </c>
      <c r="R342" s="47">
        <v>224</v>
      </c>
      <c r="AK342" t="str">
        <v>NOR</v>
      </c>
      <c r="AL342" t="str">
        <v>Feta</v>
      </c>
      <c r="AM342">
        <v>2022</v>
      </c>
      <c r="AN342">
        <v>1825</v>
      </c>
      <c r="AT342" t="e">
        <v>#N/A</v>
      </c>
    </row>
    <row r="343" spans="11:46" x14ac:dyDescent="0.25">
      <c r="K343" s="44" t="s">
        <v>62</v>
      </c>
      <c r="L343" s="45" t="s">
        <v>46</v>
      </c>
      <c r="M343">
        <v>2019</v>
      </c>
      <c r="N343" s="46">
        <v>218</v>
      </c>
      <c r="O343" s="46">
        <v>139</v>
      </c>
      <c r="P343" s="46">
        <v>39</v>
      </c>
      <c r="Q343" s="46">
        <v>161</v>
      </c>
      <c r="R343" s="47">
        <v>142</v>
      </c>
      <c r="AK343" t="str">
        <v>NOR</v>
      </c>
      <c r="AL343" t="str">
        <v>Gorgonzola</v>
      </c>
      <c r="AM343">
        <v>2019</v>
      </c>
      <c r="AN343">
        <v>1377</v>
      </c>
      <c r="AT343" t="e">
        <v>#N/A</v>
      </c>
    </row>
    <row r="344" spans="11:46" x14ac:dyDescent="0.25">
      <c r="K344" s="44" t="s">
        <v>62</v>
      </c>
      <c r="L344" s="45" t="s">
        <v>46</v>
      </c>
      <c r="M344">
        <v>2020</v>
      </c>
      <c r="N344" s="46">
        <v>244</v>
      </c>
      <c r="O344" s="46">
        <v>172</v>
      </c>
      <c r="P344" s="46">
        <v>39</v>
      </c>
      <c r="Q344" s="46">
        <v>117</v>
      </c>
      <c r="R344" s="47">
        <v>96</v>
      </c>
      <c r="AK344" t="str">
        <v>NOR</v>
      </c>
      <c r="AL344" t="str">
        <v>Gorgonzola</v>
      </c>
      <c r="AM344">
        <v>2020</v>
      </c>
      <c r="AN344">
        <v>3863</v>
      </c>
      <c r="AT344" t="e">
        <v>#N/A</v>
      </c>
    </row>
    <row r="345" spans="11:46" x14ac:dyDescent="0.25">
      <c r="K345" s="44" t="s">
        <v>62</v>
      </c>
      <c r="L345" s="45" t="s">
        <v>46</v>
      </c>
      <c r="M345">
        <v>2021</v>
      </c>
      <c r="N345" s="46">
        <v>197</v>
      </c>
      <c r="O345" s="46">
        <v>99</v>
      </c>
      <c r="P345" s="46">
        <v>83</v>
      </c>
      <c r="Q345" s="46">
        <v>169</v>
      </c>
      <c r="R345" s="47">
        <v>104</v>
      </c>
      <c r="AK345" t="str">
        <v>NOR</v>
      </c>
      <c r="AL345" t="str">
        <v>Gorgonzola</v>
      </c>
      <c r="AM345">
        <v>2021</v>
      </c>
      <c r="AN345">
        <v>3602</v>
      </c>
      <c r="AT345" t="e">
        <v>#N/A</v>
      </c>
    </row>
    <row r="346" spans="11:46" x14ac:dyDescent="0.25">
      <c r="K346" s="44" t="s">
        <v>62</v>
      </c>
      <c r="L346" s="45" t="s">
        <v>46</v>
      </c>
      <c r="M346">
        <v>2022</v>
      </c>
      <c r="N346" s="46">
        <v>260</v>
      </c>
      <c r="O346" s="46">
        <v>253</v>
      </c>
      <c r="P346" s="46">
        <v>179</v>
      </c>
      <c r="Q346" s="46">
        <v>85</v>
      </c>
      <c r="R346" s="47">
        <v>180</v>
      </c>
      <c r="AK346" t="str">
        <v>NOR</v>
      </c>
      <c r="AL346" t="str">
        <v>Gorgonzola</v>
      </c>
      <c r="AM346">
        <v>2022</v>
      </c>
      <c r="AN346">
        <v>5047</v>
      </c>
      <c r="AT346" t="e">
        <v>#N/A</v>
      </c>
    </row>
    <row r="347" spans="11:46" x14ac:dyDescent="0.25">
      <c r="K347" s="44" t="s">
        <v>62</v>
      </c>
      <c r="L347" s="45" t="s">
        <v>47</v>
      </c>
      <c r="M347">
        <v>2019</v>
      </c>
      <c r="N347" s="46">
        <v>234</v>
      </c>
      <c r="O347" s="46">
        <v>244</v>
      </c>
      <c r="P347" s="46">
        <v>253</v>
      </c>
      <c r="Q347" s="46">
        <v>340</v>
      </c>
      <c r="R347" s="47">
        <v>409</v>
      </c>
      <c r="AK347" t="str">
        <v>NOR</v>
      </c>
      <c r="AL347" t="str">
        <v>Halloumi</v>
      </c>
      <c r="AM347">
        <v>2019</v>
      </c>
      <c r="AN347">
        <v>2184</v>
      </c>
      <c r="AT347" t="e">
        <v>#N/A</v>
      </c>
    </row>
    <row r="348" spans="11:46" x14ac:dyDescent="0.25">
      <c r="K348" s="44" t="s">
        <v>62</v>
      </c>
      <c r="L348" s="45" t="s">
        <v>47</v>
      </c>
      <c r="M348">
        <v>2020</v>
      </c>
      <c r="N348" s="46">
        <v>198</v>
      </c>
      <c r="O348" s="46">
        <v>179</v>
      </c>
      <c r="P348" s="46">
        <v>229</v>
      </c>
      <c r="Q348" s="46">
        <v>107</v>
      </c>
      <c r="R348" s="47">
        <v>102</v>
      </c>
      <c r="AK348" t="str">
        <v>NOR</v>
      </c>
      <c r="AL348" t="str">
        <v>Halloumi</v>
      </c>
      <c r="AM348">
        <v>2020</v>
      </c>
      <c r="AN348">
        <v>1058</v>
      </c>
      <c r="AT348" t="e">
        <v>#N/A</v>
      </c>
    </row>
    <row r="349" spans="11:46" x14ac:dyDescent="0.25">
      <c r="K349" s="44" t="s">
        <v>62</v>
      </c>
      <c r="L349" s="45" t="s">
        <v>47</v>
      </c>
      <c r="M349">
        <v>2021</v>
      </c>
      <c r="N349" s="46">
        <v>189</v>
      </c>
      <c r="O349" s="46">
        <v>216</v>
      </c>
      <c r="P349" s="46">
        <v>261</v>
      </c>
      <c r="Q349" s="46">
        <v>76</v>
      </c>
      <c r="R349" s="47">
        <v>158</v>
      </c>
      <c r="AK349" t="str">
        <v>NOR</v>
      </c>
      <c r="AL349" t="str">
        <v>Halloumi</v>
      </c>
      <c r="AM349">
        <v>2021</v>
      </c>
      <c r="AN349">
        <v>-143</v>
      </c>
      <c r="AT349" t="e">
        <v>#N/A</v>
      </c>
    </row>
    <row r="350" spans="11:46" x14ac:dyDescent="0.25">
      <c r="K350" s="44" t="s">
        <v>62</v>
      </c>
      <c r="L350" s="45" t="s">
        <v>47</v>
      </c>
      <c r="M350">
        <v>2022</v>
      </c>
      <c r="N350" s="46">
        <v>190</v>
      </c>
      <c r="O350" s="46">
        <v>230</v>
      </c>
      <c r="P350" s="46">
        <v>238</v>
      </c>
      <c r="Q350" s="46">
        <v>293</v>
      </c>
      <c r="R350" s="47">
        <v>380</v>
      </c>
      <c r="AK350" t="str">
        <v>NOR</v>
      </c>
      <c r="AL350" t="str">
        <v>Halloumi</v>
      </c>
      <c r="AM350">
        <v>2022</v>
      </c>
      <c r="AN350">
        <v>168</v>
      </c>
      <c r="AT350" t="e">
        <v>#N/A</v>
      </c>
    </row>
    <row r="351" spans="11:46" x14ac:dyDescent="0.25">
      <c r="K351" s="44" t="s">
        <v>62</v>
      </c>
      <c r="L351" s="45" t="s">
        <v>48</v>
      </c>
      <c r="M351">
        <v>2019</v>
      </c>
      <c r="N351" s="46">
        <v>211</v>
      </c>
      <c r="O351" s="46">
        <v>332</v>
      </c>
      <c r="P351" s="46">
        <v>268</v>
      </c>
      <c r="Q351" s="46">
        <v>373</v>
      </c>
      <c r="R351" s="47">
        <v>334</v>
      </c>
      <c r="AK351" t="str">
        <v>NOR</v>
      </c>
      <c r="AL351" t="str">
        <v>Iota</v>
      </c>
      <c r="AM351">
        <v>2019</v>
      </c>
      <c r="AN351">
        <v>-240</v>
      </c>
      <c r="AT351" t="e">
        <v>#N/A</v>
      </c>
    </row>
    <row r="352" spans="11:46" x14ac:dyDescent="0.25">
      <c r="K352" s="44" t="s">
        <v>62</v>
      </c>
      <c r="L352" s="45" t="s">
        <v>48</v>
      </c>
      <c r="M352">
        <v>2020</v>
      </c>
      <c r="N352" s="46">
        <v>225</v>
      </c>
      <c r="O352" s="46">
        <v>101</v>
      </c>
      <c r="P352" s="46">
        <v>234</v>
      </c>
      <c r="Q352" s="46">
        <v>175</v>
      </c>
      <c r="R352" s="47">
        <v>105</v>
      </c>
      <c r="AK352" t="str">
        <v>NOR</v>
      </c>
      <c r="AL352" t="str">
        <v>Iota</v>
      </c>
      <c r="AM352">
        <v>2020</v>
      </c>
      <c r="AN352">
        <v>484</v>
      </c>
      <c r="AT352" t="e">
        <v>#N/A</v>
      </c>
    </row>
    <row r="353" spans="11:46" x14ac:dyDescent="0.25">
      <c r="K353" s="44" t="s">
        <v>62</v>
      </c>
      <c r="L353" s="45" t="s">
        <v>48</v>
      </c>
      <c r="M353">
        <v>2021</v>
      </c>
      <c r="N353" s="46">
        <v>217</v>
      </c>
      <c r="O353" s="46">
        <v>103</v>
      </c>
      <c r="P353" s="46">
        <v>216</v>
      </c>
      <c r="Q353" s="46">
        <v>123</v>
      </c>
      <c r="R353" s="47">
        <v>92</v>
      </c>
      <c r="AK353" t="str">
        <v>NOR</v>
      </c>
      <c r="AL353" t="str">
        <v>Iota</v>
      </c>
      <c r="AM353">
        <v>2021</v>
      </c>
      <c r="AN353">
        <v>1160</v>
      </c>
      <c r="AT353" t="e">
        <v>#N/A</v>
      </c>
    </row>
    <row r="354" spans="11:46" x14ac:dyDescent="0.25">
      <c r="K354" s="44" t="s">
        <v>62</v>
      </c>
      <c r="L354" s="45" t="s">
        <v>48</v>
      </c>
      <c r="M354">
        <v>2022</v>
      </c>
      <c r="N354" s="46">
        <v>249</v>
      </c>
      <c r="O354" s="46">
        <v>370</v>
      </c>
      <c r="P354" s="46">
        <v>259</v>
      </c>
      <c r="Q354" s="46">
        <v>357</v>
      </c>
      <c r="R354" s="47">
        <v>297</v>
      </c>
      <c r="AK354" t="str">
        <v>NOR</v>
      </c>
      <c r="AL354" t="str">
        <v>Iota</v>
      </c>
      <c r="AM354">
        <v>2022</v>
      </c>
      <c r="AN354">
        <v>806</v>
      </c>
      <c r="AT354" t="e">
        <v>#N/A</v>
      </c>
    </row>
    <row r="355" spans="11:46" x14ac:dyDescent="0.25">
      <c r="K355" s="44" t="s">
        <v>62</v>
      </c>
      <c r="L355" s="45" t="s">
        <v>49</v>
      </c>
      <c r="M355">
        <v>2019</v>
      </c>
      <c r="N355" s="46">
        <v>70</v>
      </c>
      <c r="O355" s="46">
        <v>155</v>
      </c>
      <c r="P355" s="46">
        <v>191</v>
      </c>
      <c r="Q355" s="46">
        <v>452</v>
      </c>
      <c r="R355" s="47">
        <v>896</v>
      </c>
      <c r="AK355" t="str">
        <v>NZL</v>
      </c>
      <c r="AL355" t="str">
        <v>Alpha</v>
      </c>
      <c r="AM355">
        <v>2019</v>
      </c>
      <c r="AN355">
        <v>198</v>
      </c>
      <c r="AT355" t="e">
        <v>#N/A</v>
      </c>
    </row>
    <row r="356" spans="11:46" x14ac:dyDescent="0.25">
      <c r="K356" s="44" t="s">
        <v>62</v>
      </c>
      <c r="L356" s="45" t="s">
        <v>49</v>
      </c>
      <c r="M356">
        <v>2020</v>
      </c>
      <c r="N356" s="46">
        <v>131</v>
      </c>
      <c r="O356" s="46">
        <v>20</v>
      </c>
      <c r="P356" s="46">
        <v>50</v>
      </c>
      <c r="Q356" s="46">
        <v>416</v>
      </c>
      <c r="R356" s="47">
        <v>724</v>
      </c>
      <c r="AK356" t="str">
        <v>NZL</v>
      </c>
      <c r="AL356" t="str">
        <v>Alpha</v>
      </c>
      <c r="AM356">
        <v>2020</v>
      </c>
      <c r="AN356">
        <v>189</v>
      </c>
      <c r="AT356" t="e">
        <v>#N/A</v>
      </c>
    </row>
    <row r="357" spans="11:46" x14ac:dyDescent="0.25">
      <c r="K357" s="44" t="s">
        <v>62</v>
      </c>
      <c r="L357" s="45" t="s">
        <v>49</v>
      </c>
      <c r="M357">
        <v>2021</v>
      </c>
      <c r="N357" s="46">
        <v>60</v>
      </c>
      <c r="O357" s="46">
        <v>134</v>
      </c>
      <c r="P357" s="46">
        <v>144</v>
      </c>
      <c r="Q357" s="46">
        <v>480</v>
      </c>
      <c r="R357" s="47">
        <v>860</v>
      </c>
      <c r="AK357" t="str">
        <v>NZL</v>
      </c>
      <c r="AL357" t="str">
        <v>Alpha</v>
      </c>
      <c r="AM357">
        <v>2021</v>
      </c>
      <c r="AN357">
        <v>191</v>
      </c>
      <c r="AT357" t="e">
        <v>#N/A</v>
      </c>
    </row>
    <row r="358" spans="11:46" x14ac:dyDescent="0.25">
      <c r="K358" s="44" t="s">
        <v>62</v>
      </c>
      <c r="L358" s="45" t="s">
        <v>49</v>
      </c>
      <c r="M358">
        <v>2022</v>
      </c>
      <c r="N358" s="46">
        <v>89</v>
      </c>
      <c r="O358" s="46">
        <v>145</v>
      </c>
      <c r="P358" s="46">
        <v>239</v>
      </c>
      <c r="Q358" s="46">
        <v>449</v>
      </c>
      <c r="R358" s="47">
        <v>935</v>
      </c>
      <c r="AK358" t="str">
        <v>NZL</v>
      </c>
      <c r="AL358" t="str">
        <v>Alpha</v>
      </c>
      <c r="AM358">
        <v>2022</v>
      </c>
      <c r="AN358">
        <v>224</v>
      </c>
      <c r="AT358" t="e">
        <v>#N/A</v>
      </c>
    </row>
    <row r="359" spans="11:46" x14ac:dyDescent="0.25">
      <c r="K359" s="44" t="s">
        <v>62</v>
      </c>
      <c r="L359" s="45" t="s">
        <v>50</v>
      </c>
      <c r="M359">
        <v>2019</v>
      </c>
      <c r="N359" s="46">
        <v>22</v>
      </c>
      <c r="O359" s="46">
        <v>-48</v>
      </c>
      <c r="P359" s="46">
        <v>51</v>
      </c>
      <c r="Q359" s="46">
        <v>310</v>
      </c>
      <c r="R359" s="49">
        <f>SUM(dtbPTSource[[#This Row],[Qtr1]:[Qtr4]])</f>
        <v>335</v>
      </c>
      <c r="AK359" t="str">
        <v>NZL</v>
      </c>
      <c r="AL359" t="str">
        <v>Beta</v>
      </c>
      <c r="AM359">
        <v>2019</v>
      </c>
      <c r="AN359">
        <v>142</v>
      </c>
      <c r="AT359" t="e">
        <v>#N/A</v>
      </c>
    </row>
    <row r="360" spans="11:46" x14ac:dyDescent="0.25">
      <c r="K360" s="44" t="s">
        <v>62</v>
      </c>
      <c r="L360" s="45" t="s">
        <v>50</v>
      </c>
      <c r="M360">
        <v>2020</v>
      </c>
      <c r="N360" s="46">
        <v>15</v>
      </c>
      <c r="O360" s="46">
        <v>61</v>
      </c>
      <c r="P360" s="46">
        <v>90</v>
      </c>
      <c r="Q360" s="46">
        <v>79</v>
      </c>
      <c r="R360" s="49">
        <f>SUM(dtbPTSource[[#This Row],[Qtr1]:[Qtr4]])</f>
        <v>245</v>
      </c>
      <c r="AK360" t="str">
        <v>NZL</v>
      </c>
      <c r="AL360" t="str">
        <v>Beta</v>
      </c>
      <c r="AM360">
        <v>2020</v>
      </c>
      <c r="AN360">
        <v>96</v>
      </c>
      <c r="AT360" t="e">
        <v>#N/A</v>
      </c>
    </row>
    <row r="361" spans="11:46" x14ac:dyDescent="0.25">
      <c r="K361" s="44" t="s">
        <v>62</v>
      </c>
      <c r="L361" s="45" t="s">
        <v>50</v>
      </c>
      <c r="M361">
        <v>2021</v>
      </c>
      <c r="N361" s="46">
        <v>-41</v>
      </c>
      <c r="O361" s="46">
        <v>97</v>
      </c>
      <c r="P361" s="46">
        <v>26</v>
      </c>
      <c r="Q361" s="46">
        <v>106</v>
      </c>
      <c r="R361" s="49">
        <f>SUM(dtbPTSource[[#This Row],[Qtr1]:[Qtr4]])</f>
        <v>188</v>
      </c>
      <c r="AK361" t="str">
        <v>NZL</v>
      </c>
      <c r="AL361" t="str">
        <v>Beta</v>
      </c>
      <c r="AM361">
        <v>2021</v>
      </c>
      <c r="AN361">
        <v>104</v>
      </c>
      <c r="AT361" t="e">
        <v>#N/A</v>
      </c>
    </row>
    <row r="362" spans="11:46" x14ac:dyDescent="0.25">
      <c r="K362" s="44" t="s">
        <v>62</v>
      </c>
      <c r="L362" s="45" t="s">
        <v>50</v>
      </c>
      <c r="M362">
        <v>2022</v>
      </c>
      <c r="N362" s="46">
        <v>-26</v>
      </c>
      <c r="O362" s="46">
        <v>106</v>
      </c>
      <c r="P362" s="46">
        <v>85</v>
      </c>
      <c r="Q362" s="46">
        <v>125</v>
      </c>
      <c r="R362" s="49">
        <f>SUM(dtbPTSource[[#This Row],[Qtr1]:[Qtr4]])</f>
        <v>290</v>
      </c>
      <c r="AK362" t="str">
        <v>NZL</v>
      </c>
      <c r="AL362" t="str">
        <v>Beta</v>
      </c>
      <c r="AM362">
        <v>2022</v>
      </c>
      <c r="AN362">
        <v>180</v>
      </c>
      <c r="AT362" t="e">
        <v>#N/A</v>
      </c>
    </row>
    <row r="363" spans="11:46" x14ac:dyDescent="0.25">
      <c r="K363" s="44" t="s">
        <v>62</v>
      </c>
      <c r="L363" s="45" t="s">
        <v>51</v>
      </c>
      <c r="M363">
        <v>2019</v>
      </c>
      <c r="N363" s="46">
        <v>56</v>
      </c>
      <c r="O363" s="46">
        <v>552</v>
      </c>
      <c r="P363" s="46">
        <v>390</v>
      </c>
      <c r="Q363" s="46">
        <v>1582</v>
      </c>
      <c r="R363" s="49">
        <f>SUM(dtbPTSource[[#This Row],[Qtr1]:[Qtr4]])</f>
        <v>2580</v>
      </c>
      <c r="AK363" t="str">
        <v>NZL</v>
      </c>
      <c r="AL363" t="str">
        <v>Gamma</v>
      </c>
      <c r="AM363">
        <v>2019</v>
      </c>
      <c r="AN363">
        <v>409</v>
      </c>
      <c r="AT363" t="e">
        <v>#N/A</v>
      </c>
    </row>
    <row r="364" spans="11:46" x14ac:dyDescent="0.25">
      <c r="K364" s="44" t="s">
        <v>62</v>
      </c>
      <c r="L364" s="45" t="s">
        <v>51</v>
      </c>
      <c r="M364">
        <v>2020</v>
      </c>
      <c r="N364" s="46">
        <v>99</v>
      </c>
      <c r="O364" s="46">
        <v>51</v>
      </c>
      <c r="P364" s="46">
        <v>342</v>
      </c>
      <c r="Q364" s="46">
        <v>613</v>
      </c>
      <c r="R364" s="49">
        <f>SUM(dtbPTSource[[#This Row],[Qtr1]:[Qtr4]])</f>
        <v>1105</v>
      </c>
      <c r="AK364" t="str">
        <v>NZL</v>
      </c>
      <c r="AL364" t="str">
        <v>Gamma</v>
      </c>
      <c r="AM364">
        <v>2020</v>
      </c>
      <c r="AN364">
        <v>102</v>
      </c>
      <c r="AT364" t="e">
        <v>#N/A</v>
      </c>
    </row>
    <row r="365" spans="11:46" x14ac:dyDescent="0.25">
      <c r="K365" s="44" t="s">
        <v>62</v>
      </c>
      <c r="L365" s="45" t="s">
        <v>51</v>
      </c>
      <c r="M365">
        <v>2021</v>
      </c>
      <c r="N365" s="46">
        <v>109</v>
      </c>
      <c r="O365" s="46">
        <v>119</v>
      </c>
      <c r="P365" s="46">
        <v>402</v>
      </c>
      <c r="Q365" s="46">
        <v>565</v>
      </c>
      <c r="R365" s="49">
        <f>SUM(dtbPTSource[[#This Row],[Qtr1]:[Qtr4]])</f>
        <v>1195</v>
      </c>
      <c r="AK365" t="str">
        <v>NZL</v>
      </c>
      <c r="AL365" t="str">
        <v>Gamma</v>
      </c>
      <c r="AM365">
        <v>2021</v>
      </c>
      <c r="AN365">
        <v>158</v>
      </c>
      <c r="AT365" t="e">
        <v>#N/A</v>
      </c>
    </row>
    <row r="366" spans="11:46" x14ac:dyDescent="0.25">
      <c r="K366" s="44" t="s">
        <v>62</v>
      </c>
      <c r="L366" s="45" t="s">
        <v>51</v>
      </c>
      <c r="M366">
        <v>2022</v>
      </c>
      <c r="N366" s="46">
        <v>104</v>
      </c>
      <c r="O366" s="46">
        <v>597</v>
      </c>
      <c r="P366" s="46">
        <v>421</v>
      </c>
      <c r="Q366" s="46">
        <v>1591</v>
      </c>
      <c r="R366" s="49">
        <f>SUM(dtbPTSource[[#This Row],[Qtr1]:[Qtr4]])</f>
        <v>2713</v>
      </c>
      <c r="AK366" t="str">
        <v>NZL</v>
      </c>
      <c r="AL366" t="str">
        <v>Gamma</v>
      </c>
      <c r="AM366">
        <v>2022</v>
      </c>
      <c r="AN366">
        <v>380</v>
      </c>
      <c r="AT366" t="e">
        <v>#N/A</v>
      </c>
    </row>
    <row r="367" spans="11:46" x14ac:dyDescent="0.25">
      <c r="K367" s="44" t="s">
        <v>62</v>
      </c>
      <c r="L367" s="45" t="s">
        <v>52</v>
      </c>
      <c r="M367">
        <v>2019</v>
      </c>
      <c r="N367" s="46">
        <v>364</v>
      </c>
      <c r="O367" s="46">
        <v>311</v>
      </c>
      <c r="P367" s="46">
        <v>437</v>
      </c>
      <c r="Q367" s="46">
        <v>419</v>
      </c>
      <c r="R367" s="49">
        <f>SUM(dtbPTSource[[#This Row],[Qtr1]:[Qtr4]])</f>
        <v>1531</v>
      </c>
      <c r="AK367" t="str">
        <v>NZL</v>
      </c>
      <c r="AL367" t="str">
        <v>Delta</v>
      </c>
      <c r="AM367">
        <v>2019</v>
      </c>
      <c r="AN367">
        <v>334</v>
      </c>
      <c r="AT367" t="e">
        <v>#N/A</v>
      </c>
    </row>
    <row r="368" spans="11:46" x14ac:dyDescent="0.25">
      <c r="K368" s="44" t="s">
        <v>62</v>
      </c>
      <c r="L368" s="45" t="s">
        <v>52</v>
      </c>
      <c r="M368">
        <v>2020</v>
      </c>
      <c r="N368" s="46">
        <v>163</v>
      </c>
      <c r="O368" s="46">
        <v>357</v>
      </c>
      <c r="P368" s="46">
        <v>272</v>
      </c>
      <c r="Q368" s="46">
        <v>392</v>
      </c>
      <c r="R368" s="49">
        <f>SUM(dtbPTSource[[#This Row],[Qtr1]:[Qtr4]])</f>
        <v>1184</v>
      </c>
      <c r="AK368" t="str">
        <v>NZL</v>
      </c>
      <c r="AL368" t="str">
        <v>Delta</v>
      </c>
      <c r="AM368">
        <v>2020</v>
      </c>
      <c r="AN368">
        <v>105</v>
      </c>
      <c r="AT368" t="e">
        <v>#N/A</v>
      </c>
    </row>
    <row r="369" spans="11:46" x14ac:dyDescent="0.25">
      <c r="K369" s="44" t="s">
        <v>62</v>
      </c>
      <c r="L369" s="45" t="s">
        <v>52</v>
      </c>
      <c r="M369">
        <v>2021</v>
      </c>
      <c r="N369" s="46">
        <v>122</v>
      </c>
      <c r="O369" s="46">
        <v>407</v>
      </c>
      <c r="P369" s="46">
        <v>333</v>
      </c>
      <c r="Q369" s="46">
        <v>304</v>
      </c>
      <c r="R369" s="49">
        <f>SUM(dtbPTSource[[#This Row],[Qtr1]:[Qtr4]])</f>
        <v>1166</v>
      </c>
      <c r="AK369" t="str">
        <v>NZL</v>
      </c>
      <c r="AL369" t="str">
        <v>Delta</v>
      </c>
      <c r="AM369">
        <v>2021</v>
      </c>
      <c r="AN369">
        <v>92</v>
      </c>
      <c r="AT369" t="e">
        <v>#N/A</v>
      </c>
    </row>
    <row r="370" spans="11:46" x14ac:dyDescent="0.25">
      <c r="K370" s="44" t="s">
        <v>62</v>
      </c>
      <c r="L370" s="45" t="s">
        <v>52</v>
      </c>
      <c r="M370">
        <v>2022</v>
      </c>
      <c r="N370" s="46">
        <v>78</v>
      </c>
      <c r="O370" s="46">
        <v>354</v>
      </c>
      <c r="P370" s="46">
        <v>271</v>
      </c>
      <c r="Q370" s="46">
        <v>324</v>
      </c>
      <c r="R370" s="49">
        <f>SUM(dtbPTSource[[#This Row],[Qtr1]:[Qtr4]])</f>
        <v>1027</v>
      </c>
      <c r="AK370" t="str">
        <v>NZL</v>
      </c>
      <c r="AL370" t="str">
        <v>Delta</v>
      </c>
      <c r="AM370">
        <v>2022</v>
      </c>
      <c r="AN370">
        <v>297</v>
      </c>
      <c r="AT370" t="e">
        <v>#N/A</v>
      </c>
    </row>
    <row r="371" spans="11:46" x14ac:dyDescent="0.25">
      <c r="K371" s="44" t="s">
        <v>62</v>
      </c>
      <c r="L371" s="45" t="s">
        <v>53</v>
      </c>
      <c r="M371">
        <v>2019</v>
      </c>
      <c r="N371" s="46">
        <v>129</v>
      </c>
      <c r="O371" s="46">
        <v>50</v>
      </c>
      <c r="P371" s="46">
        <v>17</v>
      </c>
      <c r="Q371" s="46">
        <v>13</v>
      </c>
      <c r="R371" s="47">
        <v>72</v>
      </c>
      <c r="AK371" t="str">
        <v>NZL</v>
      </c>
      <c r="AL371" t="str">
        <v>Epsilon</v>
      </c>
      <c r="AM371">
        <v>2019</v>
      </c>
      <c r="AN371">
        <v>896</v>
      </c>
      <c r="AT371" t="e">
        <v>#N/A</v>
      </c>
    </row>
    <row r="372" spans="11:46" x14ac:dyDescent="0.25">
      <c r="K372" s="44" t="s">
        <v>62</v>
      </c>
      <c r="L372" s="45" t="s">
        <v>53</v>
      </c>
      <c r="M372">
        <v>2020</v>
      </c>
      <c r="N372" s="46">
        <v>33</v>
      </c>
      <c r="O372" s="46">
        <v>18</v>
      </c>
      <c r="P372" s="46">
        <v>214</v>
      </c>
      <c r="Q372" s="46">
        <v>225</v>
      </c>
      <c r="R372" s="47">
        <v>459</v>
      </c>
      <c r="AK372" t="str">
        <v>NZL</v>
      </c>
      <c r="AL372" t="str">
        <v>Epsilon</v>
      </c>
      <c r="AM372">
        <v>2020</v>
      </c>
      <c r="AN372">
        <v>724</v>
      </c>
      <c r="AT372" t="e">
        <v>#N/A</v>
      </c>
    </row>
    <row r="373" spans="11:46" x14ac:dyDescent="0.25">
      <c r="K373" s="44" t="s">
        <v>62</v>
      </c>
      <c r="L373" s="45" t="s">
        <v>53</v>
      </c>
      <c r="M373">
        <v>2021</v>
      </c>
      <c r="N373" s="46">
        <v>125</v>
      </c>
      <c r="O373" s="46">
        <v>90</v>
      </c>
      <c r="P373" s="46">
        <v>2</v>
      </c>
      <c r="Q373" s="46">
        <v>53</v>
      </c>
      <c r="R373" s="47">
        <v>71</v>
      </c>
      <c r="AK373" t="str">
        <v>NZL</v>
      </c>
      <c r="AL373" t="str">
        <v>Epsilon</v>
      </c>
      <c r="AM373">
        <v>2021</v>
      </c>
      <c r="AN373">
        <v>860</v>
      </c>
      <c r="AT373" t="e">
        <v>#N/A</v>
      </c>
    </row>
    <row r="374" spans="11:46" x14ac:dyDescent="0.25">
      <c r="K374" s="44" t="s">
        <v>62</v>
      </c>
      <c r="L374" s="45" t="s">
        <v>53</v>
      </c>
      <c r="M374">
        <v>2022</v>
      </c>
      <c r="N374" s="46">
        <v>-17</v>
      </c>
      <c r="O374" s="46">
        <v>-62</v>
      </c>
      <c r="P374" s="46">
        <v>191</v>
      </c>
      <c r="Q374" s="46">
        <v>135</v>
      </c>
      <c r="R374" s="47">
        <v>393</v>
      </c>
      <c r="AK374" t="str">
        <v>NZL</v>
      </c>
      <c r="AL374" t="str">
        <v>Epsilon</v>
      </c>
      <c r="AM374">
        <v>2022</v>
      </c>
      <c r="AN374">
        <v>935</v>
      </c>
      <c r="AT374" t="e">
        <v>#N/A</v>
      </c>
    </row>
    <row r="375" spans="11:46" x14ac:dyDescent="0.25">
      <c r="K375" s="44" t="s">
        <v>63</v>
      </c>
      <c r="L375" s="45" t="s">
        <v>45</v>
      </c>
      <c r="M375">
        <v>2019</v>
      </c>
      <c r="N375" s="46">
        <v>2</v>
      </c>
      <c r="O375" s="46">
        <v>55</v>
      </c>
      <c r="P375" s="46">
        <v>15</v>
      </c>
      <c r="Q375" s="46">
        <v>553</v>
      </c>
      <c r="R375" s="47">
        <v>625</v>
      </c>
      <c r="AK375" t="str">
        <v>NZL</v>
      </c>
      <c r="AL375" t="str">
        <v>Feta</v>
      </c>
      <c r="AM375">
        <v>2019</v>
      </c>
      <c r="AN375">
        <v>335</v>
      </c>
      <c r="AT375" t="e">
        <v>#N/A</v>
      </c>
    </row>
    <row r="376" spans="11:46" x14ac:dyDescent="0.25">
      <c r="K376" s="44" t="s">
        <v>63</v>
      </c>
      <c r="L376" s="45" t="s">
        <v>45</v>
      </c>
      <c r="M376">
        <v>2020</v>
      </c>
      <c r="N376" s="46">
        <v>278</v>
      </c>
      <c r="O376" s="46">
        <v>153</v>
      </c>
      <c r="P376" s="46">
        <v>7</v>
      </c>
      <c r="Q376" s="46">
        <v>0</v>
      </c>
      <c r="R376" s="47">
        <v>438</v>
      </c>
      <c r="AK376" t="str">
        <v>NZL</v>
      </c>
      <c r="AL376" t="str">
        <v>Feta</v>
      </c>
      <c r="AM376">
        <v>2020</v>
      </c>
      <c r="AN376">
        <v>245</v>
      </c>
      <c r="AT376" t="e">
        <v>#N/A</v>
      </c>
    </row>
    <row r="377" spans="11:46" x14ac:dyDescent="0.25">
      <c r="K377" s="44" t="s">
        <v>63</v>
      </c>
      <c r="L377" s="45" t="s">
        <v>45</v>
      </c>
      <c r="M377">
        <v>2021</v>
      </c>
      <c r="N377" s="46">
        <v>44</v>
      </c>
      <c r="O377" s="46">
        <v>95</v>
      </c>
      <c r="P377" s="46">
        <v>35</v>
      </c>
      <c r="Q377" s="46">
        <v>4</v>
      </c>
      <c r="R377" s="47">
        <v>178</v>
      </c>
      <c r="AK377" t="str">
        <v>NZL</v>
      </c>
      <c r="AL377" t="str">
        <v>Feta</v>
      </c>
      <c r="AM377">
        <v>2021</v>
      </c>
      <c r="AN377">
        <v>188</v>
      </c>
      <c r="AT377" t="e">
        <v>#N/A</v>
      </c>
    </row>
    <row r="378" spans="11:46" x14ac:dyDescent="0.25">
      <c r="K378" s="44" t="s">
        <v>63</v>
      </c>
      <c r="L378" s="45" t="s">
        <v>45</v>
      </c>
      <c r="M378">
        <v>2022</v>
      </c>
      <c r="N378" s="46">
        <v>480</v>
      </c>
      <c r="O378" s="46">
        <v>459</v>
      </c>
      <c r="P378" s="46">
        <v>1163</v>
      </c>
      <c r="Q378" s="46">
        <v>73</v>
      </c>
      <c r="R378" s="47">
        <v>2175</v>
      </c>
      <c r="AK378" t="str">
        <v>NZL</v>
      </c>
      <c r="AL378" t="str">
        <v>Feta</v>
      </c>
      <c r="AM378">
        <v>2022</v>
      </c>
      <c r="AN378">
        <v>290</v>
      </c>
      <c r="AT378" t="e">
        <v>#N/A</v>
      </c>
    </row>
    <row r="379" spans="11:46" x14ac:dyDescent="0.25">
      <c r="K379" s="44" t="s">
        <v>63</v>
      </c>
      <c r="L379" s="45" t="s">
        <v>46</v>
      </c>
      <c r="M379">
        <v>2019</v>
      </c>
      <c r="N379" s="46">
        <v>442</v>
      </c>
      <c r="O379" s="46">
        <v>336</v>
      </c>
      <c r="P379" s="46">
        <v>224</v>
      </c>
      <c r="Q379" s="46">
        <v>296</v>
      </c>
      <c r="R379" s="47">
        <v>296</v>
      </c>
      <c r="AK379" t="str">
        <v>NZL</v>
      </c>
      <c r="AL379" t="str">
        <v>Gorgonzola</v>
      </c>
      <c r="AM379">
        <v>2019</v>
      </c>
      <c r="AN379">
        <v>2580</v>
      </c>
      <c r="AT379" t="e">
        <v>#N/A</v>
      </c>
    </row>
    <row r="380" spans="11:46" x14ac:dyDescent="0.25">
      <c r="K380" s="44" t="s">
        <v>63</v>
      </c>
      <c r="L380" s="45" t="s">
        <v>46</v>
      </c>
      <c r="M380">
        <v>2020</v>
      </c>
      <c r="N380" s="46">
        <v>351</v>
      </c>
      <c r="O380" s="46">
        <v>352</v>
      </c>
      <c r="P380" s="46">
        <v>302</v>
      </c>
      <c r="Q380" s="46">
        <v>413</v>
      </c>
      <c r="R380" s="47">
        <v>413</v>
      </c>
      <c r="AK380" t="str">
        <v>NZL</v>
      </c>
      <c r="AL380" t="str">
        <v>Gorgonzola</v>
      </c>
      <c r="AM380">
        <v>2020</v>
      </c>
      <c r="AN380">
        <v>1105</v>
      </c>
      <c r="AT380" t="e">
        <v>#N/A</v>
      </c>
    </row>
    <row r="381" spans="11:46" x14ac:dyDescent="0.25">
      <c r="K381" s="44" t="s">
        <v>63</v>
      </c>
      <c r="L381" s="45" t="s">
        <v>46</v>
      </c>
      <c r="M381">
        <v>2021</v>
      </c>
      <c r="N381" s="46">
        <v>187</v>
      </c>
      <c r="O381" s="46">
        <v>112</v>
      </c>
      <c r="P381" s="46">
        <v>61</v>
      </c>
      <c r="Q381" s="46">
        <v>53</v>
      </c>
      <c r="R381" s="47">
        <v>53</v>
      </c>
      <c r="AK381" t="str">
        <v>NZL</v>
      </c>
      <c r="AL381" t="str">
        <v>Gorgonzola</v>
      </c>
      <c r="AM381">
        <v>2021</v>
      </c>
      <c r="AN381">
        <v>1195</v>
      </c>
      <c r="AT381" t="e">
        <v>#N/A</v>
      </c>
    </row>
    <row r="382" spans="11:46" x14ac:dyDescent="0.25">
      <c r="K382" s="44" t="s">
        <v>63</v>
      </c>
      <c r="L382" s="45" t="s">
        <v>46</v>
      </c>
      <c r="M382">
        <v>2022</v>
      </c>
      <c r="N382" s="46">
        <v>104</v>
      </c>
      <c r="O382" s="46">
        <v>142</v>
      </c>
      <c r="P382" s="46">
        <v>179</v>
      </c>
      <c r="Q382" s="46">
        <v>144</v>
      </c>
      <c r="R382" s="47">
        <v>144</v>
      </c>
      <c r="AK382" t="str">
        <v>NZL</v>
      </c>
      <c r="AL382" t="str">
        <v>Gorgonzola</v>
      </c>
      <c r="AM382">
        <v>2022</v>
      </c>
      <c r="AN382">
        <v>2713</v>
      </c>
      <c r="AT382" t="e">
        <v>#N/A</v>
      </c>
    </row>
    <row r="383" spans="11:46" x14ac:dyDescent="0.25">
      <c r="K383" s="44" t="s">
        <v>63</v>
      </c>
      <c r="L383" s="45" t="s">
        <v>47</v>
      </c>
      <c r="M383">
        <v>2019</v>
      </c>
      <c r="N383" s="46">
        <v>372</v>
      </c>
      <c r="O383" s="46">
        <v>331</v>
      </c>
      <c r="P383" s="46">
        <v>468</v>
      </c>
      <c r="Q383" s="46">
        <v>575</v>
      </c>
      <c r="R383" s="47">
        <v>575</v>
      </c>
      <c r="AK383" t="str">
        <v>NZL</v>
      </c>
      <c r="AL383" t="str">
        <v>Halloumi</v>
      </c>
      <c r="AM383">
        <v>2019</v>
      </c>
      <c r="AN383">
        <v>1531</v>
      </c>
      <c r="AT383" t="e">
        <v>#N/A</v>
      </c>
    </row>
    <row r="384" spans="11:46" x14ac:dyDescent="0.25">
      <c r="K384" s="44" t="s">
        <v>63</v>
      </c>
      <c r="L384" s="45" t="s">
        <v>47</v>
      </c>
      <c r="M384">
        <v>2020</v>
      </c>
      <c r="N384" s="46">
        <v>223</v>
      </c>
      <c r="O384" s="46">
        <v>333</v>
      </c>
      <c r="P384" s="46">
        <v>444</v>
      </c>
      <c r="Q384" s="46">
        <v>507</v>
      </c>
      <c r="R384" s="47">
        <v>507</v>
      </c>
      <c r="AK384" t="str">
        <v>NZL</v>
      </c>
      <c r="AL384" t="str">
        <v>Halloumi</v>
      </c>
      <c r="AM384">
        <v>2020</v>
      </c>
      <c r="AN384">
        <v>1184</v>
      </c>
      <c r="AT384" t="e">
        <v>#N/A</v>
      </c>
    </row>
    <row r="385" spans="11:46" x14ac:dyDescent="0.25">
      <c r="K385" s="44" t="s">
        <v>63</v>
      </c>
      <c r="L385" s="45" t="s">
        <v>47</v>
      </c>
      <c r="M385">
        <v>2021</v>
      </c>
      <c r="N385" s="46">
        <v>278</v>
      </c>
      <c r="O385" s="46">
        <v>294</v>
      </c>
      <c r="P385" s="46">
        <v>212</v>
      </c>
      <c r="Q385" s="46">
        <v>234</v>
      </c>
      <c r="R385" s="47">
        <v>234</v>
      </c>
      <c r="AK385" t="str">
        <v>NZL</v>
      </c>
      <c r="AL385" t="str">
        <v>Halloumi</v>
      </c>
      <c r="AM385">
        <v>2021</v>
      </c>
      <c r="AN385">
        <v>1166</v>
      </c>
      <c r="AT385" t="e">
        <v>#N/A</v>
      </c>
    </row>
    <row r="386" spans="11:46" x14ac:dyDescent="0.25">
      <c r="K386" s="44" t="s">
        <v>63</v>
      </c>
      <c r="L386" s="45" t="s">
        <v>47</v>
      </c>
      <c r="M386">
        <v>2022</v>
      </c>
      <c r="N386" s="46">
        <v>72</v>
      </c>
      <c r="O386" s="46">
        <v>74</v>
      </c>
      <c r="P386" s="46">
        <v>107</v>
      </c>
      <c r="Q386" s="46">
        <v>128</v>
      </c>
      <c r="R386" s="47">
        <v>128</v>
      </c>
      <c r="AK386" t="str">
        <v>NZL</v>
      </c>
      <c r="AL386" t="str">
        <v>Halloumi</v>
      </c>
      <c r="AM386">
        <v>2022</v>
      </c>
      <c r="AN386">
        <v>1027</v>
      </c>
      <c r="AT386" t="e">
        <v>#N/A</v>
      </c>
    </row>
    <row r="387" spans="11:46" x14ac:dyDescent="0.25">
      <c r="K387" s="44" t="s">
        <v>63</v>
      </c>
      <c r="L387" s="45" t="s">
        <v>48</v>
      </c>
      <c r="M387">
        <v>2019</v>
      </c>
      <c r="N387" s="46">
        <v>229</v>
      </c>
      <c r="O387" s="46">
        <v>151</v>
      </c>
      <c r="P387" s="46">
        <v>80</v>
      </c>
      <c r="Q387" s="46">
        <v>113</v>
      </c>
      <c r="R387" s="47">
        <v>113</v>
      </c>
      <c r="AK387" t="str">
        <v>NZL</v>
      </c>
      <c r="AL387" t="str">
        <v>Iota</v>
      </c>
      <c r="AM387">
        <v>2019</v>
      </c>
      <c r="AN387">
        <v>72</v>
      </c>
      <c r="AT387" t="e">
        <v>#N/A</v>
      </c>
    </row>
    <row r="388" spans="11:46" x14ac:dyDescent="0.25">
      <c r="K388" s="44" t="s">
        <v>63</v>
      </c>
      <c r="L388" s="45" t="s">
        <v>48</v>
      </c>
      <c r="M388">
        <v>2020</v>
      </c>
      <c r="N388" s="46">
        <v>171</v>
      </c>
      <c r="O388" s="46">
        <v>180</v>
      </c>
      <c r="P388" s="46">
        <v>193</v>
      </c>
      <c r="Q388" s="46">
        <v>100</v>
      </c>
      <c r="R388" s="47">
        <v>100</v>
      </c>
      <c r="AK388" t="str">
        <v>NZL</v>
      </c>
      <c r="AL388" t="str">
        <v>Iota</v>
      </c>
      <c r="AM388">
        <v>2020</v>
      </c>
      <c r="AN388">
        <v>459</v>
      </c>
      <c r="AT388" t="e">
        <v>#N/A</v>
      </c>
    </row>
    <row r="389" spans="11:46" x14ac:dyDescent="0.25">
      <c r="K389" s="44" t="s">
        <v>63</v>
      </c>
      <c r="L389" s="45" t="s">
        <v>48</v>
      </c>
      <c r="M389">
        <v>2021</v>
      </c>
      <c r="N389" s="46">
        <v>132</v>
      </c>
      <c r="O389" s="46">
        <v>85</v>
      </c>
      <c r="P389" s="46">
        <v>89</v>
      </c>
      <c r="Q389" s="46">
        <v>103</v>
      </c>
      <c r="R389" s="47">
        <v>103</v>
      </c>
      <c r="AK389" t="str">
        <v>NZL</v>
      </c>
      <c r="AL389" t="str">
        <v>Iota</v>
      </c>
      <c r="AM389">
        <v>2021</v>
      </c>
      <c r="AN389">
        <v>71</v>
      </c>
      <c r="AT389" t="e">
        <v>#N/A</v>
      </c>
    </row>
    <row r="390" spans="11:46" x14ac:dyDescent="0.25">
      <c r="K390" s="44" t="s">
        <v>63</v>
      </c>
      <c r="L390" s="45" t="s">
        <v>48</v>
      </c>
      <c r="M390">
        <v>2022</v>
      </c>
      <c r="N390" s="46">
        <v>183</v>
      </c>
      <c r="O390" s="46">
        <v>125</v>
      </c>
      <c r="P390" s="46">
        <v>75</v>
      </c>
      <c r="Q390" s="46">
        <v>86</v>
      </c>
      <c r="R390" s="47">
        <v>86</v>
      </c>
      <c r="AK390" t="str">
        <v>NZL</v>
      </c>
      <c r="AL390" t="str">
        <v>Iota</v>
      </c>
      <c r="AM390">
        <v>2022</v>
      </c>
      <c r="AN390">
        <v>393</v>
      </c>
      <c r="AT390" t="e">
        <v>#N/A</v>
      </c>
    </row>
    <row r="391" spans="11:46" x14ac:dyDescent="0.25">
      <c r="K391" s="44" t="s">
        <v>63</v>
      </c>
      <c r="L391" s="45" t="s">
        <v>49</v>
      </c>
      <c r="M391">
        <v>2019</v>
      </c>
      <c r="N391" s="46">
        <v>27</v>
      </c>
      <c r="O391" s="46">
        <v>293</v>
      </c>
      <c r="P391" s="46">
        <v>359</v>
      </c>
      <c r="Q391" s="46">
        <v>1369</v>
      </c>
      <c r="R391" s="47">
        <v>2048</v>
      </c>
      <c r="AK391" t="str">
        <v>SPA</v>
      </c>
      <c r="AL391" t="str">
        <v>Alpha</v>
      </c>
      <c r="AM391">
        <v>2019</v>
      </c>
      <c r="AN391">
        <v>625</v>
      </c>
      <c r="AT391" t="e">
        <v>#N/A</v>
      </c>
    </row>
    <row r="392" spans="11:46" x14ac:dyDescent="0.25">
      <c r="K392" s="44" t="s">
        <v>63</v>
      </c>
      <c r="L392" s="45" t="s">
        <v>49</v>
      </c>
      <c r="M392">
        <v>2020</v>
      </c>
      <c r="N392" s="46">
        <v>489</v>
      </c>
      <c r="O392" s="46">
        <v>102</v>
      </c>
      <c r="P392" s="46">
        <v>433</v>
      </c>
      <c r="Q392" s="46">
        <v>1208</v>
      </c>
      <c r="R392" s="47">
        <v>2232</v>
      </c>
      <c r="AK392" t="str">
        <v>SPA</v>
      </c>
      <c r="AL392" t="str">
        <v>Alpha</v>
      </c>
      <c r="AM392">
        <v>2020</v>
      </c>
      <c r="AN392">
        <v>438</v>
      </c>
      <c r="AT392" t="e">
        <v>#N/A</v>
      </c>
    </row>
    <row r="393" spans="11:46" x14ac:dyDescent="0.25">
      <c r="K393" s="44" t="s">
        <v>63</v>
      </c>
      <c r="L393" s="45" t="s">
        <v>49</v>
      </c>
      <c r="M393">
        <v>2021</v>
      </c>
      <c r="N393" s="46">
        <v>985</v>
      </c>
      <c r="O393" s="46">
        <v>472</v>
      </c>
      <c r="P393" s="46">
        <v>1393</v>
      </c>
      <c r="Q393" s="46">
        <v>565</v>
      </c>
      <c r="R393" s="47">
        <v>3415</v>
      </c>
      <c r="AK393" t="str">
        <v>SPA</v>
      </c>
      <c r="AL393" t="str">
        <v>Alpha</v>
      </c>
      <c r="AM393">
        <v>2021</v>
      </c>
      <c r="AN393">
        <v>178</v>
      </c>
      <c r="AT393" t="e">
        <v>#N/A</v>
      </c>
    </row>
    <row r="394" spans="11:46" x14ac:dyDescent="0.25">
      <c r="K394" s="44" t="s">
        <v>63</v>
      </c>
      <c r="L394" s="45" t="s">
        <v>49</v>
      </c>
      <c r="M394">
        <v>2022</v>
      </c>
      <c r="N394" s="46">
        <v>721</v>
      </c>
      <c r="O394" s="46">
        <v>666</v>
      </c>
      <c r="P394" s="46">
        <v>1591</v>
      </c>
      <c r="Q394" s="46">
        <v>174</v>
      </c>
      <c r="R394" s="47">
        <v>3152</v>
      </c>
      <c r="AK394" t="str">
        <v>SPA</v>
      </c>
      <c r="AL394" t="str">
        <v>Alpha</v>
      </c>
      <c r="AM394">
        <v>2022</v>
      </c>
      <c r="AN394">
        <v>2175</v>
      </c>
      <c r="AT394" t="e">
        <v>#N/A</v>
      </c>
    </row>
    <row r="395" spans="11:46" x14ac:dyDescent="0.25">
      <c r="K395" s="44" t="s">
        <v>63</v>
      </c>
      <c r="L395" s="45" t="s">
        <v>50</v>
      </c>
      <c r="M395">
        <v>2019</v>
      </c>
      <c r="N395" s="46">
        <v>20</v>
      </c>
      <c r="O395" s="46">
        <v>1</v>
      </c>
      <c r="P395" s="46">
        <v>25</v>
      </c>
      <c r="Q395" s="46">
        <v>26</v>
      </c>
      <c r="R395" s="49">
        <f>SUM(dtbPTSource[[#This Row],[Qtr1]:[Qtr4]])</f>
        <v>72</v>
      </c>
      <c r="AK395" t="str">
        <v>SPA</v>
      </c>
      <c r="AL395" t="str">
        <v>Beta</v>
      </c>
      <c r="AM395">
        <v>2019</v>
      </c>
      <c r="AN395">
        <v>296</v>
      </c>
      <c r="AT395" t="e">
        <v>#N/A</v>
      </c>
    </row>
    <row r="396" spans="11:46" x14ac:dyDescent="0.25">
      <c r="K396" s="44" t="s">
        <v>63</v>
      </c>
      <c r="L396" s="45" t="s">
        <v>50</v>
      </c>
      <c r="M396">
        <v>2020</v>
      </c>
      <c r="N396" s="46">
        <v>301</v>
      </c>
      <c r="O396" s="46">
        <v>306</v>
      </c>
      <c r="P396" s="46">
        <v>8</v>
      </c>
      <c r="Q396" s="46">
        <v>1</v>
      </c>
      <c r="R396" s="49">
        <f>SUM(dtbPTSource[[#This Row],[Qtr1]:[Qtr4]])</f>
        <v>616</v>
      </c>
      <c r="AK396" t="str">
        <v>SPA</v>
      </c>
      <c r="AL396" t="str">
        <v>Beta</v>
      </c>
      <c r="AM396">
        <v>2020</v>
      </c>
      <c r="AN396">
        <v>413</v>
      </c>
      <c r="AT396" t="e">
        <v>#N/A</v>
      </c>
    </row>
    <row r="397" spans="11:46" x14ac:dyDescent="0.25">
      <c r="K397" s="44" t="s">
        <v>63</v>
      </c>
      <c r="L397" s="45" t="s">
        <v>50</v>
      </c>
      <c r="M397">
        <v>2021</v>
      </c>
      <c r="N397" s="46">
        <v>315</v>
      </c>
      <c r="O397" s="46">
        <v>415</v>
      </c>
      <c r="P397" s="46">
        <v>729</v>
      </c>
      <c r="Q397" s="46">
        <v>150</v>
      </c>
      <c r="R397" s="49">
        <f>SUM(dtbPTSource[[#This Row],[Qtr1]:[Qtr4]])</f>
        <v>1609</v>
      </c>
      <c r="AK397" t="str">
        <v>SPA</v>
      </c>
      <c r="AL397" t="str">
        <v>Beta</v>
      </c>
      <c r="AM397">
        <v>2021</v>
      </c>
      <c r="AN397">
        <v>53</v>
      </c>
      <c r="AT397" t="e">
        <v>#N/A</v>
      </c>
    </row>
    <row r="398" spans="11:46" x14ac:dyDescent="0.25">
      <c r="K398" s="44" t="s">
        <v>63</v>
      </c>
      <c r="L398" s="45" t="s">
        <v>50</v>
      </c>
      <c r="M398">
        <v>2022</v>
      </c>
      <c r="N398" s="46">
        <v>593</v>
      </c>
      <c r="O398" s="46">
        <v>547</v>
      </c>
      <c r="P398" s="46">
        <v>1549</v>
      </c>
      <c r="Q398" s="46">
        <v>138</v>
      </c>
      <c r="R398" s="49">
        <f>SUM(dtbPTSource[[#This Row],[Qtr1]:[Qtr4]])</f>
        <v>2827</v>
      </c>
      <c r="AK398" t="str">
        <v>SPA</v>
      </c>
      <c r="AL398" t="str">
        <v>Beta</v>
      </c>
      <c r="AM398">
        <v>2022</v>
      </c>
      <c r="AN398">
        <v>144</v>
      </c>
      <c r="AT398" t="e">
        <v>#N/A</v>
      </c>
    </row>
    <row r="399" spans="11:46" x14ac:dyDescent="0.25">
      <c r="K399" s="44" t="s">
        <v>63</v>
      </c>
      <c r="L399" s="45" t="s">
        <v>51</v>
      </c>
      <c r="M399">
        <v>2019</v>
      </c>
      <c r="N399" s="46">
        <v>95</v>
      </c>
      <c r="O399" s="46">
        <v>465</v>
      </c>
      <c r="P399" s="46">
        <v>469</v>
      </c>
      <c r="Q399" s="46">
        <v>1632</v>
      </c>
      <c r="R399" s="49">
        <f>SUM(dtbPTSource[[#This Row],[Qtr1]:[Qtr4]])</f>
        <v>2661</v>
      </c>
      <c r="AK399" t="str">
        <v>SPA</v>
      </c>
      <c r="AL399" t="str">
        <v>Gamma</v>
      </c>
      <c r="AM399">
        <v>2019</v>
      </c>
      <c r="AN399">
        <v>575</v>
      </c>
      <c r="AT399" t="e">
        <v>#N/A</v>
      </c>
    </row>
    <row r="400" spans="11:46" x14ac:dyDescent="0.25">
      <c r="K400" s="44" t="s">
        <v>63</v>
      </c>
      <c r="L400" s="45" t="s">
        <v>51</v>
      </c>
      <c r="M400">
        <v>2020</v>
      </c>
      <c r="N400" s="46">
        <v>582</v>
      </c>
      <c r="O400" s="46">
        <v>108</v>
      </c>
      <c r="P400" s="46">
        <v>1540</v>
      </c>
      <c r="Q400" s="46">
        <v>2061</v>
      </c>
      <c r="R400" s="49">
        <f>SUM(dtbPTSource[[#This Row],[Qtr1]:[Qtr4]])</f>
        <v>4291</v>
      </c>
      <c r="AK400" t="str">
        <v>SPA</v>
      </c>
      <c r="AL400" t="str">
        <v>Gamma</v>
      </c>
      <c r="AM400">
        <v>2020</v>
      </c>
      <c r="AN400">
        <v>507</v>
      </c>
      <c r="AT400" t="e">
        <v>#N/A</v>
      </c>
    </row>
    <row r="401" spans="11:46" x14ac:dyDescent="0.25">
      <c r="K401" s="44" t="s">
        <v>63</v>
      </c>
      <c r="L401" s="45" t="s">
        <v>51</v>
      </c>
      <c r="M401">
        <v>2021</v>
      </c>
      <c r="N401" s="46">
        <v>702</v>
      </c>
      <c r="O401" s="46">
        <v>887</v>
      </c>
      <c r="P401" s="46">
        <v>1084</v>
      </c>
      <c r="Q401" s="46">
        <v>626</v>
      </c>
      <c r="R401" s="49">
        <f>SUM(dtbPTSource[[#This Row],[Qtr1]:[Qtr4]])</f>
        <v>3299</v>
      </c>
      <c r="AK401" t="str">
        <v>SPA</v>
      </c>
      <c r="AL401" t="str">
        <v>Gamma</v>
      </c>
      <c r="AM401">
        <v>2021</v>
      </c>
      <c r="AN401">
        <v>234</v>
      </c>
      <c r="AT401" t="e">
        <v>#N/A</v>
      </c>
    </row>
    <row r="402" spans="11:46" x14ac:dyDescent="0.25">
      <c r="K402" s="44" t="s">
        <v>63</v>
      </c>
      <c r="L402" s="45" t="s">
        <v>51</v>
      </c>
      <c r="M402">
        <v>2022</v>
      </c>
      <c r="N402" s="46">
        <v>2325</v>
      </c>
      <c r="O402" s="46">
        <v>762</v>
      </c>
      <c r="P402" s="46">
        <v>1748</v>
      </c>
      <c r="Q402" s="46">
        <v>656</v>
      </c>
      <c r="R402" s="49">
        <f>SUM(dtbPTSource[[#This Row],[Qtr1]:[Qtr4]])</f>
        <v>5491</v>
      </c>
      <c r="AK402" t="str">
        <v>SPA</v>
      </c>
      <c r="AL402" t="str">
        <v>Gamma</v>
      </c>
      <c r="AM402">
        <v>2022</v>
      </c>
      <c r="AN402">
        <v>128</v>
      </c>
      <c r="AT402" t="e">
        <v>#N/A</v>
      </c>
    </row>
    <row r="403" spans="11:46" x14ac:dyDescent="0.25">
      <c r="K403" s="44" t="s">
        <v>63</v>
      </c>
      <c r="L403" s="45" t="s">
        <v>52</v>
      </c>
      <c r="M403">
        <v>2019</v>
      </c>
      <c r="N403" s="46">
        <v>191</v>
      </c>
      <c r="O403" s="46">
        <v>183</v>
      </c>
      <c r="P403" s="46">
        <v>411</v>
      </c>
      <c r="Q403" s="46">
        <v>409</v>
      </c>
      <c r="R403" s="49">
        <f>SUM(dtbPTSource[[#This Row],[Qtr1]:[Qtr4]])</f>
        <v>1194</v>
      </c>
      <c r="AK403" t="str">
        <v>SPA</v>
      </c>
      <c r="AL403" t="str">
        <v>Delta</v>
      </c>
      <c r="AM403">
        <v>2019</v>
      </c>
      <c r="AN403">
        <v>113</v>
      </c>
      <c r="AT403" t="e">
        <v>#N/A</v>
      </c>
    </row>
    <row r="404" spans="11:46" x14ac:dyDescent="0.25">
      <c r="K404" s="44" t="s">
        <v>63</v>
      </c>
      <c r="L404" s="45" t="s">
        <v>52</v>
      </c>
      <c r="M404">
        <v>2020</v>
      </c>
      <c r="N404" s="46">
        <v>271</v>
      </c>
      <c r="O404" s="46">
        <v>504</v>
      </c>
      <c r="P404" s="46">
        <v>683</v>
      </c>
      <c r="Q404" s="46">
        <v>335</v>
      </c>
      <c r="R404" s="49">
        <f>SUM(dtbPTSource[[#This Row],[Qtr1]:[Qtr4]])</f>
        <v>1793</v>
      </c>
      <c r="AK404" t="str">
        <v>SPA</v>
      </c>
      <c r="AL404" t="str">
        <v>Delta</v>
      </c>
      <c r="AM404">
        <v>2020</v>
      </c>
      <c r="AN404">
        <v>100</v>
      </c>
      <c r="AT404" t="e">
        <v>#N/A</v>
      </c>
    </row>
    <row r="405" spans="11:46" x14ac:dyDescent="0.25">
      <c r="K405" s="44" t="s">
        <v>63</v>
      </c>
      <c r="L405" s="45" t="s">
        <v>52</v>
      </c>
      <c r="M405">
        <v>2021</v>
      </c>
      <c r="N405" s="46">
        <v>79</v>
      </c>
      <c r="O405" s="46">
        <v>132</v>
      </c>
      <c r="P405" s="46">
        <v>144</v>
      </c>
      <c r="Q405" s="46">
        <v>164</v>
      </c>
      <c r="R405" s="49">
        <f>SUM(dtbPTSource[[#This Row],[Qtr1]:[Qtr4]])</f>
        <v>519</v>
      </c>
      <c r="AK405" t="str">
        <v>SPA</v>
      </c>
      <c r="AL405" t="str">
        <v>Delta</v>
      </c>
      <c r="AM405">
        <v>2021</v>
      </c>
      <c r="AN405">
        <v>103</v>
      </c>
      <c r="AT405" t="e">
        <v>#N/A</v>
      </c>
    </row>
    <row r="406" spans="11:46" x14ac:dyDescent="0.25">
      <c r="K406" s="44" t="s">
        <v>63</v>
      </c>
      <c r="L406" s="45" t="s">
        <v>52</v>
      </c>
      <c r="M406">
        <v>2022</v>
      </c>
      <c r="N406" s="46">
        <v>73</v>
      </c>
      <c r="O406" s="46">
        <v>111</v>
      </c>
      <c r="P406" s="46">
        <v>178</v>
      </c>
      <c r="Q406" s="46">
        <v>130</v>
      </c>
      <c r="R406" s="49">
        <f>SUM(dtbPTSource[[#This Row],[Qtr1]:[Qtr4]])</f>
        <v>492</v>
      </c>
      <c r="AK406" t="str">
        <v>SPA</v>
      </c>
      <c r="AL406" t="str">
        <v>Delta</v>
      </c>
      <c r="AM406">
        <v>2022</v>
      </c>
      <c r="AN406">
        <v>86</v>
      </c>
      <c r="AT406" t="e">
        <v>#N/A</v>
      </c>
    </row>
    <row r="407" spans="11:46" x14ac:dyDescent="0.25">
      <c r="K407" s="44" t="s">
        <v>63</v>
      </c>
      <c r="L407" s="45" t="s">
        <v>53</v>
      </c>
      <c r="M407">
        <v>2019</v>
      </c>
      <c r="N407" s="46">
        <v>-4</v>
      </c>
      <c r="O407" s="46">
        <v>2</v>
      </c>
      <c r="P407" s="46">
        <v>382</v>
      </c>
      <c r="Q407" s="46">
        <v>32</v>
      </c>
      <c r="R407" s="47">
        <v>412</v>
      </c>
      <c r="AK407" t="str">
        <v>SPA</v>
      </c>
      <c r="AL407" t="str">
        <v>Epsilon</v>
      </c>
      <c r="AM407">
        <v>2019</v>
      </c>
      <c r="AN407">
        <v>2048</v>
      </c>
      <c r="AT407" t="e">
        <v>#N/A</v>
      </c>
    </row>
    <row r="408" spans="11:46" x14ac:dyDescent="0.25">
      <c r="K408" s="44" t="s">
        <v>63</v>
      </c>
      <c r="L408" s="45" t="s">
        <v>53</v>
      </c>
      <c r="M408">
        <v>2020</v>
      </c>
      <c r="N408" s="46">
        <v>285</v>
      </c>
      <c r="O408" s="46">
        <v>59</v>
      </c>
      <c r="P408" s="46">
        <v>-85</v>
      </c>
      <c r="Q408" s="46">
        <v>753</v>
      </c>
      <c r="R408" s="47">
        <v>1012</v>
      </c>
      <c r="AK408" t="str">
        <v>SPA</v>
      </c>
      <c r="AL408" t="str">
        <v>Epsilon</v>
      </c>
      <c r="AM408">
        <v>2020</v>
      </c>
      <c r="AN408">
        <v>2232</v>
      </c>
      <c r="AT408" t="e">
        <v>#N/A</v>
      </c>
    </row>
    <row r="409" spans="11:46" x14ac:dyDescent="0.25">
      <c r="K409" s="44" t="s">
        <v>63</v>
      </c>
      <c r="L409" s="45" t="s">
        <v>53</v>
      </c>
      <c r="M409">
        <v>2021</v>
      </c>
      <c r="N409" s="46">
        <v>278</v>
      </c>
      <c r="O409" s="46">
        <v>333</v>
      </c>
      <c r="P409" s="46">
        <v>292</v>
      </c>
      <c r="Q409" s="46">
        <v>136</v>
      </c>
      <c r="R409" s="47">
        <v>1039</v>
      </c>
      <c r="AK409" t="str">
        <v>SPA</v>
      </c>
      <c r="AL409" t="str">
        <v>Epsilon</v>
      </c>
      <c r="AM409">
        <v>2021</v>
      </c>
      <c r="AN409">
        <v>3415</v>
      </c>
      <c r="AT409" t="e">
        <v>#N/A</v>
      </c>
    </row>
    <row r="410" spans="11:46" x14ac:dyDescent="0.25">
      <c r="K410" s="44" t="s">
        <v>63</v>
      </c>
      <c r="L410" s="45" t="s">
        <v>53</v>
      </c>
      <c r="M410">
        <v>2022</v>
      </c>
      <c r="N410" s="46">
        <v>190</v>
      </c>
      <c r="O410" s="46">
        <v>423</v>
      </c>
      <c r="P410" s="46">
        <v>702</v>
      </c>
      <c r="Q410" s="46">
        <v>385</v>
      </c>
      <c r="R410" s="47">
        <v>1700</v>
      </c>
      <c r="AK410" t="str">
        <v>SPA</v>
      </c>
      <c r="AL410" t="str">
        <v>Epsilon</v>
      </c>
      <c r="AM410">
        <v>2022</v>
      </c>
      <c r="AN410">
        <v>3152</v>
      </c>
      <c r="AT410" t="e">
        <v>#N/A</v>
      </c>
    </row>
    <row r="411" spans="11:46" x14ac:dyDescent="0.25">
      <c r="K411" s="44" t="s">
        <v>64</v>
      </c>
      <c r="L411" s="45" t="s">
        <v>45</v>
      </c>
      <c r="M411">
        <v>2019</v>
      </c>
      <c r="N411" s="46">
        <v>0</v>
      </c>
      <c r="O411" s="46">
        <v>68</v>
      </c>
      <c r="P411" s="46">
        <v>187</v>
      </c>
      <c r="Q411" s="46">
        <v>2</v>
      </c>
      <c r="R411" s="47">
        <v>257</v>
      </c>
      <c r="AK411" t="str">
        <v>SPA</v>
      </c>
      <c r="AL411" t="str">
        <v>Feta</v>
      </c>
      <c r="AM411">
        <v>2019</v>
      </c>
      <c r="AN411">
        <v>72</v>
      </c>
      <c r="AT411" t="e">
        <v>#N/A</v>
      </c>
    </row>
    <row r="412" spans="11:46" x14ac:dyDescent="0.25">
      <c r="K412" s="44" t="s">
        <v>64</v>
      </c>
      <c r="L412" s="45" t="s">
        <v>45</v>
      </c>
      <c r="M412">
        <v>2020</v>
      </c>
      <c r="N412" s="46">
        <v>49</v>
      </c>
      <c r="O412" s="46">
        <v>10</v>
      </c>
      <c r="P412" s="46">
        <v>70</v>
      </c>
      <c r="Q412" s="46">
        <v>11</v>
      </c>
      <c r="R412" s="47">
        <v>140</v>
      </c>
      <c r="AK412" t="str">
        <v>SPA</v>
      </c>
      <c r="AL412" t="str">
        <v>Feta</v>
      </c>
      <c r="AM412">
        <v>2020</v>
      </c>
      <c r="AN412">
        <v>616</v>
      </c>
      <c r="AT412" t="e">
        <v>#N/A</v>
      </c>
    </row>
    <row r="413" spans="11:46" x14ac:dyDescent="0.25">
      <c r="K413" s="44" t="s">
        <v>64</v>
      </c>
      <c r="L413" s="45" t="s">
        <v>45</v>
      </c>
      <c r="M413">
        <v>2021</v>
      </c>
      <c r="N413" s="46">
        <v>439</v>
      </c>
      <c r="O413" s="46">
        <v>591</v>
      </c>
      <c r="P413" s="46">
        <v>406</v>
      </c>
      <c r="Q413" s="46">
        <v>6</v>
      </c>
      <c r="R413" s="47">
        <v>1442</v>
      </c>
      <c r="AK413" t="str">
        <v>SPA</v>
      </c>
      <c r="AL413" t="str">
        <v>Feta</v>
      </c>
      <c r="AM413">
        <v>2021</v>
      </c>
      <c r="AN413">
        <v>1609</v>
      </c>
      <c r="AT413" t="e">
        <v>#N/A</v>
      </c>
    </row>
    <row r="414" spans="11:46" x14ac:dyDescent="0.25">
      <c r="K414" s="44" t="s">
        <v>64</v>
      </c>
      <c r="L414" s="45" t="s">
        <v>45</v>
      </c>
      <c r="M414">
        <v>2022</v>
      </c>
      <c r="N414" s="46">
        <v>71</v>
      </c>
      <c r="O414" s="46">
        <v>179</v>
      </c>
      <c r="P414" s="46">
        <v>28</v>
      </c>
      <c r="Q414" s="46">
        <v>30</v>
      </c>
      <c r="R414" s="47">
        <v>308</v>
      </c>
      <c r="AK414" t="str">
        <v>SPA</v>
      </c>
      <c r="AL414" t="str">
        <v>Feta</v>
      </c>
      <c r="AM414">
        <v>2022</v>
      </c>
      <c r="AN414">
        <v>2827</v>
      </c>
      <c r="AT414" t="e">
        <v>#N/A</v>
      </c>
    </row>
    <row r="415" spans="11:46" x14ac:dyDescent="0.25">
      <c r="K415" s="44" t="s">
        <v>64</v>
      </c>
      <c r="L415" s="45" t="s">
        <v>46</v>
      </c>
      <c r="M415">
        <v>2019</v>
      </c>
      <c r="N415" s="46">
        <v>192</v>
      </c>
      <c r="O415" s="46">
        <v>180</v>
      </c>
      <c r="P415" s="46">
        <v>188</v>
      </c>
      <c r="Q415" s="46">
        <v>151</v>
      </c>
      <c r="R415" s="47">
        <v>151</v>
      </c>
      <c r="AK415" t="str">
        <v>SPA</v>
      </c>
      <c r="AL415" t="str">
        <v>Gorgonzola</v>
      </c>
      <c r="AM415">
        <v>2019</v>
      </c>
      <c r="AN415">
        <v>2661</v>
      </c>
      <c r="AT415" t="e">
        <v>#N/A</v>
      </c>
    </row>
    <row r="416" spans="11:46" x14ac:dyDescent="0.25">
      <c r="K416" s="44" t="s">
        <v>64</v>
      </c>
      <c r="L416" s="45" t="s">
        <v>46</v>
      </c>
      <c r="M416">
        <v>2020</v>
      </c>
      <c r="N416" s="46">
        <v>340</v>
      </c>
      <c r="O416" s="46">
        <v>279</v>
      </c>
      <c r="P416" s="46">
        <v>281</v>
      </c>
      <c r="Q416" s="46">
        <v>165</v>
      </c>
      <c r="R416" s="47">
        <v>165</v>
      </c>
      <c r="AK416" t="str">
        <v>SPA</v>
      </c>
      <c r="AL416" t="str">
        <v>Gorgonzola</v>
      </c>
      <c r="AM416">
        <v>2020</v>
      </c>
      <c r="AN416">
        <v>4291</v>
      </c>
      <c r="AT416" t="e">
        <v>#N/A</v>
      </c>
    </row>
    <row r="417" spans="11:46" x14ac:dyDescent="0.25">
      <c r="K417" s="44" t="s">
        <v>64</v>
      </c>
      <c r="L417" s="45" t="s">
        <v>46</v>
      </c>
      <c r="M417">
        <v>2021</v>
      </c>
      <c r="N417" s="46">
        <v>131</v>
      </c>
      <c r="O417" s="46">
        <v>135</v>
      </c>
      <c r="P417" s="46">
        <v>146</v>
      </c>
      <c r="Q417" s="46">
        <v>74</v>
      </c>
      <c r="R417" s="47">
        <v>74</v>
      </c>
      <c r="AK417" t="str">
        <v>SPA</v>
      </c>
      <c r="AL417" t="str">
        <v>Gorgonzola</v>
      </c>
      <c r="AM417">
        <v>2021</v>
      </c>
      <c r="AN417">
        <v>3299</v>
      </c>
      <c r="AT417" t="e">
        <v>#N/A</v>
      </c>
    </row>
    <row r="418" spans="11:46" x14ac:dyDescent="0.25">
      <c r="K418" s="44" t="s">
        <v>64</v>
      </c>
      <c r="L418" s="45" t="s">
        <v>46</v>
      </c>
      <c r="M418">
        <v>2022</v>
      </c>
      <c r="N418" s="46">
        <v>128</v>
      </c>
      <c r="O418" s="46">
        <v>125</v>
      </c>
      <c r="P418" s="46">
        <v>80</v>
      </c>
      <c r="Q418" s="46">
        <v>94</v>
      </c>
      <c r="R418" s="47">
        <v>94</v>
      </c>
      <c r="AK418" t="str">
        <v>SPA</v>
      </c>
      <c r="AL418" t="str">
        <v>Gorgonzola</v>
      </c>
      <c r="AM418">
        <v>2022</v>
      </c>
      <c r="AN418">
        <v>5491</v>
      </c>
      <c r="AT418" t="e">
        <v>#N/A</v>
      </c>
    </row>
    <row r="419" spans="11:46" x14ac:dyDescent="0.25">
      <c r="K419" s="44" t="s">
        <v>64</v>
      </c>
      <c r="L419" s="45" t="s">
        <v>47</v>
      </c>
      <c r="M419">
        <v>2019</v>
      </c>
      <c r="N419" s="46">
        <v>358</v>
      </c>
      <c r="O419" s="46">
        <v>380</v>
      </c>
      <c r="P419" s="46">
        <v>418</v>
      </c>
      <c r="Q419" s="46">
        <v>517</v>
      </c>
      <c r="R419" s="47">
        <v>517</v>
      </c>
      <c r="AK419" t="str">
        <v>SPA</v>
      </c>
      <c r="AL419" t="str">
        <v>Halloumi</v>
      </c>
      <c r="AM419">
        <v>2019</v>
      </c>
      <c r="AN419">
        <v>1194</v>
      </c>
      <c r="AT419" t="e">
        <v>#N/A</v>
      </c>
    </row>
    <row r="420" spans="11:46" x14ac:dyDescent="0.25">
      <c r="K420" s="44" t="s">
        <v>64</v>
      </c>
      <c r="L420" s="45" t="s">
        <v>47</v>
      </c>
      <c r="M420">
        <v>2020</v>
      </c>
      <c r="N420" s="46">
        <v>289</v>
      </c>
      <c r="O420" s="46">
        <v>152</v>
      </c>
      <c r="P420" s="46">
        <v>155</v>
      </c>
      <c r="Q420" s="46">
        <v>93</v>
      </c>
      <c r="R420" s="47">
        <v>93</v>
      </c>
      <c r="AK420" t="str">
        <v>SPA</v>
      </c>
      <c r="AL420" t="str">
        <v>Halloumi</v>
      </c>
      <c r="AM420">
        <v>2020</v>
      </c>
      <c r="AN420">
        <v>1793</v>
      </c>
      <c r="AT420" t="e">
        <v>#N/A</v>
      </c>
    </row>
    <row r="421" spans="11:46" x14ac:dyDescent="0.25">
      <c r="K421" s="44" t="s">
        <v>64</v>
      </c>
      <c r="L421" s="45" t="s">
        <v>47</v>
      </c>
      <c r="M421">
        <v>2021</v>
      </c>
      <c r="N421" s="46">
        <v>206</v>
      </c>
      <c r="O421" s="46">
        <v>213</v>
      </c>
      <c r="P421" s="46">
        <v>292</v>
      </c>
      <c r="Q421" s="46">
        <v>275</v>
      </c>
      <c r="R421" s="47">
        <v>275</v>
      </c>
      <c r="AK421" t="str">
        <v>SPA</v>
      </c>
      <c r="AL421" t="str">
        <v>Halloumi</v>
      </c>
      <c r="AM421">
        <v>2021</v>
      </c>
      <c r="AN421">
        <v>519</v>
      </c>
      <c r="AT421" t="e">
        <v>#N/A</v>
      </c>
    </row>
    <row r="422" spans="11:46" x14ac:dyDescent="0.25">
      <c r="K422" s="44" t="s">
        <v>64</v>
      </c>
      <c r="L422" s="45" t="s">
        <v>47</v>
      </c>
      <c r="M422">
        <v>2022</v>
      </c>
      <c r="N422" s="46">
        <v>153</v>
      </c>
      <c r="O422" s="46">
        <v>154</v>
      </c>
      <c r="P422" s="46">
        <v>117</v>
      </c>
      <c r="Q422" s="46">
        <v>156</v>
      </c>
      <c r="R422" s="47">
        <v>156</v>
      </c>
      <c r="AK422" t="str">
        <v>SPA</v>
      </c>
      <c r="AL422" t="str">
        <v>Halloumi</v>
      </c>
      <c r="AM422">
        <v>2022</v>
      </c>
      <c r="AN422">
        <v>492</v>
      </c>
      <c r="AT422" t="e">
        <v>#N/A</v>
      </c>
    </row>
    <row r="423" spans="11:46" x14ac:dyDescent="0.25">
      <c r="K423" s="44" t="s">
        <v>64</v>
      </c>
      <c r="L423" s="45" t="s">
        <v>48</v>
      </c>
      <c r="M423">
        <v>2019</v>
      </c>
      <c r="N423" s="46">
        <v>352</v>
      </c>
      <c r="O423" s="46">
        <v>438</v>
      </c>
      <c r="P423" s="46">
        <v>578</v>
      </c>
      <c r="Q423" s="46">
        <v>324</v>
      </c>
      <c r="R423" s="47">
        <v>324</v>
      </c>
      <c r="AK423" t="str">
        <v>SPA</v>
      </c>
      <c r="AL423" t="str">
        <v>Iota</v>
      </c>
      <c r="AM423">
        <v>2019</v>
      </c>
      <c r="AN423">
        <v>412</v>
      </c>
      <c r="AT423" t="e">
        <v>#N/A</v>
      </c>
    </row>
    <row r="424" spans="11:46" x14ac:dyDescent="0.25">
      <c r="K424" s="44" t="s">
        <v>64</v>
      </c>
      <c r="L424" s="45" t="s">
        <v>48</v>
      </c>
      <c r="M424">
        <v>2020</v>
      </c>
      <c r="N424" s="46">
        <v>331</v>
      </c>
      <c r="O424" s="46">
        <v>195</v>
      </c>
      <c r="P424" s="46">
        <v>163</v>
      </c>
      <c r="Q424" s="46">
        <v>210</v>
      </c>
      <c r="R424" s="47">
        <v>210</v>
      </c>
      <c r="AK424" t="str">
        <v>SPA</v>
      </c>
      <c r="AL424" t="str">
        <v>Iota</v>
      </c>
      <c r="AM424">
        <v>2020</v>
      </c>
      <c r="AN424">
        <v>1012</v>
      </c>
      <c r="AT424" t="e">
        <v>#N/A</v>
      </c>
    </row>
    <row r="425" spans="11:46" x14ac:dyDescent="0.25">
      <c r="K425" s="44" t="s">
        <v>64</v>
      </c>
      <c r="L425" s="45" t="s">
        <v>48</v>
      </c>
      <c r="M425">
        <v>2021</v>
      </c>
      <c r="N425" s="46">
        <v>152</v>
      </c>
      <c r="O425" s="46">
        <v>227</v>
      </c>
      <c r="P425" s="46">
        <v>243</v>
      </c>
      <c r="Q425" s="46">
        <v>353</v>
      </c>
      <c r="R425" s="47">
        <v>353</v>
      </c>
      <c r="AK425" t="str">
        <v>SPA</v>
      </c>
      <c r="AL425" t="str">
        <v>Iota</v>
      </c>
      <c r="AM425">
        <v>2021</v>
      </c>
      <c r="AN425">
        <v>1039</v>
      </c>
      <c r="AT425" t="e">
        <v>#N/A</v>
      </c>
    </row>
    <row r="426" spans="11:46" x14ac:dyDescent="0.25">
      <c r="K426" s="44" t="s">
        <v>64</v>
      </c>
      <c r="L426" s="45" t="s">
        <v>48</v>
      </c>
      <c r="M426">
        <v>2022</v>
      </c>
      <c r="N426" s="46">
        <v>61</v>
      </c>
      <c r="O426" s="46">
        <v>76</v>
      </c>
      <c r="P426" s="46">
        <v>99</v>
      </c>
      <c r="Q426" s="46">
        <v>83</v>
      </c>
      <c r="R426" s="47">
        <v>83</v>
      </c>
      <c r="AK426" t="str">
        <v>SPA</v>
      </c>
      <c r="AL426" t="str">
        <v>Iota</v>
      </c>
      <c r="AM426">
        <v>2022</v>
      </c>
      <c r="AN426">
        <v>1700</v>
      </c>
      <c r="AT426" t="e">
        <v>#N/A</v>
      </c>
    </row>
    <row r="427" spans="11:46" x14ac:dyDescent="0.25">
      <c r="K427" s="44" t="s">
        <v>64</v>
      </c>
      <c r="L427" s="45" t="s">
        <v>49</v>
      </c>
      <c r="M427">
        <v>2019</v>
      </c>
      <c r="N427" s="46">
        <v>21</v>
      </c>
      <c r="O427" s="46">
        <v>327</v>
      </c>
      <c r="P427" s="46">
        <v>391</v>
      </c>
      <c r="Q427" s="46">
        <v>143</v>
      </c>
      <c r="R427" s="47">
        <v>882</v>
      </c>
      <c r="AK427" t="str">
        <v>SWE</v>
      </c>
      <c r="AL427" t="str">
        <v>Alpha</v>
      </c>
      <c r="AM427">
        <v>2019</v>
      </c>
      <c r="AN427">
        <v>257</v>
      </c>
      <c r="AT427" t="e">
        <v>#N/A</v>
      </c>
    </row>
    <row r="428" spans="11:46" x14ac:dyDescent="0.25">
      <c r="K428" s="44" t="s">
        <v>64</v>
      </c>
      <c r="L428" s="45" t="s">
        <v>49</v>
      </c>
      <c r="M428">
        <v>2020</v>
      </c>
      <c r="N428" s="46">
        <v>277</v>
      </c>
      <c r="O428" s="46">
        <v>39</v>
      </c>
      <c r="P428" s="46">
        <v>1625</v>
      </c>
      <c r="Q428" s="46">
        <v>51</v>
      </c>
      <c r="R428" s="47">
        <v>1992</v>
      </c>
      <c r="AK428" t="str">
        <v>SWE</v>
      </c>
      <c r="AL428" t="str">
        <v>Alpha</v>
      </c>
      <c r="AM428">
        <v>2020</v>
      </c>
      <c r="AN428">
        <v>140</v>
      </c>
      <c r="AT428" t="e">
        <v>#N/A</v>
      </c>
    </row>
    <row r="429" spans="11:46" x14ac:dyDescent="0.25">
      <c r="K429" s="44" t="s">
        <v>64</v>
      </c>
      <c r="L429" s="45" t="s">
        <v>49</v>
      </c>
      <c r="M429">
        <v>2021</v>
      </c>
      <c r="N429" s="46">
        <v>936</v>
      </c>
      <c r="O429" s="46">
        <v>1246</v>
      </c>
      <c r="P429" s="46">
        <v>1041</v>
      </c>
      <c r="Q429" s="46">
        <v>1549</v>
      </c>
      <c r="R429" s="47">
        <v>4772</v>
      </c>
      <c r="AK429" t="str">
        <v>SWE</v>
      </c>
      <c r="AL429" t="str">
        <v>Alpha</v>
      </c>
      <c r="AM429">
        <v>2021</v>
      </c>
      <c r="AN429">
        <v>1442</v>
      </c>
      <c r="AT429" t="e">
        <v>#N/A</v>
      </c>
    </row>
    <row r="430" spans="11:46" x14ac:dyDescent="0.25">
      <c r="K430" s="44" t="s">
        <v>64</v>
      </c>
      <c r="L430" s="45" t="s">
        <v>49</v>
      </c>
      <c r="M430">
        <v>2022</v>
      </c>
      <c r="N430" s="46">
        <v>546</v>
      </c>
      <c r="O430" s="46">
        <v>1149</v>
      </c>
      <c r="P430" s="46">
        <v>1845</v>
      </c>
      <c r="Q430" s="46">
        <v>1207</v>
      </c>
      <c r="R430" s="47">
        <v>4747</v>
      </c>
      <c r="AK430" t="str">
        <v>SWE</v>
      </c>
      <c r="AL430" t="str">
        <v>Alpha</v>
      </c>
      <c r="AM430">
        <v>2022</v>
      </c>
      <c r="AN430">
        <v>308</v>
      </c>
      <c r="AT430" t="e">
        <v>#N/A</v>
      </c>
    </row>
    <row r="431" spans="11:46" x14ac:dyDescent="0.25">
      <c r="K431" s="44" t="s">
        <v>64</v>
      </c>
      <c r="L431" s="45" t="s">
        <v>50</v>
      </c>
      <c r="M431">
        <v>2019</v>
      </c>
      <c r="N431" s="46">
        <v>175</v>
      </c>
      <c r="O431" s="46">
        <v>33</v>
      </c>
      <c r="P431" s="46">
        <v>313</v>
      </c>
      <c r="Q431" s="46">
        <v>3</v>
      </c>
      <c r="R431" s="49">
        <f>SUM(dtbPTSource[[#This Row],[Qtr1]:[Qtr4]])</f>
        <v>524</v>
      </c>
      <c r="AK431" t="str">
        <v>SWE</v>
      </c>
      <c r="AL431" t="str">
        <v>Beta</v>
      </c>
      <c r="AM431">
        <v>2019</v>
      </c>
      <c r="AN431">
        <v>151</v>
      </c>
      <c r="AT431" t="e">
        <v>#N/A</v>
      </c>
    </row>
    <row r="432" spans="11:46" x14ac:dyDescent="0.25">
      <c r="K432" s="44" t="s">
        <v>64</v>
      </c>
      <c r="L432" s="45" t="s">
        <v>50</v>
      </c>
      <c r="M432">
        <v>2020</v>
      </c>
      <c r="N432" s="46">
        <v>70</v>
      </c>
      <c r="O432" s="46">
        <v>1278</v>
      </c>
      <c r="P432" s="46">
        <v>336</v>
      </c>
      <c r="Q432" s="46">
        <v>6</v>
      </c>
      <c r="R432" s="49">
        <f>SUM(dtbPTSource[[#This Row],[Qtr1]:[Qtr4]])</f>
        <v>1690</v>
      </c>
      <c r="AK432" t="str">
        <v>SWE</v>
      </c>
      <c r="AL432" t="str">
        <v>Beta</v>
      </c>
      <c r="AM432">
        <v>2020</v>
      </c>
      <c r="AN432">
        <v>165</v>
      </c>
      <c r="AT432" t="e">
        <v>#N/A</v>
      </c>
    </row>
    <row r="433" spans="11:46" x14ac:dyDescent="0.25">
      <c r="K433" s="44" t="s">
        <v>64</v>
      </c>
      <c r="L433" s="45" t="s">
        <v>50</v>
      </c>
      <c r="M433">
        <v>2021</v>
      </c>
      <c r="N433" s="46">
        <v>127</v>
      </c>
      <c r="O433" s="46">
        <v>169</v>
      </c>
      <c r="P433" s="46">
        <v>139</v>
      </c>
      <c r="Q433" s="46">
        <v>18</v>
      </c>
      <c r="R433" s="49">
        <f>SUM(dtbPTSource[[#This Row],[Qtr1]:[Qtr4]])</f>
        <v>453</v>
      </c>
      <c r="AK433" t="str">
        <v>SWE</v>
      </c>
      <c r="AL433" t="str">
        <v>Beta</v>
      </c>
      <c r="AM433">
        <v>2021</v>
      </c>
      <c r="AN433">
        <v>74</v>
      </c>
      <c r="AT433" t="e">
        <v>#N/A</v>
      </c>
    </row>
    <row r="434" spans="11:46" x14ac:dyDescent="0.25">
      <c r="K434" s="44" t="s">
        <v>64</v>
      </c>
      <c r="L434" s="45" t="s">
        <v>50</v>
      </c>
      <c r="M434">
        <v>2022</v>
      </c>
      <c r="N434" s="46">
        <v>102</v>
      </c>
      <c r="O434" s="46">
        <v>181</v>
      </c>
      <c r="P434" s="46">
        <v>78</v>
      </c>
      <c r="Q434" s="46">
        <v>36</v>
      </c>
      <c r="R434" s="49">
        <f>SUM(dtbPTSource[[#This Row],[Qtr1]:[Qtr4]])</f>
        <v>397</v>
      </c>
      <c r="AK434" t="str">
        <v>SWE</v>
      </c>
      <c r="AL434" t="str">
        <v>Beta</v>
      </c>
      <c r="AM434">
        <v>2022</v>
      </c>
      <c r="AN434">
        <v>94</v>
      </c>
      <c r="AT434" t="e">
        <v>#N/A</v>
      </c>
    </row>
    <row r="435" spans="11:46" x14ac:dyDescent="0.25">
      <c r="K435" s="44" t="s">
        <v>64</v>
      </c>
      <c r="L435" s="45" t="s">
        <v>51</v>
      </c>
      <c r="M435">
        <v>2019</v>
      </c>
      <c r="N435" s="46">
        <v>290</v>
      </c>
      <c r="O435" s="46">
        <v>46</v>
      </c>
      <c r="P435" s="46">
        <v>839</v>
      </c>
      <c r="Q435" s="46">
        <v>569</v>
      </c>
      <c r="R435" s="49">
        <f>SUM(dtbPTSource[[#This Row],[Qtr1]:[Qtr4]])</f>
        <v>1744</v>
      </c>
      <c r="AK435" t="str">
        <v>SWE</v>
      </c>
      <c r="AL435" t="str">
        <v>Gamma</v>
      </c>
      <c r="AM435">
        <v>2019</v>
      </c>
      <c r="AN435">
        <v>517</v>
      </c>
      <c r="AT435" t="e">
        <v>#N/A</v>
      </c>
    </row>
    <row r="436" spans="11:46" x14ac:dyDescent="0.25">
      <c r="K436" s="44" t="s">
        <v>64</v>
      </c>
      <c r="L436" s="45" t="s">
        <v>51</v>
      </c>
      <c r="M436">
        <v>2020</v>
      </c>
      <c r="N436" s="46">
        <v>406</v>
      </c>
      <c r="O436" s="46">
        <v>2837</v>
      </c>
      <c r="P436" s="46">
        <v>487</v>
      </c>
      <c r="Q436" s="46">
        <v>520</v>
      </c>
      <c r="R436" s="49">
        <f>SUM(dtbPTSource[[#This Row],[Qtr1]:[Qtr4]])</f>
        <v>4250</v>
      </c>
      <c r="AK436" t="str">
        <v>SWE</v>
      </c>
      <c r="AL436" t="str">
        <v>Gamma</v>
      </c>
      <c r="AM436">
        <v>2020</v>
      </c>
      <c r="AN436">
        <v>93</v>
      </c>
      <c r="AT436" t="e">
        <v>#N/A</v>
      </c>
    </row>
    <row r="437" spans="11:46" x14ac:dyDescent="0.25">
      <c r="K437" s="44" t="s">
        <v>64</v>
      </c>
      <c r="L437" s="45" t="s">
        <v>51</v>
      </c>
      <c r="M437">
        <v>2021</v>
      </c>
      <c r="N437" s="46">
        <v>929</v>
      </c>
      <c r="O437" s="46">
        <v>560</v>
      </c>
      <c r="P437" s="46">
        <v>1696</v>
      </c>
      <c r="Q437" s="46">
        <v>623</v>
      </c>
      <c r="R437" s="49">
        <f>SUM(dtbPTSource[[#This Row],[Qtr1]:[Qtr4]])</f>
        <v>3808</v>
      </c>
      <c r="AK437" t="str">
        <v>SWE</v>
      </c>
      <c r="AL437" t="str">
        <v>Gamma</v>
      </c>
      <c r="AM437">
        <v>2021</v>
      </c>
      <c r="AN437">
        <v>275</v>
      </c>
      <c r="AT437" t="e">
        <v>#N/A</v>
      </c>
    </row>
    <row r="438" spans="11:46" x14ac:dyDescent="0.25">
      <c r="K438" s="44" t="s">
        <v>64</v>
      </c>
      <c r="L438" s="45" t="s">
        <v>51</v>
      </c>
      <c r="M438">
        <v>2022</v>
      </c>
      <c r="N438" s="46">
        <v>885</v>
      </c>
      <c r="O438" s="46">
        <v>1299</v>
      </c>
      <c r="P438" s="46">
        <v>1922</v>
      </c>
      <c r="Q438" s="46">
        <v>1820</v>
      </c>
      <c r="R438" s="49">
        <f>SUM(dtbPTSource[[#This Row],[Qtr1]:[Qtr4]])</f>
        <v>5926</v>
      </c>
      <c r="AK438" t="str">
        <v>SWE</v>
      </c>
      <c r="AL438" t="str">
        <v>Gamma</v>
      </c>
      <c r="AM438">
        <v>2022</v>
      </c>
      <c r="AN438">
        <v>156</v>
      </c>
      <c r="AT438" t="e">
        <v>#N/A</v>
      </c>
    </row>
    <row r="439" spans="11:46" x14ac:dyDescent="0.25">
      <c r="K439" s="44" t="s">
        <v>64</v>
      </c>
      <c r="L439" s="45" t="s">
        <v>52</v>
      </c>
      <c r="M439">
        <v>2019</v>
      </c>
      <c r="N439" s="46">
        <v>423</v>
      </c>
      <c r="O439" s="46">
        <v>649</v>
      </c>
      <c r="P439" s="46">
        <v>943</v>
      </c>
      <c r="Q439" s="46">
        <v>676</v>
      </c>
      <c r="R439" s="49">
        <f>SUM(dtbPTSource[[#This Row],[Qtr1]:[Qtr4]])</f>
        <v>2691</v>
      </c>
      <c r="AK439" t="str">
        <v>SWE</v>
      </c>
      <c r="AL439" t="str">
        <v>Delta</v>
      </c>
      <c r="AM439">
        <v>2019</v>
      </c>
      <c r="AN439">
        <v>324</v>
      </c>
      <c r="AT439" t="e">
        <v>#N/A</v>
      </c>
    </row>
    <row r="440" spans="11:46" x14ac:dyDescent="0.25">
      <c r="K440" s="44" t="s">
        <v>64</v>
      </c>
      <c r="L440" s="45" t="s">
        <v>52</v>
      </c>
      <c r="M440">
        <v>2020</v>
      </c>
      <c r="N440" s="46">
        <v>443</v>
      </c>
      <c r="O440" s="46">
        <v>140</v>
      </c>
      <c r="P440" s="46">
        <v>138</v>
      </c>
      <c r="Q440" s="46">
        <v>139</v>
      </c>
      <c r="R440" s="49">
        <f>SUM(dtbPTSource[[#This Row],[Qtr1]:[Qtr4]])</f>
        <v>860</v>
      </c>
      <c r="AK440" t="str">
        <v>SWE</v>
      </c>
      <c r="AL440" t="str">
        <v>Delta</v>
      </c>
      <c r="AM440">
        <v>2020</v>
      </c>
      <c r="AN440">
        <v>210</v>
      </c>
      <c r="AT440" t="e">
        <v>#N/A</v>
      </c>
    </row>
    <row r="441" spans="11:46" x14ac:dyDescent="0.25">
      <c r="K441" s="44" t="s">
        <v>64</v>
      </c>
      <c r="L441" s="45" t="s">
        <v>52</v>
      </c>
      <c r="M441">
        <v>2021</v>
      </c>
      <c r="N441" s="46">
        <v>228</v>
      </c>
      <c r="O441" s="46">
        <v>209</v>
      </c>
      <c r="P441" s="46">
        <v>103</v>
      </c>
      <c r="Q441" s="46">
        <v>196</v>
      </c>
      <c r="R441" s="49">
        <f>SUM(dtbPTSource[[#This Row],[Qtr1]:[Qtr4]])</f>
        <v>736</v>
      </c>
      <c r="AK441" t="str">
        <v>SWE</v>
      </c>
      <c r="AL441" t="str">
        <v>Delta</v>
      </c>
      <c r="AM441">
        <v>2021</v>
      </c>
      <c r="AN441">
        <v>353</v>
      </c>
      <c r="AT441" t="e">
        <v>#N/A</v>
      </c>
    </row>
    <row r="442" spans="11:46" x14ac:dyDescent="0.25">
      <c r="K442" s="44" t="s">
        <v>64</v>
      </c>
      <c r="L442" s="45" t="s">
        <v>52</v>
      </c>
      <c r="M442">
        <v>2022</v>
      </c>
      <c r="N442" s="46">
        <v>154</v>
      </c>
      <c r="O442" s="46">
        <v>124</v>
      </c>
      <c r="P442" s="46">
        <v>95</v>
      </c>
      <c r="Q442" s="46">
        <v>134</v>
      </c>
      <c r="R442" s="49">
        <f>SUM(dtbPTSource[[#This Row],[Qtr1]:[Qtr4]])</f>
        <v>507</v>
      </c>
      <c r="AK442" t="str">
        <v>SWE</v>
      </c>
      <c r="AL442" t="str">
        <v>Delta</v>
      </c>
      <c r="AM442">
        <v>2022</v>
      </c>
      <c r="AN442">
        <v>83</v>
      </c>
      <c r="AT442" t="e">
        <v>#N/A</v>
      </c>
    </row>
    <row r="443" spans="11:46" x14ac:dyDescent="0.25">
      <c r="K443" s="44" t="s">
        <v>64</v>
      </c>
      <c r="L443" s="45" t="s">
        <v>53</v>
      </c>
      <c r="M443">
        <v>2019</v>
      </c>
      <c r="N443" s="46">
        <v>20</v>
      </c>
      <c r="O443" s="46">
        <v>116</v>
      </c>
      <c r="P443" s="46">
        <v>-181</v>
      </c>
      <c r="Q443" s="46">
        <v>32</v>
      </c>
      <c r="R443" s="47">
        <v>-13</v>
      </c>
      <c r="AK443" t="str">
        <v>SWE</v>
      </c>
      <c r="AL443" t="str">
        <v>Epsilon</v>
      </c>
      <c r="AM443">
        <v>2019</v>
      </c>
      <c r="AN443">
        <v>882</v>
      </c>
      <c r="AT443" t="e">
        <v>#N/A</v>
      </c>
    </row>
    <row r="444" spans="11:46" x14ac:dyDescent="0.25">
      <c r="K444" s="44" t="s">
        <v>64</v>
      </c>
      <c r="L444" s="45" t="s">
        <v>53</v>
      </c>
      <c r="M444">
        <v>2020</v>
      </c>
      <c r="N444" s="46">
        <v>-52</v>
      </c>
      <c r="O444" s="46">
        <v>1248</v>
      </c>
      <c r="P444" s="46">
        <v>-168</v>
      </c>
      <c r="Q444" s="46">
        <v>-1</v>
      </c>
      <c r="R444" s="47">
        <v>1027</v>
      </c>
      <c r="AK444" t="str">
        <v>SWE</v>
      </c>
      <c r="AL444" t="str">
        <v>Epsilon</v>
      </c>
      <c r="AM444">
        <v>2020</v>
      </c>
      <c r="AN444">
        <v>1992</v>
      </c>
      <c r="AT444" t="e">
        <v>#N/A</v>
      </c>
    </row>
    <row r="445" spans="11:46" x14ac:dyDescent="0.25">
      <c r="K445" s="44" t="s">
        <v>64</v>
      </c>
      <c r="L445" s="45" t="s">
        <v>53</v>
      </c>
      <c r="M445">
        <v>2021</v>
      </c>
      <c r="N445" s="46">
        <v>42</v>
      </c>
      <c r="O445" s="46">
        <v>22</v>
      </c>
      <c r="P445" s="46">
        <v>-333</v>
      </c>
      <c r="Q445" s="46">
        <v>1516</v>
      </c>
      <c r="R445" s="47">
        <v>1247</v>
      </c>
      <c r="AK445" t="str">
        <v>SWE</v>
      </c>
      <c r="AL445" t="str">
        <v>Epsilon</v>
      </c>
      <c r="AM445">
        <v>2021</v>
      </c>
      <c r="AN445">
        <v>4772</v>
      </c>
      <c r="AT445" t="e">
        <v>#N/A</v>
      </c>
    </row>
    <row r="446" spans="11:46" x14ac:dyDescent="0.25">
      <c r="K446" s="44" t="s">
        <v>64</v>
      </c>
      <c r="L446" s="45" t="s">
        <v>53</v>
      </c>
      <c r="M446">
        <v>2022</v>
      </c>
      <c r="N446" s="46">
        <v>-335</v>
      </c>
      <c r="O446" s="46">
        <v>1137</v>
      </c>
      <c r="P446" s="46">
        <v>237</v>
      </c>
      <c r="Q446" s="46">
        <v>15</v>
      </c>
      <c r="R446" s="47">
        <v>1054</v>
      </c>
      <c r="AK446" t="str">
        <v>SWE</v>
      </c>
      <c r="AL446" t="str">
        <v>Epsilon</v>
      </c>
      <c r="AM446">
        <v>2022</v>
      </c>
      <c r="AN446">
        <v>4747</v>
      </c>
      <c r="AT446" t="e">
        <v>#N/A</v>
      </c>
    </row>
    <row r="447" spans="11:46" x14ac:dyDescent="0.25">
      <c r="K447" s="44" t="s">
        <v>65</v>
      </c>
      <c r="L447" s="45" t="s">
        <v>45</v>
      </c>
      <c r="M447">
        <v>2019</v>
      </c>
      <c r="N447" s="46">
        <v>11</v>
      </c>
      <c r="O447" s="46">
        <v>1</v>
      </c>
      <c r="P447" s="46">
        <v>41</v>
      </c>
      <c r="Q447" s="46">
        <v>9</v>
      </c>
      <c r="R447" s="47">
        <v>62</v>
      </c>
      <c r="AK447" t="str">
        <v>SWE</v>
      </c>
      <c r="AL447" t="str">
        <v>Feta</v>
      </c>
      <c r="AM447">
        <v>2019</v>
      </c>
      <c r="AN447">
        <v>524</v>
      </c>
      <c r="AT447" t="e">
        <v>#N/A</v>
      </c>
    </row>
    <row r="448" spans="11:46" x14ac:dyDescent="0.25">
      <c r="K448" s="44" t="s">
        <v>65</v>
      </c>
      <c r="L448" s="45" t="s">
        <v>45</v>
      </c>
      <c r="M448">
        <v>2020</v>
      </c>
      <c r="N448" s="46">
        <v>88</v>
      </c>
      <c r="O448" s="46">
        <v>21</v>
      </c>
      <c r="P448" s="46">
        <v>43</v>
      </c>
      <c r="Q448" s="46">
        <v>78</v>
      </c>
      <c r="R448" s="47">
        <v>230</v>
      </c>
      <c r="AK448" t="str">
        <v>SWE</v>
      </c>
      <c r="AL448" t="str">
        <v>Feta</v>
      </c>
      <c r="AM448">
        <v>2020</v>
      </c>
      <c r="AN448">
        <v>1690</v>
      </c>
      <c r="AT448" t="e">
        <v>#N/A</v>
      </c>
    </row>
    <row r="449" spans="11:46" x14ac:dyDescent="0.25">
      <c r="K449" s="44" t="s">
        <v>65</v>
      </c>
      <c r="L449" s="45" t="s">
        <v>45</v>
      </c>
      <c r="M449">
        <v>2021</v>
      </c>
      <c r="N449" s="46">
        <v>46</v>
      </c>
      <c r="O449" s="46">
        <v>114</v>
      </c>
      <c r="P449" s="46">
        <v>102</v>
      </c>
      <c r="Q449" s="46">
        <v>144</v>
      </c>
      <c r="R449" s="47">
        <v>406</v>
      </c>
      <c r="AK449" t="str">
        <v>SWE</v>
      </c>
      <c r="AL449" t="str">
        <v>Feta</v>
      </c>
      <c r="AM449">
        <v>2021</v>
      </c>
      <c r="AN449">
        <v>453</v>
      </c>
      <c r="AT449" t="e">
        <v>#N/A</v>
      </c>
    </row>
    <row r="450" spans="11:46" x14ac:dyDescent="0.25">
      <c r="K450" s="44" t="s">
        <v>65</v>
      </c>
      <c r="L450" s="45" t="s">
        <v>45</v>
      </c>
      <c r="M450">
        <v>2022</v>
      </c>
      <c r="N450" s="46">
        <v>2</v>
      </c>
      <c r="O450" s="46">
        <v>74</v>
      </c>
      <c r="P450" s="46">
        <v>194</v>
      </c>
      <c r="Q450" s="46">
        <v>40</v>
      </c>
      <c r="R450" s="47">
        <v>310</v>
      </c>
      <c r="AK450" t="str">
        <v>SWE</v>
      </c>
      <c r="AL450" t="str">
        <v>Feta</v>
      </c>
      <c r="AM450">
        <v>2022</v>
      </c>
      <c r="AN450">
        <v>397</v>
      </c>
      <c r="AT450" t="e">
        <v>#N/A</v>
      </c>
    </row>
    <row r="451" spans="11:46" x14ac:dyDescent="0.25">
      <c r="K451" s="44" t="s">
        <v>65</v>
      </c>
      <c r="L451" s="45" t="s">
        <v>46</v>
      </c>
      <c r="M451">
        <v>2019</v>
      </c>
      <c r="N451" s="46">
        <v>225</v>
      </c>
      <c r="O451" s="46">
        <v>116</v>
      </c>
      <c r="P451" s="46">
        <v>68</v>
      </c>
      <c r="Q451" s="46">
        <v>81</v>
      </c>
      <c r="R451" s="47">
        <v>81</v>
      </c>
      <c r="AK451" t="str">
        <v>SWE</v>
      </c>
      <c r="AL451" t="str">
        <v>Gorgonzola</v>
      </c>
      <c r="AM451">
        <v>2019</v>
      </c>
      <c r="AN451">
        <v>1744</v>
      </c>
      <c r="AT451" t="e">
        <v>#N/A</v>
      </c>
    </row>
    <row r="452" spans="11:46" x14ac:dyDescent="0.25">
      <c r="K452" s="44" t="s">
        <v>65</v>
      </c>
      <c r="L452" s="45" t="s">
        <v>46</v>
      </c>
      <c r="M452">
        <v>2020</v>
      </c>
      <c r="N452" s="46">
        <v>319</v>
      </c>
      <c r="O452" s="46">
        <v>170</v>
      </c>
      <c r="P452" s="46">
        <v>87</v>
      </c>
      <c r="Q452" s="46">
        <v>114</v>
      </c>
      <c r="R452" s="47">
        <v>114</v>
      </c>
      <c r="AK452" t="str">
        <v>SWE</v>
      </c>
      <c r="AL452" t="str">
        <v>Gorgonzola</v>
      </c>
      <c r="AM452">
        <v>2020</v>
      </c>
      <c r="AN452">
        <v>4250</v>
      </c>
      <c r="AT452" t="e">
        <v>#N/A</v>
      </c>
    </row>
    <row r="453" spans="11:46" x14ac:dyDescent="0.25">
      <c r="K453" s="44" t="s">
        <v>65</v>
      </c>
      <c r="L453" s="45" t="s">
        <v>46</v>
      </c>
      <c r="M453">
        <v>2021</v>
      </c>
      <c r="N453" s="46">
        <v>285</v>
      </c>
      <c r="O453" s="46">
        <v>171</v>
      </c>
      <c r="P453" s="46">
        <v>212</v>
      </c>
      <c r="Q453" s="46">
        <v>258</v>
      </c>
      <c r="R453" s="47">
        <v>258</v>
      </c>
      <c r="AK453" t="str">
        <v>SWE</v>
      </c>
      <c r="AL453" t="str">
        <v>Gorgonzola</v>
      </c>
      <c r="AM453">
        <v>2021</v>
      </c>
      <c r="AN453">
        <v>3808</v>
      </c>
      <c r="AT453" t="e">
        <v>#N/A</v>
      </c>
    </row>
    <row r="454" spans="11:46" x14ac:dyDescent="0.25">
      <c r="K454" s="44" t="s">
        <v>65</v>
      </c>
      <c r="L454" s="45" t="s">
        <v>46</v>
      </c>
      <c r="M454">
        <v>2022</v>
      </c>
      <c r="N454" s="46">
        <v>199</v>
      </c>
      <c r="O454" s="46">
        <v>242</v>
      </c>
      <c r="P454" s="46">
        <v>131</v>
      </c>
      <c r="Q454" s="46">
        <v>119</v>
      </c>
      <c r="R454" s="47">
        <v>119</v>
      </c>
      <c r="AK454" t="str">
        <v>SWE</v>
      </c>
      <c r="AL454" t="str">
        <v>Gorgonzola</v>
      </c>
      <c r="AM454">
        <v>2022</v>
      </c>
      <c r="AN454">
        <v>5926</v>
      </c>
      <c r="AT454" t="e">
        <v>#N/A</v>
      </c>
    </row>
    <row r="455" spans="11:46" x14ac:dyDescent="0.25">
      <c r="K455" s="44" t="s">
        <v>65</v>
      </c>
      <c r="L455" s="45" t="s">
        <v>47</v>
      </c>
      <c r="M455">
        <v>2019</v>
      </c>
      <c r="N455" s="46">
        <v>239</v>
      </c>
      <c r="O455" s="46">
        <v>308</v>
      </c>
      <c r="P455" s="46">
        <v>304</v>
      </c>
      <c r="Q455" s="46">
        <v>384</v>
      </c>
      <c r="R455" s="47">
        <v>384</v>
      </c>
      <c r="AK455" t="str">
        <v>SWE</v>
      </c>
      <c r="AL455" t="str">
        <v>Halloumi</v>
      </c>
      <c r="AM455">
        <v>2019</v>
      </c>
      <c r="AN455">
        <v>2691</v>
      </c>
      <c r="AT455" t="e">
        <v>#N/A</v>
      </c>
    </row>
    <row r="456" spans="11:46" x14ac:dyDescent="0.25">
      <c r="K456" s="44" t="s">
        <v>65</v>
      </c>
      <c r="L456" s="45" t="s">
        <v>47</v>
      </c>
      <c r="M456">
        <v>2020</v>
      </c>
      <c r="N456" s="46">
        <v>331</v>
      </c>
      <c r="O456" s="46">
        <v>167</v>
      </c>
      <c r="P456" s="46">
        <v>139</v>
      </c>
      <c r="Q456" s="46">
        <v>89</v>
      </c>
      <c r="R456" s="47">
        <v>89</v>
      </c>
      <c r="AK456" t="str">
        <v>SWE</v>
      </c>
      <c r="AL456" t="str">
        <v>Halloumi</v>
      </c>
      <c r="AM456">
        <v>2020</v>
      </c>
      <c r="AN456">
        <v>860</v>
      </c>
      <c r="AT456" t="e">
        <v>#N/A</v>
      </c>
    </row>
    <row r="457" spans="11:46" x14ac:dyDescent="0.25">
      <c r="K457" s="44" t="s">
        <v>65</v>
      </c>
      <c r="L457" s="45" t="s">
        <v>47</v>
      </c>
      <c r="M457">
        <v>2021</v>
      </c>
      <c r="N457" s="46">
        <v>107</v>
      </c>
      <c r="O457" s="46">
        <v>54</v>
      </c>
      <c r="P457" s="46">
        <v>48</v>
      </c>
      <c r="Q457" s="46">
        <v>50</v>
      </c>
      <c r="R457" s="47">
        <v>50</v>
      </c>
      <c r="AK457" t="str">
        <v>SWE</v>
      </c>
      <c r="AL457" t="str">
        <v>Halloumi</v>
      </c>
      <c r="AM457">
        <v>2021</v>
      </c>
      <c r="AN457">
        <v>736</v>
      </c>
      <c r="AT457" t="e">
        <v>#N/A</v>
      </c>
    </row>
    <row r="458" spans="11:46" x14ac:dyDescent="0.25">
      <c r="K458" s="44" t="s">
        <v>65</v>
      </c>
      <c r="L458" s="45" t="s">
        <v>47</v>
      </c>
      <c r="M458">
        <v>2022</v>
      </c>
      <c r="N458" s="46">
        <v>140</v>
      </c>
      <c r="O458" s="46">
        <v>161</v>
      </c>
      <c r="P458" s="46">
        <v>132</v>
      </c>
      <c r="Q458" s="46">
        <v>93</v>
      </c>
      <c r="R458" s="47">
        <v>93</v>
      </c>
      <c r="AK458" t="str">
        <v>SWE</v>
      </c>
      <c r="AL458" t="str">
        <v>Halloumi</v>
      </c>
      <c r="AM458">
        <v>2022</v>
      </c>
      <c r="AN458">
        <v>507</v>
      </c>
      <c r="AT458" t="e">
        <v>#N/A</v>
      </c>
    </row>
    <row r="459" spans="11:46" x14ac:dyDescent="0.25">
      <c r="K459" s="44" t="s">
        <v>65</v>
      </c>
      <c r="L459" s="45" t="s">
        <v>48</v>
      </c>
      <c r="M459">
        <v>2019</v>
      </c>
      <c r="N459" s="46">
        <v>142</v>
      </c>
      <c r="O459" s="46">
        <v>122</v>
      </c>
      <c r="P459" s="46">
        <v>153</v>
      </c>
      <c r="Q459" s="46">
        <v>174</v>
      </c>
      <c r="R459" s="47">
        <v>174</v>
      </c>
      <c r="AK459" t="str">
        <v>SWE</v>
      </c>
      <c r="AL459" t="str">
        <v>Iota</v>
      </c>
      <c r="AM459">
        <v>2019</v>
      </c>
      <c r="AN459">
        <v>-13</v>
      </c>
      <c r="AT459" t="e">
        <v>#N/A</v>
      </c>
    </row>
    <row r="460" spans="11:46" x14ac:dyDescent="0.25">
      <c r="K460" s="44" t="s">
        <v>65</v>
      </c>
      <c r="L460" s="45" t="s">
        <v>48</v>
      </c>
      <c r="M460">
        <v>2020</v>
      </c>
      <c r="N460" s="46">
        <v>247</v>
      </c>
      <c r="O460" s="46">
        <v>209</v>
      </c>
      <c r="P460" s="46">
        <v>165</v>
      </c>
      <c r="Q460" s="46">
        <v>98</v>
      </c>
      <c r="R460" s="47">
        <v>98</v>
      </c>
      <c r="AK460" t="str">
        <v>SWE</v>
      </c>
      <c r="AL460" t="str">
        <v>Iota</v>
      </c>
      <c r="AM460">
        <v>2020</v>
      </c>
      <c r="AN460">
        <v>1027</v>
      </c>
      <c r="AT460" t="e">
        <v>#N/A</v>
      </c>
    </row>
    <row r="461" spans="11:46" x14ac:dyDescent="0.25">
      <c r="K461" s="44" t="s">
        <v>65</v>
      </c>
      <c r="L461" s="45" t="s">
        <v>48</v>
      </c>
      <c r="M461">
        <v>2021</v>
      </c>
      <c r="N461" s="46">
        <v>89</v>
      </c>
      <c r="O461" s="46">
        <v>81</v>
      </c>
      <c r="P461" s="46">
        <v>78</v>
      </c>
      <c r="Q461" s="46">
        <v>99</v>
      </c>
      <c r="R461" s="47">
        <v>99</v>
      </c>
      <c r="AK461" t="str">
        <v>SWE</v>
      </c>
      <c r="AL461" t="str">
        <v>Iota</v>
      </c>
      <c r="AM461">
        <v>2021</v>
      </c>
      <c r="AN461">
        <v>1247</v>
      </c>
      <c r="AT461" t="e">
        <v>#N/A</v>
      </c>
    </row>
    <row r="462" spans="11:46" x14ac:dyDescent="0.25">
      <c r="K462" s="44" t="s">
        <v>65</v>
      </c>
      <c r="L462" s="45" t="s">
        <v>48</v>
      </c>
      <c r="M462">
        <v>2022</v>
      </c>
      <c r="N462" s="46">
        <v>75</v>
      </c>
      <c r="O462" s="46">
        <v>41</v>
      </c>
      <c r="P462" s="46">
        <v>33</v>
      </c>
      <c r="Q462" s="46">
        <v>34</v>
      </c>
      <c r="R462" s="47">
        <v>34</v>
      </c>
      <c r="AK462" t="str">
        <v>SWE</v>
      </c>
      <c r="AL462" t="str">
        <v>Iota</v>
      </c>
      <c r="AM462">
        <v>2022</v>
      </c>
      <c r="AN462">
        <v>1054</v>
      </c>
      <c r="AT462" t="e">
        <v>#N/A</v>
      </c>
    </row>
    <row r="463" spans="11:46" x14ac:dyDescent="0.25">
      <c r="K463" s="44" t="s">
        <v>65</v>
      </c>
      <c r="L463" s="45" t="s">
        <v>49</v>
      </c>
      <c r="M463">
        <v>2019</v>
      </c>
      <c r="N463" s="46">
        <v>16</v>
      </c>
      <c r="O463" s="46">
        <v>53</v>
      </c>
      <c r="P463" s="46">
        <v>968</v>
      </c>
      <c r="Q463" s="46">
        <v>136</v>
      </c>
      <c r="R463" s="47">
        <v>1173</v>
      </c>
      <c r="AK463" t="str">
        <v>UKB</v>
      </c>
      <c r="AL463" t="str">
        <v>Alpha</v>
      </c>
      <c r="AM463">
        <v>2019</v>
      </c>
      <c r="AN463">
        <v>62</v>
      </c>
      <c r="AT463" t="e">
        <v>#N/A</v>
      </c>
    </row>
    <row r="464" spans="11:46" x14ac:dyDescent="0.25">
      <c r="K464" s="44" t="s">
        <v>65</v>
      </c>
      <c r="L464" s="45" t="s">
        <v>49</v>
      </c>
      <c r="M464">
        <v>2020</v>
      </c>
      <c r="N464" s="46">
        <v>121</v>
      </c>
      <c r="O464" s="46">
        <v>1429</v>
      </c>
      <c r="P464" s="46">
        <v>194</v>
      </c>
      <c r="Q464" s="46">
        <v>3</v>
      </c>
      <c r="R464" s="47">
        <v>1747</v>
      </c>
      <c r="AK464" t="str">
        <v>UKB</v>
      </c>
      <c r="AL464" t="str">
        <v>Alpha</v>
      </c>
      <c r="AM464">
        <v>2020</v>
      </c>
      <c r="AN464">
        <v>230</v>
      </c>
      <c r="AT464" t="e">
        <v>#N/A</v>
      </c>
    </row>
    <row r="465" spans="11:46" x14ac:dyDescent="0.25">
      <c r="K465" s="44" t="s">
        <v>65</v>
      </c>
      <c r="L465" s="45" t="s">
        <v>49</v>
      </c>
      <c r="M465">
        <v>2021</v>
      </c>
      <c r="N465" s="46">
        <v>572</v>
      </c>
      <c r="O465" s="46">
        <v>515</v>
      </c>
      <c r="P465" s="46">
        <v>2961</v>
      </c>
      <c r="Q465" s="46">
        <v>2224</v>
      </c>
      <c r="R465" s="47">
        <v>6272</v>
      </c>
      <c r="AK465" t="str">
        <v>UKB</v>
      </c>
      <c r="AL465" t="str">
        <v>Alpha</v>
      </c>
      <c r="AM465">
        <v>2021</v>
      </c>
      <c r="AN465">
        <v>406</v>
      </c>
      <c r="AT465" t="e">
        <v>#N/A</v>
      </c>
    </row>
    <row r="466" spans="11:46" x14ac:dyDescent="0.25">
      <c r="K466" s="44" t="s">
        <v>65</v>
      </c>
      <c r="L466" s="45" t="s">
        <v>49</v>
      </c>
      <c r="M466">
        <v>2022</v>
      </c>
      <c r="N466" s="46">
        <v>41</v>
      </c>
      <c r="O466" s="46">
        <v>638</v>
      </c>
      <c r="P466" s="46">
        <v>615</v>
      </c>
      <c r="Q466" s="46">
        <v>331</v>
      </c>
      <c r="R466" s="47">
        <v>1625</v>
      </c>
      <c r="AK466" t="str">
        <v>UKB</v>
      </c>
      <c r="AL466" t="str">
        <v>Alpha</v>
      </c>
      <c r="AM466">
        <v>2022</v>
      </c>
      <c r="AN466">
        <v>310</v>
      </c>
      <c r="AT466" t="e">
        <v>#N/A</v>
      </c>
    </row>
    <row r="467" spans="11:46" x14ac:dyDescent="0.25">
      <c r="K467" s="44" t="s">
        <v>65</v>
      </c>
      <c r="L467" s="45" t="s">
        <v>50</v>
      </c>
      <c r="M467">
        <v>2019</v>
      </c>
      <c r="N467" s="46">
        <v>16</v>
      </c>
      <c r="O467" s="46">
        <v>1</v>
      </c>
      <c r="P467" s="46">
        <v>759</v>
      </c>
      <c r="Q467" s="46">
        <v>46</v>
      </c>
      <c r="R467" s="49">
        <f>SUM(dtbPTSource[[#This Row],[Qtr1]:[Qtr4]])</f>
        <v>822</v>
      </c>
      <c r="AK467" t="str">
        <v>UKB</v>
      </c>
      <c r="AL467" t="str">
        <v>Beta</v>
      </c>
      <c r="AM467">
        <v>2019</v>
      </c>
      <c r="AN467">
        <v>81</v>
      </c>
      <c r="AT467" t="e">
        <v>#N/A</v>
      </c>
    </row>
    <row r="468" spans="11:46" x14ac:dyDescent="0.25">
      <c r="K468" s="44" t="s">
        <v>65</v>
      </c>
      <c r="L468" s="45" t="s">
        <v>50</v>
      </c>
      <c r="M468">
        <v>2020</v>
      </c>
      <c r="N468" s="46">
        <v>5</v>
      </c>
      <c r="O468" s="46">
        <v>247</v>
      </c>
      <c r="P468" s="46">
        <v>187</v>
      </c>
      <c r="Q468" s="46">
        <v>2</v>
      </c>
      <c r="R468" s="49">
        <f>SUM(dtbPTSource[[#This Row],[Qtr1]:[Qtr4]])</f>
        <v>441</v>
      </c>
      <c r="AK468" t="str">
        <v>UKB</v>
      </c>
      <c r="AL468" t="str">
        <v>Beta</v>
      </c>
      <c r="AM468">
        <v>2020</v>
      </c>
      <c r="AN468">
        <v>114</v>
      </c>
      <c r="AT468" t="e">
        <v>#N/A</v>
      </c>
    </row>
    <row r="469" spans="11:46" x14ac:dyDescent="0.25">
      <c r="K469" s="44" t="s">
        <v>65</v>
      </c>
      <c r="L469" s="45" t="s">
        <v>50</v>
      </c>
      <c r="M469">
        <v>2021</v>
      </c>
      <c r="N469" s="46">
        <v>391</v>
      </c>
      <c r="O469" s="46">
        <v>22</v>
      </c>
      <c r="P469" s="46">
        <v>1126</v>
      </c>
      <c r="Q469" s="46">
        <v>1700</v>
      </c>
      <c r="R469" s="49">
        <f>SUM(dtbPTSource[[#This Row],[Qtr1]:[Qtr4]])</f>
        <v>3239</v>
      </c>
      <c r="AK469" t="str">
        <v>UKB</v>
      </c>
      <c r="AL469" t="str">
        <v>Beta</v>
      </c>
      <c r="AM469">
        <v>2021</v>
      </c>
      <c r="AN469">
        <v>258</v>
      </c>
      <c r="AT469" t="e">
        <v>#N/A</v>
      </c>
    </row>
    <row r="470" spans="11:46" x14ac:dyDescent="0.25">
      <c r="K470" s="44" t="s">
        <v>65</v>
      </c>
      <c r="L470" s="45" t="s">
        <v>50</v>
      </c>
      <c r="M470">
        <v>2022</v>
      </c>
      <c r="N470" s="46">
        <v>3</v>
      </c>
      <c r="O470" s="46">
        <v>273</v>
      </c>
      <c r="P470" s="46">
        <v>486</v>
      </c>
      <c r="Q470" s="46">
        <v>49</v>
      </c>
      <c r="R470" s="49">
        <f>SUM(dtbPTSource[[#This Row],[Qtr1]:[Qtr4]])</f>
        <v>811</v>
      </c>
      <c r="AK470" t="str">
        <v>UKB</v>
      </c>
      <c r="AL470" t="str">
        <v>Beta</v>
      </c>
      <c r="AM470">
        <v>2022</v>
      </c>
      <c r="AN470">
        <v>119</v>
      </c>
      <c r="AT470" t="e">
        <v>#N/A</v>
      </c>
    </row>
    <row r="471" spans="11:46" x14ac:dyDescent="0.25">
      <c r="K471" s="44" t="s">
        <v>65</v>
      </c>
      <c r="L471" s="45" t="s">
        <v>51</v>
      </c>
      <c r="M471">
        <v>2019</v>
      </c>
      <c r="N471" s="46">
        <v>111</v>
      </c>
      <c r="O471" s="46">
        <v>903</v>
      </c>
      <c r="P471" s="46">
        <v>848</v>
      </c>
      <c r="Q471" s="46">
        <v>1301</v>
      </c>
      <c r="R471" s="49">
        <f>SUM(dtbPTSource[[#This Row],[Qtr1]:[Qtr4]])</f>
        <v>3163</v>
      </c>
      <c r="AK471" t="str">
        <v>UKB</v>
      </c>
      <c r="AL471" t="str">
        <v>Gamma</v>
      </c>
      <c r="AM471">
        <v>2019</v>
      </c>
      <c r="AN471">
        <v>384</v>
      </c>
      <c r="AT471" t="e">
        <v>#N/A</v>
      </c>
    </row>
    <row r="472" spans="11:46" x14ac:dyDescent="0.25">
      <c r="K472" s="44" t="s">
        <v>65</v>
      </c>
      <c r="L472" s="45" t="s">
        <v>51</v>
      </c>
      <c r="M472">
        <v>2020</v>
      </c>
      <c r="N472" s="46">
        <v>1202</v>
      </c>
      <c r="O472" s="46">
        <v>174</v>
      </c>
      <c r="P472" s="46">
        <v>5021</v>
      </c>
      <c r="Q472" s="46">
        <v>1944</v>
      </c>
      <c r="R472" s="49">
        <f>SUM(dtbPTSource[[#This Row],[Qtr1]:[Qtr4]])</f>
        <v>8341</v>
      </c>
      <c r="AK472" t="str">
        <v>UKB</v>
      </c>
      <c r="AL472" t="str">
        <v>Gamma</v>
      </c>
      <c r="AM472">
        <v>2020</v>
      </c>
      <c r="AN472">
        <v>89</v>
      </c>
      <c r="AT472">
        <v>4</v>
      </c>
    </row>
    <row r="473" spans="11:46" x14ac:dyDescent="0.25">
      <c r="K473" s="44" t="s">
        <v>65</v>
      </c>
      <c r="L473" s="45" t="s">
        <v>51</v>
      </c>
      <c r="M473">
        <v>2021</v>
      </c>
      <c r="N473" s="46">
        <v>1515</v>
      </c>
      <c r="O473" s="46">
        <v>645</v>
      </c>
      <c r="P473" s="46">
        <v>2627</v>
      </c>
      <c r="Q473" s="46">
        <v>954</v>
      </c>
      <c r="R473" s="49">
        <f>SUM(dtbPTSource[[#This Row],[Qtr1]:[Qtr4]])</f>
        <v>5741</v>
      </c>
      <c r="AK473" t="str">
        <v>UKB</v>
      </c>
      <c r="AL473" t="str">
        <v>Gamma</v>
      </c>
      <c r="AM473">
        <v>2021</v>
      </c>
      <c r="AN473">
        <v>50</v>
      </c>
      <c r="AT473" t="e">
        <v>#N/A</v>
      </c>
    </row>
    <row r="474" spans="11:46" x14ac:dyDescent="0.25">
      <c r="K474" s="44" t="s">
        <v>65</v>
      </c>
      <c r="L474" s="45" t="s">
        <v>51</v>
      </c>
      <c r="M474">
        <v>2022</v>
      </c>
      <c r="N474" s="46">
        <v>1046</v>
      </c>
      <c r="O474" s="46">
        <v>1010</v>
      </c>
      <c r="P474" s="46">
        <v>1427</v>
      </c>
      <c r="Q474" s="46">
        <v>1332</v>
      </c>
      <c r="R474" s="49">
        <f>SUM(dtbPTSource[[#This Row],[Qtr1]:[Qtr4]])</f>
        <v>4815</v>
      </c>
      <c r="AK474" t="str">
        <v>UKB</v>
      </c>
      <c r="AL474" t="str">
        <v>Gamma</v>
      </c>
      <c r="AM474">
        <v>2022</v>
      </c>
      <c r="AN474">
        <v>93</v>
      </c>
      <c r="AT474" t="e">
        <v>#N/A</v>
      </c>
    </row>
    <row r="475" spans="11:46" x14ac:dyDescent="0.25">
      <c r="K475" s="44" t="s">
        <v>65</v>
      </c>
      <c r="L475" s="45" t="s">
        <v>52</v>
      </c>
      <c r="M475">
        <v>2019</v>
      </c>
      <c r="N475" s="46">
        <v>80</v>
      </c>
      <c r="O475" s="46">
        <v>226</v>
      </c>
      <c r="P475" s="46">
        <v>358</v>
      </c>
      <c r="Q475" s="46">
        <v>438</v>
      </c>
      <c r="R475" s="49">
        <f>SUM(dtbPTSource[[#This Row],[Qtr1]:[Qtr4]])</f>
        <v>1102</v>
      </c>
      <c r="AK475" t="str">
        <v>UKB</v>
      </c>
      <c r="AL475" t="str">
        <v>Delta</v>
      </c>
      <c r="AM475">
        <v>2019</v>
      </c>
      <c r="AN475">
        <v>174</v>
      </c>
      <c r="AT475" t="e">
        <v>#N/A</v>
      </c>
    </row>
    <row r="476" spans="11:46" x14ac:dyDescent="0.25">
      <c r="K476" s="44" t="s">
        <v>65</v>
      </c>
      <c r="L476" s="45" t="s">
        <v>52</v>
      </c>
      <c r="M476">
        <v>2020</v>
      </c>
      <c r="N476" s="46">
        <v>267</v>
      </c>
      <c r="O476" s="46">
        <v>281</v>
      </c>
      <c r="P476" s="46">
        <v>415</v>
      </c>
      <c r="Q476" s="46">
        <v>520</v>
      </c>
      <c r="R476" s="49">
        <f>SUM(dtbPTSource[[#This Row],[Qtr1]:[Qtr4]])</f>
        <v>1483</v>
      </c>
      <c r="AK476" t="str">
        <v>UKB</v>
      </c>
      <c r="AL476" t="str">
        <v>Delta</v>
      </c>
      <c r="AM476">
        <v>2020</v>
      </c>
      <c r="AN476">
        <v>98</v>
      </c>
      <c r="AT476" t="e">
        <v>#N/A</v>
      </c>
    </row>
    <row r="477" spans="11:46" x14ac:dyDescent="0.25">
      <c r="K477" s="44" t="s">
        <v>65</v>
      </c>
      <c r="L477" s="45" t="s">
        <v>52</v>
      </c>
      <c r="M477">
        <v>2021</v>
      </c>
      <c r="N477" s="46">
        <v>-101</v>
      </c>
      <c r="O477" s="46">
        <v>-29</v>
      </c>
      <c r="P477" s="46">
        <v>-96</v>
      </c>
      <c r="Q477" s="46">
        <v>-114</v>
      </c>
      <c r="R477" s="49">
        <f>SUM(dtbPTSource[[#This Row],[Qtr1]:[Qtr4]])</f>
        <v>-340</v>
      </c>
      <c r="AK477" t="str">
        <v>UKB</v>
      </c>
      <c r="AL477" t="str">
        <v>Delta</v>
      </c>
      <c r="AM477">
        <v>2021</v>
      </c>
      <c r="AN477">
        <v>99</v>
      </c>
      <c r="AT477" t="e">
        <v>#N/A</v>
      </c>
    </row>
    <row r="478" spans="11:46" x14ac:dyDescent="0.25">
      <c r="K478" s="44" t="s">
        <v>65</v>
      </c>
      <c r="L478" s="45" t="s">
        <v>52</v>
      </c>
      <c r="M478">
        <v>2022</v>
      </c>
      <c r="N478" s="46">
        <v>122</v>
      </c>
      <c r="O478" s="46">
        <v>125</v>
      </c>
      <c r="P478" s="46">
        <v>163</v>
      </c>
      <c r="Q478" s="46">
        <v>166</v>
      </c>
      <c r="R478" s="49">
        <f>SUM(dtbPTSource[[#This Row],[Qtr1]:[Qtr4]])</f>
        <v>576</v>
      </c>
      <c r="AK478" t="str">
        <v>UKB</v>
      </c>
      <c r="AL478" t="str">
        <v>Delta</v>
      </c>
      <c r="AM478">
        <v>2022</v>
      </c>
      <c r="AN478">
        <v>34</v>
      </c>
      <c r="AT478" t="e">
        <v>#N/A</v>
      </c>
    </row>
    <row r="479" spans="11:46" x14ac:dyDescent="0.25">
      <c r="K479" s="44" t="s">
        <v>65</v>
      </c>
      <c r="L479" s="45" t="s">
        <v>53</v>
      </c>
      <c r="M479">
        <v>2019</v>
      </c>
      <c r="N479" s="46">
        <v>-34</v>
      </c>
      <c r="O479" s="46">
        <v>331</v>
      </c>
      <c r="P479" s="46">
        <v>-16</v>
      </c>
      <c r="Q479" s="46">
        <v>-667</v>
      </c>
      <c r="R479" s="47">
        <v>-386</v>
      </c>
      <c r="AK479" t="str">
        <v>UKB</v>
      </c>
      <c r="AL479" t="str">
        <v>Epsilon</v>
      </c>
      <c r="AM479">
        <v>2019</v>
      </c>
      <c r="AN479">
        <v>1173</v>
      </c>
      <c r="AT479" t="e">
        <v>#N/A</v>
      </c>
    </row>
    <row r="480" spans="11:46" x14ac:dyDescent="0.25">
      <c r="K480" s="44" t="s">
        <v>65</v>
      </c>
      <c r="L480" s="45" t="s">
        <v>53</v>
      </c>
      <c r="M480">
        <v>2020</v>
      </c>
      <c r="N480" s="46">
        <v>115</v>
      </c>
      <c r="O480" s="46">
        <v>1059</v>
      </c>
      <c r="P480" s="46">
        <v>-34</v>
      </c>
      <c r="Q480" s="46">
        <v>0</v>
      </c>
      <c r="R480" s="47">
        <v>1140</v>
      </c>
      <c r="AK480" t="str">
        <v>UKB</v>
      </c>
      <c r="AL480" t="str">
        <v>Epsilon</v>
      </c>
      <c r="AM480">
        <v>2020</v>
      </c>
      <c r="AN480">
        <v>1747</v>
      </c>
      <c r="AT480" t="e">
        <v>#N/A</v>
      </c>
    </row>
    <row r="481" spans="11:46" x14ac:dyDescent="0.25">
      <c r="K481" s="44" t="s">
        <v>65</v>
      </c>
      <c r="L481" s="45" t="s">
        <v>53</v>
      </c>
      <c r="M481">
        <v>2021</v>
      </c>
      <c r="N481" s="46">
        <v>98</v>
      </c>
      <c r="O481" s="46">
        <v>93</v>
      </c>
      <c r="P481" s="46">
        <v>1272</v>
      </c>
      <c r="Q481" s="46">
        <v>67</v>
      </c>
      <c r="R481" s="47">
        <v>1530</v>
      </c>
      <c r="AK481" t="str">
        <v>UKB</v>
      </c>
      <c r="AL481" t="str">
        <v>Epsilon</v>
      </c>
      <c r="AM481">
        <v>2021</v>
      </c>
      <c r="AN481">
        <v>6272</v>
      </c>
      <c r="AT481" t="e">
        <v>#N/A</v>
      </c>
    </row>
    <row r="482" spans="11:46" x14ac:dyDescent="0.25">
      <c r="K482" s="44" t="s">
        <v>65</v>
      </c>
      <c r="L482" s="45" t="s">
        <v>53</v>
      </c>
      <c r="M482">
        <v>2022</v>
      </c>
      <c r="N482" s="46">
        <v>36</v>
      </c>
      <c r="O482" s="46">
        <v>291</v>
      </c>
      <c r="P482" s="46">
        <v>-65</v>
      </c>
      <c r="Q482" s="46">
        <v>242</v>
      </c>
      <c r="R482" s="47">
        <v>504</v>
      </c>
      <c r="AK482" t="str">
        <v>UKB</v>
      </c>
      <c r="AL482" t="str">
        <v>Epsilon</v>
      </c>
      <c r="AM482">
        <v>2022</v>
      </c>
      <c r="AN482">
        <v>1625</v>
      </c>
      <c r="AT482" t="e">
        <v>#N/A</v>
      </c>
    </row>
    <row r="483" spans="11:46" x14ac:dyDescent="0.25">
      <c r="K483" s="44" t="s">
        <v>66</v>
      </c>
      <c r="L483" s="45" t="s">
        <v>45</v>
      </c>
      <c r="M483">
        <v>2019</v>
      </c>
      <c r="N483" s="46">
        <v>30</v>
      </c>
      <c r="O483" s="46">
        <v>7</v>
      </c>
      <c r="P483" s="46">
        <v>33</v>
      </c>
      <c r="Q483" s="46">
        <v>12</v>
      </c>
      <c r="R483" s="47">
        <v>82</v>
      </c>
      <c r="AK483" t="str">
        <v>UKB</v>
      </c>
      <c r="AL483" t="str">
        <v>Feta</v>
      </c>
      <c r="AM483">
        <v>2019</v>
      </c>
      <c r="AN483">
        <v>822</v>
      </c>
      <c r="AT483" t="e">
        <v>#N/A</v>
      </c>
    </row>
    <row r="484" spans="11:46" x14ac:dyDescent="0.25">
      <c r="K484" s="44" t="s">
        <v>66</v>
      </c>
      <c r="L484" s="45" t="s">
        <v>45</v>
      </c>
      <c r="M484">
        <v>2020</v>
      </c>
      <c r="N484" s="46">
        <v>509</v>
      </c>
      <c r="O484" s="46">
        <v>0</v>
      </c>
      <c r="P484" s="46">
        <v>54</v>
      </c>
      <c r="Q484" s="46">
        <v>54</v>
      </c>
      <c r="R484" s="47">
        <v>617</v>
      </c>
      <c r="AK484" t="str">
        <v>UKB</v>
      </c>
      <c r="AL484" t="str">
        <v>Feta</v>
      </c>
      <c r="AM484">
        <v>2020</v>
      </c>
      <c r="AN484">
        <v>441</v>
      </c>
      <c r="AT484" t="e">
        <v>#N/A</v>
      </c>
    </row>
    <row r="485" spans="11:46" x14ac:dyDescent="0.25">
      <c r="K485" s="44" t="s">
        <v>66</v>
      </c>
      <c r="L485" s="45" t="s">
        <v>45</v>
      </c>
      <c r="M485">
        <v>2021</v>
      </c>
      <c r="N485" s="46">
        <v>20</v>
      </c>
      <c r="O485" s="46">
        <v>616</v>
      </c>
      <c r="P485" s="46">
        <v>1042</v>
      </c>
      <c r="Q485" s="46">
        <v>16</v>
      </c>
      <c r="R485" s="47">
        <v>1694</v>
      </c>
      <c r="AK485" t="str">
        <v>UKB</v>
      </c>
      <c r="AL485" t="str">
        <v>Feta</v>
      </c>
      <c r="AM485">
        <v>2021</v>
      </c>
      <c r="AN485">
        <v>3239</v>
      </c>
      <c r="AT485" t="e">
        <v>#N/A</v>
      </c>
    </row>
    <row r="486" spans="11:46" x14ac:dyDescent="0.25">
      <c r="K486" s="44" t="s">
        <v>66</v>
      </c>
      <c r="L486" s="45" t="s">
        <v>45</v>
      </c>
      <c r="M486">
        <v>2022</v>
      </c>
      <c r="N486" s="46">
        <v>476</v>
      </c>
      <c r="O486" s="46">
        <v>12</v>
      </c>
      <c r="P486" s="46">
        <v>1</v>
      </c>
      <c r="Q486" s="46">
        <v>351</v>
      </c>
      <c r="R486" s="47">
        <v>840</v>
      </c>
      <c r="AK486" t="str">
        <v>UKB</v>
      </c>
      <c r="AL486" t="str">
        <v>Feta</v>
      </c>
      <c r="AM486">
        <v>2022</v>
      </c>
      <c r="AN486">
        <v>811</v>
      </c>
      <c r="AT486" t="e">
        <v>#N/A</v>
      </c>
    </row>
    <row r="487" spans="11:46" x14ac:dyDescent="0.25">
      <c r="K487" s="44" t="s">
        <v>66</v>
      </c>
      <c r="L487" s="45" t="s">
        <v>46</v>
      </c>
      <c r="M487">
        <v>2019</v>
      </c>
      <c r="N487" s="46">
        <v>303</v>
      </c>
      <c r="O487" s="46">
        <v>393</v>
      </c>
      <c r="P487" s="46">
        <v>282</v>
      </c>
      <c r="Q487" s="46">
        <v>346</v>
      </c>
      <c r="R487" s="47">
        <v>346</v>
      </c>
      <c r="AK487" t="str">
        <v>UKB</v>
      </c>
      <c r="AL487" t="str">
        <v>Gorgonzola</v>
      </c>
      <c r="AM487">
        <v>2019</v>
      </c>
      <c r="AN487">
        <v>3163</v>
      </c>
      <c r="AT487" t="e">
        <v>#N/A</v>
      </c>
    </row>
    <row r="488" spans="11:46" x14ac:dyDescent="0.25">
      <c r="K488" s="44" t="s">
        <v>66</v>
      </c>
      <c r="L488" s="45" t="s">
        <v>46</v>
      </c>
      <c r="M488">
        <v>2020</v>
      </c>
      <c r="N488" s="46">
        <v>254</v>
      </c>
      <c r="O488" s="46">
        <v>285</v>
      </c>
      <c r="P488" s="46">
        <v>242</v>
      </c>
      <c r="Q488" s="46">
        <v>247</v>
      </c>
      <c r="R488" s="47">
        <v>247</v>
      </c>
      <c r="AK488" t="str">
        <v>UKB</v>
      </c>
      <c r="AL488" t="str">
        <v>Gorgonzola</v>
      </c>
      <c r="AM488">
        <v>2020</v>
      </c>
      <c r="AN488">
        <v>8341</v>
      </c>
      <c r="AT488" t="e">
        <v>#N/A</v>
      </c>
    </row>
    <row r="489" spans="11:46" x14ac:dyDescent="0.25">
      <c r="K489" s="44" t="s">
        <v>66</v>
      </c>
      <c r="L489" s="45" t="s">
        <v>46</v>
      </c>
      <c r="M489">
        <v>2021</v>
      </c>
      <c r="N489" s="46">
        <v>220</v>
      </c>
      <c r="O489" s="46">
        <v>265</v>
      </c>
      <c r="P489" s="46">
        <v>220</v>
      </c>
      <c r="Q489" s="46">
        <v>249</v>
      </c>
      <c r="R489" s="47">
        <v>249</v>
      </c>
      <c r="AK489" t="str">
        <v>UKB</v>
      </c>
      <c r="AL489" t="str">
        <v>Gorgonzola</v>
      </c>
      <c r="AM489">
        <v>2021</v>
      </c>
      <c r="AN489">
        <v>5741</v>
      </c>
      <c r="AT489" t="e">
        <v>#N/A</v>
      </c>
    </row>
    <row r="490" spans="11:46" x14ac:dyDescent="0.25">
      <c r="K490" s="44" t="s">
        <v>66</v>
      </c>
      <c r="L490" s="45" t="s">
        <v>46</v>
      </c>
      <c r="M490">
        <v>2022</v>
      </c>
      <c r="N490" s="46">
        <v>129</v>
      </c>
      <c r="O490" s="46">
        <v>141</v>
      </c>
      <c r="P490" s="46">
        <v>131</v>
      </c>
      <c r="Q490" s="46">
        <v>148</v>
      </c>
      <c r="R490" s="47">
        <v>148</v>
      </c>
      <c r="AK490" t="str">
        <v>UKB</v>
      </c>
      <c r="AL490" t="str">
        <v>Gorgonzola</v>
      </c>
      <c r="AM490">
        <v>2022</v>
      </c>
      <c r="AN490">
        <v>4815</v>
      </c>
      <c r="AT490" t="e">
        <v>#N/A</v>
      </c>
    </row>
    <row r="491" spans="11:46" x14ac:dyDescent="0.25">
      <c r="K491" s="44" t="s">
        <v>66</v>
      </c>
      <c r="L491" s="45" t="s">
        <v>47</v>
      </c>
      <c r="M491">
        <v>2019</v>
      </c>
      <c r="N491" s="46">
        <v>348</v>
      </c>
      <c r="O491" s="46">
        <v>349</v>
      </c>
      <c r="P491" s="46">
        <v>206</v>
      </c>
      <c r="Q491" s="46">
        <v>235</v>
      </c>
      <c r="R491" s="47">
        <v>235</v>
      </c>
      <c r="AK491" t="str">
        <v>UKB</v>
      </c>
      <c r="AL491" t="str">
        <v>Halloumi</v>
      </c>
      <c r="AM491">
        <v>2019</v>
      </c>
      <c r="AN491">
        <v>1102</v>
      </c>
      <c r="AT491" t="e">
        <v>#N/A</v>
      </c>
    </row>
    <row r="492" spans="11:46" x14ac:dyDescent="0.25">
      <c r="K492" s="44" t="s">
        <v>66</v>
      </c>
      <c r="L492" s="45" t="s">
        <v>47</v>
      </c>
      <c r="M492">
        <v>2020</v>
      </c>
      <c r="N492" s="46">
        <v>219</v>
      </c>
      <c r="O492" s="46">
        <v>112</v>
      </c>
      <c r="P492" s="46">
        <v>111</v>
      </c>
      <c r="Q492" s="46">
        <v>120</v>
      </c>
      <c r="R492" s="47">
        <v>120</v>
      </c>
      <c r="AK492" t="str">
        <v>UKB</v>
      </c>
      <c r="AL492" t="str">
        <v>Halloumi</v>
      </c>
      <c r="AM492">
        <v>2020</v>
      </c>
      <c r="AN492">
        <v>1483</v>
      </c>
      <c r="AT492" t="e">
        <v>#N/A</v>
      </c>
    </row>
    <row r="493" spans="11:46" x14ac:dyDescent="0.25">
      <c r="K493" s="44" t="s">
        <v>66</v>
      </c>
      <c r="L493" s="45" t="s">
        <v>47</v>
      </c>
      <c r="M493">
        <v>2021</v>
      </c>
      <c r="N493" s="46">
        <v>241</v>
      </c>
      <c r="O493" s="46">
        <v>277</v>
      </c>
      <c r="P493" s="46">
        <v>284</v>
      </c>
      <c r="Q493" s="46">
        <v>206</v>
      </c>
      <c r="R493" s="47">
        <v>206</v>
      </c>
      <c r="AK493" t="str">
        <v>UKB</v>
      </c>
      <c r="AL493" t="str">
        <v>Halloumi</v>
      </c>
      <c r="AM493">
        <v>2021</v>
      </c>
      <c r="AN493">
        <v>-340</v>
      </c>
      <c r="AT493" t="e">
        <v>#N/A</v>
      </c>
    </row>
    <row r="494" spans="11:46" x14ac:dyDescent="0.25">
      <c r="K494" s="44" t="s">
        <v>66</v>
      </c>
      <c r="L494" s="45" t="s">
        <v>47</v>
      </c>
      <c r="M494">
        <v>2022</v>
      </c>
      <c r="N494" s="46">
        <v>167</v>
      </c>
      <c r="O494" s="46">
        <v>101</v>
      </c>
      <c r="P494" s="46">
        <v>112</v>
      </c>
      <c r="Q494" s="46">
        <v>70</v>
      </c>
      <c r="R494" s="47">
        <v>70</v>
      </c>
      <c r="AK494" t="str">
        <v>UKB</v>
      </c>
      <c r="AL494" t="str">
        <v>Halloumi</v>
      </c>
      <c r="AM494">
        <v>2022</v>
      </c>
      <c r="AN494">
        <v>576</v>
      </c>
      <c r="AT494" t="e">
        <v>#N/A</v>
      </c>
    </row>
    <row r="495" spans="11:46" x14ac:dyDescent="0.25">
      <c r="K495" s="44" t="s">
        <v>66</v>
      </c>
      <c r="L495" s="45" t="s">
        <v>48</v>
      </c>
      <c r="M495">
        <v>2019</v>
      </c>
      <c r="N495" s="46">
        <v>250</v>
      </c>
      <c r="O495" s="46">
        <v>254</v>
      </c>
      <c r="P495" s="46">
        <v>321</v>
      </c>
      <c r="Q495" s="46">
        <v>329</v>
      </c>
      <c r="R495" s="47">
        <v>329</v>
      </c>
      <c r="AK495" t="str">
        <v>UKB</v>
      </c>
      <c r="AL495" t="str">
        <v>Iota</v>
      </c>
      <c r="AM495">
        <v>2019</v>
      </c>
      <c r="AN495">
        <v>-386</v>
      </c>
      <c r="AT495" t="e">
        <v>#N/A</v>
      </c>
    </row>
    <row r="496" spans="11:46" x14ac:dyDescent="0.25">
      <c r="K496" s="44" t="s">
        <v>66</v>
      </c>
      <c r="L496" s="45" t="s">
        <v>48</v>
      </c>
      <c r="M496">
        <v>2020</v>
      </c>
      <c r="N496" s="46">
        <v>288</v>
      </c>
      <c r="O496" s="46">
        <v>188</v>
      </c>
      <c r="P496" s="46">
        <v>163</v>
      </c>
      <c r="Q496" s="46">
        <v>89</v>
      </c>
      <c r="R496" s="47">
        <v>89</v>
      </c>
      <c r="AK496" t="str">
        <v>UKB</v>
      </c>
      <c r="AL496" t="str">
        <v>Iota</v>
      </c>
      <c r="AM496">
        <v>2020</v>
      </c>
      <c r="AN496">
        <v>1140</v>
      </c>
      <c r="AT496" t="e">
        <v>#N/A</v>
      </c>
    </row>
    <row r="497" spans="11:46" x14ac:dyDescent="0.25">
      <c r="K497" s="44" t="s">
        <v>66</v>
      </c>
      <c r="L497" s="45" t="s">
        <v>48</v>
      </c>
      <c r="M497">
        <v>2021</v>
      </c>
      <c r="N497" s="46">
        <v>235</v>
      </c>
      <c r="O497" s="46">
        <v>184</v>
      </c>
      <c r="P497" s="46">
        <v>218</v>
      </c>
      <c r="Q497" s="46">
        <v>267</v>
      </c>
      <c r="R497" s="47">
        <v>267</v>
      </c>
      <c r="AK497" t="str">
        <v>UKB</v>
      </c>
      <c r="AL497" t="str">
        <v>Iota</v>
      </c>
      <c r="AM497">
        <v>2021</v>
      </c>
      <c r="AN497">
        <v>1530</v>
      </c>
      <c r="AT497" t="e">
        <v>#N/A</v>
      </c>
    </row>
    <row r="498" spans="11:46" x14ac:dyDescent="0.25">
      <c r="K498" s="44" t="s">
        <v>66</v>
      </c>
      <c r="L498" s="45" t="s">
        <v>48</v>
      </c>
      <c r="M498">
        <v>2022</v>
      </c>
      <c r="N498" s="46">
        <v>124</v>
      </c>
      <c r="O498" s="46">
        <v>113</v>
      </c>
      <c r="P498" s="46">
        <v>154</v>
      </c>
      <c r="Q498" s="46">
        <v>101</v>
      </c>
      <c r="R498" s="47">
        <v>101</v>
      </c>
      <c r="AK498" t="str">
        <v>UKB</v>
      </c>
      <c r="AL498" t="str">
        <v>Iota</v>
      </c>
      <c r="AM498">
        <v>2022</v>
      </c>
      <c r="AN498">
        <v>504</v>
      </c>
      <c r="AT498" t="e">
        <v>#N/A</v>
      </c>
    </row>
    <row r="499" spans="11:46" x14ac:dyDescent="0.25">
      <c r="K499" s="44" t="s">
        <v>66</v>
      </c>
      <c r="L499" s="45" t="s">
        <v>49</v>
      </c>
      <c r="M499">
        <v>2019</v>
      </c>
      <c r="N499" s="46">
        <v>200</v>
      </c>
      <c r="O499" s="46">
        <v>31</v>
      </c>
      <c r="P499" s="46">
        <v>345</v>
      </c>
      <c r="Q499" s="46">
        <v>93</v>
      </c>
      <c r="R499" s="47">
        <v>669</v>
      </c>
      <c r="AK499" t="str">
        <v>USA</v>
      </c>
      <c r="AL499" t="str">
        <v>Alpha</v>
      </c>
      <c r="AM499">
        <v>2019</v>
      </c>
      <c r="AN499">
        <v>82</v>
      </c>
      <c r="AT499" t="e">
        <v>#N/A</v>
      </c>
    </row>
    <row r="500" spans="11:46" x14ac:dyDescent="0.25">
      <c r="K500" s="44" t="s">
        <v>66</v>
      </c>
      <c r="L500" s="45" t="s">
        <v>49</v>
      </c>
      <c r="M500">
        <v>2020</v>
      </c>
      <c r="N500" s="46">
        <v>391</v>
      </c>
      <c r="O500" s="46">
        <v>2466</v>
      </c>
      <c r="P500" s="46">
        <v>53</v>
      </c>
      <c r="Q500" s="46">
        <v>185</v>
      </c>
      <c r="R500" s="47">
        <v>3095</v>
      </c>
      <c r="AK500" t="str">
        <v>USA</v>
      </c>
      <c r="AL500" t="str">
        <v>Alpha</v>
      </c>
      <c r="AM500">
        <v>2020</v>
      </c>
      <c r="AN500">
        <v>617</v>
      </c>
      <c r="AT500" t="e">
        <v>#N/A</v>
      </c>
    </row>
    <row r="501" spans="11:46" x14ac:dyDescent="0.25">
      <c r="K501" s="44" t="s">
        <v>66</v>
      </c>
      <c r="L501" s="45" t="s">
        <v>49</v>
      </c>
      <c r="M501">
        <v>2021</v>
      </c>
      <c r="N501" s="46">
        <v>492</v>
      </c>
      <c r="O501" s="46">
        <v>966</v>
      </c>
      <c r="P501" s="46">
        <v>4478</v>
      </c>
      <c r="Q501" s="46">
        <v>798</v>
      </c>
      <c r="R501" s="47">
        <v>6734</v>
      </c>
      <c r="AK501" t="str">
        <v>USA</v>
      </c>
      <c r="AL501" t="str">
        <v>Alpha</v>
      </c>
      <c r="AM501">
        <v>2021</v>
      </c>
      <c r="AN501">
        <v>1694</v>
      </c>
      <c r="AT501">
        <v>10</v>
      </c>
    </row>
    <row r="502" spans="11:46" x14ac:dyDescent="0.25">
      <c r="K502" s="44" t="s">
        <v>66</v>
      </c>
      <c r="L502" s="45" t="s">
        <v>49</v>
      </c>
      <c r="M502">
        <v>2022</v>
      </c>
      <c r="N502" s="46">
        <v>1019</v>
      </c>
      <c r="O502" s="46">
        <v>870</v>
      </c>
      <c r="P502" s="46">
        <v>976</v>
      </c>
      <c r="Q502" s="46">
        <v>670</v>
      </c>
      <c r="R502" s="47">
        <v>3535</v>
      </c>
      <c r="AK502" t="str">
        <v>USA</v>
      </c>
      <c r="AL502" t="str">
        <v>Alpha</v>
      </c>
      <c r="AM502">
        <v>2022</v>
      </c>
      <c r="AN502">
        <v>840</v>
      </c>
      <c r="AT502" t="e">
        <v>#N/A</v>
      </c>
    </row>
    <row r="503" spans="11:46" x14ac:dyDescent="0.25">
      <c r="K503" s="44" t="s">
        <v>66</v>
      </c>
      <c r="L503" s="45" t="s">
        <v>50</v>
      </c>
      <c r="M503">
        <v>2019</v>
      </c>
      <c r="N503" s="46">
        <v>42</v>
      </c>
      <c r="O503" s="46">
        <v>30</v>
      </c>
      <c r="P503" s="46">
        <v>516</v>
      </c>
      <c r="Q503" s="46">
        <v>198</v>
      </c>
      <c r="R503" s="49">
        <f>SUM(dtbPTSource[[#This Row],[Qtr1]:[Qtr4]])</f>
        <v>786</v>
      </c>
      <c r="AK503" t="str">
        <v>USA</v>
      </c>
      <c r="AL503" t="str">
        <v>Beta</v>
      </c>
      <c r="AM503">
        <v>2019</v>
      </c>
      <c r="AN503">
        <v>346</v>
      </c>
      <c r="AT503" t="e">
        <v>#N/A</v>
      </c>
    </row>
    <row r="504" spans="11:46" x14ac:dyDescent="0.25">
      <c r="K504" s="44" t="s">
        <v>66</v>
      </c>
      <c r="L504" s="45" t="s">
        <v>50</v>
      </c>
      <c r="M504">
        <v>2020</v>
      </c>
      <c r="N504" s="46">
        <v>631</v>
      </c>
      <c r="O504" s="46">
        <v>2</v>
      </c>
      <c r="P504" s="46">
        <v>149</v>
      </c>
      <c r="Q504" s="46">
        <v>309</v>
      </c>
      <c r="R504" s="49">
        <f>SUM(dtbPTSource[[#This Row],[Qtr1]:[Qtr4]])</f>
        <v>1091</v>
      </c>
      <c r="AK504" t="str">
        <v>USA</v>
      </c>
      <c r="AL504" t="str">
        <v>Beta</v>
      </c>
      <c r="AM504">
        <v>2020</v>
      </c>
      <c r="AN504">
        <v>247</v>
      </c>
      <c r="AT504" t="e">
        <v>#N/A</v>
      </c>
    </row>
    <row r="505" spans="11:46" x14ac:dyDescent="0.25">
      <c r="K505" s="44" t="s">
        <v>66</v>
      </c>
      <c r="L505" s="45" t="s">
        <v>50</v>
      </c>
      <c r="M505">
        <v>2021</v>
      </c>
      <c r="N505" s="46">
        <v>41</v>
      </c>
      <c r="O505" s="46">
        <v>703</v>
      </c>
      <c r="P505" s="46">
        <v>2488</v>
      </c>
      <c r="Q505" s="46">
        <v>19</v>
      </c>
      <c r="R505" s="49">
        <f>SUM(dtbPTSource[[#This Row],[Qtr1]:[Qtr4]])</f>
        <v>3251</v>
      </c>
      <c r="AK505" t="str">
        <v>USA</v>
      </c>
      <c r="AL505" t="str">
        <v>Beta</v>
      </c>
      <c r="AM505">
        <v>2021</v>
      </c>
      <c r="AN505">
        <v>249</v>
      </c>
      <c r="AT505" t="e">
        <v>#N/A</v>
      </c>
    </row>
    <row r="506" spans="11:46" x14ac:dyDescent="0.25">
      <c r="K506" s="44" t="s">
        <v>66</v>
      </c>
      <c r="L506" s="45" t="s">
        <v>50</v>
      </c>
      <c r="M506">
        <v>2022</v>
      </c>
      <c r="N506" s="46">
        <v>645</v>
      </c>
      <c r="O506" s="46">
        <v>23</v>
      </c>
      <c r="P506" s="46">
        <v>280</v>
      </c>
      <c r="Q506" s="46">
        <v>635</v>
      </c>
      <c r="R506" s="49">
        <f>SUM(dtbPTSource[[#This Row],[Qtr1]:[Qtr4]])</f>
        <v>1583</v>
      </c>
      <c r="AK506" t="str">
        <v>USA</v>
      </c>
      <c r="AL506" t="str">
        <v>Beta</v>
      </c>
      <c r="AM506">
        <v>2022</v>
      </c>
      <c r="AN506">
        <v>148</v>
      </c>
      <c r="AT506" t="e">
        <v>#N/A</v>
      </c>
    </row>
    <row r="507" spans="11:46" x14ac:dyDescent="0.25">
      <c r="K507" s="44" t="s">
        <v>66</v>
      </c>
      <c r="L507" s="45" t="s">
        <v>51</v>
      </c>
      <c r="M507">
        <v>2019</v>
      </c>
      <c r="N507" s="46">
        <v>292</v>
      </c>
      <c r="O507" s="46">
        <v>60</v>
      </c>
      <c r="P507" s="46">
        <v>1132</v>
      </c>
      <c r="Q507" s="46">
        <v>463</v>
      </c>
      <c r="R507" s="49">
        <f>SUM(dtbPTSource[[#This Row],[Qtr1]:[Qtr4]])</f>
        <v>1947</v>
      </c>
      <c r="AK507" t="str">
        <v>USA</v>
      </c>
      <c r="AL507" t="str">
        <v>Gamma</v>
      </c>
      <c r="AM507">
        <v>2019</v>
      </c>
      <c r="AN507">
        <v>235</v>
      </c>
      <c r="AT507" t="e">
        <v>#N/A</v>
      </c>
    </row>
    <row r="508" spans="11:46" x14ac:dyDescent="0.25">
      <c r="K508" s="44" t="s">
        <v>66</v>
      </c>
      <c r="L508" s="45" t="s">
        <v>51</v>
      </c>
      <c r="M508">
        <v>2020</v>
      </c>
      <c r="N508" s="46">
        <v>1211</v>
      </c>
      <c r="O508" s="46">
        <v>178</v>
      </c>
      <c r="P508" s="46">
        <v>3963</v>
      </c>
      <c r="Q508" s="46">
        <v>2244</v>
      </c>
      <c r="R508" s="49">
        <f>SUM(dtbPTSource[[#This Row],[Qtr1]:[Qtr4]])</f>
        <v>7596</v>
      </c>
      <c r="AK508" t="str">
        <v>USA</v>
      </c>
      <c r="AL508" t="str">
        <v>Gamma</v>
      </c>
      <c r="AM508">
        <v>2020</v>
      </c>
      <c r="AN508">
        <v>120</v>
      </c>
      <c r="AT508">
        <v>7</v>
      </c>
    </row>
    <row r="509" spans="11:46" x14ac:dyDescent="0.25">
      <c r="K509" s="44" t="s">
        <v>66</v>
      </c>
      <c r="L509" s="45" t="s">
        <v>51</v>
      </c>
      <c r="M509">
        <v>2021</v>
      </c>
      <c r="N509" s="46">
        <v>1613</v>
      </c>
      <c r="O509" s="46">
        <v>748</v>
      </c>
      <c r="P509" s="46">
        <v>2022</v>
      </c>
      <c r="Q509" s="46">
        <v>1145</v>
      </c>
      <c r="R509" s="49">
        <f>SUM(dtbPTSource[[#This Row],[Qtr1]:[Qtr4]])</f>
        <v>5528</v>
      </c>
      <c r="AK509" t="str">
        <v>USA</v>
      </c>
      <c r="AL509" t="str">
        <v>Gamma</v>
      </c>
      <c r="AM509">
        <v>2021</v>
      </c>
      <c r="AN509">
        <v>206</v>
      </c>
      <c r="AT509" t="e">
        <v>#N/A</v>
      </c>
    </row>
    <row r="510" spans="11:46" x14ac:dyDescent="0.25">
      <c r="K510" s="44" t="s">
        <v>66</v>
      </c>
      <c r="L510" s="45" t="s">
        <v>51</v>
      </c>
      <c r="M510">
        <v>2022</v>
      </c>
      <c r="N510" s="46">
        <v>1971</v>
      </c>
      <c r="O510" s="46">
        <v>1542</v>
      </c>
      <c r="P510" s="46">
        <v>1008</v>
      </c>
      <c r="Q510" s="46">
        <v>1235</v>
      </c>
      <c r="R510" s="49">
        <f>SUM(dtbPTSource[[#This Row],[Qtr1]:[Qtr4]])</f>
        <v>5756</v>
      </c>
      <c r="AK510" t="str">
        <v>USA</v>
      </c>
      <c r="AL510" t="str">
        <v>Gamma</v>
      </c>
      <c r="AM510">
        <v>2022</v>
      </c>
      <c r="AN510">
        <v>70</v>
      </c>
      <c r="AT510" t="e">
        <v>#N/A</v>
      </c>
    </row>
    <row r="511" spans="11:46" x14ac:dyDescent="0.25">
      <c r="K511" s="44" t="s">
        <v>66</v>
      </c>
      <c r="L511" s="45" t="s">
        <v>52</v>
      </c>
      <c r="M511">
        <v>2019</v>
      </c>
      <c r="N511" s="46">
        <v>293</v>
      </c>
      <c r="O511" s="46">
        <v>234</v>
      </c>
      <c r="P511" s="46">
        <v>155</v>
      </c>
      <c r="Q511" s="46">
        <v>278</v>
      </c>
      <c r="R511" s="49">
        <f>SUM(dtbPTSource[[#This Row],[Qtr1]:[Qtr4]])</f>
        <v>960</v>
      </c>
      <c r="AK511" t="str">
        <v>USA</v>
      </c>
      <c r="AL511" t="str">
        <v>Delta</v>
      </c>
      <c r="AM511">
        <v>2019</v>
      </c>
      <c r="AN511">
        <v>329</v>
      </c>
      <c r="AT511" t="e">
        <v>#N/A</v>
      </c>
    </row>
    <row r="512" spans="11:46" x14ac:dyDescent="0.25">
      <c r="K512" s="44" t="s">
        <v>66</v>
      </c>
      <c r="L512" s="45" t="s">
        <v>52</v>
      </c>
      <c r="M512">
        <v>2020</v>
      </c>
      <c r="N512" s="46">
        <v>230</v>
      </c>
      <c r="O512" s="46">
        <v>-17</v>
      </c>
      <c r="P512" s="46">
        <v>-146</v>
      </c>
      <c r="Q512" s="46">
        <v>-51</v>
      </c>
      <c r="R512" s="49">
        <f>SUM(dtbPTSource[[#This Row],[Qtr1]:[Qtr4]])</f>
        <v>16</v>
      </c>
      <c r="AK512" t="str">
        <v>USA</v>
      </c>
      <c r="AL512" t="str">
        <v>Delta</v>
      </c>
      <c r="AM512">
        <v>2020</v>
      </c>
      <c r="AN512">
        <v>89</v>
      </c>
      <c r="AT512" t="e">
        <v>#N/A</v>
      </c>
    </row>
    <row r="513" spans="11:46" x14ac:dyDescent="0.25">
      <c r="K513" s="44" t="s">
        <v>66</v>
      </c>
      <c r="L513" s="45" t="s">
        <v>52</v>
      </c>
      <c r="M513">
        <v>2021</v>
      </c>
      <c r="N513" s="46">
        <v>11</v>
      </c>
      <c r="O513" s="46">
        <v>3</v>
      </c>
      <c r="P513" s="46">
        <v>43</v>
      </c>
      <c r="Q513" s="46">
        <v>-76</v>
      </c>
      <c r="R513" s="49">
        <f>SUM(dtbPTSource[[#This Row],[Qtr1]:[Qtr4]])</f>
        <v>-19</v>
      </c>
      <c r="AK513" t="str">
        <v>USA</v>
      </c>
      <c r="AL513" t="str">
        <v>Delta</v>
      </c>
      <c r="AM513">
        <v>2021</v>
      </c>
      <c r="AN513">
        <v>267</v>
      </c>
      <c r="AT513" t="e">
        <v>#N/A</v>
      </c>
    </row>
    <row r="514" spans="11:46" x14ac:dyDescent="0.25">
      <c r="K514" s="44" t="s">
        <v>66</v>
      </c>
      <c r="L514" s="45" t="s">
        <v>52</v>
      </c>
      <c r="M514">
        <v>2022</v>
      </c>
      <c r="N514" s="46">
        <v>170</v>
      </c>
      <c r="O514" s="46">
        <v>52</v>
      </c>
      <c r="P514" s="46">
        <v>34</v>
      </c>
      <c r="Q514" s="46">
        <v>-145</v>
      </c>
      <c r="R514" s="49">
        <f>SUM(dtbPTSource[[#This Row],[Qtr1]:[Qtr4]])</f>
        <v>111</v>
      </c>
      <c r="AK514" t="str">
        <v>USA</v>
      </c>
      <c r="AL514" t="str">
        <v>Delta</v>
      </c>
      <c r="AM514">
        <v>2022</v>
      </c>
      <c r="AN514">
        <v>101</v>
      </c>
      <c r="AT514" t="e">
        <v>#N/A</v>
      </c>
    </row>
    <row r="515" spans="11:46" x14ac:dyDescent="0.25">
      <c r="K515" s="44" t="s">
        <v>66</v>
      </c>
      <c r="L515" s="45" t="s">
        <v>53</v>
      </c>
      <c r="M515">
        <v>2019</v>
      </c>
      <c r="N515" s="46">
        <v>138</v>
      </c>
      <c r="O515" s="46">
        <v>2</v>
      </c>
      <c r="P515" s="46">
        <v>231</v>
      </c>
      <c r="Q515" s="46">
        <v>58</v>
      </c>
      <c r="R515" s="47">
        <v>429</v>
      </c>
      <c r="AK515" t="str">
        <v>USA</v>
      </c>
      <c r="AL515" t="str">
        <v>Epsilon</v>
      </c>
      <c r="AM515">
        <v>2019</v>
      </c>
      <c r="AN515">
        <v>669</v>
      </c>
      <c r="AT515" t="e">
        <v>#N/A</v>
      </c>
    </row>
    <row r="516" spans="11:46" x14ac:dyDescent="0.25">
      <c r="K516" s="44" t="s">
        <v>66</v>
      </c>
      <c r="L516" s="45" t="s">
        <v>53</v>
      </c>
      <c r="M516">
        <v>2020</v>
      </c>
      <c r="N516" s="46">
        <v>-160</v>
      </c>
      <c r="O516" s="46">
        <v>2082</v>
      </c>
      <c r="P516" s="46">
        <v>-5</v>
      </c>
      <c r="Q516" s="46">
        <v>-16</v>
      </c>
      <c r="R516" s="47">
        <v>1901</v>
      </c>
      <c r="AK516" t="str">
        <v>USA</v>
      </c>
      <c r="AL516" t="str">
        <v>Epsilon</v>
      </c>
      <c r="AM516">
        <v>2020</v>
      </c>
      <c r="AN516">
        <v>3095</v>
      </c>
      <c r="AT516" t="e">
        <v>#N/A</v>
      </c>
    </row>
    <row r="517" spans="11:46" x14ac:dyDescent="0.25">
      <c r="K517" s="44" t="s">
        <v>66</v>
      </c>
      <c r="L517" s="45" t="s">
        <v>53</v>
      </c>
      <c r="M517">
        <v>2021</v>
      </c>
      <c r="N517" s="46">
        <v>865</v>
      </c>
      <c r="O517" s="46">
        <v>475</v>
      </c>
      <c r="P517" s="46">
        <v>156</v>
      </c>
      <c r="Q517" s="46">
        <v>72</v>
      </c>
      <c r="R517" s="47">
        <v>1568</v>
      </c>
      <c r="AK517" t="str">
        <v>USA</v>
      </c>
      <c r="AL517" t="str">
        <v>Epsilon</v>
      </c>
      <c r="AM517">
        <v>2021</v>
      </c>
      <c r="AN517">
        <v>6734</v>
      </c>
      <c r="AT517" t="e">
        <v>#N/A</v>
      </c>
    </row>
    <row r="518" spans="11:46" x14ac:dyDescent="0.25">
      <c r="K518" s="44" t="s">
        <v>66</v>
      </c>
      <c r="L518" s="45" t="s">
        <v>53</v>
      </c>
      <c r="M518">
        <v>2022</v>
      </c>
      <c r="N518" s="46">
        <v>90</v>
      </c>
      <c r="O518" s="46">
        <v>271</v>
      </c>
      <c r="P518" s="46">
        <v>537</v>
      </c>
      <c r="Q518" s="46">
        <v>325</v>
      </c>
      <c r="R518" s="47">
        <v>1223</v>
      </c>
      <c r="AK518" t="str">
        <v>USA</v>
      </c>
      <c r="AL518" t="str">
        <v>Epsilon</v>
      </c>
      <c r="AM518">
        <v>2022</v>
      </c>
      <c r="AN518">
        <v>3535</v>
      </c>
      <c r="AT518" t="e">
        <v>#N/A</v>
      </c>
    </row>
    <row r="519" spans="11:46" x14ac:dyDescent="0.25">
      <c r="K519" s="44" t="s">
        <v>67</v>
      </c>
      <c r="L519" s="45" t="s">
        <v>45</v>
      </c>
      <c r="M519">
        <v>2020</v>
      </c>
      <c r="N519" s="46">
        <v>1938</v>
      </c>
      <c r="O519" s="46">
        <v>1675</v>
      </c>
      <c r="P519" s="46">
        <v>1593</v>
      </c>
      <c r="Q519" s="46">
        <v>348</v>
      </c>
      <c r="R519" s="47">
        <v>5554</v>
      </c>
      <c r="AK519" t="str">
        <v>USA</v>
      </c>
      <c r="AL519" t="str">
        <v>Feta</v>
      </c>
      <c r="AM519">
        <v>2019</v>
      </c>
      <c r="AN519">
        <v>786</v>
      </c>
      <c r="AT519" t="e">
        <v>#N/A</v>
      </c>
    </row>
    <row r="520" spans="11:46" x14ac:dyDescent="0.25">
      <c r="K520" s="44" t="s">
        <v>67</v>
      </c>
      <c r="L520" s="45" t="s">
        <v>45</v>
      </c>
      <c r="M520">
        <v>2021</v>
      </c>
      <c r="N520" s="46">
        <v>235</v>
      </c>
      <c r="O520" s="46">
        <v>1741</v>
      </c>
      <c r="P520" s="46">
        <v>1818</v>
      </c>
      <c r="Q520" s="46">
        <v>644</v>
      </c>
      <c r="R520" s="47">
        <v>4438</v>
      </c>
      <c r="AK520" t="str">
        <v>USA</v>
      </c>
      <c r="AL520" t="str">
        <v>Feta</v>
      </c>
      <c r="AM520">
        <v>2020</v>
      </c>
      <c r="AN520">
        <v>1091</v>
      </c>
      <c r="AT520" t="e">
        <v>#N/A</v>
      </c>
    </row>
    <row r="521" spans="11:46" x14ac:dyDescent="0.25">
      <c r="K521" s="44" t="s">
        <v>67</v>
      </c>
      <c r="L521" s="45" t="s">
        <v>45</v>
      </c>
      <c r="M521">
        <v>2022</v>
      </c>
      <c r="N521" s="46">
        <v>1620</v>
      </c>
      <c r="O521" s="46">
        <v>1049</v>
      </c>
      <c r="P521" s="46">
        <v>660</v>
      </c>
      <c r="Q521" s="46">
        <v>1103</v>
      </c>
      <c r="R521" s="47">
        <v>4432</v>
      </c>
      <c r="AK521" t="str">
        <v>USA</v>
      </c>
      <c r="AL521" t="str">
        <v>Feta</v>
      </c>
      <c r="AM521">
        <v>2021</v>
      </c>
      <c r="AN521">
        <v>3251</v>
      </c>
      <c r="AT521" t="e">
        <v>#N/A</v>
      </c>
    </row>
    <row r="522" spans="11:46" x14ac:dyDescent="0.25">
      <c r="K522" s="44" t="s">
        <v>67</v>
      </c>
      <c r="L522" s="45" t="s">
        <v>45</v>
      </c>
      <c r="M522">
        <v>2023</v>
      </c>
      <c r="N522" s="46">
        <v>234</v>
      </c>
      <c r="O522" s="46">
        <v>1909</v>
      </c>
      <c r="P522" s="46">
        <v>1021</v>
      </c>
      <c r="Q522" s="46">
        <v>1549</v>
      </c>
      <c r="R522" s="47">
        <v>4713</v>
      </c>
      <c r="AK522" t="str">
        <v>USA</v>
      </c>
      <c r="AL522" t="str">
        <v>Feta</v>
      </c>
      <c r="AM522">
        <v>2022</v>
      </c>
      <c r="AN522">
        <v>1583</v>
      </c>
      <c r="AT522" t="e">
        <v>#N/A</v>
      </c>
    </row>
    <row r="523" spans="11:46" x14ac:dyDescent="0.25">
      <c r="K523" s="44" t="s">
        <v>67</v>
      </c>
      <c r="L523" s="45" t="s">
        <v>46</v>
      </c>
      <c r="M523">
        <v>2020</v>
      </c>
      <c r="N523" s="46">
        <v>1727</v>
      </c>
      <c r="O523" s="46">
        <v>341</v>
      </c>
      <c r="P523" s="46">
        <v>56</v>
      </c>
      <c r="Q523" s="46">
        <v>587</v>
      </c>
      <c r="R523" s="47">
        <v>2711</v>
      </c>
      <c r="AK523" t="str">
        <v>USA</v>
      </c>
      <c r="AL523" t="str">
        <v>Gorgonzola</v>
      </c>
      <c r="AM523">
        <v>2019</v>
      </c>
      <c r="AN523">
        <v>1947</v>
      </c>
      <c r="AT523" t="e">
        <v>#N/A</v>
      </c>
    </row>
    <row r="524" spans="11:46" x14ac:dyDescent="0.25">
      <c r="K524" s="44" t="s">
        <v>67</v>
      </c>
      <c r="L524" s="45" t="s">
        <v>46</v>
      </c>
      <c r="M524">
        <v>2021</v>
      </c>
      <c r="N524" s="46">
        <v>1812</v>
      </c>
      <c r="O524" s="46">
        <v>-26</v>
      </c>
      <c r="P524" s="46">
        <v>1503</v>
      </c>
      <c r="Q524" s="46">
        <v>548</v>
      </c>
      <c r="R524" s="47">
        <v>3837</v>
      </c>
      <c r="AK524" t="str">
        <v>USA</v>
      </c>
      <c r="AL524" t="str">
        <v>Gorgonzola</v>
      </c>
      <c r="AM524">
        <v>2020</v>
      </c>
      <c r="AN524">
        <v>7596</v>
      </c>
      <c r="AT524" t="e">
        <v>#N/A</v>
      </c>
    </row>
    <row r="525" spans="11:46" x14ac:dyDescent="0.25">
      <c r="K525" s="44" t="s">
        <v>67</v>
      </c>
      <c r="L525" s="45" t="s">
        <v>46</v>
      </c>
      <c r="M525">
        <v>2022</v>
      </c>
      <c r="N525" s="46">
        <v>1023</v>
      </c>
      <c r="O525" s="46">
        <v>520</v>
      </c>
      <c r="P525" s="46">
        <v>1903</v>
      </c>
      <c r="Q525" s="46">
        <v>340</v>
      </c>
      <c r="R525" s="47">
        <v>3786</v>
      </c>
      <c r="AK525" t="str">
        <v>USA</v>
      </c>
      <c r="AL525" t="str">
        <v>Gorgonzola</v>
      </c>
      <c r="AM525">
        <v>2021</v>
      </c>
      <c r="AN525">
        <v>5528</v>
      </c>
      <c r="AT525" t="e">
        <v>#N/A</v>
      </c>
    </row>
    <row r="526" spans="11:46" x14ac:dyDescent="0.25">
      <c r="K526" s="44" t="s">
        <v>67</v>
      </c>
      <c r="L526" s="45" t="s">
        <v>46</v>
      </c>
      <c r="M526">
        <v>2023</v>
      </c>
      <c r="N526" s="46">
        <v>538</v>
      </c>
      <c r="O526" s="46">
        <v>1420</v>
      </c>
      <c r="P526" s="46">
        <v>1853</v>
      </c>
      <c r="Q526" s="46">
        <v>1009</v>
      </c>
      <c r="R526" s="47">
        <v>4820</v>
      </c>
      <c r="AK526" t="str">
        <v>USA</v>
      </c>
      <c r="AL526" t="str">
        <v>Gorgonzola</v>
      </c>
      <c r="AM526">
        <v>2022</v>
      </c>
      <c r="AN526">
        <v>5756</v>
      </c>
      <c r="AT526" t="e">
        <v>#N/A</v>
      </c>
    </row>
    <row r="527" spans="11:46" x14ac:dyDescent="0.25">
      <c r="K527" s="44" t="s">
        <v>67</v>
      </c>
      <c r="L527" s="45" t="s">
        <v>47</v>
      </c>
      <c r="M527">
        <v>2020</v>
      </c>
      <c r="N527" s="46">
        <v>121</v>
      </c>
      <c r="O527" s="46">
        <v>1842</v>
      </c>
      <c r="P527" s="46">
        <v>1754</v>
      </c>
      <c r="Q527" s="46">
        <v>-14</v>
      </c>
      <c r="R527" s="47">
        <v>3703</v>
      </c>
      <c r="AK527" t="str">
        <v>USA</v>
      </c>
      <c r="AL527" t="str">
        <v>Halloumi</v>
      </c>
      <c r="AM527">
        <v>2019</v>
      </c>
      <c r="AN527">
        <v>960</v>
      </c>
      <c r="AT527" t="e">
        <v>#N/A</v>
      </c>
    </row>
    <row r="528" spans="11:46" x14ac:dyDescent="0.25">
      <c r="K528" s="44" t="s">
        <v>67</v>
      </c>
      <c r="L528" s="45" t="s">
        <v>47</v>
      </c>
      <c r="M528">
        <v>2021</v>
      </c>
      <c r="N528" s="46">
        <v>328</v>
      </c>
      <c r="O528" s="46">
        <v>1826</v>
      </c>
      <c r="P528" s="46">
        <v>1342</v>
      </c>
      <c r="Q528" s="46">
        <v>289</v>
      </c>
      <c r="R528" s="47">
        <v>3785</v>
      </c>
      <c r="AK528" t="str">
        <v>USA</v>
      </c>
      <c r="AL528" t="str">
        <v>Halloumi</v>
      </c>
      <c r="AM528">
        <v>2020</v>
      </c>
      <c r="AN528">
        <v>16</v>
      </c>
      <c r="AT528" t="e">
        <v>#N/A</v>
      </c>
    </row>
    <row r="529" spans="11:46" x14ac:dyDescent="0.25">
      <c r="K529" s="44" t="s">
        <v>67</v>
      </c>
      <c r="L529" s="45" t="s">
        <v>47</v>
      </c>
      <c r="M529">
        <v>2022</v>
      </c>
      <c r="N529" s="46">
        <v>789</v>
      </c>
      <c r="O529" s="46">
        <v>1444</v>
      </c>
      <c r="P529" s="46">
        <v>141</v>
      </c>
      <c r="Q529" s="46">
        <v>915</v>
      </c>
      <c r="R529" s="47">
        <v>3289</v>
      </c>
      <c r="AK529" t="str">
        <v>USA</v>
      </c>
      <c r="AL529" t="str">
        <v>Halloumi</v>
      </c>
      <c r="AM529">
        <v>2021</v>
      </c>
      <c r="AN529">
        <v>-19</v>
      </c>
      <c r="AT529" t="e">
        <v>#N/A</v>
      </c>
    </row>
    <row r="530" spans="11:46" x14ac:dyDescent="0.25">
      <c r="K530" s="44" t="s">
        <v>67</v>
      </c>
      <c r="L530" s="45" t="s">
        <v>47</v>
      </c>
      <c r="M530">
        <v>2023</v>
      </c>
      <c r="N530" s="46">
        <v>289</v>
      </c>
      <c r="O530" s="46">
        <v>777</v>
      </c>
      <c r="P530" s="46">
        <v>1042</v>
      </c>
      <c r="Q530" s="46">
        <v>1169</v>
      </c>
      <c r="R530" s="47">
        <v>3277</v>
      </c>
      <c r="AK530" t="str">
        <v>USA</v>
      </c>
      <c r="AL530" t="str">
        <v>Halloumi</v>
      </c>
      <c r="AM530">
        <v>2022</v>
      </c>
      <c r="AN530">
        <v>111</v>
      </c>
      <c r="AT530" t="e">
        <v>#N/A</v>
      </c>
    </row>
    <row r="531" spans="11:46" x14ac:dyDescent="0.25">
      <c r="K531" s="44" t="s">
        <v>67</v>
      </c>
      <c r="L531" s="45" t="s">
        <v>48</v>
      </c>
      <c r="M531">
        <v>2020</v>
      </c>
      <c r="N531" s="46">
        <v>189</v>
      </c>
      <c r="O531" s="46">
        <v>1565</v>
      </c>
      <c r="P531" s="46">
        <v>394</v>
      </c>
      <c r="Q531" s="46">
        <v>1739</v>
      </c>
      <c r="R531" s="47">
        <v>3887</v>
      </c>
      <c r="AK531" t="str">
        <v>USA</v>
      </c>
      <c r="AL531" t="str">
        <v>Iota</v>
      </c>
      <c r="AM531">
        <v>2019</v>
      </c>
      <c r="AN531">
        <v>429</v>
      </c>
      <c r="AT531" t="e">
        <v>#N/A</v>
      </c>
    </row>
    <row r="532" spans="11:46" x14ac:dyDescent="0.25">
      <c r="K532" s="44" t="s">
        <v>67</v>
      </c>
      <c r="L532" s="45" t="s">
        <v>48</v>
      </c>
      <c r="M532">
        <v>2021</v>
      </c>
      <c r="N532" s="46">
        <v>1885</v>
      </c>
      <c r="O532" s="46">
        <v>1626</v>
      </c>
      <c r="P532" s="46">
        <v>1276</v>
      </c>
      <c r="Q532" s="46">
        <v>1639</v>
      </c>
      <c r="R532" s="47">
        <v>6426</v>
      </c>
      <c r="AK532" t="str">
        <v>USA</v>
      </c>
      <c r="AL532" t="str">
        <v>Iota</v>
      </c>
      <c r="AM532">
        <v>2020</v>
      </c>
      <c r="AN532">
        <v>1901</v>
      </c>
      <c r="AT532" t="e">
        <v>#N/A</v>
      </c>
    </row>
    <row r="533" spans="11:46" x14ac:dyDescent="0.25">
      <c r="K533" s="44" t="s">
        <v>67</v>
      </c>
      <c r="L533" s="45" t="s">
        <v>48</v>
      </c>
      <c r="M533">
        <v>2022</v>
      </c>
      <c r="N533" s="46">
        <v>846</v>
      </c>
      <c r="O533" s="46">
        <v>517</v>
      </c>
      <c r="P533" s="46">
        <v>785</v>
      </c>
      <c r="Q533" s="46">
        <v>36</v>
      </c>
      <c r="R533" s="47">
        <v>2184</v>
      </c>
      <c r="AK533" t="str">
        <v>USA</v>
      </c>
      <c r="AL533" t="str">
        <v>Iota</v>
      </c>
      <c r="AM533">
        <v>2021</v>
      </c>
      <c r="AN533">
        <v>1568</v>
      </c>
      <c r="AT533" t="e">
        <v>#N/A</v>
      </c>
    </row>
    <row r="534" spans="11:46" x14ac:dyDescent="0.25">
      <c r="K534" s="44" t="s">
        <v>67</v>
      </c>
      <c r="L534" s="45" t="s">
        <v>48</v>
      </c>
      <c r="M534">
        <v>2023</v>
      </c>
      <c r="N534" s="46">
        <v>1545</v>
      </c>
      <c r="O534" s="46">
        <v>416</v>
      </c>
      <c r="P534" s="46">
        <v>1841</v>
      </c>
      <c r="Q534" s="46">
        <v>214</v>
      </c>
      <c r="R534" s="47">
        <v>4016</v>
      </c>
      <c r="AK534" t="str">
        <v>USA</v>
      </c>
      <c r="AL534" t="str">
        <v>Iota</v>
      </c>
      <c r="AM534">
        <v>2022</v>
      </c>
      <c r="AN534">
        <v>1223</v>
      </c>
      <c r="AT534" t="e">
        <v>#N/A</v>
      </c>
    </row>
    <row r="535" spans="11:46" x14ac:dyDescent="0.25">
      <c r="K535" s="44" t="s">
        <v>67</v>
      </c>
      <c r="L535" s="45" t="s">
        <v>49</v>
      </c>
      <c r="M535">
        <v>2020</v>
      </c>
      <c r="N535" s="46">
        <v>333</v>
      </c>
      <c r="O535" s="46">
        <v>1115</v>
      </c>
      <c r="P535" s="46">
        <v>485</v>
      </c>
      <c r="Q535" s="46">
        <v>573</v>
      </c>
      <c r="R535" s="47">
        <v>2506</v>
      </c>
      <c r="AK535" t="str">
        <v>ZA</v>
      </c>
      <c r="AL535" t="str">
        <v>Alpha</v>
      </c>
      <c r="AM535">
        <v>2020</v>
      </c>
      <c r="AN535">
        <v>5554</v>
      </c>
      <c r="AT535" t="e">
        <v>#N/A</v>
      </c>
    </row>
    <row r="536" spans="11:46" x14ac:dyDescent="0.25">
      <c r="K536" s="44" t="s">
        <v>67</v>
      </c>
      <c r="L536" s="45" t="s">
        <v>49</v>
      </c>
      <c r="M536">
        <v>2021</v>
      </c>
      <c r="N536" s="46">
        <v>1812</v>
      </c>
      <c r="O536" s="46">
        <v>490</v>
      </c>
      <c r="P536" s="46">
        <v>1172</v>
      </c>
      <c r="Q536" s="46">
        <v>-50</v>
      </c>
      <c r="R536" s="47">
        <v>3424</v>
      </c>
      <c r="AK536" t="str">
        <v>ZA</v>
      </c>
      <c r="AL536" t="str">
        <v>Alpha</v>
      </c>
      <c r="AM536">
        <v>2021</v>
      </c>
      <c r="AN536">
        <v>4438</v>
      </c>
      <c r="AT536" t="e">
        <v>#N/A</v>
      </c>
    </row>
    <row r="537" spans="11:46" x14ac:dyDescent="0.25">
      <c r="K537" s="44" t="s">
        <v>67</v>
      </c>
      <c r="L537" s="45" t="s">
        <v>49</v>
      </c>
      <c r="M537">
        <v>2022</v>
      </c>
      <c r="N537" s="46">
        <v>1109</v>
      </c>
      <c r="O537" s="46">
        <v>757</v>
      </c>
      <c r="P537" s="46">
        <v>222</v>
      </c>
      <c r="Q537" s="46">
        <v>1552</v>
      </c>
      <c r="R537" s="47">
        <v>3640</v>
      </c>
      <c r="AK537" t="str">
        <v>ZA</v>
      </c>
      <c r="AL537" t="str">
        <v>Alpha</v>
      </c>
      <c r="AM537">
        <v>2022</v>
      </c>
      <c r="AN537">
        <v>4432</v>
      </c>
      <c r="AT537" t="e">
        <v>#N/A</v>
      </c>
    </row>
    <row r="538" spans="11:46" x14ac:dyDescent="0.25">
      <c r="K538" s="44" t="s">
        <v>67</v>
      </c>
      <c r="L538" s="45" t="s">
        <v>49</v>
      </c>
      <c r="M538">
        <v>2023</v>
      </c>
      <c r="N538" s="46">
        <v>813</v>
      </c>
      <c r="O538" s="46">
        <v>1802</v>
      </c>
      <c r="P538" s="46">
        <v>206</v>
      </c>
      <c r="Q538" s="46">
        <v>1039</v>
      </c>
      <c r="R538" s="47">
        <v>3860</v>
      </c>
      <c r="AK538" t="str">
        <v>ZA</v>
      </c>
      <c r="AL538" t="str">
        <v>Alpha</v>
      </c>
      <c r="AM538">
        <v>2023</v>
      </c>
      <c r="AN538">
        <v>4713</v>
      </c>
      <c r="AT538" t="e">
        <v>#N/A</v>
      </c>
    </row>
    <row r="539" spans="11:46" x14ac:dyDescent="0.25">
      <c r="K539" s="44" t="s">
        <v>67</v>
      </c>
      <c r="L539" s="45" t="s">
        <v>50</v>
      </c>
      <c r="M539">
        <v>2020</v>
      </c>
      <c r="N539" s="46">
        <v>800</v>
      </c>
      <c r="O539" s="46">
        <v>1243</v>
      </c>
      <c r="P539" s="46">
        <v>769</v>
      </c>
      <c r="Q539" s="46">
        <v>351</v>
      </c>
      <c r="R539" s="49">
        <f>SUM(dtbPTSource[[#This Row],[Qtr1]:[Qtr4]])</f>
        <v>3163</v>
      </c>
      <c r="AK539" t="str">
        <v>ZA</v>
      </c>
      <c r="AL539" t="str">
        <v>Beta</v>
      </c>
      <c r="AM539">
        <v>2020</v>
      </c>
      <c r="AN539">
        <v>2711</v>
      </c>
      <c r="AT539" t="e">
        <v>#N/A</v>
      </c>
    </row>
    <row r="540" spans="11:46" x14ac:dyDescent="0.25">
      <c r="K540" s="44" t="s">
        <v>67</v>
      </c>
      <c r="L540" s="45" t="s">
        <v>50</v>
      </c>
      <c r="M540">
        <v>2021</v>
      </c>
      <c r="N540" s="46">
        <v>1062</v>
      </c>
      <c r="O540" s="46">
        <v>1047</v>
      </c>
      <c r="P540" s="46">
        <v>336</v>
      </c>
      <c r="Q540" s="46">
        <v>55</v>
      </c>
      <c r="R540" s="49">
        <f>SUM(dtbPTSource[[#This Row],[Qtr1]:[Qtr4]])</f>
        <v>2500</v>
      </c>
      <c r="AK540" t="str">
        <v>ZA</v>
      </c>
      <c r="AL540" t="str">
        <v>Beta</v>
      </c>
      <c r="AM540">
        <v>2021</v>
      </c>
      <c r="AN540">
        <v>3837</v>
      </c>
      <c r="AT540" t="e">
        <v>#N/A</v>
      </c>
    </row>
    <row r="541" spans="11:46" x14ac:dyDescent="0.25">
      <c r="K541" s="44" t="s">
        <v>67</v>
      </c>
      <c r="L541" s="45" t="s">
        <v>50</v>
      </c>
      <c r="M541">
        <v>2022</v>
      </c>
      <c r="N541" s="46">
        <v>1114</v>
      </c>
      <c r="O541" s="46">
        <v>749</v>
      </c>
      <c r="P541" s="46">
        <v>-19</v>
      </c>
      <c r="Q541" s="46">
        <v>693</v>
      </c>
      <c r="R541" s="49">
        <f>SUM(dtbPTSource[[#This Row],[Qtr1]:[Qtr4]])</f>
        <v>2537</v>
      </c>
      <c r="AK541" t="str">
        <v>ZA</v>
      </c>
      <c r="AL541" t="str">
        <v>Beta</v>
      </c>
      <c r="AM541">
        <v>2022</v>
      </c>
      <c r="AN541">
        <v>3786</v>
      </c>
      <c r="AT541" t="e">
        <v>#N/A</v>
      </c>
    </row>
    <row r="542" spans="11:46" x14ac:dyDescent="0.25">
      <c r="K542" s="44" t="s">
        <v>67</v>
      </c>
      <c r="L542" s="45" t="s">
        <v>50</v>
      </c>
      <c r="M542">
        <v>2023</v>
      </c>
      <c r="N542" s="46">
        <v>473</v>
      </c>
      <c r="O542" s="46">
        <v>242</v>
      </c>
      <c r="P542" s="46">
        <v>523</v>
      </c>
      <c r="Q542" s="46">
        <v>153</v>
      </c>
      <c r="R542" s="49">
        <f>SUM(dtbPTSource[[#This Row],[Qtr1]:[Qtr4]])</f>
        <v>1391</v>
      </c>
      <c r="AK542" t="str">
        <v>ZA</v>
      </c>
      <c r="AL542" t="str">
        <v>Beta</v>
      </c>
      <c r="AM542">
        <v>2023</v>
      </c>
      <c r="AN542">
        <v>4820</v>
      </c>
      <c r="AT542" t="e">
        <v>#N/A</v>
      </c>
    </row>
    <row r="543" spans="11:46" x14ac:dyDescent="0.25">
      <c r="K543" s="44" t="s">
        <v>67</v>
      </c>
      <c r="L543" s="45" t="s">
        <v>51</v>
      </c>
      <c r="M543">
        <v>2020</v>
      </c>
      <c r="N543" s="46">
        <v>469</v>
      </c>
      <c r="O543" s="46">
        <v>525</v>
      </c>
      <c r="P543" s="46">
        <v>238</v>
      </c>
      <c r="Q543" s="46">
        <v>900</v>
      </c>
      <c r="R543" s="49">
        <f>SUM(dtbPTSource[[#This Row],[Qtr1]:[Qtr4]])</f>
        <v>2132</v>
      </c>
      <c r="AK543" t="str">
        <v>ZA</v>
      </c>
      <c r="AL543" t="str">
        <v>Gamma</v>
      </c>
      <c r="AM543">
        <v>2020</v>
      </c>
      <c r="AN543">
        <v>3703</v>
      </c>
      <c r="AT543" t="e">
        <v>#N/A</v>
      </c>
    </row>
    <row r="544" spans="11:46" x14ac:dyDescent="0.25">
      <c r="K544" s="44" t="s">
        <v>67</v>
      </c>
      <c r="L544" s="45" t="s">
        <v>51</v>
      </c>
      <c r="M544">
        <v>2021</v>
      </c>
      <c r="N544" s="46">
        <v>853</v>
      </c>
      <c r="O544" s="46">
        <v>782</v>
      </c>
      <c r="P544" s="46">
        <v>209</v>
      </c>
      <c r="Q544" s="46">
        <v>1374</v>
      </c>
      <c r="R544" s="49">
        <f>SUM(dtbPTSource[[#This Row],[Qtr1]:[Qtr4]])</f>
        <v>3218</v>
      </c>
      <c r="AK544" t="str">
        <v>ZA</v>
      </c>
      <c r="AL544" t="str">
        <v>Gamma</v>
      </c>
      <c r="AM544">
        <v>2021</v>
      </c>
      <c r="AN544">
        <v>3785</v>
      </c>
      <c r="AT544" t="e">
        <v>#N/A</v>
      </c>
    </row>
    <row r="545" spans="11:46" x14ac:dyDescent="0.25">
      <c r="K545" s="44" t="s">
        <v>67</v>
      </c>
      <c r="L545" s="45" t="s">
        <v>51</v>
      </c>
      <c r="M545">
        <v>2022</v>
      </c>
      <c r="N545" s="46">
        <v>506</v>
      </c>
      <c r="O545" s="46">
        <v>869</v>
      </c>
      <c r="P545" s="46">
        <v>564</v>
      </c>
      <c r="Q545" s="46">
        <v>1563</v>
      </c>
      <c r="R545" s="49">
        <f>SUM(dtbPTSource[[#This Row],[Qtr1]:[Qtr4]])</f>
        <v>3502</v>
      </c>
      <c r="AK545" t="str">
        <v>ZA</v>
      </c>
      <c r="AL545" t="str">
        <v>Gamma</v>
      </c>
      <c r="AM545">
        <v>2022</v>
      </c>
      <c r="AN545">
        <v>3289</v>
      </c>
      <c r="AT545" t="e">
        <v>#N/A</v>
      </c>
    </row>
    <row r="546" spans="11:46" x14ac:dyDescent="0.25">
      <c r="K546" s="44" t="s">
        <v>67</v>
      </c>
      <c r="L546" s="45" t="s">
        <v>51</v>
      </c>
      <c r="M546">
        <v>2023</v>
      </c>
      <c r="N546" s="46">
        <v>1728</v>
      </c>
      <c r="O546" s="46">
        <v>1720</v>
      </c>
      <c r="P546" s="46">
        <v>1152</v>
      </c>
      <c r="Q546" s="46">
        <v>1046</v>
      </c>
      <c r="R546" s="49">
        <f>SUM(dtbPTSource[[#This Row],[Qtr1]:[Qtr4]])</f>
        <v>5646</v>
      </c>
      <c r="AK546" t="str">
        <v>ZA</v>
      </c>
      <c r="AL546" t="str">
        <v>Gamma</v>
      </c>
      <c r="AM546">
        <v>2023</v>
      </c>
      <c r="AN546">
        <v>3277</v>
      </c>
      <c r="AT546" t="e">
        <v>#N/A</v>
      </c>
    </row>
    <row r="547" spans="11:46" x14ac:dyDescent="0.25">
      <c r="K547" s="44" t="s">
        <v>67</v>
      </c>
      <c r="L547" s="45" t="s">
        <v>52</v>
      </c>
      <c r="M547">
        <v>2020</v>
      </c>
      <c r="N547" s="46">
        <v>503</v>
      </c>
      <c r="O547" s="46">
        <v>1311</v>
      </c>
      <c r="P547" s="46">
        <v>1529</v>
      </c>
      <c r="Q547" s="46">
        <v>792</v>
      </c>
      <c r="R547" s="49">
        <f>SUM(dtbPTSource[[#This Row],[Qtr1]:[Qtr4]])</f>
        <v>4135</v>
      </c>
      <c r="AK547" t="str">
        <v>ZA</v>
      </c>
      <c r="AL547" t="str">
        <v>Delta</v>
      </c>
      <c r="AM547">
        <v>2020</v>
      </c>
      <c r="AN547">
        <v>3887</v>
      </c>
      <c r="AT547" t="e">
        <v>#N/A</v>
      </c>
    </row>
    <row r="548" spans="11:46" x14ac:dyDescent="0.25">
      <c r="K548" s="44" t="s">
        <v>67</v>
      </c>
      <c r="L548" s="45" t="s">
        <v>52</v>
      </c>
      <c r="M548">
        <v>2021</v>
      </c>
      <c r="N548" s="46">
        <v>1027</v>
      </c>
      <c r="O548" s="46">
        <v>316</v>
      </c>
      <c r="P548" s="46">
        <v>1613</v>
      </c>
      <c r="Q548" s="46">
        <v>486</v>
      </c>
      <c r="R548" s="49">
        <f>SUM(dtbPTSource[[#This Row],[Qtr1]:[Qtr4]])</f>
        <v>3442</v>
      </c>
      <c r="AK548" t="str">
        <v>ZA</v>
      </c>
      <c r="AL548" t="str">
        <v>Delta</v>
      </c>
      <c r="AM548">
        <v>2021</v>
      </c>
      <c r="AN548">
        <v>6426</v>
      </c>
      <c r="AT548" t="e">
        <v>#N/A</v>
      </c>
    </row>
    <row r="549" spans="11:46" x14ac:dyDescent="0.25">
      <c r="K549" s="44" t="s">
        <v>67</v>
      </c>
      <c r="L549" s="45" t="s">
        <v>52</v>
      </c>
      <c r="M549">
        <v>2022</v>
      </c>
      <c r="N549" s="46">
        <v>1355</v>
      </c>
      <c r="O549" s="46">
        <v>1325</v>
      </c>
      <c r="P549" s="46">
        <v>1608</v>
      </c>
      <c r="Q549" s="46">
        <v>603</v>
      </c>
      <c r="R549" s="49">
        <f>SUM(dtbPTSource[[#This Row],[Qtr1]:[Qtr4]])</f>
        <v>4891</v>
      </c>
      <c r="AK549" t="str">
        <v>ZA</v>
      </c>
      <c r="AL549" t="str">
        <v>Delta</v>
      </c>
      <c r="AM549">
        <v>2022</v>
      </c>
      <c r="AN549">
        <v>2184</v>
      </c>
      <c r="AT549" t="e">
        <v>#N/A</v>
      </c>
    </row>
    <row r="550" spans="11:46" x14ac:dyDescent="0.25">
      <c r="K550" s="44" t="s">
        <v>67</v>
      </c>
      <c r="L550" s="45" t="s">
        <v>52</v>
      </c>
      <c r="M550">
        <v>2023</v>
      </c>
      <c r="N550" s="46">
        <v>138</v>
      </c>
      <c r="O550" s="46">
        <v>1582</v>
      </c>
      <c r="P550" s="46">
        <v>1113</v>
      </c>
      <c r="Q550" s="46">
        <v>1789</v>
      </c>
      <c r="R550" s="49">
        <f>SUM(dtbPTSource[[#This Row],[Qtr1]:[Qtr4]])</f>
        <v>4622</v>
      </c>
      <c r="AK550" t="str">
        <v>ZA</v>
      </c>
      <c r="AL550" t="str">
        <v>Delta</v>
      </c>
      <c r="AM550">
        <v>2023</v>
      </c>
      <c r="AN550">
        <v>4016</v>
      </c>
      <c r="AT550" t="e">
        <v>#N/A</v>
      </c>
    </row>
    <row r="551" spans="11:46" x14ac:dyDescent="0.25">
      <c r="K551" s="44" t="s">
        <v>67</v>
      </c>
      <c r="L551" s="45" t="s">
        <v>53</v>
      </c>
      <c r="M551">
        <v>2020</v>
      </c>
      <c r="N551" s="46">
        <v>1535</v>
      </c>
      <c r="O551" s="46">
        <v>877</v>
      </c>
      <c r="P551" s="46">
        <v>1703</v>
      </c>
      <c r="Q551" s="46">
        <v>477</v>
      </c>
      <c r="R551" s="47">
        <v>4592</v>
      </c>
      <c r="AK551" t="str">
        <v>ZA</v>
      </c>
      <c r="AL551" t="str">
        <v>Epsilon</v>
      </c>
      <c r="AM551">
        <v>2020</v>
      </c>
      <c r="AN551">
        <v>2506</v>
      </c>
      <c r="AT551" t="e">
        <v>#N/A</v>
      </c>
    </row>
    <row r="552" spans="11:46" x14ac:dyDescent="0.25">
      <c r="K552" s="44" t="s">
        <v>67</v>
      </c>
      <c r="L552" s="45" t="s">
        <v>53</v>
      </c>
      <c r="M552">
        <v>2021</v>
      </c>
      <c r="N552" s="46">
        <v>1206</v>
      </c>
      <c r="O552" s="46">
        <v>1358</v>
      </c>
      <c r="P552" s="46">
        <v>1003</v>
      </c>
      <c r="Q552" s="46">
        <v>626</v>
      </c>
      <c r="R552" s="47">
        <v>4193</v>
      </c>
      <c r="AK552" t="str">
        <v>ZA</v>
      </c>
      <c r="AL552" t="str">
        <v>Epsilon</v>
      </c>
      <c r="AM552">
        <v>2021</v>
      </c>
      <c r="AN552">
        <v>3424</v>
      </c>
      <c r="AT552" t="e">
        <v>#N/A</v>
      </c>
    </row>
    <row r="553" spans="11:46" x14ac:dyDescent="0.25">
      <c r="K553" s="44" t="s">
        <v>67</v>
      </c>
      <c r="L553" s="45" t="s">
        <v>53</v>
      </c>
      <c r="M553">
        <v>2022</v>
      </c>
      <c r="N553" s="46">
        <v>1888</v>
      </c>
      <c r="O553" s="46">
        <v>788</v>
      </c>
      <c r="P553" s="46">
        <v>824</v>
      </c>
      <c r="Q553" s="46">
        <v>374</v>
      </c>
      <c r="R553" s="47">
        <v>3874</v>
      </c>
      <c r="AK553" t="str">
        <v>ZA</v>
      </c>
      <c r="AL553" t="str">
        <v>Epsilon</v>
      </c>
      <c r="AM553">
        <v>2022</v>
      </c>
      <c r="AN553">
        <v>3640</v>
      </c>
      <c r="AT553" t="e">
        <v>#N/A</v>
      </c>
    </row>
    <row r="554" spans="11:46" x14ac:dyDescent="0.25">
      <c r="K554" s="44" t="s">
        <v>67</v>
      </c>
      <c r="L554" s="45" t="s">
        <v>53</v>
      </c>
      <c r="M554">
        <v>2023</v>
      </c>
      <c r="N554" s="46">
        <v>9</v>
      </c>
      <c r="O554" s="46">
        <v>1717</v>
      </c>
      <c r="P554" s="46">
        <v>1143</v>
      </c>
      <c r="Q554" s="46">
        <v>1807</v>
      </c>
      <c r="R554" s="47">
        <v>4676</v>
      </c>
      <c r="AK554" t="str">
        <v>ZA</v>
      </c>
      <c r="AL554" t="str">
        <v>Epsilon</v>
      </c>
      <c r="AM554">
        <v>2023</v>
      </c>
      <c r="AN554">
        <v>3860</v>
      </c>
      <c r="AT554" t="e">
        <v>#N/A</v>
      </c>
    </row>
    <row r="555" spans="11:46" x14ac:dyDescent="0.25">
      <c r="AK555" t="str">
        <v>ZA</v>
      </c>
      <c r="AL555" t="str">
        <v>Feta</v>
      </c>
      <c r="AM555">
        <v>2020</v>
      </c>
      <c r="AN555">
        <v>3163</v>
      </c>
    </row>
    <row r="556" spans="11:46" x14ac:dyDescent="0.25">
      <c r="AK556" t="str">
        <v>ZA</v>
      </c>
      <c r="AL556" t="str">
        <v>Feta</v>
      </c>
      <c r="AM556">
        <v>2021</v>
      </c>
      <c r="AN556">
        <v>2500</v>
      </c>
    </row>
    <row r="557" spans="11:46" x14ac:dyDescent="0.25">
      <c r="AK557" t="str">
        <v>ZA</v>
      </c>
      <c r="AL557" t="str">
        <v>Feta</v>
      </c>
      <c r="AM557">
        <v>2022</v>
      </c>
      <c r="AN557">
        <v>2537</v>
      </c>
    </row>
    <row r="558" spans="11:46" x14ac:dyDescent="0.25">
      <c r="AK558" t="str">
        <v>ZA</v>
      </c>
      <c r="AL558" t="str">
        <v>Feta</v>
      </c>
      <c r="AM558">
        <v>2023</v>
      </c>
      <c r="AN558">
        <v>1391</v>
      </c>
    </row>
    <row r="559" spans="11:46" x14ac:dyDescent="0.25">
      <c r="AK559" t="str">
        <v>ZA</v>
      </c>
      <c r="AL559" t="str">
        <v>Gorgonzola</v>
      </c>
      <c r="AM559">
        <v>2020</v>
      </c>
      <c r="AN559">
        <v>2132</v>
      </c>
    </row>
    <row r="560" spans="11:46" x14ac:dyDescent="0.25">
      <c r="AK560" t="str">
        <v>ZA</v>
      </c>
      <c r="AL560" t="str">
        <v>Gorgonzola</v>
      </c>
      <c r="AM560">
        <v>2021</v>
      </c>
      <c r="AN560">
        <v>3218</v>
      </c>
    </row>
    <row r="561" spans="37:40" x14ac:dyDescent="0.25">
      <c r="AK561" t="str">
        <v>ZA</v>
      </c>
      <c r="AL561" t="str">
        <v>Gorgonzola</v>
      </c>
      <c r="AM561">
        <v>2022</v>
      </c>
      <c r="AN561">
        <v>3502</v>
      </c>
    </row>
    <row r="562" spans="37:40" x14ac:dyDescent="0.25">
      <c r="AK562" t="str">
        <v>ZA</v>
      </c>
      <c r="AL562" t="str">
        <v>Gorgonzola</v>
      </c>
      <c r="AM562">
        <v>2023</v>
      </c>
      <c r="AN562">
        <v>5646</v>
      </c>
    </row>
    <row r="563" spans="37:40" x14ac:dyDescent="0.25">
      <c r="AK563" t="str">
        <v>ZA</v>
      </c>
      <c r="AL563" t="str">
        <v>Halloumi</v>
      </c>
      <c r="AM563">
        <v>2020</v>
      </c>
      <c r="AN563">
        <v>4135</v>
      </c>
    </row>
    <row r="564" spans="37:40" x14ac:dyDescent="0.25">
      <c r="AK564" t="str">
        <v>ZA</v>
      </c>
      <c r="AL564" t="str">
        <v>Halloumi</v>
      </c>
      <c r="AM564">
        <v>2021</v>
      </c>
      <c r="AN564">
        <v>3442</v>
      </c>
    </row>
    <row r="565" spans="37:40" x14ac:dyDescent="0.25">
      <c r="AK565" t="str">
        <v>ZA</v>
      </c>
      <c r="AL565" t="str">
        <v>Halloumi</v>
      </c>
      <c r="AM565">
        <v>2022</v>
      </c>
      <c r="AN565">
        <v>4891</v>
      </c>
    </row>
    <row r="566" spans="37:40" x14ac:dyDescent="0.25">
      <c r="AK566" t="str">
        <v>ZA</v>
      </c>
      <c r="AL566" t="str">
        <v>Halloumi</v>
      </c>
      <c r="AM566">
        <v>2023</v>
      </c>
      <c r="AN566">
        <v>4622</v>
      </c>
    </row>
    <row r="567" spans="37:40" x14ac:dyDescent="0.25">
      <c r="AK567" t="str">
        <v>ZA</v>
      </c>
      <c r="AL567" t="str">
        <v>Iota</v>
      </c>
      <c r="AM567">
        <v>2020</v>
      </c>
      <c r="AN567">
        <v>4592</v>
      </c>
    </row>
    <row r="568" spans="37:40" x14ac:dyDescent="0.25">
      <c r="AK568" t="str">
        <v>ZA</v>
      </c>
      <c r="AL568" t="str">
        <v>Iota</v>
      </c>
      <c r="AM568">
        <v>2021</v>
      </c>
      <c r="AN568">
        <v>4193</v>
      </c>
    </row>
    <row r="569" spans="37:40" x14ac:dyDescent="0.25">
      <c r="AK569" t="str">
        <v>ZA</v>
      </c>
      <c r="AL569" t="str">
        <v>Iota</v>
      </c>
      <c r="AM569">
        <v>2022</v>
      </c>
      <c r="AN569">
        <v>3874</v>
      </c>
    </row>
    <row r="570" spans="37:40" x14ac:dyDescent="0.25">
      <c r="AK570" t="str">
        <v>ZA</v>
      </c>
      <c r="AL570" t="str">
        <v>Iota</v>
      </c>
      <c r="AM570">
        <v>2023</v>
      </c>
      <c r="AN570">
        <v>4676</v>
      </c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Guide</vt:lpstr>
      <vt:lpstr>Params</vt:lpstr>
      <vt:lpstr>iSheet1</vt:lpstr>
      <vt:lpstr>afbParams</vt:lpstr>
      <vt:lpstr>iSheet1!afbSheet</vt:lpstr>
      <vt:lpstr>gAppDescription</vt:lpstr>
      <vt:lpstr>gCreator</vt:lpstr>
      <vt:lpstr>gProcedures</vt:lpstr>
      <vt:lpstr>gPurpose</vt:lpstr>
      <vt:lpstr>kAppFilePrefix</vt:lpstr>
      <vt:lpstr>kAppName</vt:lpstr>
      <vt:lpstr>kCrosscheckMsg</vt:lpstr>
      <vt:lpstr>kCrosscheckTolerance</vt:lpstr>
      <vt:lpstr>kNow</vt:lpstr>
      <vt:lpstr>kOrgName</vt:lpstr>
      <vt:lpstr>kVersion</vt:lpstr>
      <vt:lpstr>iSheet1!Print_Area</vt:lpstr>
      <vt:lpstr>Guide!Print_Titles</vt:lpstr>
      <vt:lpstr>iSheet1!Print_Titles</vt:lpstr>
      <vt:lpstr>Params!Print_Titles</vt:lpstr>
      <vt:lpstr>Guide!ttSheet</vt:lpstr>
      <vt:lpstr>iSheet1!ttSheet</vt:lpstr>
      <vt:lpstr>Params!ttSheet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cp:lastPrinted>2005-10-20T08:44:37Z</cp:lastPrinted>
  <dcterms:created xsi:type="dcterms:W3CDTF">1997-09-04T02:48:07Z</dcterms:created>
  <dcterms:modified xsi:type="dcterms:W3CDTF">2024-08-17T08:55:33Z</dcterms:modified>
</cp:coreProperties>
</file>